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defaultThemeVersion="124226"/>
  <mc:AlternateContent xmlns:mc="http://schemas.openxmlformats.org/markup-compatibility/2006">
    <mc:Choice Requires="x15">
      <x15ac:absPath xmlns:x15ac="http://schemas.microsoft.com/office/spreadsheetml/2010/11/ac" url="https://acted.sharepoint.com/sites/IMPACTBFA/Documents partages/Unité inter-sectorielle/BFA2207_Suivi des marchés/3. Analyse/Analyse_2023 05/"/>
    </mc:Choice>
  </mc:AlternateContent>
  <xr:revisionPtr revIDLastSave="0" documentId="8_{2D7B0833-DE53-4B4D-BA6A-0C17FD954F8C}" xr6:coauthVersionLast="47" xr6:coauthVersionMax="47" xr10:uidLastSave="{00000000-0000-0000-0000-000000000000}"/>
  <bookViews>
    <workbookView xWindow="28680" yWindow="-120" windowWidth="29040" windowHeight="15720" tabRatio="592" firstSheet="6" activeTab="6" xr2:uid="{00000000-000D-0000-FFFF-FFFF00000000}"/>
  </bookViews>
  <sheets>
    <sheet name="Lisez_moi" sheetId="4" r:id="rId1"/>
    <sheet name="Données_nettoyées" sheetId="25" r:id="rId2"/>
    <sheet name="Données_prix" sheetId="11" r:id="rId3"/>
    <sheet name="Analyse_prix" sheetId="17" r:id="rId4"/>
    <sheet name="Comparaisons_Prix" sheetId="24" r:id="rId5"/>
    <sheet name="Calc. MFS_Mai" sheetId="37" r:id="rId6"/>
    <sheet name="Indicateurs SFM" sheetId="36" r:id="rId7"/>
    <sheet name="Approvisionnement " sheetId="23" r:id="rId8"/>
    <sheet name="disponibilité" sheetId="8" r:id="rId9"/>
    <sheet name="Informations_additionnelles" sheetId="20" r:id="rId10"/>
    <sheet name="survey" sheetId="32" r:id="rId11"/>
    <sheet name="choices" sheetId="33" r:id="rId12"/>
  </sheets>
  <definedNames>
    <definedName name="_xlnm._FilterDatabase" localSheetId="11" hidden="1">choices!$A$1:$H$1</definedName>
    <definedName name="_xlnm._FilterDatabase" localSheetId="2" hidden="1">Données_prix!$A$1:$AOD$165</definedName>
    <definedName name="_xlnm._FilterDatabase" localSheetId="10" hidden="1">survey!$A$1:$BB$1130</definedName>
  </definedNames>
  <calcPr calcId="191028"/>
  <pivotCaches>
    <pivotCache cacheId="8528"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37" l="1"/>
  <c r="V22" i="37"/>
  <c r="U22" i="37"/>
  <c r="T22" i="37"/>
  <c r="S22" i="37"/>
  <c r="R22" i="37"/>
  <c r="Q22" i="37"/>
  <c r="P22" i="37"/>
  <c r="O22" i="37"/>
  <c r="N22" i="37"/>
  <c r="AI21" i="37"/>
  <c r="AD21" i="37"/>
  <c r="AA21" i="37"/>
  <c r="W21" i="37"/>
  <c r="V21" i="37"/>
  <c r="AH21" i="37" s="1"/>
  <c r="U21" i="37"/>
  <c r="AG21" i="37" s="1"/>
  <c r="T21" i="37"/>
  <c r="AF21" i="37" s="1"/>
  <c r="S21" i="37"/>
  <c r="AE21" i="37" s="1"/>
  <c r="R21" i="37"/>
  <c r="Q21" i="37"/>
  <c r="AC21" i="37" s="1"/>
  <c r="P21" i="37"/>
  <c r="AB21" i="37" s="1"/>
  <c r="O21" i="37"/>
  <c r="N21" i="37"/>
  <c r="Z21" i="37" s="1"/>
  <c r="W20" i="37"/>
  <c r="V20" i="37"/>
  <c r="U20" i="37"/>
  <c r="T20" i="37"/>
  <c r="S20" i="37"/>
  <c r="R20" i="37"/>
  <c r="Q20" i="37"/>
  <c r="P20" i="37"/>
  <c r="O20" i="37"/>
  <c r="N20" i="37"/>
  <c r="AG18" i="37"/>
  <c r="AB18" i="37"/>
  <c r="W18" i="37"/>
  <c r="AI18" i="37" s="1"/>
  <c r="V18" i="37"/>
  <c r="AH18" i="37" s="1"/>
  <c r="U18" i="37"/>
  <c r="T18" i="37"/>
  <c r="AF18" i="37" s="1"/>
  <c r="S18" i="37"/>
  <c r="AE18" i="37" s="1"/>
  <c r="R18" i="37"/>
  <c r="AD18" i="37" s="1"/>
  <c r="Q18" i="37"/>
  <c r="AC18" i="37" s="1"/>
  <c r="P18" i="37"/>
  <c r="O18" i="37"/>
  <c r="AA18" i="37" s="1"/>
  <c r="N18" i="37"/>
  <c r="Z18" i="37" s="1"/>
  <c r="W17" i="37"/>
  <c r="V17" i="37"/>
  <c r="U17" i="37"/>
  <c r="T17" i="37"/>
  <c r="S17" i="37"/>
  <c r="R17" i="37"/>
  <c r="Q17" i="37"/>
  <c r="P17" i="37"/>
  <c r="O17" i="37"/>
  <c r="N17" i="37"/>
  <c r="W16" i="37"/>
  <c r="V16" i="37"/>
  <c r="U16" i="37"/>
  <c r="T16" i="37"/>
  <c r="S16" i="37"/>
  <c r="R16" i="37"/>
  <c r="Q16" i="37"/>
  <c r="P16" i="37"/>
  <c r="O16" i="37"/>
  <c r="N16" i="37"/>
  <c r="W15" i="37"/>
  <c r="AI14" i="37" s="1"/>
  <c r="V15" i="37"/>
  <c r="U15" i="37"/>
  <c r="T15" i="37"/>
  <c r="S15" i="37"/>
  <c r="R15" i="37"/>
  <c r="Q15" i="37"/>
  <c r="P15" i="37"/>
  <c r="O15" i="37"/>
  <c r="AA14" i="37" s="1"/>
  <c r="N15" i="37"/>
  <c r="AD14" i="37"/>
  <c r="AC14" i="37"/>
  <c r="W14" i="37"/>
  <c r="V14" i="37"/>
  <c r="AH14" i="37" s="1"/>
  <c r="U14" i="37"/>
  <c r="AG14" i="37" s="1"/>
  <c r="T14" i="37"/>
  <c r="AF14" i="37" s="1"/>
  <c r="S14" i="37"/>
  <c r="AE14" i="37" s="1"/>
  <c r="R14" i="37"/>
  <c r="Q14" i="37"/>
  <c r="P14" i="37"/>
  <c r="AB14" i="37" s="1"/>
  <c r="O14" i="37"/>
  <c r="N14" i="37"/>
  <c r="Z14" i="37" s="1"/>
  <c r="AH13" i="37"/>
  <c r="AG13" i="37"/>
  <c r="AE13" i="37"/>
  <c r="Z13" i="37"/>
  <c r="W13" i="37"/>
  <c r="AI13" i="37" s="1"/>
  <c r="V13" i="37"/>
  <c r="U13" i="37"/>
  <c r="T13" i="37"/>
  <c r="AF13" i="37" s="1"/>
  <c r="S13" i="37"/>
  <c r="R13" i="37"/>
  <c r="AD13" i="37" s="1"/>
  <c r="Q13" i="37"/>
  <c r="AC13" i="37" s="1"/>
  <c r="P13" i="37"/>
  <c r="AB13" i="37" s="1"/>
  <c r="O13" i="37"/>
  <c r="AA13" i="37" s="1"/>
  <c r="N13" i="37"/>
  <c r="W12" i="37"/>
  <c r="V12" i="37"/>
  <c r="U12" i="37"/>
  <c r="T12" i="37"/>
  <c r="S12" i="37"/>
  <c r="R12" i="37"/>
  <c r="Q12" i="37"/>
  <c r="P12" i="37"/>
  <c r="O12" i="37"/>
  <c r="N12" i="37"/>
  <c r="W11" i="37"/>
  <c r="V11" i="37"/>
  <c r="U11" i="37"/>
  <c r="T11" i="37"/>
  <c r="S11" i="37"/>
  <c r="AE7" i="37" s="1"/>
  <c r="R11" i="37"/>
  <c r="Q11" i="37"/>
  <c r="P11" i="37"/>
  <c r="O11" i="37"/>
  <c r="N11" i="37"/>
  <c r="AH7" i="37"/>
  <c r="AG7" i="37"/>
  <c r="Z7" i="37"/>
  <c r="W7" i="37"/>
  <c r="AI7" i="37" s="1"/>
  <c r="V7" i="37"/>
  <c r="U7" i="37"/>
  <c r="T7" i="37"/>
  <c r="AF7" i="37" s="1"/>
  <c r="S7" i="37"/>
  <c r="R7" i="37"/>
  <c r="AD7" i="37" s="1"/>
  <c r="Q7" i="37"/>
  <c r="AC7" i="37" s="1"/>
  <c r="AN5" i="37" s="1"/>
  <c r="P7" i="37"/>
  <c r="AB7" i="37" s="1"/>
  <c r="O7" i="37"/>
  <c r="AA7" i="37" s="1"/>
  <c r="N7" i="37"/>
  <c r="AF5" i="37"/>
  <c r="AE5" i="37"/>
  <c r="AP5" i="37" s="1"/>
  <c r="AC5" i="37"/>
  <c r="W5" i="37"/>
  <c r="AI5" i="37" s="1"/>
  <c r="V5" i="37"/>
  <c r="AH5" i="37" s="1"/>
  <c r="AS5" i="37" s="1"/>
  <c r="U5" i="37"/>
  <c r="AG5" i="37" s="1"/>
  <c r="T5" i="37"/>
  <c r="S5" i="37"/>
  <c r="R5" i="37"/>
  <c r="AD5" i="37" s="1"/>
  <c r="Q5" i="37"/>
  <c r="P5" i="37"/>
  <c r="AB5" i="37" s="1"/>
  <c r="AM5" i="37" s="1"/>
  <c r="O5" i="37"/>
  <c r="AA5" i="37" s="1"/>
  <c r="AL5" i="37" s="1"/>
  <c r="N5" i="37"/>
  <c r="Z5" i="37" s="1"/>
  <c r="AK5" i="37" s="1"/>
  <c r="AO5" i="37" l="1"/>
  <c r="AQ5" i="37"/>
  <c r="AR5" i="37"/>
  <c r="AT5" i="37"/>
  <c r="U66" i="24"/>
  <c r="K79" i="24"/>
  <c r="D101" i="24"/>
  <c r="F101" i="24"/>
  <c r="I101" i="24"/>
  <c r="L101" i="24"/>
  <c r="AG101" i="24"/>
  <c r="AJ101" i="24"/>
  <c r="AP101" i="24"/>
  <c r="D100" i="24"/>
  <c r="F100" i="24"/>
  <c r="G100" i="24"/>
  <c r="I100" i="24"/>
  <c r="J100" i="24"/>
  <c r="L100" i="24"/>
  <c r="M100" i="24"/>
  <c r="O100" i="24"/>
  <c r="R100" i="24"/>
  <c r="AB100" i="24"/>
  <c r="AC100" i="24"/>
  <c r="AD100" i="24"/>
  <c r="AE100" i="24"/>
  <c r="AF100" i="24"/>
  <c r="AG100" i="24"/>
  <c r="AH100" i="24"/>
  <c r="AJ100" i="24"/>
  <c r="AK100" i="24"/>
  <c r="AP100" i="24"/>
  <c r="AQ100" i="24"/>
  <c r="AU100" i="24"/>
  <c r="AW100" i="24"/>
  <c r="AY100" i="24"/>
  <c r="AZ100" i="24"/>
  <c r="BC100" i="24"/>
  <c r="BD100" i="24"/>
  <c r="BE100" i="24"/>
  <c r="BF100" i="24"/>
  <c r="C101" i="24"/>
  <c r="C100" i="24"/>
  <c r="F80" i="24"/>
  <c r="G80" i="24"/>
  <c r="H80" i="24"/>
  <c r="I80" i="24"/>
  <c r="J80" i="24"/>
  <c r="K80" i="24"/>
  <c r="L80" i="24"/>
  <c r="M80" i="24"/>
  <c r="O80" i="24"/>
  <c r="Q80" i="24"/>
  <c r="R80" i="24"/>
  <c r="S80" i="24"/>
  <c r="T80" i="24"/>
  <c r="V80" i="24"/>
  <c r="W80" i="24"/>
  <c r="X80" i="24"/>
  <c r="Y80" i="24"/>
  <c r="Z80" i="24"/>
  <c r="AA80" i="24"/>
  <c r="AB80" i="24"/>
  <c r="AC80" i="24"/>
  <c r="AD80" i="24"/>
  <c r="C80" i="24"/>
  <c r="F79" i="24"/>
  <c r="G79" i="24"/>
  <c r="H79" i="24"/>
  <c r="I79" i="24"/>
  <c r="J79" i="24"/>
  <c r="L79" i="24"/>
  <c r="M79" i="24"/>
  <c r="O79" i="24"/>
  <c r="P79" i="24"/>
  <c r="Q79" i="24"/>
  <c r="R79" i="24"/>
  <c r="S79" i="24"/>
  <c r="T79" i="24"/>
  <c r="V79" i="24"/>
  <c r="W79" i="24"/>
  <c r="X79" i="24"/>
  <c r="Y79" i="24"/>
  <c r="Z79" i="24"/>
  <c r="AA79" i="24"/>
  <c r="AB79" i="24"/>
  <c r="AC79" i="24"/>
  <c r="AD79" i="24"/>
  <c r="C79" i="24"/>
  <c r="G51" i="24"/>
  <c r="D52" i="24"/>
  <c r="E52" i="24"/>
  <c r="F52" i="24"/>
  <c r="G52" i="24"/>
  <c r="H52" i="24"/>
  <c r="I52" i="24"/>
  <c r="J52" i="24"/>
  <c r="K52" i="24"/>
  <c r="L52" i="24"/>
  <c r="M52" i="24"/>
  <c r="O52" i="24"/>
  <c r="P52" i="24"/>
  <c r="Q52" i="24"/>
  <c r="R52" i="24"/>
  <c r="S52" i="24"/>
  <c r="T52" i="24"/>
  <c r="U52" i="24"/>
  <c r="V52" i="24"/>
  <c r="W52" i="24"/>
  <c r="X52" i="24"/>
  <c r="Y52" i="24"/>
  <c r="Z52" i="24"/>
  <c r="AA52" i="24"/>
  <c r="AB52" i="24"/>
  <c r="AC52" i="24"/>
  <c r="AD52" i="24"/>
  <c r="AE52" i="24"/>
  <c r="C52" i="24"/>
  <c r="Y51" i="24"/>
  <c r="V51" i="24"/>
  <c r="S51" i="24"/>
  <c r="J51" i="24"/>
  <c r="E51" i="24"/>
  <c r="D51" i="24"/>
  <c r="F51" i="24"/>
  <c r="H51" i="24"/>
  <c r="I51" i="24"/>
  <c r="K51" i="24"/>
  <c r="O51" i="24"/>
  <c r="P51" i="24"/>
  <c r="Q51" i="24"/>
  <c r="R51" i="24"/>
  <c r="T51" i="24"/>
  <c r="U51" i="24"/>
  <c r="W51" i="24"/>
  <c r="X51" i="24"/>
  <c r="Z51" i="24"/>
  <c r="AA51" i="24"/>
  <c r="AB51" i="24"/>
  <c r="AC51" i="24"/>
  <c r="AD51" i="24"/>
  <c r="C51" i="24"/>
  <c r="Z35" i="24"/>
  <c r="O35" i="24"/>
  <c r="D35" i="24"/>
  <c r="F35" i="24"/>
  <c r="G35" i="24"/>
  <c r="H35" i="24"/>
  <c r="I35" i="24"/>
  <c r="J35" i="24"/>
  <c r="K35" i="24"/>
  <c r="L35" i="24"/>
  <c r="M35" i="24"/>
  <c r="N35" i="24"/>
  <c r="P35" i="24"/>
  <c r="Q35" i="24"/>
  <c r="R35" i="24"/>
  <c r="S35" i="24"/>
  <c r="T35" i="24"/>
  <c r="U35" i="24"/>
  <c r="V35" i="24"/>
  <c r="W35" i="24"/>
  <c r="X35" i="24"/>
  <c r="Y35" i="24"/>
  <c r="AA35" i="24"/>
  <c r="AB35" i="24"/>
  <c r="AC35" i="24"/>
  <c r="AD35" i="24"/>
  <c r="AE35" i="24"/>
  <c r="C35" i="24"/>
  <c r="AD20" i="24"/>
  <c r="M20" i="24"/>
  <c r="O20" i="24"/>
  <c r="AC20" i="24"/>
  <c r="H20" i="24"/>
  <c r="AB66" i="24"/>
  <c r="I66" i="24"/>
  <c r="G66" i="24"/>
  <c r="D66" i="24"/>
  <c r="E66" i="24"/>
  <c r="F66" i="24"/>
  <c r="H66" i="24"/>
  <c r="J66" i="24"/>
  <c r="K66" i="24"/>
  <c r="L66" i="24"/>
  <c r="M66" i="24"/>
  <c r="O66" i="24"/>
  <c r="P66" i="24"/>
  <c r="Q66" i="24"/>
  <c r="R66" i="24"/>
  <c r="S66" i="24"/>
  <c r="T66" i="24"/>
  <c r="V66" i="24"/>
  <c r="W66" i="24"/>
  <c r="X66" i="24"/>
  <c r="Y66" i="24"/>
  <c r="Z66" i="24"/>
  <c r="AA66" i="24"/>
  <c r="AC66" i="24"/>
  <c r="AD66" i="24"/>
  <c r="AE66" i="24"/>
  <c r="C66" i="24"/>
  <c r="C89" i="17" l="1" a="1"/>
  <c r="C89" i="17" s="1"/>
  <c r="AE20" i="24"/>
  <c r="H75" i="17" l="1"/>
  <c r="C75" i="17"/>
  <c r="H66" i="17"/>
  <c r="Q55" i="17" a="1"/>
  <c r="Q55" i="17" s="1"/>
  <c r="I18" i="17"/>
  <c r="AH136" i="17" a="1"/>
  <c r="AH136" i="17" s="1"/>
  <c r="C71" i="17" a="1"/>
  <c r="C71" i="17" s="1"/>
  <c r="J74" i="17"/>
  <c r="E83" i="17"/>
  <c r="F83"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E100" i="17"/>
  <c r="AE100" i="17" a="1"/>
  <c r="AD100" i="17"/>
  <c r="AD100" i="17" a="1"/>
  <c r="AC100" i="17"/>
  <c r="AC100" i="17" a="1"/>
  <c r="AB100" i="17" a="1"/>
  <c r="AB100" i="17" s="1"/>
  <c r="AA100" i="17" a="1"/>
  <c r="AA100" i="17" s="1"/>
  <c r="Z100" i="17" a="1"/>
  <c r="Z100" i="17" s="1"/>
  <c r="Y100" i="17" a="1"/>
  <c r="Y100" i="17" s="1"/>
  <c r="X100" i="17" a="1"/>
  <c r="X100" i="17" s="1"/>
  <c r="W100" i="17" a="1"/>
  <c r="W100" i="17" s="1"/>
  <c r="V100" i="17" a="1"/>
  <c r="V100" i="17" s="1"/>
  <c r="U100" i="17" a="1"/>
  <c r="U100" i="17" s="1"/>
  <c r="T100" i="17" a="1"/>
  <c r="T100" i="17" s="1"/>
  <c r="S100" i="17" a="1"/>
  <c r="S100" i="17" s="1"/>
  <c r="R100" i="17" a="1"/>
  <c r="R100" i="17" s="1"/>
  <c r="Q100" i="17" a="1"/>
  <c r="Q100" i="17" s="1"/>
  <c r="M100" i="17" a="1"/>
  <c r="M100" i="17" s="1"/>
  <c r="L100" i="17" a="1"/>
  <c r="L100" i="17" s="1"/>
  <c r="K100" i="17" a="1"/>
  <c r="K100" i="17" s="1"/>
  <c r="J100" i="17" a="1"/>
  <c r="J100" i="17" s="1"/>
  <c r="I100" i="17" a="1"/>
  <c r="I100" i="17" s="1"/>
  <c r="H100" i="17" a="1"/>
  <c r="H100" i="17" s="1"/>
  <c r="G100" i="17" a="1"/>
  <c r="G100" i="17" s="1"/>
  <c r="F100" i="17" a="1"/>
  <c r="F100" i="17" s="1"/>
  <c r="E100" i="17" a="1"/>
  <c r="E100" i="17" s="1"/>
  <c r="D100" i="17" a="1"/>
  <c r="D100" i="17" s="1"/>
  <c r="C100" i="17" a="1"/>
  <c r="C100" i="17" s="1"/>
  <c r="AE99" i="17" a="1"/>
  <c r="AE99" i="17" s="1"/>
  <c r="AD99" i="17" a="1"/>
  <c r="AD99" i="17" s="1"/>
  <c r="AC99" i="17" a="1"/>
  <c r="AC99" i="17" s="1"/>
  <c r="AB99" i="17" a="1"/>
  <c r="AB99" i="17" s="1"/>
  <c r="AA99" i="17" a="1"/>
  <c r="AA99" i="17" s="1"/>
  <c r="Z99" i="17" a="1"/>
  <c r="Z99" i="17" s="1"/>
  <c r="Y99" i="17" a="1"/>
  <c r="Y99" i="17" s="1"/>
  <c r="X99" i="17"/>
  <c r="X99" i="17" a="1"/>
  <c r="W99" i="17" a="1"/>
  <c r="W99" i="17" s="1"/>
  <c r="V99" i="17" a="1"/>
  <c r="V99" i="17" s="1"/>
  <c r="U99" i="17" a="1"/>
  <c r="U99" i="17" s="1"/>
  <c r="T99" i="17" a="1"/>
  <c r="T99" i="17" s="1"/>
  <c r="S99" i="17" a="1"/>
  <c r="S99" i="17" s="1"/>
  <c r="R99" i="17" a="1"/>
  <c r="R99" i="17" s="1"/>
  <c r="Q99" i="17" a="1"/>
  <c r="Q99" i="17" s="1"/>
  <c r="M99" i="17" a="1"/>
  <c r="M99" i="17" s="1"/>
  <c r="L99" i="17" a="1"/>
  <c r="L99" i="17" s="1"/>
  <c r="K99" i="17" a="1"/>
  <c r="K99" i="17" s="1"/>
  <c r="J99" i="17" a="1"/>
  <c r="J99" i="17" s="1"/>
  <c r="I99" i="17" a="1"/>
  <c r="I99" i="17" s="1"/>
  <c r="H99" i="17" a="1"/>
  <c r="H99" i="17" s="1"/>
  <c r="G99" i="17" a="1"/>
  <c r="G99" i="17" s="1"/>
  <c r="F99" i="17" a="1"/>
  <c r="F99" i="17" s="1"/>
  <c r="E99" i="17" a="1"/>
  <c r="E99" i="17" s="1"/>
  <c r="D99" i="17" a="1"/>
  <c r="D99" i="17" s="1"/>
  <c r="C99" i="17" a="1"/>
  <c r="C99" i="17" s="1"/>
  <c r="AD98" i="17" a="1"/>
  <c r="AD98" i="17" s="1"/>
  <c r="AC98" i="17" a="1"/>
  <c r="AC98" i="17" s="1"/>
  <c r="AB98" i="17" a="1"/>
  <c r="AB98" i="17" s="1"/>
  <c r="AA98" i="17" a="1"/>
  <c r="AA98" i="17" s="1"/>
  <c r="Z98" i="17" a="1"/>
  <c r="Z98" i="17" s="1"/>
  <c r="Y98" i="17" a="1"/>
  <c r="Y98" i="17" s="1"/>
  <c r="X98" i="17" a="1"/>
  <c r="X98" i="17" s="1"/>
  <c r="W98" i="17" a="1"/>
  <c r="W98" i="17" s="1"/>
  <c r="T98" i="17" a="1"/>
  <c r="T98" i="17" s="1"/>
  <c r="S98" i="17" a="1"/>
  <c r="S98" i="17" s="1"/>
  <c r="R98" i="17" a="1"/>
  <c r="R98" i="17" s="1"/>
  <c r="Q98" i="17" a="1"/>
  <c r="Q98" i="17" s="1"/>
  <c r="K98" i="17" a="1"/>
  <c r="K98" i="17" s="1"/>
  <c r="J98" i="17" a="1"/>
  <c r="J98" i="17" s="1"/>
  <c r="I98" i="17" a="1"/>
  <c r="I98" i="17" s="1"/>
  <c r="H98" i="17" a="1"/>
  <c r="H98" i="17" s="1"/>
  <c r="H102" i="17" s="1"/>
  <c r="G98" i="17" a="1"/>
  <c r="G98" i="17" s="1"/>
  <c r="F98" i="17" a="1"/>
  <c r="F98" i="17" s="1"/>
  <c r="E98" i="17" a="1"/>
  <c r="E98" i="17" s="1"/>
  <c r="D98" i="17" a="1"/>
  <c r="D98" i="17" s="1"/>
  <c r="C98" i="17" a="1"/>
  <c r="C98" i="17" s="1"/>
  <c r="C102" i="17" s="1"/>
  <c r="AE92" i="17"/>
  <c r="AD92" i="17"/>
  <c r="AC92" i="17"/>
  <c r="AB92" i="17"/>
  <c r="AA92" i="17"/>
  <c r="Z92" i="17"/>
  <c r="Y92" i="17"/>
  <c r="X92" i="17"/>
  <c r="W92" i="17"/>
  <c r="V92" i="17"/>
  <c r="U92" i="17"/>
  <c r="T92" i="17"/>
  <c r="S92" i="17"/>
  <c r="R92" i="17"/>
  <c r="Q92" i="17"/>
  <c r="P92" i="17"/>
  <c r="O92" i="17"/>
  <c r="N92" i="17"/>
  <c r="M92" i="17"/>
  <c r="L92" i="17"/>
  <c r="K92" i="17"/>
  <c r="J92" i="17"/>
  <c r="I92" i="17"/>
  <c r="H92" i="17"/>
  <c r="G92" i="17"/>
  <c r="F92" i="17"/>
  <c r="E92" i="17"/>
  <c r="D92" i="17"/>
  <c r="C92" i="17"/>
  <c r="AD91" i="17" a="1"/>
  <c r="AD91" i="17" s="1"/>
  <c r="AC91" i="17" a="1"/>
  <c r="AC91" i="17" s="1"/>
  <c r="AB91" i="17" a="1"/>
  <c r="AB91" i="17" s="1"/>
  <c r="AA91" i="17" a="1"/>
  <c r="AA91" i="17" s="1"/>
  <c r="Z91" i="17" a="1"/>
  <c r="Z91" i="17" s="1"/>
  <c r="Y91" i="17" a="1"/>
  <c r="Y91" i="17" s="1"/>
  <c r="X91" i="17" a="1"/>
  <c r="X91" i="17" s="1"/>
  <c r="W91" i="17" a="1"/>
  <c r="W91" i="17" s="1"/>
  <c r="T91" i="17" a="1"/>
  <c r="T91" i="17" s="1"/>
  <c r="S91" i="17" a="1"/>
  <c r="S91" i="17" s="1"/>
  <c r="R91" i="17" a="1"/>
  <c r="R91" i="17" s="1"/>
  <c r="Q91" i="17" a="1"/>
  <c r="Q91" i="17" s="1"/>
  <c r="K91" i="17" a="1"/>
  <c r="K91" i="17" s="1"/>
  <c r="J91" i="17" a="1"/>
  <c r="J91" i="17" s="1"/>
  <c r="I91" i="17" a="1"/>
  <c r="I91" i="17" s="1"/>
  <c r="H91" i="17" a="1"/>
  <c r="H91" i="17" s="1"/>
  <c r="G91" i="17" a="1"/>
  <c r="G91" i="17" s="1"/>
  <c r="F91" i="17" a="1"/>
  <c r="F91" i="17" s="1"/>
  <c r="C91" i="17" a="1"/>
  <c r="C91" i="17" s="1"/>
  <c r="AD90" i="17" a="1"/>
  <c r="AD90" i="17" s="1"/>
  <c r="AC90" i="17" a="1"/>
  <c r="AC90" i="17" s="1"/>
  <c r="AB90" i="17" a="1"/>
  <c r="AB90" i="17" s="1"/>
  <c r="AA90" i="17" a="1"/>
  <c r="AA90" i="17" s="1"/>
  <c r="Z90" i="17" a="1"/>
  <c r="Z90" i="17" s="1"/>
  <c r="Y90" i="17" a="1"/>
  <c r="Y90" i="17" s="1"/>
  <c r="X90" i="17" a="1"/>
  <c r="X90" i="17" s="1"/>
  <c r="W90" i="17" a="1"/>
  <c r="W90" i="17" s="1"/>
  <c r="T90" i="17" a="1"/>
  <c r="T90" i="17" s="1"/>
  <c r="S90" i="17" a="1"/>
  <c r="S90" i="17" s="1"/>
  <c r="R90" i="17" a="1"/>
  <c r="R90" i="17" s="1"/>
  <c r="Q90" i="17" a="1"/>
  <c r="Q90" i="17" s="1"/>
  <c r="K90" i="17" a="1"/>
  <c r="K90" i="17" s="1"/>
  <c r="J90" i="17" a="1"/>
  <c r="J90" i="17" s="1"/>
  <c r="I90" i="17" a="1"/>
  <c r="I90" i="17" s="1"/>
  <c r="H90" i="17" a="1"/>
  <c r="H90" i="17" s="1"/>
  <c r="G90" i="17" a="1"/>
  <c r="G90" i="17" s="1"/>
  <c r="F90" i="17" a="1"/>
  <c r="F90" i="17" s="1"/>
  <c r="C90" i="17" a="1"/>
  <c r="C90" i="17" s="1"/>
  <c r="AD89" i="17" a="1"/>
  <c r="AD89" i="17" s="1"/>
  <c r="AC89" i="17" a="1"/>
  <c r="AC89" i="17" s="1"/>
  <c r="AB89" i="17" a="1"/>
  <c r="AB89" i="17" s="1"/>
  <c r="Z89" i="17" a="1"/>
  <c r="Z89" i="17" s="1"/>
  <c r="Y89" i="17" a="1"/>
  <c r="Y89" i="17" s="1"/>
  <c r="T89" i="17" a="1"/>
  <c r="T89" i="17" s="1"/>
  <c r="S89" i="17" a="1"/>
  <c r="S89" i="17" s="1"/>
  <c r="K89" i="17" a="1"/>
  <c r="K89" i="17" s="1"/>
  <c r="I89" i="17" a="1"/>
  <c r="I89" i="17" s="1"/>
  <c r="H89" i="17" a="1"/>
  <c r="H89" i="17" s="1"/>
  <c r="H93" i="17" s="1"/>
  <c r="G89" i="17" a="1"/>
  <c r="G89" i="17" s="1"/>
  <c r="F89" i="17" a="1"/>
  <c r="F89" i="17" s="1"/>
  <c r="AE83" i="17"/>
  <c r="AD83" i="17"/>
  <c r="AC83" i="17"/>
  <c r="AB83" i="17"/>
  <c r="AA83" i="17"/>
  <c r="Z83" i="17"/>
  <c r="Y83" i="17"/>
  <c r="X83" i="17"/>
  <c r="W83" i="17"/>
  <c r="V83" i="17"/>
  <c r="U83" i="17"/>
  <c r="T83" i="17"/>
  <c r="S83" i="17"/>
  <c r="R83" i="17"/>
  <c r="Q83" i="17"/>
  <c r="P83" i="17"/>
  <c r="O83" i="17"/>
  <c r="N83" i="17"/>
  <c r="M83" i="17"/>
  <c r="L83" i="17"/>
  <c r="K83" i="17"/>
  <c r="J83" i="17"/>
  <c r="I83" i="17"/>
  <c r="H83" i="17"/>
  <c r="G83" i="17"/>
  <c r="D83" i="17"/>
  <c r="C83" i="17"/>
  <c r="AE82" i="17" a="1"/>
  <c r="AE82" i="17" s="1"/>
  <c r="AD82" i="17" a="1"/>
  <c r="AD82" i="17" s="1"/>
  <c r="AB82" i="17" a="1"/>
  <c r="AB82" i="17" s="1"/>
  <c r="AA82" i="17" a="1"/>
  <c r="AA82" i="17" s="1"/>
  <c r="Z82" i="17" a="1"/>
  <c r="Z82" i="17" s="1"/>
  <c r="Y82" i="17" a="1"/>
  <c r="Y82" i="17" s="1"/>
  <c r="X82" i="17" a="1"/>
  <c r="X82" i="17" s="1"/>
  <c r="W82" i="17" a="1"/>
  <c r="W82" i="17" s="1"/>
  <c r="V82" i="17" a="1"/>
  <c r="V82" i="17" s="1"/>
  <c r="U82" i="17" a="1"/>
  <c r="U82" i="17" s="1"/>
  <c r="T82" i="17" a="1"/>
  <c r="T82" i="17" s="1"/>
  <c r="S82" i="17" a="1"/>
  <c r="S82" i="17" s="1"/>
  <c r="M82" i="17" a="1"/>
  <c r="M82" i="17" s="1"/>
  <c r="K82" i="17" a="1"/>
  <c r="K82" i="17" s="1"/>
  <c r="J82" i="17" a="1"/>
  <c r="J82" i="17" s="1"/>
  <c r="I82" i="17" a="1"/>
  <c r="I82" i="17" s="1"/>
  <c r="H82" i="17" a="1"/>
  <c r="H82" i="17" s="1"/>
  <c r="G82" i="17" a="1"/>
  <c r="G82" i="17" s="1"/>
  <c r="D82" i="17" a="1"/>
  <c r="D82" i="17" s="1"/>
  <c r="C82" i="17" a="1"/>
  <c r="C82" i="17" s="1"/>
  <c r="AE81" i="17" a="1"/>
  <c r="AE81" i="17" s="1"/>
  <c r="AD81" i="17" a="1"/>
  <c r="AD81" i="17" s="1"/>
  <c r="AB81" i="17" a="1"/>
  <c r="AB81" i="17" s="1"/>
  <c r="AA81" i="17" a="1"/>
  <c r="AA81" i="17" s="1"/>
  <c r="Z81" i="17" a="1"/>
  <c r="Z81" i="17" s="1"/>
  <c r="Y81" i="17" a="1"/>
  <c r="Y81" i="17" s="1"/>
  <c r="X81" i="17" a="1"/>
  <c r="X81" i="17" s="1"/>
  <c r="W81" i="17" a="1"/>
  <c r="W81" i="17" s="1"/>
  <c r="V81" i="17" a="1"/>
  <c r="V81" i="17" s="1"/>
  <c r="U81" i="17" a="1"/>
  <c r="U81" i="17" s="1"/>
  <c r="T81" i="17" a="1"/>
  <c r="T81" i="17" s="1"/>
  <c r="S81" i="17" a="1"/>
  <c r="S81" i="17" s="1"/>
  <c r="M81" i="17" a="1"/>
  <c r="M81" i="17" s="1"/>
  <c r="K81" i="17" a="1"/>
  <c r="K81" i="17" s="1"/>
  <c r="J81" i="17" a="1"/>
  <c r="J81" i="17" s="1"/>
  <c r="I81" i="17" a="1"/>
  <c r="I81" i="17" s="1"/>
  <c r="H81" i="17" a="1"/>
  <c r="H81" i="17" s="1"/>
  <c r="G81" i="17" a="1"/>
  <c r="G81" i="17" s="1"/>
  <c r="D81" i="17" a="1"/>
  <c r="D81" i="17" s="1"/>
  <c r="C81" i="17" a="1"/>
  <c r="C81" i="17" s="1"/>
  <c r="AD80" i="17" a="1"/>
  <c r="AD80" i="17" s="1"/>
  <c r="AB80" i="17" a="1"/>
  <c r="AB80" i="17" s="1"/>
  <c r="AA80" i="17" a="1"/>
  <c r="AA80" i="17" s="1"/>
  <c r="Z80" i="17" a="1"/>
  <c r="Z80" i="17" s="1"/>
  <c r="Y80" i="17" a="1"/>
  <c r="Y80" i="17" s="1"/>
  <c r="X80" i="17" a="1"/>
  <c r="X80" i="17" s="1"/>
  <c r="W80" i="17" a="1"/>
  <c r="W80" i="17" s="1"/>
  <c r="V80" i="17" a="1"/>
  <c r="V80" i="17" s="1"/>
  <c r="U80" i="17" a="1"/>
  <c r="U80" i="17" s="1"/>
  <c r="T80" i="17" a="1"/>
  <c r="T80" i="17" s="1"/>
  <c r="S80" i="17" a="1"/>
  <c r="S80" i="17" s="1"/>
  <c r="K80" i="17" a="1"/>
  <c r="K80" i="17" s="1"/>
  <c r="J80" i="17" a="1"/>
  <c r="J80" i="17" s="1"/>
  <c r="I80" i="17" a="1"/>
  <c r="I80" i="17" s="1"/>
  <c r="H80" i="17" a="1"/>
  <c r="H80" i="17" s="1"/>
  <c r="D80" i="17" a="1"/>
  <c r="D80" i="17" s="1"/>
  <c r="C80" i="17" a="1"/>
  <c r="C80" i="17" s="1"/>
  <c r="AE74" i="17"/>
  <c r="AD74" i="17"/>
  <c r="AC74" i="17"/>
  <c r="AB74" i="17"/>
  <c r="AA74" i="17"/>
  <c r="Z74" i="17"/>
  <c r="Y74" i="17"/>
  <c r="X74" i="17"/>
  <c r="W74" i="17"/>
  <c r="V74" i="17"/>
  <c r="U74" i="17"/>
  <c r="T74" i="17"/>
  <c r="S74" i="17"/>
  <c r="R74" i="17"/>
  <c r="Q74" i="17"/>
  <c r="P74" i="17"/>
  <c r="O74" i="17"/>
  <c r="N74" i="17"/>
  <c r="M74" i="17"/>
  <c r="L74" i="17"/>
  <c r="K74" i="17"/>
  <c r="I74" i="17"/>
  <c r="H74" i="17"/>
  <c r="G74" i="17"/>
  <c r="F74" i="17"/>
  <c r="E74" i="17"/>
  <c r="D74" i="17"/>
  <c r="C74" i="17"/>
  <c r="AD73" i="17" a="1"/>
  <c r="AD73" i="17" s="1"/>
  <c r="AC73" i="17" a="1"/>
  <c r="AC73" i="17" s="1"/>
  <c r="Z73" i="17" a="1"/>
  <c r="Z73" i="17" s="1"/>
  <c r="Y73" i="17" a="1"/>
  <c r="Y73" i="17" s="1"/>
  <c r="X73" i="17" a="1"/>
  <c r="X73" i="17" s="1"/>
  <c r="W73" i="17" a="1"/>
  <c r="W73" i="17" s="1"/>
  <c r="V73" i="17" a="1"/>
  <c r="V73" i="17" s="1"/>
  <c r="U73" i="17" a="1"/>
  <c r="U73" i="17" s="1"/>
  <c r="T73" i="17" a="1"/>
  <c r="T73" i="17" s="1"/>
  <c r="S73" i="17" a="1"/>
  <c r="S73" i="17" s="1"/>
  <c r="R73" i="17" a="1"/>
  <c r="R73" i="17" s="1"/>
  <c r="Q73" i="17" a="1"/>
  <c r="Q73" i="17" s="1"/>
  <c r="P73" i="17" a="1"/>
  <c r="P73" i="17" s="1"/>
  <c r="O73" i="17" a="1"/>
  <c r="O73" i="17" s="1"/>
  <c r="M73" i="17" a="1"/>
  <c r="M73" i="17" s="1"/>
  <c r="L73" i="17" a="1"/>
  <c r="L73" i="17" s="1"/>
  <c r="K73" i="17" a="1"/>
  <c r="K73" i="17" s="1"/>
  <c r="I73" i="17" a="1"/>
  <c r="I73" i="17" s="1"/>
  <c r="H73" i="17" a="1"/>
  <c r="H73" i="17" s="1"/>
  <c r="G73" i="17" a="1"/>
  <c r="G73" i="17" s="1"/>
  <c r="F73" i="17" a="1"/>
  <c r="F73" i="17" s="1"/>
  <c r="C73" i="17" a="1"/>
  <c r="C73" i="17" s="1"/>
  <c r="AD72" i="17" a="1"/>
  <c r="AD72" i="17" s="1"/>
  <c r="AC72" i="17" a="1"/>
  <c r="AC72" i="17" s="1"/>
  <c r="Z72" i="17" a="1"/>
  <c r="Z72" i="17" s="1"/>
  <c r="Y72" i="17" a="1"/>
  <c r="Y72" i="17" s="1"/>
  <c r="X72" i="17" a="1"/>
  <c r="X72" i="17" s="1"/>
  <c r="W72" i="17" a="1"/>
  <c r="W72" i="17" s="1"/>
  <c r="V72" i="17" a="1"/>
  <c r="V72" i="17" s="1"/>
  <c r="U72" i="17" a="1"/>
  <c r="U72" i="17" s="1"/>
  <c r="T72" i="17" a="1"/>
  <c r="T72" i="17" s="1"/>
  <c r="S72" i="17" a="1"/>
  <c r="S72" i="17" s="1"/>
  <c r="R72" i="17" a="1"/>
  <c r="R72" i="17" s="1"/>
  <c r="Q72" i="17" a="1"/>
  <c r="Q72" i="17" s="1"/>
  <c r="P72" i="17" a="1"/>
  <c r="P72" i="17" s="1"/>
  <c r="O72" i="17" a="1"/>
  <c r="O72" i="17" s="1"/>
  <c r="M72" i="17" a="1"/>
  <c r="M72" i="17" s="1"/>
  <c r="L72" i="17" a="1"/>
  <c r="L72" i="17" s="1"/>
  <c r="K72" i="17" a="1"/>
  <c r="K72" i="17" s="1"/>
  <c r="I72" i="17" a="1"/>
  <c r="I72" i="17" s="1"/>
  <c r="H72" i="17" a="1"/>
  <c r="H72" i="17" s="1"/>
  <c r="G72" i="17" a="1"/>
  <c r="G72" i="17" s="1"/>
  <c r="F72" i="17" a="1"/>
  <c r="F72" i="17" s="1"/>
  <c r="C72" i="17" a="1"/>
  <c r="C72" i="17" s="1"/>
  <c r="S71" i="17" a="1"/>
  <c r="S71" i="17" s="1"/>
  <c r="R71" i="17" a="1"/>
  <c r="R71" i="17" s="1"/>
  <c r="L75" i="17" s="1"/>
  <c r="C76" i="17" s="1"/>
  <c r="Q71" i="17" a="1"/>
  <c r="Q71" i="17" s="1"/>
  <c r="E65" i="17"/>
  <c r="E64" i="17" a="1"/>
  <c r="E64" i="17" s="1"/>
  <c r="E63" i="17" a="1"/>
  <c r="E63" i="17" s="1"/>
  <c r="E62" i="17" a="1"/>
  <c r="E62" i="17" s="1"/>
  <c r="AE65" i="17"/>
  <c r="AD65" i="17"/>
  <c r="AC65" i="17"/>
  <c r="AB65" i="17"/>
  <c r="Z65" i="17"/>
  <c r="Y65" i="17"/>
  <c r="X65" i="17"/>
  <c r="W65" i="17"/>
  <c r="V65" i="17"/>
  <c r="T65" i="17"/>
  <c r="S65" i="17"/>
  <c r="R65" i="17"/>
  <c r="Q65" i="17"/>
  <c r="P65" i="17"/>
  <c r="O65" i="17"/>
  <c r="M65" i="17"/>
  <c r="L65" i="17"/>
  <c r="K65" i="17"/>
  <c r="J65" i="17"/>
  <c r="I65" i="17"/>
  <c r="H65" i="17"/>
  <c r="G65" i="17"/>
  <c r="F65" i="17"/>
  <c r="D65" i="17"/>
  <c r="C65" i="17"/>
  <c r="AE64" i="17" a="1"/>
  <c r="AE64" i="17" s="1"/>
  <c r="AD64" i="17" a="1"/>
  <c r="AD64" i="17" s="1"/>
  <c r="AB64" i="17" a="1"/>
  <c r="AB64" i="17" s="1"/>
  <c r="L64" i="17" a="1"/>
  <c r="L64" i="17" s="1"/>
  <c r="F64" i="17" a="1"/>
  <c r="F64" i="17" s="1"/>
  <c r="D64" i="17"/>
  <c r="D64" i="17" a="1"/>
  <c r="C64" i="17"/>
  <c r="C64" i="17" a="1"/>
  <c r="AE63" i="17"/>
  <c r="AE63" i="17" a="1"/>
  <c r="AD63" i="17" a="1"/>
  <c r="AD63" i="17" s="1"/>
  <c r="AB63" i="17" a="1"/>
  <c r="AB63" i="17" s="1"/>
  <c r="L63" i="17" a="1"/>
  <c r="L63" i="17" s="1"/>
  <c r="F63" i="17" a="1"/>
  <c r="F63" i="17" s="1"/>
  <c r="D63" i="17" a="1"/>
  <c r="D63" i="17" s="1"/>
  <c r="C63" i="17" a="1"/>
  <c r="C63" i="17" s="1"/>
  <c r="AE62" i="17" a="1"/>
  <c r="AE62" i="17" s="1"/>
  <c r="AD62" i="17" a="1"/>
  <c r="AD62" i="17" s="1"/>
  <c r="AB62" i="17" a="1"/>
  <c r="AB62" i="17" s="1"/>
  <c r="L62" i="17" a="1"/>
  <c r="L62" i="17" s="1"/>
  <c r="F62" i="17" a="1"/>
  <c r="F62" i="17" s="1"/>
  <c r="D62" i="17" a="1"/>
  <c r="D62" i="17" s="1"/>
  <c r="C62" i="17" a="1"/>
  <c r="C62" i="17" s="1"/>
  <c r="D57" i="17"/>
  <c r="AD57" i="17"/>
  <c r="AC57" i="17"/>
  <c r="AB57" i="17"/>
  <c r="AA57" i="17"/>
  <c r="Z57" i="17"/>
  <c r="Y57" i="17"/>
  <c r="X57" i="17"/>
  <c r="W57" i="17"/>
  <c r="V57" i="17"/>
  <c r="T57" i="17"/>
  <c r="S57" i="17"/>
  <c r="R57" i="17"/>
  <c r="Q57" i="17"/>
  <c r="P57" i="17"/>
  <c r="O57" i="17"/>
  <c r="M57" i="17"/>
  <c r="L57" i="17"/>
  <c r="K57" i="17"/>
  <c r="J57" i="17"/>
  <c r="I57" i="17"/>
  <c r="H57" i="17"/>
  <c r="G57" i="17"/>
  <c r="F57" i="17"/>
  <c r="C57" i="17"/>
  <c r="AD56" i="17" a="1"/>
  <c r="AD56" i="17" s="1"/>
  <c r="AC56" i="17" a="1"/>
  <c r="AC56" i="17" s="1"/>
  <c r="AB56" i="17" a="1"/>
  <c r="AB56" i="17" s="1"/>
  <c r="AA56" i="17" a="1"/>
  <c r="AA56" i="17" s="1"/>
  <c r="Z56" i="17" a="1"/>
  <c r="Z56" i="17" s="1"/>
  <c r="Y56" i="17" a="1"/>
  <c r="Y56" i="17" s="1"/>
  <c r="X56" i="17" a="1"/>
  <c r="X56" i="17" s="1"/>
  <c r="W56" i="17" a="1"/>
  <c r="W56" i="17" s="1"/>
  <c r="V56" i="17" a="1"/>
  <c r="V56" i="17" s="1"/>
  <c r="T56" i="17" a="1"/>
  <c r="T56" i="17" s="1"/>
  <c r="S56" i="17" a="1"/>
  <c r="S56" i="17" s="1"/>
  <c r="R56" i="17" a="1"/>
  <c r="R56" i="17" s="1"/>
  <c r="Q56" i="17" a="1"/>
  <c r="Q56" i="17" s="1"/>
  <c r="P56" i="17" a="1"/>
  <c r="P56" i="17" s="1"/>
  <c r="O56" i="17" a="1"/>
  <c r="O56" i="17" s="1"/>
  <c r="M56" i="17" a="1"/>
  <c r="M56" i="17" s="1"/>
  <c r="L56" i="17" a="1"/>
  <c r="L56" i="17" s="1"/>
  <c r="K56" i="17" a="1"/>
  <c r="K56" i="17" s="1"/>
  <c r="J56" i="17" a="1"/>
  <c r="J56" i="17" s="1"/>
  <c r="I56" i="17" a="1"/>
  <c r="I56" i="17" s="1"/>
  <c r="H56" i="17" a="1"/>
  <c r="H56" i="17" s="1"/>
  <c r="G56" i="17" a="1"/>
  <c r="G56" i="17" s="1"/>
  <c r="F56" i="17" a="1"/>
  <c r="F56" i="17" s="1"/>
  <c r="C56" i="17" a="1"/>
  <c r="C56" i="17" s="1"/>
  <c r="AD55" i="17" a="1"/>
  <c r="AD55" i="17" s="1"/>
  <c r="AC55" i="17" a="1"/>
  <c r="AC55" i="17" s="1"/>
  <c r="AB55" i="17" a="1"/>
  <c r="AB55" i="17" s="1"/>
  <c r="AA55" i="17" a="1"/>
  <c r="AA55" i="17" s="1"/>
  <c r="Z55" i="17" a="1"/>
  <c r="Z55" i="17" s="1"/>
  <c r="Y55" i="17" a="1"/>
  <c r="Y55" i="17" s="1"/>
  <c r="X55" i="17" a="1"/>
  <c r="X55" i="17" s="1"/>
  <c r="W55" i="17" a="1"/>
  <c r="W55" i="17" s="1"/>
  <c r="V55" i="17" a="1"/>
  <c r="V55" i="17" s="1"/>
  <c r="T55" i="17" a="1"/>
  <c r="T55" i="17" s="1"/>
  <c r="S55" i="17" a="1"/>
  <c r="S55" i="17" s="1"/>
  <c r="R55" i="17" a="1"/>
  <c r="R55" i="17" s="1"/>
  <c r="P55" i="17" a="1"/>
  <c r="P55" i="17" s="1"/>
  <c r="O55" i="17" a="1"/>
  <c r="O55" i="17" s="1"/>
  <c r="M55" i="17" a="1"/>
  <c r="M55" i="17" s="1"/>
  <c r="L55" i="17" a="1"/>
  <c r="L55" i="17" s="1"/>
  <c r="K55" i="17" a="1"/>
  <c r="K55" i="17" s="1"/>
  <c r="J55" i="17" a="1"/>
  <c r="J55" i="17" s="1"/>
  <c r="I55" i="17" a="1"/>
  <c r="I55" i="17" s="1"/>
  <c r="H55" i="17" a="1"/>
  <c r="H55" i="17" s="1"/>
  <c r="G55" i="17" a="1"/>
  <c r="G55" i="17" s="1"/>
  <c r="F55" i="17" a="1"/>
  <c r="F55" i="17" s="1"/>
  <c r="C55" i="17" a="1"/>
  <c r="C55" i="17" s="1"/>
  <c r="AD54" i="17" a="1"/>
  <c r="AD54" i="17" s="1"/>
  <c r="AC54" i="17" a="1"/>
  <c r="AC54" i="17" s="1"/>
  <c r="AB54" i="17" a="1"/>
  <c r="AB54" i="17" s="1"/>
  <c r="AA54" i="17" a="1"/>
  <c r="AA54" i="17" s="1"/>
  <c r="Z54" i="17" a="1"/>
  <c r="Z54" i="17" s="1"/>
  <c r="Y54" i="17" a="1"/>
  <c r="Y54" i="17" s="1"/>
  <c r="X54" i="17" a="1"/>
  <c r="X54" i="17" s="1"/>
  <c r="W54" i="17" a="1"/>
  <c r="W54" i="17" s="1"/>
  <c r="V54" i="17" a="1"/>
  <c r="V54" i="17" s="1"/>
  <c r="T54" i="17" a="1"/>
  <c r="T54" i="17" s="1"/>
  <c r="S54" i="17" a="1"/>
  <c r="S54" i="17" s="1"/>
  <c r="R54" i="17" a="1"/>
  <c r="R54" i="17" s="1"/>
  <c r="Q54" i="17" a="1"/>
  <c r="Q54" i="17" s="1"/>
  <c r="P54" i="17" a="1"/>
  <c r="P54" i="17" s="1"/>
  <c r="O54" i="17" a="1"/>
  <c r="O54" i="17" s="1"/>
  <c r="M54" i="17" a="1"/>
  <c r="M54" i="17" s="1"/>
  <c r="L54" i="17" a="1"/>
  <c r="L54" i="17" s="1"/>
  <c r="K54" i="17" a="1"/>
  <c r="K54" i="17" s="1"/>
  <c r="J54" i="17" a="1"/>
  <c r="J54" i="17" s="1"/>
  <c r="I54" i="17" a="1"/>
  <c r="I54" i="17" s="1"/>
  <c r="H54" i="17" a="1"/>
  <c r="H54" i="17" s="1"/>
  <c r="F54" i="17" a="1"/>
  <c r="F54" i="17" s="1"/>
  <c r="C54" i="17" a="1"/>
  <c r="C54" i="17" s="1"/>
  <c r="M38" i="17"/>
  <c r="N38" i="17"/>
  <c r="M37" i="17" a="1"/>
  <c r="M37" i="17" s="1"/>
  <c r="M36" i="17" a="1"/>
  <c r="M36" i="17" s="1"/>
  <c r="L36" i="17" a="1"/>
  <c r="L36" i="17" s="1"/>
  <c r="M35" i="17" a="1"/>
  <c r="M35" i="17" s="1"/>
  <c r="L35" i="17" a="1"/>
  <c r="L35" i="17" s="1"/>
  <c r="AE38" i="17"/>
  <c r="AD38" i="17"/>
  <c r="AC38" i="17"/>
  <c r="AB38" i="17"/>
  <c r="AA38" i="17"/>
  <c r="Z38" i="17"/>
  <c r="Y38" i="17"/>
  <c r="X38" i="17"/>
  <c r="W38" i="17"/>
  <c r="V38" i="17"/>
  <c r="U38" i="17"/>
  <c r="T38" i="17"/>
  <c r="S38" i="17"/>
  <c r="R38" i="17"/>
  <c r="Q38" i="17"/>
  <c r="P38" i="17"/>
  <c r="O38" i="17"/>
  <c r="L38" i="17"/>
  <c r="AE37" i="17" a="1"/>
  <c r="AE37" i="17" s="1"/>
  <c r="AD37" i="17" a="1"/>
  <c r="AD37" i="17" s="1"/>
  <c r="AC37" i="17" a="1"/>
  <c r="AC37" i="17" s="1"/>
  <c r="AB37" i="17" a="1"/>
  <c r="AB37" i="17" s="1"/>
  <c r="AA37" i="17" a="1"/>
  <c r="AA37" i="17" s="1"/>
  <c r="Z37" i="17" a="1"/>
  <c r="Z37" i="17" s="1"/>
  <c r="Y37" i="17" a="1"/>
  <c r="Y37" i="17" s="1"/>
  <c r="X37" i="17" a="1"/>
  <c r="X37" i="17" s="1"/>
  <c r="W37" i="17" a="1"/>
  <c r="W37" i="17" s="1"/>
  <c r="T37" i="17" a="1"/>
  <c r="T37" i="17" s="1"/>
  <c r="S37" i="17" a="1"/>
  <c r="S37" i="17" s="1"/>
  <c r="R37" i="17" a="1"/>
  <c r="R37" i="17" s="1"/>
  <c r="Q37" i="17" a="1"/>
  <c r="Q37" i="17" s="1"/>
  <c r="O37" i="17" a="1"/>
  <c r="O37" i="17" s="1"/>
  <c r="L37" i="17" a="1"/>
  <c r="L37" i="17" s="1"/>
  <c r="AE36" i="17" a="1"/>
  <c r="AE36" i="17" s="1"/>
  <c r="AD36" i="17" a="1"/>
  <c r="AD36" i="17" s="1"/>
  <c r="AC36" i="17" a="1"/>
  <c r="AC36" i="17" s="1"/>
  <c r="AB36" i="17" a="1"/>
  <c r="AB36" i="17" s="1"/>
  <c r="AA36" i="17" a="1"/>
  <c r="AA36" i="17" s="1"/>
  <c r="Z36" i="17" a="1"/>
  <c r="Z36" i="17" s="1"/>
  <c r="Y36" i="17" a="1"/>
  <c r="Y36" i="17" s="1"/>
  <c r="X36" i="17" a="1"/>
  <c r="X36" i="17" s="1"/>
  <c r="W36" i="17" a="1"/>
  <c r="W36" i="17" s="1"/>
  <c r="T36" i="17" a="1"/>
  <c r="T36" i="17" s="1"/>
  <c r="S36" i="17" a="1"/>
  <c r="S36" i="17" s="1"/>
  <c r="R36" i="17" a="1"/>
  <c r="R36" i="17" s="1"/>
  <c r="Q36" i="17" a="1"/>
  <c r="Q36" i="17" s="1"/>
  <c r="O36" i="17" a="1"/>
  <c r="O36" i="17" s="1"/>
  <c r="AE35" i="17" a="1"/>
  <c r="AE35" i="17" s="1"/>
  <c r="AD35" i="17" a="1"/>
  <c r="AD35" i="17" s="1"/>
  <c r="AC35" i="17" a="1"/>
  <c r="AC35" i="17" s="1"/>
  <c r="AB35" i="17" a="1"/>
  <c r="AB35" i="17" s="1"/>
  <c r="AA35" i="17" a="1"/>
  <c r="AA35" i="17" s="1"/>
  <c r="Z35" i="17" a="1"/>
  <c r="Z35" i="17" s="1"/>
  <c r="Y35" i="17" a="1"/>
  <c r="Y35" i="17" s="1"/>
  <c r="X35" i="17" a="1"/>
  <c r="X35" i="17" s="1"/>
  <c r="W35" i="17" a="1"/>
  <c r="W35" i="17" s="1"/>
  <c r="T35" i="17" a="1"/>
  <c r="T35" i="17" s="1"/>
  <c r="S35" i="17" a="1"/>
  <c r="S35" i="17" s="1"/>
  <c r="R35" i="17" a="1"/>
  <c r="R35" i="17" s="1"/>
  <c r="Q35" i="17" a="1"/>
  <c r="Q35" i="17" s="1"/>
  <c r="O35" i="17" a="1"/>
  <c r="O35" i="17" s="1"/>
  <c r="K36" i="17" a="1"/>
  <c r="K36" i="17" s="1"/>
  <c r="K37" i="17" a="1"/>
  <c r="K37" i="17" s="1"/>
  <c r="K38" i="17"/>
  <c r="I38" i="17"/>
  <c r="J38" i="17"/>
  <c r="I37" i="17" a="1"/>
  <c r="I37" i="17" s="1"/>
  <c r="J37" i="17" a="1"/>
  <c r="J37" i="17" s="1"/>
  <c r="I36" i="17" a="1"/>
  <c r="I36" i="17" s="1"/>
  <c r="J36" i="17" a="1"/>
  <c r="J36" i="17" s="1"/>
  <c r="I35" i="17" a="1"/>
  <c r="I35" i="17" s="1"/>
  <c r="J35" i="17" a="1"/>
  <c r="J35" i="17" s="1"/>
  <c r="K35" i="17" a="1"/>
  <c r="K35" i="17" s="1"/>
  <c r="G38" i="17"/>
  <c r="H38" i="17"/>
  <c r="G37" i="17" a="1"/>
  <c r="G37" i="17" s="1"/>
  <c r="H37" i="17" a="1"/>
  <c r="H37" i="17" s="1"/>
  <c r="F37" i="17" a="1"/>
  <c r="F37" i="17" s="1"/>
  <c r="F38" i="17"/>
  <c r="G36" i="17" a="1"/>
  <c r="G36" i="17" s="1"/>
  <c r="H36" i="17" a="1"/>
  <c r="H36" i="17" s="1"/>
  <c r="G35" i="17" a="1"/>
  <c r="G35" i="17" s="1"/>
  <c r="H35" i="17" a="1"/>
  <c r="H35" i="17" s="1"/>
  <c r="C26" i="17" a="1"/>
  <c r="C26" i="17" s="1"/>
  <c r="F35" i="17" a="1"/>
  <c r="F35" i="17" s="1"/>
  <c r="F36" i="17" a="1"/>
  <c r="F36" i="17" s="1"/>
  <c r="E38" i="17"/>
  <c r="E37" i="17" a="1"/>
  <c r="E37" i="17" s="1"/>
  <c r="E36" i="17" a="1"/>
  <c r="E36" i="17" s="1"/>
  <c r="E35" i="17" a="1"/>
  <c r="E35" i="17" s="1"/>
  <c r="D38" i="17"/>
  <c r="D37" i="17" a="1"/>
  <c r="D37" i="17" s="1"/>
  <c r="D36" i="17" a="1"/>
  <c r="D36" i="17" s="1"/>
  <c r="D35" i="17" a="1"/>
  <c r="D35" i="17" s="1"/>
  <c r="C38" i="17"/>
  <c r="C37" i="17" a="1"/>
  <c r="C37" i="17" s="1"/>
  <c r="C36" i="17" a="1"/>
  <c r="C36" i="17" s="1"/>
  <c r="C35" i="17" a="1"/>
  <c r="C35" i="17" s="1"/>
  <c r="G54" i="17" a="1"/>
  <c r="G54" i="17" s="1"/>
  <c r="C93" i="17" l="1"/>
  <c r="H58" i="17"/>
  <c r="L84" i="17"/>
  <c r="L102" i="17"/>
  <c r="C103" i="17" s="1"/>
  <c r="C84" i="17"/>
  <c r="L93" i="17"/>
  <c r="H84" i="17"/>
  <c r="C85" i="17" s="1"/>
  <c r="C58" i="17"/>
  <c r="L39" i="17"/>
  <c r="L66" i="17"/>
  <c r="H39" i="17"/>
  <c r="C39" i="17"/>
  <c r="C40" i="17" s="1"/>
  <c r="L58" i="17"/>
  <c r="C59" i="17" s="1"/>
  <c r="C66" i="17"/>
  <c r="E107" i="17"/>
  <c r="P18" i="24" a="1"/>
  <c r="P18" i="24" s="1"/>
  <c r="P20" i="24" s="1"/>
  <c r="P17" i="24" a="1"/>
  <c r="P17" i="24" s="1"/>
  <c r="P21" i="24" s="1"/>
  <c r="AE48" i="17"/>
  <c r="AA45" i="17" a="1"/>
  <c r="AA45" i="17" s="1"/>
  <c r="C94" i="17" l="1"/>
  <c r="C67" i="17"/>
  <c r="AK97" i="24" a="1"/>
  <c r="AK97" i="24" s="1"/>
  <c r="AK101" i="24" s="1"/>
  <c r="BF97" i="24" a="1"/>
  <c r="BF97" i="24" s="1"/>
  <c r="BF101" i="24" s="1"/>
  <c r="BE97" i="24" a="1"/>
  <c r="BE97" i="24" s="1"/>
  <c r="BE101" i="24" s="1"/>
  <c r="BD97" i="24" a="1"/>
  <c r="BD97" i="24" s="1"/>
  <c r="BD101" i="24" s="1"/>
  <c r="BC97" i="24" a="1"/>
  <c r="BC97" i="24" s="1"/>
  <c r="BC101" i="24" s="1"/>
  <c r="AZ97" i="24" a="1"/>
  <c r="AZ97" i="24" s="1"/>
  <c r="AZ101" i="24" s="1"/>
  <c r="AY97" i="24" a="1"/>
  <c r="AY97" i="24" s="1"/>
  <c r="AY101" i="24" s="1"/>
  <c r="AW97" i="24" a="1"/>
  <c r="AW97" i="24" s="1"/>
  <c r="AW101" i="24" s="1"/>
  <c r="AU97" i="24" a="1"/>
  <c r="AU97" i="24" s="1"/>
  <c r="AU101" i="24" s="1"/>
  <c r="AQ97" i="24" a="1"/>
  <c r="AQ97" i="24" s="1"/>
  <c r="AQ101" i="24" s="1"/>
  <c r="AH97" i="24" a="1"/>
  <c r="AH97" i="24" s="1"/>
  <c r="AH101" i="24" s="1"/>
  <c r="AF97" i="24" a="1"/>
  <c r="AF97" i="24" s="1"/>
  <c r="AF101" i="24" s="1"/>
  <c r="AE97" i="24" a="1"/>
  <c r="AE97" i="24" s="1"/>
  <c r="AE101" i="24" s="1"/>
  <c r="AD97" i="24" a="1"/>
  <c r="AD97" i="24" s="1"/>
  <c r="AD101" i="24" s="1"/>
  <c r="AC97" i="24" a="1"/>
  <c r="AC97" i="24" s="1"/>
  <c r="AC101" i="24" s="1"/>
  <c r="AB97" i="24" a="1"/>
  <c r="AB97" i="24" s="1"/>
  <c r="AB101" i="24" s="1"/>
  <c r="R97" i="24" a="1"/>
  <c r="R97" i="24" s="1"/>
  <c r="R101" i="24" s="1"/>
  <c r="O97" i="24" a="1"/>
  <c r="O97" i="24" s="1"/>
  <c r="O101" i="24" s="1"/>
  <c r="M97" i="24" a="1"/>
  <c r="M97" i="24" s="1"/>
  <c r="M101" i="24" s="1"/>
  <c r="J97" i="24" a="1"/>
  <c r="J97" i="24" s="1"/>
  <c r="J101" i="24" s="1"/>
  <c r="G97" i="24" a="1"/>
  <c r="G97" i="24" s="1"/>
  <c r="G101" i="24" s="1"/>
  <c r="D97" i="24" a="1"/>
  <c r="D97" i="24" s="1"/>
  <c r="AE63" i="24" a="1"/>
  <c r="AE63" i="24" s="1"/>
  <c r="AE67" i="24" s="1"/>
  <c r="AD63" i="24" a="1"/>
  <c r="AD63" i="24" s="1"/>
  <c r="AD67" i="24" s="1"/>
  <c r="AC63" i="24" a="1"/>
  <c r="AC63" i="24" s="1"/>
  <c r="AC67" i="24" s="1"/>
  <c r="AB63" i="24" a="1"/>
  <c r="AB63" i="24" s="1"/>
  <c r="AB67" i="24" s="1"/>
  <c r="Z63" i="24" a="1"/>
  <c r="Z63" i="24" s="1"/>
  <c r="Z67" i="24" s="1"/>
  <c r="Y63" i="24" a="1"/>
  <c r="Y63" i="24" s="1"/>
  <c r="Y67" i="24" s="1"/>
  <c r="X63" i="24" a="1"/>
  <c r="X63" i="24" s="1"/>
  <c r="X67" i="24" s="1"/>
  <c r="W63" i="24" a="1"/>
  <c r="W63" i="24" s="1"/>
  <c r="W67" i="24" s="1"/>
  <c r="V63" i="24" a="1"/>
  <c r="V63" i="24" s="1"/>
  <c r="V67" i="24" s="1"/>
  <c r="U63" i="24" a="1"/>
  <c r="U63" i="24" s="1"/>
  <c r="U67" i="24" s="1"/>
  <c r="T63" i="24" a="1"/>
  <c r="T63" i="24" s="1"/>
  <c r="T67" i="24" s="1"/>
  <c r="S63" i="24" a="1"/>
  <c r="S63" i="24" s="1"/>
  <c r="S67" i="24" s="1"/>
  <c r="R63" i="24" a="1"/>
  <c r="R63" i="24" s="1"/>
  <c r="R67" i="24" s="1"/>
  <c r="Q63" i="24" a="1"/>
  <c r="Q63" i="24" s="1"/>
  <c r="Q67" i="24" s="1"/>
  <c r="P63" i="24" a="1"/>
  <c r="P63" i="24" s="1"/>
  <c r="P67" i="24" s="1"/>
  <c r="O63" i="24" a="1"/>
  <c r="O63" i="24" s="1"/>
  <c r="O67" i="24" s="1"/>
  <c r="M63" i="24" a="1"/>
  <c r="M63" i="24" s="1"/>
  <c r="M67" i="24" s="1"/>
  <c r="L63" i="24" a="1"/>
  <c r="L63" i="24" s="1"/>
  <c r="L67" i="24" s="1"/>
  <c r="K63" i="24" a="1"/>
  <c r="K63" i="24" s="1"/>
  <c r="K67" i="24" s="1"/>
  <c r="J63" i="24" a="1"/>
  <c r="J63" i="24" s="1"/>
  <c r="J67" i="24" s="1"/>
  <c r="I63" i="24" a="1"/>
  <c r="I63" i="24" s="1"/>
  <c r="I67" i="24" s="1"/>
  <c r="H63" i="24" a="1"/>
  <c r="H63" i="24" s="1"/>
  <c r="H67" i="24" s="1"/>
  <c r="G63" i="24" a="1"/>
  <c r="G63" i="24" s="1"/>
  <c r="G67" i="24" s="1"/>
  <c r="F63" i="24" a="1"/>
  <c r="F63" i="24" s="1"/>
  <c r="F67" i="24" s="1"/>
  <c r="D63" i="24" a="1"/>
  <c r="D63" i="24" s="1"/>
  <c r="D67" i="24" s="1"/>
  <c r="C63" i="24" a="1"/>
  <c r="C63" i="24" s="1"/>
  <c r="C67" i="24" s="1"/>
  <c r="AE32" i="24" a="1"/>
  <c r="AE32" i="24" s="1"/>
  <c r="AE36" i="24" s="1"/>
  <c r="AD32" i="24" a="1"/>
  <c r="AD32" i="24" s="1"/>
  <c r="AD36" i="24" s="1"/>
  <c r="AC32" i="24" a="1"/>
  <c r="AC32" i="24" s="1"/>
  <c r="AC36" i="24" s="1"/>
  <c r="AB32" i="24" a="1"/>
  <c r="AB32" i="24" s="1"/>
  <c r="AB36" i="24" s="1"/>
  <c r="AA32" i="24" a="1"/>
  <c r="AA32" i="24" s="1"/>
  <c r="AA36" i="24" s="1"/>
  <c r="Z32" i="24" a="1"/>
  <c r="Z32" i="24" s="1"/>
  <c r="Z36" i="24" s="1"/>
  <c r="Y32" i="24" a="1"/>
  <c r="Y32" i="24" s="1"/>
  <c r="Y36" i="24" s="1"/>
  <c r="X32" i="24" a="1"/>
  <c r="X32" i="24" s="1"/>
  <c r="X36" i="24" s="1"/>
  <c r="W32" i="24" a="1"/>
  <c r="W32" i="24" s="1"/>
  <c r="W36" i="24" s="1"/>
  <c r="V32" i="24" a="1"/>
  <c r="V32" i="24" s="1"/>
  <c r="V36" i="24" s="1"/>
  <c r="U32" i="24" a="1"/>
  <c r="U32" i="24" s="1"/>
  <c r="U36" i="24" s="1"/>
  <c r="T32" i="24" a="1"/>
  <c r="T32" i="24" s="1"/>
  <c r="T36" i="24" s="1"/>
  <c r="S32" i="24" a="1"/>
  <c r="S32" i="24" s="1"/>
  <c r="S36" i="24" s="1"/>
  <c r="R32" i="24" a="1"/>
  <c r="R32" i="24" s="1"/>
  <c r="R36" i="24" s="1"/>
  <c r="Q32" i="24" a="1"/>
  <c r="Q32" i="24" s="1"/>
  <c r="Q36" i="24" s="1"/>
  <c r="P32" i="24" a="1"/>
  <c r="P32" i="24" s="1"/>
  <c r="P36" i="24" s="1"/>
  <c r="O32" i="24" a="1"/>
  <c r="O32" i="24" s="1"/>
  <c r="O36" i="24" s="1"/>
  <c r="N32" i="24" a="1"/>
  <c r="N32" i="24" s="1"/>
  <c r="N36" i="24" s="1"/>
  <c r="M32" i="24" a="1"/>
  <c r="M32" i="24" s="1"/>
  <c r="M36" i="24" s="1"/>
  <c r="L32" i="24" a="1"/>
  <c r="L32" i="24" s="1"/>
  <c r="L36" i="24" s="1"/>
  <c r="K32" i="24" a="1"/>
  <c r="K32" i="24" s="1"/>
  <c r="K36" i="24" s="1"/>
  <c r="J32" i="24" a="1"/>
  <c r="J32" i="24" s="1"/>
  <c r="J36" i="24" s="1"/>
  <c r="I32" i="24" a="1"/>
  <c r="I32" i="24" s="1"/>
  <c r="I36" i="24" s="1"/>
  <c r="H32" i="24" a="1"/>
  <c r="H32" i="24" s="1"/>
  <c r="H36" i="24" s="1"/>
  <c r="G32" i="24" a="1"/>
  <c r="G32" i="24" s="1"/>
  <c r="G36" i="24" s="1"/>
  <c r="F32" i="24" a="1"/>
  <c r="F32" i="24" s="1"/>
  <c r="F36" i="24" s="1"/>
  <c r="E32" i="24" a="1"/>
  <c r="E32" i="24" s="1"/>
  <c r="E36" i="24" s="1"/>
  <c r="D32" i="24" a="1"/>
  <c r="D32" i="24" s="1"/>
  <c r="D36" i="24" s="1"/>
  <c r="C32" i="24" a="1"/>
  <c r="C32" i="24" s="1"/>
  <c r="C36" i="24" s="1"/>
  <c r="AE17" i="24" a="1"/>
  <c r="AE17" i="24" s="1"/>
  <c r="AE21" i="24" s="1"/>
  <c r="AD17" i="24" a="1"/>
  <c r="AD17" i="24" s="1"/>
  <c r="AD21" i="24" s="1"/>
  <c r="AC17" i="24" a="1"/>
  <c r="AC17" i="24" s="1"/>
  <c r="AC21" i="24" s="1"/>
  <c r="AB17" i="24" a="1"/>
  <c r="AB17" i="24" s="1"/>
  <c r="AB21" i="24" s="1"/>
  <c r="Z17" i="24" a="1"/>
  <c r="Z17" i="24" s="1"/>
  <c r="Z21" i="24" s="1"/>
  <c r="Y17" i="24" a="1"/>
  <c r="Y17" i="24" s="1"/>
  <c r="Y21" i="24" s="1"/>
  <c r="X17" i="24" a="1"/>
  <c r="X17" i="24" s="1"/>
  <c r="X21" i="24" s="1"/>
  <c r="W17" i="24" a="1"/>
  <c r="W17" i="24" s="1"/>
  <c r="W21" i="24" s="1"/>
  <c r="V17" i="24" a="1"/>
  <c r="V17" i="24" s="1"/>
  <c r="V21" i="24" s="1"/>
  <c r="U17" i="24" a="1"/>
  <c r="U17" i="24" s="1"/>
  <c r="U21" i="24" s="1"/>
  <c r="T17" i="24" a="1"/>
  <c r="T17" i="24" s="1"/>
  <c r="T21" i="24" s="1"/>
  <c r="S17" i="24" a="1"/>
  <c r="S17" i="24" s="1"/>
  <c r="S21" i="24" s="1"/>
  <c r="R17" i="24" a="1"/>
  <c r="R17" i="24" s="1"/>
  <c r="R21" i="24" s="1"/>
  <c r="Q17" i="24" a="1"/>
  <c r="Q17" i="24" s="1"/>
  <c r="Q21" i="24" s="1"/>
  <c r="O17" i="24" a="1"/>
  <c r="O17" i="24" s="1"/>
  <c r="O21" i="24" s="1"/>
  <c r="M17" i="24" a="1"/>
  <c r="M17" i="24" s="1"/>
  <c r="M21" i="24" s="1"/>
  <c r="L17" i="24" a="1"/>
  <c r="L17" i="24" s="1"/>
  <c r="L21" i="24" s="1"/>
  <c r="K17" i="24" a="1"/>
  <c r="K17" i="24" s="1"/>
  <c r="K21" i="24" s="1"/>
  <c r="J17" i="24" a="1"/>
  <c r="J17" i="24" s="1"/>
  <c r="J21" i="24" s="1"/>
  <c r="H17" i="24" a="1"/>
  <c r="H17" i="24" s="1"/>
  <c r="H21" i="24" s="1"/>
  <c r="G17" i="24" a="1"/>
  <c r="G17" i="24" s="1"/>
  <c r="G21" i="24" s="1"/>
  <c r="F17" i="24" a="1"/>
  <c r="F17" i="24" s="1"/>
  <c r="F21" i="24" s="1"/>
  <c r="C17" i="24" a="1"/>
  <c r="C17" i="24" s="1"/>
  <c r="C21" i="24" s="1"/>
  <c r="C45" i="17" l="1" a="1"/>
  <c r="C45" i="17" s="1"/>
  <c r="C25" i="17" a="1"/>
  <c r="C25" i="17" s="1"/>
  <c r="L18" i="17" l="1"/>
  <c r="L28" i="17"/>
  <c r="O18" i="17" l="1"/>
  <c r="H45" i="17" l="1" a="1"/>
  <c r="H45" i="17" s="1"/>
  <c r="AE47" i="17" l="1" a="1"/>
  <c r="AE47" i="17" s="1"/>
  <c r="AE46" i="17" a="1"/>
  <c r="AE46" i="17" s="1"/>
  <c r="AE45" i="17" a="1"/>
  <c r="AE45" i="17" s="1"/>
  <c r="AE28" i="17"/>
  <c r="AE27" i="17" a="1"/>
  <c r="AE27" i="17" s="1"/>
  <c r="AE26" i="17" a="1"/>
  <c r="AE26" i="17" s="1"/>
  <c r="AE25" i="17" a="1"/>
  <c r="AE25" i="17" s="1"/>
  <c r="AE18" i="17"/>
  <c r="AE17" i="17" a="1"/>
  <c r="AE17" i="17" s="1"/>
  <c r="AE16" i="17" a="1"/>
  <c r="AE16" i="17" s="1"/>
  <c r="AE15" i="17" a="1"/>
  <c r="AE15" i="17" s="1"/>
  <c r="AE107" i="17" s="1"/>
  <c r="AK135" i="17" a="1"/>
  <c r="AK135" i="17" s="1"/>
  <c r="AJ135" i="17" s="1"/>
  <c r="AL135" i="17" a="1"/>
  <c r="AL135" i="17" s="1"/>
  <c r="AQ135" i="17" a="1"/>
  <c r="AQ135" i="17" s="1"/>
  <c r="AP135" i="17" s="1"/>
  <c r="AU135" i="17" a="1"/>
  <c r="AU135" i="17" s="1"/>
  <c r="AW135" i="17" a="1"/>
  <c r="AW135" i="17" s="1"/>
  <c r="AY135" i="17" a="1"/>
  <c r="AY135" i="17" s="1"/>
  <c r="AZ135" i="17" a="1"/>
  <c r="AZ135" i="17" s="1"/>
  <c r="BC135" i="17" a="1"/>
  <c r="BC135" i="17" s="1"/>
  <c r="BD135" i="17" a="1"/>
  <c r="BD135" i="17" s="1"/>
  <c r="BE135" i="17" a="1"/>
  <c r="BE135" i="17" s="1"/>
  <c r="BF135" i="17" a="1"/>
  <c r="BF135" i="17" s="1"/>
  <c r="AK136" i="17" a="1"/>
  <c r="AK136" i="17" s="1"/>
  <c r="AJ136" i="17" s="1"/>
  <c r="AL136" i="17" a="1"/>
  <c r="AL136" i="17" s="1"/>
  <c r="AQ136" i="17" a="1"/>
  <c r="AQ136" i="17" s="1"/>
  <c r="AP136" i="17" s="1"/>
  <c r="AU136" i="17" a="1"/>
  <c r="AU136" i="17" s="1"/>
  <c r="AW136" i="17" a="1"/>
  <c r="AW136" i="17" s="1"/>
  <c r="AY136" i="17" a="1"/>
  <c r="AY136" i="17" s="1"/>
  <c r="AZ136" i="17" a="1"/>
  <c r="AZ136" i="17" s="1"/>
  <c r="BC136" i="17" a="1"/>
  <c r="BC136" i="17" s="1"/>
  <c r="BD136" i="17" a="1"/>
  <c r="BD136" i="17" s="1"/>
  <c r="BE136" i="17" a="1"/>
  <c r="BE136" i="17" s="1"/>
  <c r="BF136" i="17" a="1"/>
  <c r="BF136" i="17" s="1"/>
  <c r="AK137" i="17"/>
  <c r="AL137" i="17"/>
  <c r="AM137" i="17"/>
  <c r="AN137" i="17"/>
  <c r="AO137" i="17"/>
  <c r="AQ137" i="17"/>
  <c r="AR137" i="17"/>
  <c r="AT137" i="17"/>
  <c r="AU137" i="17"/>
  <c r="AW137" i="17"/>
  <c r="AY137" i="17"/>
  <c r="AZ137" i="17"/>
  <c r="BA137" i="17"/>
  <c r="BC137" i="17"/>
  <c r="BD137" i="17"/>
  <c r="BE137" i="17"/>
  <c r="BF137" i="17"/>
  <c r="AH135" i="17" a="1"/>
  <c r="AH135" i="17" s="1"/>
  <c r="AG135" i="17" s="1"/>
  <c r="AI135" i="17" a="1"/>
  <c r="AI135" i="17" s="1"/>
  <c r="AG136" i="17"/>
  <c r="AI136" i="17" a="1"/>
  <c r="AI136" i="17" s="1"/>
  <c r="AH137" i="17"/>
  <c r="AI137" i="17"/>
  <c r="AF135" i="17" a="1"/>
  <c r="AF135" i="17" s="1"/>
  <c r="AF136" i="17" a="1"/>
  <c r="AF136" i="17" s="1"/>
  <c r="AF137" i="17"/>
  <c r="AE135" i="17" a="1"/>
  <c r="AE135" i="17" s="1"/>
  <c r="AE136" i="17" a="1"/>
  <c r="AE136" i="17" s="1"/>
  <c r="AE137" i="17"/>
  <c r="AD135" i="17" a="1"/>
  <c r="AD135" i="17" s="1"/>
  <c r="AD136" i="17" a="1"/>
  <c r="AD136" i="17" s="1"/>
  <c r="AD137" i="17"/>
  <c r="AC135" i="17" a="1"/>
  <c r="AC135" i="17" s="1"/>
  <c r="AC136" i="17" a="1"/>
  <c r="AC136" i="17" s="1"/>
  <c r="AC137" i="17"/>
  <c r="AB135" i="17" a="1"/>
  <c r="AB135" i="17" s="1"/>
  <c r="AB136" i="17" a="1"/>
  <c r="AB136" i="17" s="1"/>
  <c r="AB137" i="17"/>
  <c r="AA137" i="17"/>
  <c r="Z137" i="17"/>
  <c r="Y137" i="17"/>
  <c r="X137" i="17"/>
  <c r="S137" i="17"/>
  <c r="R135" i="17" a="1"/>
  <c r="R135" i="17" s="1"/>
  <c r="R136" i="17" a="1"/>
  <c r="R136" i="17" s="1"/>
  <c r="R137" i="17"/>
  <c r="Q137" i="17"/>
  <c r="P137" i="17"/>
  <c r="O135" i="17" a="1"/>
  <c r="O135" i="17" s="1"/>
  <c r="O136" i="17" a="1"/>
  <c r="O136" i="17" s="1"/>
  <c r="O137" i="17"/>
  <c r="N137" i="17"/>
  <c r="M135" i="17" a="1"/>
  <c r="M135" i="17" s="1"/>
  <c r="L135" i="17" s="1"/>
  <c r="M136" i="17" a="1"/>
  <c r="M136" i="17" s="1"/>
  <c r="L136" i="17" s="1"/>
  <c r="M137" i="17"/>
  <c r="K137" i="17"/>
  <c r="J137" i="17"/>
  <c r="J136" i="17" a="1"/>
  <c r="J136" i="17" s="1"/>
  <c r="I136" i="17" s="1"/>
  <c r="J135" i="17" a="1"/>
  <c r="J135" i="17" s="1"/>
  <c r="I135" i="17" s="1"/>
  <c r="G134" i="17" a="1"/>
  <c r="G134" i="17" s="1"/>
  <c r="F134" i="17" s="1"/>
  <c r="D134" i="17" a="1"/>
  <c r="D134" i="17" s="1"/>
  <c r="C134" i="17" s="1"/>
  <c r="C138" i="17" s="1"/>
  <c r="J134" i="17" a="1"/>
  <c r="J134" i="17" s="1"/>
  <c r="I134" i="17" s="1"/>
  <c r="M134" i="17" a="1"/>
  <c r="M134" i="17" s="1"/>
  <c r="L134" i="17" s="1"/>
  <c r="O134" i="17" a="1"/>
  <c r="O134" i="17" s="1"/>
  <c r="R134" i="17" a="1"/>
  <c r="R134" i="17" s="1"/>
  <c r="AB134" i="17" a="1"/>
  <c r="AB134" i="17" s="1"/>
  <c r="AC134" i="17" a="1"/>
  <c r="AC134" i="17" s="1"/>
  <c r="AD134" i="17" a="1"/>
  <c r="AD134" i="17" s="1"/>
  <c r="AE134" i="17" a="1"/>
  <c r="AE134" i="17" s="1"/>
  <c r="AF134" i="17" a="1"/>
  <c r="AF134" i="17" s="1"/>
  <c r="AH134" i="17" a="1"/>
  <c r="AH134" i="17" s="1"/>
  <c r="AK134" i="17" a="1"/>
  <c r="AK134" i="17" s="1"/>
  <c r="AJ134" i="17" s="1"/>
  <c r="AQ134" i="17" a="1"/>
  <c r="AQ134" i="17" s="1"/>
  <c r="AP134" i="17" s="1"/>
  <c r="AU134" i="17" a="1"/>
  <c r="AU134" i="17" s="1"/>
  <c r="AW134" i="17" a="1"/>
  <c r="AW134" i="17" s="1"/>
  <c r="AY134" i="17" a="1"/>
  <c r="AY134" i="17" s="1"/>
  <c r="AZ134" i="17" a="1"/>
  <c r="AZ134" i="17" s="1"/>
  <c r="BC134" i="17" a="1"/>
  <c r="BC134" i="17" s="1"/>
  <c r="BE134" i="17" a="1"/>
  <c r="BE134" i="17" s="1"/>
  <c r="BF134" i="17" a="1"/>
  <c r="BF134" i="17" s="1"/>
  <c r="BD134" i="17" a="1"/>
  <c r="BD134" i="17" s="1"/>
  <c r="F16" i="17" a="1"/>
  <c r="F16" i="17" s="1"/>
  <c r="G16" i="17" a="1"/>
  <c r="G16" i="17" s="1"/>
  <c r="H16" i="17" a="1"/>
  <c r="H16" i="17" s="1"/>
  <c r="J16" i="17" a="1"/>
  <c r="J16" i="17" s="1"/>
  <c r="K16" i="17" a="1"/>
  <c r="K16" i="17" s="1"/>
  <c r="L16" i="17" a="1"/>
  <c r="L16" i="17" s="1"/>
  <c r="M16" i="17" a="1"/>
  <c r="M16" i="17" s="1"/>
  <c r="O16" i="17" a="1"/>
  <c r="O16" i="17" s="1"/>
  <c r="P16" i="17" a="1"/>
  <c r="P16" i="17" s="1"/>
  <c r="Q16" i="17" a="1"/>
  <c r="Q16" i="17" s="1"/>
  <c r="R16" i="17" a="1"/>
  <c r="R16" i="17" s="1"/>
  <c r="S16" i="17" a="1"/>
  <c r="S16" i="17" s="1"/>
  <c r="T16" i="17" a="1"/>
  <c r="T16" i="17" s="1"/>
  <c r="U16" i="17" a="1"/>
  <c r="U16" i="17" s="1"/>
  <c r="V16" i="17" a="1"/>
  <c r="V16" i="17" s="1"/>
  <c r="W16" i="17" a="1"/>
  <c r="W16" i="17" s="1"/>
  <c r="X16" i="17" a="1"/>
  <c r="X16" i="17" s="1"/>
  <c r="Y16" i="17" a="1"/>
  <c r="Y16" i="17" s="1"/>
  <c r="Z16" i="17" a="1"/>
  <c r="Z16" i="17" s="1"/>
  <c r="AB16" i="17" a="1"/>
  <c r="AB16" i="17" s="1"/>
  <c r="AC16" i="17" a="1"/>
  <c r="AC16" i="17" s="1"/>
  <c r="AD16" i="17" a="1"/>
  <c r="AD16" i="17" s="1"/>
  <c r="F17" i="17" a="1"/>
  <c r="F17" i="17" s="1"/>
  <c r="G17" i="17" a="1"/>
  <c r="G17" i="17" s="1"/>
  <c r="H17" i="17" a="1"/>
  <c r="H17" i="17" s="1"/>
  <c r="J17" i="17" a="1"/>
  <c r="J17" i="17" s="1"/>
  <c r="K17" i="17" a="1"/>
  <c r="K17" i="17" s="1"/>
  <c r="L17" i="17" a="1"/>
  <c r="L17" i="17" s="1"/>
  <c r="M17" i="17" a="1"/>
  <c r="M17" i="17" s="1"/>
  <c r="O17" i="17" a="1"/>
  <c r="O17" i="17" s="1"/>
  <c r="P17" i="17" a="1"/>
  <c r="P17" i="17" s="1"/>
  <c r="Q17" i="17" a="1"/>
  <c r="Q17" i="17" s="1"/>
  <c r="R17" i="17" a="1"/>
  <c r="R17" i="17" s="1"/>
  <c r="S17" i="17" a="1"/>
  <c r="S17" i="17" s="1"/>
  <c r="T17" i="17" a="1"/>
  <c r="T17" i="17" s="1"/>
  <c r="U17" i="17" a="1"/>
  <c r="U17" i="17" s="1"/>
  <c r="V17" i="17" a="1"/>
  <c r="V17" i="17" s="1"/>
  <c r="W17" i="17" a="1"/>
  <c r="W17" i="17" s="1"/>
  <c r="X17" i="17" a="1"/>
  <c r="X17" i="17" s="1"/>
  <c r="Y17" i="17" a="1"/>
  <c r="Y17" i="17" s="1"/>
  <c r="Z17" i="17" a="1"/>
  <c r="Z17" i="17" s="1"/>
  <c r="AB17" i="17" a="1"/>
  <c r="AB17" i="17" s="1"/>
  <c r="AC17" i="17" a="1"/>
  <c r="AC17" i="17" s="1"/>
  <c r="AD17" i="17" a="1"/>
  <c r="AD17" i="17" s="1"/>
  <c r="F18" i="17"/>
  <c r="G18" i="17"/>
  <c r="H18" i="17"/>
  <c r="J18" i="17"/>
  <c r="K18" i="17"/>
  <c r="M18" i="17"/>
  <c r="P18" i="17"/>
  <c r="Q18" i="17"/>
  <c r="R18" i="17"/>
  <c r="S18" i="17"/>
  <c r="T18" i="17"/>
  <c r="U18" i="17"/>
  <c r="V18" i="17"/>
  <c r="W18" i="17"/>
  <c r="X18" i="17"/>
  <c r="Y18" i="17"/>
  <c r="Z18" i="17"/>
  <c r="AA18" i="17"/>
  <c r="AB18" i="17"/>
  <c r="AC18" i="17"/>
  <c r="AD18" i="17"/>
  <c r="C18" i="17"/>
  <c r="C17" i="17" a="1"/>
  <c r="C17" i="17" s="1"/>
  <c r="C16" i="17" a="1"/>
  <c r="C16" i="17" s="1"/>
  <c r="D26" i="17" a="1"/>
  <c r="D26" i="17" s="1"/>
  <c r="E26" i="17" a="1"/>
  <c r="E26" i="17" s="1"/>
  <c r="F26" i="17" a="1"/>
  <c r="F26" i="17" s="1"/>
  <c r="G26" i="17" a="1"/>
  <c r="G26" i="17" s="1"/>
  <c r="H26" i="17" a="1"/>
  <c r="H26" i="17" s="1"/>
  <c r="I26" i="17" a="1"/>
  <c r="I26" i="17" s="1"/>
  <c r="J26" i="17" a="1"/>
  <c r="J26" i="17" s="1"/>
  <c r="K26" i="17" a="1"/>
  <c r="K26" i="17" s="1"/>
  <c r="L26" i="17" a="1"/>
  <c r="L26" i="17" s="1"/>
  <c r="M26" i="17" a="1"/>
  <c r="M26" i="17" s="1"/>
  <c r="N26" i="17" a="1"/>
  <c r="N26" i="17" s="1"/>
  <c r="O26" i="17" a="1"/>
  <c r="O26" i="17" s="1"/>
  <c r="P26" i="17" a="1"/>
  <c r="P26" i="17" s="1"/>
  <c r="Q26" i="17" a="1"/>
  <c r="Q26" i="17" s="1"/>
  <c r="R26" i="17" a="1"/>
  <c r="R26" i="17" s="1"/>
  <c r="S26" i="17" a="1"/>
  <c r="S26" i="17" s="1"/>
  <c r="T26" i="17" a="1"/>
  <c r="T26" i="17" s="1"/>
  <c r="U26" i="17" a="1"/>
  <c r="U26" i="17" s="1"/>
  <c r="V26" i="17" a="1"/>
  <c r="V26" i="17" s="1"/>
  <c r="W26" i="17" a="1"/>
  <c r="W26" i="17" s="1"/>
  <c r="X26" i="17" a="1"/>
  <c r="X26" i="17" s="1"/>
  <c r="Y26" i="17" a="1"/>
  <c r="Y26" i="17" s="1"/>
  <c r="Z26" i="17" a="1"/>
  <c r="Z26" i="17" s="1"/>
  <c r="AA26" i="17" a="1"/>
  <c r="AA26" i="17" s="1"/>
  <c r="AB26" i="17" a="1"/>
  <c r="AB26" i="17" s="1"/>
  <c r="AC26" i="17" a="1"/>
  <c r="AC26" i="17" s="1"/>
  <c r="AD26" i="17" a="1"/>
  <c r="AD26" i="17" s="1"/>
  <c r="D27" i="17" a="1"/>
  <c r="D27" i="17" s="1"/>
  <c r="E27" i="17" a="1"/>
  <c r="E27" i="17" s="1"/>
  <c r="F27" i="17" a="1"/>
  <c r="F27" i="17" s="1"/>
  <c r="G27" i="17" a="1"/>
  <c r="G27" i="17" s="1"/>
  <c r="H27" i="17" a="1"/>
  <c r="H27" i="17" s="1"/>
  <c r="I27" i="17" a="1"/>
  <c r="I27" i="17" s="1"/>
  <c r="J27" i="17" a="1"/>
  <c r="J27" i="17" s="1"/>
  <c r="K27" i="17" a="1"/>
  <c r="K27" i="17" s="1"/>
  <c r="L27" i="17" a="1"/>
  <c r="L27" i="17" s="1"/>
  <c r="M27" i="17" a="1"/>
  <c r="M27" i="17" s="1"/>
  <c r="N27" i="17" a="1"/>
  <c r="N27" i="17" s="1"/>
  <c r="O27" i="17" a="1"/>
  <c r="O27" i="17" s="1"/>
  <c r="P27" i="17" a="1"/>
  <c r="P27" i="17" s="1"/>
  <c r="Q27" i="17" a="1"/>
  <c r="Q27" i="17" s="1"/>
  <c r="R27" i="17" a="1"/>
  <c r="R27" i="17" s="1"/>
  <c r="S27" i="17" a="1"/>
  <c r="S27" i="17" s="1"/>
  <c r="T27" i="17" a="1"/>
  <c r="T27" i="17" s="1"/>
  <c r="U27" i="17" a="1"/>
  <c r="U27" i="17" s="1"/>
  <c r="V27" i="17" a="1"/>
  <c r="V27" i="17" s="1"/>
  <c r="W27" i="17" a="1"/>
  <c r="W27" i="17" s="1"/>
  <c r="X27" i="17" a="1"/>
  <c r="X27" i="17" s="1"/>
  <c r="Y27" i="17" a="1"/>
  <c r="Y27" i="17" s="1"/>
  <c r="Z27" i="17" a="1"/>
  <c r="Z27" i="17" s="1"/>
  <c r="AA27" i="17" a="1"/>
  <c r="AA27" i="17" s="1"/>
  <c r="AB27" i="17" a="1"/>
  <c r="AB27" i="17" s="1"/>
  <c r="AC27" i="17" a="1"/>
  <c r="AC27" i="17" s="1"/>
  <c r="AD27" i="17" a="1"/>
  <c r="AD27" i="17" s="1"/>
  <c r="D28" i="17"/>
  <c r="E28" i="17"/>
  <c r="F28" i="17"/>
  <c r="G28" i="17"/>
  <c r="H28" i="17"/>
  <c r="I28" i="17"/>
  <c r="J28" i="17"/>
  <c r="K28" i="17"/>
  <c r="M28" i="17"/>
  <c r="N28" i="17"/>
  <c r="O28" i="17"/>
  <c r="P28" i="17"/>
  <c r="Q28" i="17"/>
  <c r="R28" i="17"/>
  <c r="S28" i="17"/>
  <c r="T28" i="17"/>
  <c r="U28" i="17"/>
  <c r="V28" i="17"/>
  <c r="W28" i="17"/>
  <c r="X28" i="17"/>
  <c r="Y28" i="17"/>
  <c r="Z28" i="17"/>
  <c r="AA28" i="17"/>
  <c r="AB28" i="17"/>
  <c r="AC28" i="17"/>
  <c r="AD28" i="17"/>
  <c r="C28" i="17"/>
  <c r="C27" i="17" a="1"/>
  <c r="C27" i="17" s="1"/>
  <c r="D46" i="17" a="1"/>
  <c r="D46" i="17" s="1"/>
  <c r="F46" i="17" a="1"/>
  <c r="F46" i="17" s="1"/>
  <c r="G46" i="17" a="1"/>
  <c r="G46" i="17" s="1"/>
  <c r="H46" i="17" a="1"/>
  <c r="H46" i="17" s="1"/>
  <c r="I46" i="17" a="1"/>
  <c r="I46" i="17" s="1"/>
  <c r="J46" i="17" a="1"/>
  <c r="J46" i="17" s="1"/>
  <c r="K46" i="17" a="1"/>
  <c r="K46" i="17" s="1"/>
  <c r="L46" i="17" a="1"/>
  <c r="L46" i="17" s="1"/>
  <c r="M46" i="17" a="1"/>
  <c r="M46" i="17" s="1"/>
  <c r="O46" i="17" a="1"/>
  <c r="O46" i="17" s="1"/>
  <c r="P46" i="17" a="1"/>
  <c r="P46" i="17" s="1"/>
  <c r="Q46" i="17" a="1"/>
  <c r="Q46" i="17" s="1"/>
  <c r="R46" i="17" a="1"/>
  <c r="R46" i="17" s="1"/>
  <c r="S46" i="17" a="1"/>
  <c r="S46" i="17" s="1"/>
  <c r="T46" i="17" a="1"/>
  <c r="T46" i="17" s="1"/>
  <c r="U46" i="17" a="1"/>
  <c r="U46" i="17" s="1"/>
  <c r="V46" i="17" a="1"/>
  <c r="V46" i="17" s="1"/>
  <c r="W46" i="17" a="1"/>
  <c r="W46" i="17" s="1"/>
  <c r="X46" i="17" a="1"/>
  <c r="X46" i="17" s="1"/>
  <c r="Y46" i="17" a="1"/>
  <c r="Y46" i="17" s="1"/>
  <c r="Z46" i="17" a="1"/>
  <c r="Z46" i="17" s="1"/>
  <c r="AA46" i="17" a="1"/>
  <c r="AA46" i="17" s="1"/>
  <c r="AB46" i="17" a="1"/>
  <c r="AB46" i="17" s="1"/>
  <c r="AC46" i="17" a="1"/>
  <c r="AC46" i="17" s="1"/>
  <c r="AD46" i="17" a="1"/>
  <c r="AD46" i="17" s="1"/>
  <c r="D47" i="17" a="1"/>
  <c r="D47" i="17" s="1"/>
  <c r="F47" i="17" a="1"/>
  <c r="F47" i="17" s="1"/>
  <c r="G47" i="17" a="1"/>
  <c r="G47" i="17" s="1"/>
  <c r="H47" i="17" a="1"/>
  <c r="H47" i="17" s="1"/>
  <c r="I47" i="17" a="1"/>
  <c r="I47" i="17" s="1"/>
  <c r="J47" i="17" a="1"/>
  <c r="J47" i="17" s="1"/>
  <c r="K47" i="17" a="1"/>
  <c r="K47" i="17" s="1"/>
  <c r="L47" i="17" a="1"/>
  <c r="L47" i="17" s="1"/>
  <c r="M47" i="17" a="1"/>
  <c r="M47" i="17" s="1"/>
  <c r="O47" i="17" a="1"/>
  <c r="O47" i="17" s="1"/>
  <c r="P47" i="17" a="1"/>
  <c r="P47" i="17" s="1"/>
  <c r="Q47" i="17" a="1"/>
  <c r="Q47" i="17" s="1"/>
  <c r="R47" i="17" a="1"/>
  <c r="R47" i="17" s="1"/>
  <c r="S47" i="17" a="1"/>
  <c r="S47" i="17" s="1"/>
  <c r="T47" i="17" a="1"/>
  <c r="T47" i="17" s="1"/>
  <c r="U47" i="17" a="1"/>
  <c r="U47" i="17" s="1"/>
  <c r="V47" i="17" a="1"/>
  <c r="V47" i="17" s="1"/>
  <c r="W47" i="17" a="1"/>
  <c r="W47" i="17" s="1"/>
  <c r="X47" i="17" a="1"/>
  <c r="X47" i="17" s="1"/>
  <c r="Y47" i="17" a="1"/>
  <c r="Y47" i="17" s="1"/>
  <c r="Z47" i="17" a="1"/>
  <c r="Z47" i="17" s="1"/>
  <c r="AA47" i="17" a="1"/>
  <c r="AA47" i="17" s="1"/>
  <c r="AB47" i="17" a="1"/>
  <c r="AB47" i="17" s="1"/>
  <c r="AC47" i="17" a="1"/>
  <c r="AC47" i="17" s="1"/>
  <c r="AD47" i="17" a="1"/>
  <c r="AD47" i="17" s="1"/>
  <c r="C47" i="17" a="1"/>
  <c r="C47" i="17" s="1"/>
  <c r="C46" i="17" a="1"/>
  <c r="C46" i="17" s="1"/>
  <c r="D48" i="17"/>
  <c r="E48" i="17"/>
  <c r="F48" i="17"/>
  <c r="G48" i="17"/>
  <c r="H48" i="17"/>
  <c r="I48" i="17"/>
  <c r="J48" i="17"/>
  <c r="K48" i="17"/>
  <c r="L48" i="17"/>
  <c r="M48" i="17"/>
  <c r="O48" i="17"/>
  <c r="P48" i="17"/>
  <c r="Q48" i="17"/>
  <c r="R48" i="17"/>
  <c r="S48" i="17"/>
  <c r="T48" i="17"/>
  <c r="U48" i="17"/>
  <c r="V48" i="17"/>
  <c r="W48" i="17"/>
  <c r="X48" i="17"/>
  <c r="Y48" i="17"/>
  <c r="Z48" i="17"/>
  <c r="AA48" i="17"/>
  <c r="AB48" i="17"/>
  <c r="AC48" i="17"/>
  <c r="AD48" i="17"/>
  <c r="C48" i="17"/>
  <c r="D137" i="17"/>
  <c r="E137" i="17"/>
  <c r="G137" i="17"/>
  <c r="H137" i="17"/>
  <c r="D136" i="17" a="1"/>
  <c r="D136" i="17" s="1"/>
  <c r="C136" i="17" s="1"/>
  <c r="G136" i="17" a="1"/>
  <c r="G136" i="17" s="1"/>
  <c r="F136" i="17" s="1"/>
  <c r="D135" i="17" a="1"/>
  <c r="D135" i="17" s="1"/>
  <c r="C135" i="17" s="1"/>
  <c r="G135" i="17" a="1"/>
  <c r="G135" i="17" s="1"/>
  <c r="F135" i="17" s="1"/>
  <c r="D45" i="17" a="1"/>
  <c r="D45" i="17" s="1"/>
  <c r="F45" i="17" a="1"/>
  <c r="F45" i="17" s="1"/>
  <c r="G45" i="17" a="1"/>
  <c r="G45" i="17" s="1"/>
  <c r="I45" i="17" a="1"/>
  <c r="I45" i="17" s="1"/>
  <c r="J45" i="17" a="1"/>
  <c r="J45" i="17" s="1"/>
  <c r="K45" i="17" a="1"/>
  <c r="K45" i="17" s="1"/>
  <c r="L45" i="17" a="1"/>
  <c r="L45" i="17" s="1"/>
  <c r="M45" i="17" a="1"/>
  <c r="M45" i="17" s="1"/>
  <c r="O45" i="17" a="1"/>
  <c r="O45" i="17" s="1"/>
  <c r="P45" i="17" a="1"/>
  <c r="P45" i="17" s="1"/>
  <c r="Q45" i="17" a="1"/>
  <c r="Q45" i="17" s="1"/>
  <c r="R45" i="17" a="1"/>
  <c r="R45" i="17" s="1"/>
  <c r="S45" i="17" a="1"/>
  <c r="S45" i="17" s="1"/>
  <c r="T45" i="17" a="1"/>
  <c r="T45" i="17" s="1"/>
  <c r="W45" i="17" a="1"/>
  <c r="W45" i="17" s="1"/>
  <c r="X45" i="17" a="1"/>
  <c r="X45" i="17" s="1"/>
  <c r="Y45" i="17" a="1"/>
  <c r="Y45" i="17" s="1"/>
  <c r="Z45" i="17" a="1"/>
  <c r="Z45" i="17" s="1"/>
  <c r="AB45" i="17" a="1"/>
  <c r="AB45" i="17" s="1"/>
  <c r="AC45" i="17" a="1"/>
  <c r="AC45" i="17" s="1"/>
  <c r="AD45" i="17" a="1"/>
  <c r="AD45" i="17" s="1"/>
  <c r="D25" i="17" a="1"/>
  <c r="D25" i="17" s="1"/>
  <c r="F25" i="17" a="1"/>
  <c r="F25" i="17" s="1"/>
  <c r="G25" i="17" a="1"/>
  <c r="G25" i="17" s="1"/>
  <c r="H25" i="17" a="1"/>
  <c r="H25" i="17" s="1"/>
  <c r="I25" i="17" a="1"/>
  <c r="I25" i="17" s="1"/>
  <c r="J25" i="17" a="1"/>
  <c r="J25" i="17" s="1"/>
  <c r="K25" i="17" a="1"/>
  <c r="K25" i="17" s="1"/>
  <c r="L25" i="17" a="1"/>
  <c r="L25" i="17" s="1"/>
  <c r="M25" i="17" a="1"/>
  <c r="M25" i="17" s="1"/>
  <c r="N25" i="17" a="1"/>
  <c r="N25" i="17" s="1"/>
  <c r="N107" i="17" s="1"/>
  <c r="O25" i="17" a="1"/>
  <c r="O25" i="17" s="1"/>
  <c r="P25" i="17" a="1"/>
  <c r="P25" i="17" s="1"/>
  <c r="Q25" i="17" a="1"/>
  <c r="Q25" i="17" s="1"/>
  <c r="R25" i="17" a="1"/>
  <c r="R25" i="17" s="1"/>
  <c r="S25" i="17" a="1"/>
  <c r="S25" i="17" s="1"/>
  <c r="T25" i="17" a="1"/>
  <c r="T25" i="17" s="1"/>
  <c r="U25" i="17" a="1"/>
  <c r="U25" i="17" s="1"/>
  <c r="U107" i="17" s="1"/>
  <c r="V25" i="17" a="1"/>
  <c r="V25" i="17" s="1"/>
  <c r="W25" i="17" a="1"/>
  <c r="W25" i="17" s="1"/>
  <c r="X25" i="17" a="1"/>
  <c r="X25" i="17" s="1"/>
  <c r="Y25" i="17" a="1"/>
  <c r="Y25" i="17" s="1"/>
  <c r="Z25" i="17" a="1"/>
  <c r="Z25" i="17" s="1"/>
  <c r="Z107" i="17" s="1"/>
  <c r="AA25" i="17" a="1"/>
  <c r="AA25" i="17" s="1"/>
  <c r="AA107" i="17" s="1"/>
  <c r="AB25" i="17" a="1"/>
  <c r="AB25" i="17" s="1"/>
  <c r="AB107" i="17" s="1"/>
  <c r="AC25" i="17" a="1"/>
  <c r="AC25" i="17" s="1"/>
  <c r="AD25" i="17" a="1"/>
  <c r="AD25" i="17" s="1"/>
  <c r="F15" i="17" a="1"/>
  <c r="F15" i="17" s="1"/>
  <c r="G15" i="17" a="1"/>
  <c r="G15" i="17" s="1"/>
  <c r="G107" i="17" s="1"/>
  <c r="H15" i="17" a="1"/>
  <c r="H15" i="17" s="1"/>
  <c r="J15" i="17" a="1"/>
  <c r="J15" i="17" s="1"/>
  <c r="J107" i="17" s="1"/>
  <c r="K15" i="17" a="1"/>
  <c r="K15" i="17" s="1"/>
  <c r="K107" i="17" s="1"/>
  <c r="L15" i="17" a="1"/>
  <c r="L15" i="17" s="1"/>
  <c r="L107" i="17" s="1"/>
  <c r="M15" i="17" a="1"/>
  <c r="M15" i="17" s="1"/>
  <c r="O15" i="17" a="1"/>
  <c r="O15" i="17" s="1"/>
  <c r="O107" i="17" s="1"/>
  <c r="P15" i="17" a="1"/>
  <c r="P15" i="17" s="1"/>
  <c r="P107" i="17" s="1"/>
  <c r="Q15" i="17" a="1"/>
  <c r="Q15" i="17" s="1"/>
  <c r="Q107" i="17" s="1"/>
  <c r="R15" i="17" a="1"/>
  <c r="R15" i="17" s="1"/>
  <c r="R107" i="17" s="1"/>
  <c r="S15" i="17" a="1"/>
  <c r="S15" i="17" s="1"/>
  <c r="S107" i="17" s="1"/>
  <c r="T15" i="17" a="1"/>
  <c r="T15" i="17" s="1"/>
  <c r="T107" i="17" s="1"/>
  <c r="V15" i="17" a="1"/>
  <c r="V15" i="17" s="1"/>
  <c r="W15" i="17" a="1"/>
  <c r="W15" i="17" s="1"/>
  <c r="W107" i="17" s="1"/>
  <c r="X15" i="17" a="1"/>
  <c r="X15" i="17" s="1"/>
  <c r="X107" i="17" s="1"/>
  <c r="Y15" i="17" a="1"/>
  <c r="Y15" i="17" s="1"/>
  <c r="Y107" i="17" s="1"/>
  <c r="AC15" i="17" a="1"/>
  <c r="AC15" i="17" s="1"/>
  <c r="AD15" i="17" a="1"/>
  <c r="AD15" i="17" s="1"/>
  <c r="C15" i="17" a="1"/>
  <c r="C15" i="17" s="1"/>
  <c r="F107" i="17" l="1"/>
  <c r="H49" i="17"/>
  <c r="AB138" i="17"/>
  <c r="L49" i="17"/>
  <c r="L19" i="17"/>
  <c r="M107" i="17"/>
  <c r="L29" i="17"/>
  <c r="D107" i="17"/>
  <c r="C29" i="17"/>
  <c r="V107" i="17"/>
  <c r="C107" i="17"/>
  <c r="C19" i="17"/>
  <c r="H19" i="17"/>
  <c r="H107" i="17"/>
  <c r="I107" i="17"/>
  <c r="AD107" i="17"/>
  <c r="AC107" i="17"/>
  <c r="H29" i="17"/>
  <c r="C49" i="17"/>
  <c r="BD138" i="17"/>
  <c r="AS138" i="17"/>
  <c r="AZ138" i="17"/>
  <c r="AE138" i="17"/>
  <c r="C139" i="17"/>
  <c r="AG134" i="17"/>
  <c r="AG138" i="17" s="1"/>
  <c r="H108" i="17" l="1"/>
  <c r="L108" i="17"/>
  <c r="C50" i="17"/>
  <c r="C108" i="17"/>
  <c r="C30" i="17"/>
  <c r="C20" i="17"/>
  <c r="C10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9" authorId="0" shapeId="0" xr:uid="{324EA27E-4943-4B78-BB8B-6573B3BFA8D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Enquêtez les produits alimentaires et non alimentaires</t>
        </r>
      </text>
    </comment>
    <comment ref="C28" authorId="0" shapeId="0" xr:uid="{BD1D5F8B-676F-42DC-90E7-977D4AA904F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536" authorId="0" shapeId="0" xr:uid="{CF5D95AA-4D38-4D50-B57E-48CD6DDF21F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Supprimer les doublons pour les BNA</t>
        </r>
      </text>
    </comment>
    <comment ref="D598" authorId="0" shapeId="0" xr:uid="{23243C95-455F-47C9-BB39-B36A83D5BF4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Rajouter pour les produits "locaux" (mil, riz, etc.) - pas oublier de poser la question quand même</t>
        </r>
      </text>
    </comment>
    <comment ref="D828" authorId="0" shapeId="0" xr:uid="{18C84144-B0AC-415A-9641-64E4E5A8131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845" authorId="0" shapeId="0" xr:uid="{CC830D8C-1A32-4268-9134-E4AA4438CFE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<sst xmlns="http://schemas.openxmlformats.org/spreadsheetml/2006/main" count="20404" uniqueCount="4992">
  <si>
    <t>Burkina Faso - Initiative conjointe de suivi des marchés (ICSM)</t>
  </si>
  <si>
    <t>Collecte de données Mai 2023</t>
  </si>
  <si>
    <t>Partenaires de mise en oeuvre :</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</si>
  <si>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</si>
  <si>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</si>
  <si>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 xml:space="preserve">Coordination : </t>
  </si>
  <si>
    <t>Méthodologie de l'ICSM</t>
  </si>
  <si>
    <r>
      <t xml:space="preserve">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
</t>
    </r>
    <r>
      <rPr>
        <b/>
        <sz val="10"/>
        <color theme="1"/>
        <rFont val="Segoe UI"/>
        <family val="2"/>
      </rPr>
      <t xml:space="preserve">NB: </t>
    </r>
    <r>
      <rPr>
        <sz val="10"/>
        <color theme="1"/>
        <rFont val="Segoe UI"/>
        <family val="2"/>
      </rPr>
      <t>Les prix des biens alimentaires (céreales et légumineuses) sont généralement collectés à l'aide de l'unité loclae de mesure ''YOROUBA'' ainsi les prix en kg sont obtenus après conversion à l'aide des équivalences établies par l'INERA ( Institut de l'Environnement et de Recherches Agricoles) du Burkina Faso.</t>
    </r>
  </si>
  <si>
    <t>Termes de référence</t>
  </si>
  <si>
    <t xml:space="preserve">Termes de references </t>
  </si>
  <si>
    <t>Partenaires de la collecte de données</t>
  </si>
  <si>
    <t>ACTED, CRS, PLAN INTERNATIONAL, ACF, DRC, PUI, SI, CRBF</t>
  </si>
  <si>
    <t>Localités évaluées</t>
  </si>
  <si>
    <r>
      <t xml:space="preserve">Centre Nord </t>
    </r>
    <r>
      <rPr>
        <b/>
        <sz val="10"/>
        <color theme="1"/>
        <rFont val="Segoe UI"/>
        <family val="2"/>
      </rPr>
      <t>:</t>
    </r>
    <r>
      <rPr>
        <sz val="10"/>
        <color theme="1"/>
        <rFont val="Segoe UI"/>
        <family val="2"/>
      </rPr>
      <t xml:space="preserve"> Boussouma
Boucle du mouhoun </t>
    </r>
    <r>
      <rPr>
        <b/>
        <sz val="10"/>
        <color theme="1"/>
        <rFont val="Segoe UI"/>
        <family val="2"/>
      </rPr>
      <t>:</t>
    </r>
    <r>
      <rPr>
        <sz val="10"/>
        <color theme="1"/>
        <rFont val="Segoe UI"/>
        <family val="2"/>
      </rPr>
      <t xml:space="preserve"> Dédougou , Tougan
Est </t>
    </r>
    <r>
      <rPr>
        <b/>
        <sz val="10"/>
        <color theme="1"/>
        <rFont val="Segoe UI"/>
        <family val="2"/>
      </rPr>
      <t xml:space="preserve">: </t>
    </r>
    <r>
      <rPr>
        <sz val="10"/>
        <color theme="1"/>
        <rFont val="Segoe UI"/>
        <family val="2"/>
      </rPr>
      <t>Fada N'Gourma, Matiacoali, Gayeri
Nord : Ouahigouya
Sahel : Sebba, Gorgadji, Gorom-Gorom</t>
    </r>
  </si>
  <si>
    <t xml:space="preserve">Financé par : </t>
  </si>
  <si>
    <t>Nombre de marchés évalués</t>
  </si>
  <si>
    <t>Nombre de magasins visités</t>
  </si>
  <si>
    <t xml:space="preserve">Feuilles </t>
  </si>
  <si>
    <t>Données_nettoyées</t>
  </si>
  <si>
    <t xml:space="preserve">Dataset complet et nettoyé </t>
  </si>
  <si>
    <t>Données_prix</t>
  </si>
  <si>
    <t>Dataset comprenant les prix des produits uniquement</t>
  </si>
  <si>
    <t>Analyse_prix</t>
  </si>
  <si>
    <t>Analyse comprenant des informations sur la médiane, les prix minimum et maximum ainsi que le nombre de cotation par marché et par produit</t>
  </si>
  <si>
    <t>Comparaison_prix</t>
  </si>
  <si>
    <t>Analyse sur les fluctuations des prix, par produit et par marché</t>
  </si>
  <si>
    <t>Indicateurs MFS</t>
  </si>
  <si>
    <t xml:space="preserve">Methode de calcul de l'indice de fonctionnalité des Marchés </t>
  </si>
  <si>
    <t>MSF</t>
  </si>
  <si>
    <t xml:space="preserve"> l'indice de fonctionnalité des Marchés </t>
  </si>
  <si>
    <t>Approvisionnement</t>
  </si>
  <si>
    <t xml:space="preserve">Informations sur les difficultés d'approvisionnement des biens et les raisons en cas de difficultés d'approvisionnement , par produit et par marché. </t>
  </si>
  <si>
    <t xml:space="preserve">Disponibilité </t>
  </si>
  <si>
    <t xml:space="preserve">Informations sur la disponibilité des biens et les raisons en cas d'indisponibilité, par produit et par marché. </t>
  </si>
  <si>
    <t>Informations_additionnelles</t>
  </si>
  <si>
    <t xml:space="preserve">Informations sur les modes de paiement, l'évolution de la fréquentation des marchés, les incidents sur les marchés et l'accès pour les groupes vulnérables.  </t>
  </si>
  <si>
    <t>Questionnaire</t>
  </si>
  <si>
    <t>Questionnaire KOBO utilisé pour l'enquête</t>
  </si>
  <si>
    <t>Choix</t>
  </si>
  <si>
    <t xml:space="preserve">Options de réponse du questionnaire KOBO utilisé pour l'enquête </t>
  </si>
  <si>
    <t xml:space="preserve">Contacts </t>
  </si>
  <si>
    <t>Somaila Zongo</t>
  </si>
  <si>
    <t>somaila.zongo@reach-initiative.org</t>
  </si>
  <si>
    <t>Amelie Salmon</t>
  </si>
  <si>
    <t>amelie.salmon@reach-initiative.org</t>
  </si>
  <si>
    <t>index</t>
  </si>
  <si>
    <t>uuid</t>
  </si>
  <si>
    <t>today</t>
  </si>
  <si>
    <t>i_admin3</t>
  </si>
  <si>
    <t>i_enqueteur</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</si>
  <si>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</si>
  <si>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</si>
  <si>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</si>
  <si>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</si>
  <si>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</si>
  <si>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</si>
  <si>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</si>
  <si>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</si>
  <si>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</si>
  <si>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</si>
  <si>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</si>
  <si>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</si>
  <si>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</si>
  <si>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</si>
  <si>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</si>
  <si>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</si>
  <si>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</si>
  <si>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</si>
  <si>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</si>
  <si>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</si>
  <si>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</si>
  <si>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</si>
  <si>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</si>
  <si>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</si>
  <si>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</si>
  <si>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</si>
  <si>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</si>
  <si>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</si>
  <si>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</si>
  <si>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</si>
  <si>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</si>
  <si>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</si>
  <si>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</si>
  <si>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</si>
  <si>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</si>
  <si>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</si>
  <si>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capacite_stock1</t>
  </si>
  <si>
    <t>capacite_reappro1</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</si>
  <si>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</si>
  <si>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</si>
  <si>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</si>
  <si>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</si>
  <si>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</si>
  <si>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</si>
  <si>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</si>
  <si>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</si>
  <si>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</si>
  <si>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</si>
  <si>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</si>
  <si>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</si>
  <si>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</si>
  <si>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capacite_stock2</t>
  </si>
  <si>
    <t>capacite_reappro2</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</si>
  <si>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</si>
  <si>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</si>
  <si>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</si>
  <si>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</si>
  <si>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</si>
  <si>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</si>
  <si>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</si>
  <si>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</si>
  <si>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</si>
  <si>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</si>
  <si>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</si>
  <si>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</si>
  <si>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</si>
  <si>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capacite_stock3</t>
  </si>
  <si>
    <t>capacite_reappro3</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</si>
  <si>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</si>
  <si>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</si>
  <si>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</si>
  <si>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</si>
  <si>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</si>
  <si>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</si>
  <si>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</si>
  <si>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</si>
  <si>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</si>
  <si>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</si>
  <si>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</si>
  <si>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</si>
  <si>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</si>
  <si>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</si>
  <si>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</si>
  <si>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</si>
  <si>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</si>
  <si>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</si>
  <si>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</si>
  <si>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</si>
  <si>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</si>
  <si>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</si>
  <si>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</si>
  <si>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</si>
  <si>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</si>
  <si>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</si>
  <si>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</si>
  <si>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</si>
  <si>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</si>
  <si>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</si>
  <si>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</si>
  <si>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</si>
  <si>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</si>
  <si>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</si>
  <si>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</si>
  <si>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</si>
  <si>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</si>
  <si>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</si>
  <si>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</si>
  <si>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</si>
  <si>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</si>
  <si>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</si>
  <si>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</si>
  <si>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</si>
  <si>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</si>
  <si>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</si>
  <si>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</si>
  <si>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</si>
  <si>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</si>
  <si>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</si>
  <si>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</si>
  <si>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</si>
  <si>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</si>
  <si>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</si>
  <si>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</si>
  <si>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</si>
  <si>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</si>
  <si>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</si>
  <si>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</si>
  <si>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</si>
  <si>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</si>
  <si>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</si>
  <si>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</si>
  <si>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</si>
  <si>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</si>
  <si>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</si>
  <si>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</si>
  <si>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</si>
  <si>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</si>
  <si>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</si>
  <si>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</si>
  <si>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</si>
  <si>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</si>
  <si>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</si>
  <si>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</si>
  <si>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</si>
  <si>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</si>
  <si>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</si>
  <si>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</si>
  <si>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</si>
  <si>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</si>
  <si>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</si>
  <si>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</si>
  <si>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capacite_stock4</t>
  </si>
  <si>
    <t>capacite_reappro4</t>
  </si>
  <si>
    <t>note_a_1_corde</t>
  </si>
  <si>
    <t>corde_disponibilite</t>
  </si>
  <si>
    <t>corde_prix_unite</t>
  </si>
  <si>
    <t>corde_localisation_fournisseur</t>
  </si>
  <si>
    <t>corde_pays_fournisseur</t>
  </si>
  <si>
    <t>corde_pays_fournisseur_autre</t>
  </si>
  <si>
    <t>corde_stock</t>
  </si>
  <si>
    <t>corde_reapprovissionnement</t>
  </si>
  <si>
    <t>corde_stock_warning</t>
  </si>
  <si>
    <t>capacite_stock5</t>
  </si>
  <si>
    <t>capacite_reappro5</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</si>
  <si>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</si>
  <si>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</si>
  <si>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</si>
  <si>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</si>
  <si>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</si>
  <si>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</si>
  <si>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</si>
  <si>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</si>
  <si>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</si>
  <si>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capacite_stock6</t>
  </si>
  <si>
    <t>capacite_reappro6</t>
  </si>
  <si>
    <t>note_a_1_pelle</t>
  </si>
  <si>
    <t>pelle_disponibilite</t>
  </si>
  <si>
    <t>pelle_prix_unite</t>
  </si>
  <si>
    <t>pelle_localisation_fournisseur</t>
  </si>
  <si>
    <t>pelle_pays_fournisseur</t>
  </si>
  <si>
    <t>pelle_pays_fournisseur_autre</t>
  </si>
  <si>
    <t>pelle_stock</t>
  </si>
  <si>
    <t>pelle_reapprovissionnement</t>
  </si>
  <si>
    <t>pelle_stock_warning</t>
  </si>
  <si>
    <t>capacite_stock7</t>
  </si>
  <si>
    <t>capacite_reappro7</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</si>
  <si>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</si>
  <si>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</si>
  <si>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</si>
  <si>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</si>
  <si>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</si>
  <si>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</si>
  <si>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</si>
  <si>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</si>
  <si>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</si>
  <si>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</si>
  <si>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</si>
  <si>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</si>
  <si>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</si>
  <si>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</si>
  <si>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</si>
  <si>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</si>
  <si>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</si>
  <si>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</si>
  <si>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</si>
  <si>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</si>
  <si>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</si>
  <si>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</si>
  <si>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</si>
  <si>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</si>
  <si>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</si>
  <si>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</si>
  <si>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</si>
  <si>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</si>
  <si>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</si>
  <si>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</si>
  <si>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</si>
  <si>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</si>
  <si>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</si>
  <si>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</si>
  <si>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</si>
  <si>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</si>
  <si>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</si>
  <si>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</si>
  <si>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</si>
  <si>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</si>
  <si>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</si>
  <si>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</si>
  <si>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</si>
  <si>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</si>
  <si>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</si>
  <si>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</si>
  <si>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</si>
  <si>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</si>
  <si>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</si>
  <si>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</si>
  <si>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</si>
  <si>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</si>
  <si>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</si>
  <si>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</si>
  <si>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</si>
  <si>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</si>
  <si>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</si>
  <si>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</si>
  <si>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</si>
  <si>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</si>
  <si>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</si>
  <si>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</si>
  <si>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</si>
  <si>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</si>
  <si>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</si>
  <si>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</si>
  <si>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</si>
  <si>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</si>
  <si>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</si>
  <si>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</si>
  <si>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</si>
  <si>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</si>
  <si>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</si>
  <si>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</si>
  <si>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</si>
  <si>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</si>
  <si>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</si>
  <si>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</si>
  <si>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</si>
  <si>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</si>
  <si>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</si>
  <si>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</si>
  <si>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</si>
  <si>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</si>
  <si>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</si>
  <si>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</si>
  <si>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</si>
  <si>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</si>
  <si>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</si>
  <si>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</si>
  <si>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</si>
  <si>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combustible_bois_prix_tas</t>
  </si>
  <si>
    <t>combustible_bois_localisation_fournisseur</t>
  </si>
  <si>
    <t>combustible_bois_pays_fournisseur</t>
  </si>
  <si>
    <t>combustible_bois_pays_fournisseur_autre</t>
  </si>
  <si>
    <t>combustible_bois_stock</t>
  </si>
  <si>
    <t>combustible_bois_reapprovisionnement</t>
  </si>
  <si>
    <t>combustible_bois_stock_warning</t>
  </si>
  <si>
    <t>capacite_stock8</t>
  </si>
  <si>
    <t>capacite_reappro8</t>
  </si>
  <si>
    <t>note_h_combustible_charbon</t>
  </si>
  <si>
    <t>combustible_charbon_disponibilite</t>
  </si>
  <si>
    <t>combustible_charbon_unite</t>
  </si>
  <si>
    <t>combustible_charbon_unite_sac</t>
  </si>
  <si>
    <t>combustible_charbon_unite_sachet</t>
  </si>
  <si>
    <t>combustible_charbon_prix_100kg</t>
  </si>
  <si>
    <t>combustible_charbon_prix_sachet</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</si>
  <si>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</si>
  <si>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</si>
  <si>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</si>
  <si>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</si>
  <si>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</si>
  <si>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</si>
  <si>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capacite_stock9</t>
  </si>
  <si>
    <t>capacite_reappro9</t>
  </si>
  <si>
    <t>note_h_combustible_gaz</t>
  </si>
  <si>
    <t>combustible_gaz_disponibilite</t>
  </si>
  <si>
    <t>combustible_gaz_unite</t>
  </si>
  <si>
    <t>combustible_gaz_unite_3kg</t>
  </si>
  <si>
    <t>combustible_gaz_unite_6kg</t>
  </si>
  <si>
    <t>combustible_gaz_unite_12kg</t>
  </si>
  <si>
    <t>combustible_gaz_prix_3kg</t>
  </si>
  <si>
    <t>combustible_gaz_prix_6kg</t>
  </si>
  <si>
    <t>combustible_gaz_prix_12kg</t>
  </si>
  <si>
    <t>combustible_gaz_localisation_fournisseur</t>
  </si>
  <si>
    <t>combustible_gaz_pays_fournisseur</t>
  </si>
  <si>
    <t>combustible_gaz_pays_fournisseur_autre</t>
  </si>
  <si>
    <t>combustible_gaz_stock</t>
  </si>
  <si>
    <t>combustible_gaz_reapprovisionnement</t>
  </si>
  <si>
    <t>combustible_gaz_stock_warning</t>
  </si>
  <si>
    <t>capacite_stock10</t>
  </si>
  <si>
    <t>capacite_reappro10</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</si>
  <si>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</si>
  <si>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</si>
  <si>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</si>
  <si>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</si>
  <si>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</si>
  <si>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</si>
  <si>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</si>
  <si>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</si>
  <si>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</si>
  <si>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capacite_stock11</t>
  </si>
  <si>
    <t>capacite_reappro11</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</si>
  <si>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</si>
  <si>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</si>
  <si>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</si>
  <si>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</si>
  <si>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</si>
  <si>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</si>
  <si>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</si>
  <si>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</si>
  <si>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</si>
  <si>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capacite_stock12</t>
  </si>
  <si>
    <t>capacite_reappro12</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</si>
  <si>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</si>
  <si>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</si>
  <si>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</si>
  <si>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</si>
  <si>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</si>
  <si>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</si>
  <si>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</si>
  <si>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</si>
  <si>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</si>
  <si>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capacite_stock13</t>
  </si>
  <si>
    <t>capacite_reappro13</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</si>
  <si>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</si>
  <si>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</si>
  <si>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</si>
  <si>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</si>
  <si>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</si>
  <si>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</si>
  <si>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</si>
  <si>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</si>
  <si>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</si>
  <si>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capacite_stock14</t>
  </si>
  <si>
    <t>capacite_reappro14</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</si>
  <si>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</si>
  <si>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</si>
  <si>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</si>
  <si>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</si>
  <si>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</si>
  <si>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</si>
  <si>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</si>
  <si>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</si>
  <si>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</si>
  <si>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</si>
  <si>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</si>
  <si>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</si>
  <si>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</si>
  <si>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</si>
  <si>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</si>
  <si>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capacite_stock15</t>
  </si>
  <si>
    <t>capacite_reappro15</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</si>
  <si>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</si>
  <si>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</si>
  <si>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</si>
  <si>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</si>
  <si>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</si>
  <si>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</si>
  <si>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</si>
  <si>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</si>
  <si>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</si>
  <si>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capacite_stock16</t>
  </si>
  <si>
    <t>capacite_reappro16</t>
  </si>
  <si>
    <t>note_a_2_natte</t>
  </si>
  <si>
    <t>natte_disponibilite</t>
  </si>
  <si>
    <t>natte_prix_unite</t>
  </si>
  <si>
    <t>natte_localisation_fournisseur</t>
  </si>
  <si>
    <t>natte_pays_fournisseur</t>
  </si>
  <si>
    <t>natte_pays_fournisseur_autre</t>
  </si>
  <si>
    <t>natte_stock</t>
  </si>
  <si>
    <t>natte_reapprovissionnement</t>
  </si>
  <si>
    <t>natte_stock_warning</t>
  </si>
  <si>
    <t>capacite_stock17</t>
  </si>
  <si>
    <t>capacite_reappro17</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</si>
  <si>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</si>
  <si>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</si>
  <si>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</si>
  <si>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</si>
  <si>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</si>
  <si>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</si>
  <si>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</si>
  <si>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</si>
  <si>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</si>
  <si>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capacite_stock18</t>
  </si>
  <si>
    <t>capacite_reappro18</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</si>
  <si>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</si>
  <si>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</si>
  <si>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</si>
  <si>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</si>
  <si>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</si>
  <si>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</si>
  <si>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</si>
  <si>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</si>
  <si>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</si>
  <si>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capacite_stock19</t>
  </si>
  <si>
    <t>capacite_reappro19</t>
  </si>
  <si>
    <t>note_a_2_lampe</t>
  </si>
  <si>
    <t>lampe_disponibilite</t>
  </si>
  <si>
    <t>lampe_prix_unite</t>
  </si>
  <si>
    <t>lampe_localisation_fournisseur</t>
  </si>
  <si>
    <t>lampe_pays_fournisseur</t>
  </si>
  <si>
    <t>lampe_pays_fournisseur_autre</t>
  </si>
  <si>
    <t>lampe_stock</t>
  </si>
  <si>
    <t>lampe_reapprovissionnement</t>
  </si>
  <si>
    <t>lampe_stock_warning</t>
  </si>
  <si>
    <t>capacite_stock20</t>
  </si>
  <si>
    <t>capacite_reappro20</t>
  </si>
  <si>
    <t>note_a_2_pagne</t>
  </si>
  <si>
    <t>a_2_pagne_disponibilite</t>
  </si>
  <si>
    <t>a_2_pagne_unite_oui_non</t>
  </si>
  <si>
    <t>a_2_pagne6yards_prix_unite</t>
  </si>
  <si>
    <t>a_2_pagne_unite_nombre_morceaux</t>
  </si>
  <si>
    <t>a_2_pagne_prix_autre_unite</t>
  </si>
  <si>
    <t>a_2_pagne_localisation_fournisseur</t>
  </si>
  <si>
    <t>a_2_pagne_pays_fournisseur</t>
  </si>
  <si>
    <t>a_2_pagne_pays_fournisseur_autre</t>
  </si>
  <si>
    <t>a_2_pagne_stock</t>
  </si>
  <si>
    <t>a_2_pagne_reapprovissionnement</t>
  </si>
  <si>
    <t>a_2_pagne_stock_warning</t>
  </si>
  <si>
    <t>capacite_stock21</t>
  </si>
  <si>
    <t>capacite_reappro21</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</si>
  <si>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</si>
  <si>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</si>
  <si>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</si>
  <si>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</si>
  <si>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</si>
  <si>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</si>
  <si>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</si>
  <si>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</si>
  <si>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</si>
  <si>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capacite_stock22</t>
  </si>
  <si>
    <t>capacite_reappro22</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</si>
  <si>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</si>
  <si>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</si>
  <si>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</si>
  <si>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</si>
  <si>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</si>
  <si>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</si>
  <si>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</si>
  <si>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</si>
  <si>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</si>
  <si>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</si>
  <si>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</si>
  <si>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</si>
  <si>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</si>
  <si>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</si>
  <si>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</si>
  <si>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</si>
  <si>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</si>
  <si>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</si>
  <si>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</si>
  <si>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</si>
  <si>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</si>
  <si>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</si>
  <si>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</si>
  <si>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</si>
  <si>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</si>
  <si>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</si>
  <si>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</si>
  <si>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</si>
  <si>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</si>
  <si>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</si>
  <si>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</si>
  <si>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</si>
  <si>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</si>
  <si>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</si>
  <si>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</si>
  <si>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</si>
  <si>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</si>
  <si>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</si>
  <si>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</si>
  <si>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</si>
  <si>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</si>
  <si>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</si>
  <si>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</si>
  <si>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</si>
  <si>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</si>
  <si>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</si>
  <si>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</si>
  <si>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</si>
  <si>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</si>
  <si>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</si>
  <si>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</si>
  <si>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</si>
  <si>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</si>
  <si>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</si>
  <si>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</si>
  <si>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</si>
  <si>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</si>
  <si>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</si>
  <si>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</si>
  <si>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</si>
  <si>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</si>
  <si>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</si>
  <si>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</si>
  <si>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</si>
  <si>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</si>
  <si>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</si>
  <si>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</si>
  <si>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</si>
  <si>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</si>
  <si>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</si>
  <si>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</si>
  <si>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</si>
  <si>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</si>
  <si>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</si>
  <si>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</si>
  <si>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</si>
  <si>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</si>
  <si>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</si>
  <si>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</si>
  <si>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</si>
  <si>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</si>
  <si>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</si>
  <si>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</si>
  <si>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</si>
  <si>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</si>
  <si>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</si>
  <si>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</si>
  <si>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</si>
  <si>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</si>
  <si>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</si>
  <si>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</si>
  <si>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</si>
  <si>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</si>
  <si>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</si>
  <si>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</si>
  <si>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</si>
  <si>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</si>
  <si>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</si>
  <si>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</si>
  <si>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</si>
  <si>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</si>
  <si>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</si>
  <si>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</si>
  <si>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</si>
  <si>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</si>
  <si>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</si>
  <si>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</si>
  <si>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</si>
  <si>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</si>
  <si>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</si>
  <si>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</si>
  <si>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</si>
  <si>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</si>
  <si>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</si>
  <si>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</si>
  <si>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</si>
  <si>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</si>
  <si>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</si>
  <si>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</si>
  <si>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</si>
  <si>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</si>
  <si>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</si>
  <si>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</si>
  <si>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</si>
  <si>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</si>
  <si>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</si>
  <si>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</si>
  <si>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</si>
  <si>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</si>
  <si>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</si>
  <si>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</si>
  <si>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</si>
  <si>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</si>
  <si>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</si>
  <si>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</si>
  <si>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</si>
  <si>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</si>
  <si>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</si>
  <si>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</si>
  <si>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</si>
  <si>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</si>
  <si>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</si>
  <si>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</si>
  <si>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</si>
  <si>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</si>
  <si>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</si>
  <si>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</si>
  <si>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</si>
  <si>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</si>
  <si>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capacite_stock23</t>
  </si>
  <si>
    <t>capacite_reappro23</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</si>
  <si>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</si>
  <si>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</si>
  <si>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</si>
  <si>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</si>
  <si>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</si>
  <si>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</si>
  <si>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</si>
  <si>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</si>
  <si>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</si>
  <si>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</si>
  <si>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</si>
  <si>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</si>
  <si>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</si>
  <si>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</si>
  <si>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</si>
  <si>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capacite_stock24</t>
  </si>
  <si>
    <t>capacite_reappro24</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</si>
  <si>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</si>
  <si>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</si>
  <si>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</si>
  <si>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</si>
  <si>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</si>
  <si>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</si>
  <si>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</si>
  <si>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</si>
  <si>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</si>
  <si>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</si>
  <si>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</si>
  <si>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</si>
  <si>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</si>
  <si>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</si>
  <si>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</si>
  <si>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capacite_stock25</t>
  </si>
  <si>
    <t>capacite_reappro25</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</si>
  <si>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</si>
  <si>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</si>
  <si>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</si>
  <si>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</si>
  <si>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</si>
  <si>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</si>
  <si>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</si>
  <si>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</si>
  <si>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</si>
  <si>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</si>
  <si>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</si>
  <si>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</si>
  <si>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</si>
  <si>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</si>
  <si>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</si>
  <si>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capacite_stock26</t>
  </si>
  <si>
    <t>capacite_reappro26</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</si>
  <si>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</si>
  <si>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</si>
  <si>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</si>
  <si>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</si>
  <si>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</si>
  <si>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</si>
  <si>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</si>
  <si>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</si>
  <si>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</si>
  <si>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</si>
  <si>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</si>
  <si>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</si>
  <si>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</si>
  <si>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</si>
  <si>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</si>
  <si>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capacite_stock27</t>
  </si>
  <si>
    <t>capacite_reappro27</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</si>
  <si>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</si>
  <si>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</si>
  <si>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</si>
  <si>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</si>
  <si>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</si>
  <si>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</si>
  <si>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</si>
  <si>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</si>
  <si>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</si>
  <si>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</si>
  <si>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</si>
  <si>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</si>
  <si>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</si>
  <si>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</si>
  <si>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</si>
  <si>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capacite_stock28</t>
  </si>
  <si>
    <t>capacite_reappro28</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</si>
  <si>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</si>
  <si>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</si>
  <si>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</si>
  <si>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</si>
  <si>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</si>
  <si>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</si>
  <si>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</si>
  <si>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</si>
  <si>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</si>
  <si>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</si>
  <si>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</si>
  <si>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</si>
  <si>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</si>
  <si>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</si>
  <si>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</si>
  <si>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capacite_stock29</t>
  </si>
  <si>
    <t>capacite_reappro29</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</si>
  <si>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</si>
  <si>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</si>
  <si>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</si>
  <si>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</si>
  <si>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</si>
  <si>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</si>
  <si>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</si>
  <si>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</si>
  <si>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</si>
  <si>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capacite_stock30</t>
  </si>
  <si>
    <t>capacite_reappro30</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</si>
  <si>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</si>
  <si>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</si>
  <si>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</si>
  <si>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</si>
  <si>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</si>
  <si>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</si>
  <si>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</si>
  <si>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</si>
  <si>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</si>
  <si>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capacite_stock31</t>
  </si>
  <si>
    <t>capacite_reappro31</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</si>
  <si>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</si>
  <si>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</si>
  <si>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</si>
  <si>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</si>
  <si>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</si>
  <si>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</si>
  <si>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</si>
  <si>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</si>
  <si>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</si>
  <si>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capacite_stock32</t>
  </si>
  <si>
    <t>capacite_reappro32</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</si>
  <si>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</si>
  <si>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</si>
  <si>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</si>
  <si>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</si>
  <si>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</si>
  <si>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</si>
  <si>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</si>
  <si>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</si>
  <si>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</si>
  <si>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capacite_stock33</t>
  </si>
  <si>
    <t>capacite_reappro33</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</si>
  <si>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</si>
  <si>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</si>
  <si>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</si>
  <si>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</si>
  <si>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</si>
  <si>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</si>
  <si>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</si>
  <si>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</si>
  <si>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</si>
  <si>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capacite_stock34</t>
  </si>
  <si>
    <t>capacite_reappro34</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</si>
  <si>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</si>
  <si>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</si>
  <si>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</si>
  <si>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</si>
  <si>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</si>
  <si>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</si>
  <si>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</si>
  <si>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</si>
  <si>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</si>
  <si>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capacite_stock35</t>
  </si>
  <si>
    <t>capacite_reappro35</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</si>
  <si>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</si>
  <si>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</si>
  <si>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</si>
  <si>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</si>
  <si>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</si>
  <si>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</si>
  <si>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</si>
  <si>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</si>
  <si>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</si>
  <si>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capacite_stock36</t>
  </si>
  <si>
    <t>capacite_reappro36</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</si>
  <si>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</si>
  <si>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</si>
  <si>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</si>
  <si>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</si>
  <si>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</si>
  <si>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</si>
  <si>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</si>
  <si>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</si>
  <si>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</si>
  <si>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capacite_stock37</t>
  </si>
  <si>
    <t>capacite_reappro37</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</si>
  <si>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</si>
  <si>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</si>
  <si>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</si>
  <si>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</si>
  <si>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</si>
  <si>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</si>
  <si>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</si>
  <si>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</si>
  <si>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</si>
  <si>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capacite_stock38</t>
  </si>
  <si>
    <t>capacite_reappro38</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</si>
  <si>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</si>
  <si>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</si>
  <si>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</si>
  <si>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</si>
  <si>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</si>
  <si>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</si>
  <si>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</si>
  <si>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</si>
  <si>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</si>
  <si>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</si>
  <si>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</si>
  <si>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</si>
  <si>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</si>
  <si>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</si>
  <si>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</si>
  <si>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capacite_stock39</t>
  </si>
  <si>
    <t>capacite_reappro39</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</si>
  <si>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</si>
  <si>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</si>
  <si>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</si>
  <si>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</si>
  <si>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</si>
  <si>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</si>
  <si>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</si>
  <si>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</si>
  <si>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</si>
  <si>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</si>
  <si>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</si>
  <si>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</si>
  <si>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</si>
  <si>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</si>
  <si>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</si>
  <si>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capacite_stock40</t>
  </si>
  <si>
    <t>capacite_reappro40</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</si>
  <si>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</si>
  <si>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</si>
  <si>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</si>
  <si>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</si>
  <si>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</si>
  <si>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</si>
  <si>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</si>
  <si>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</si>
  <si>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</si>
  <si>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</si>
  <si>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</si>
  <si>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</si>
  <si>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</si>
  <si>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</si>
  <si>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</si>
  <si>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capacite_stock41</t>
  </si>
  <si>
    <t>capacite_reappro41</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</si>
  <si>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</si>
  <si>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</si>
  <si>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</si>
  <si>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</si>
  <si>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</si>
  <si>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</si>
  <si>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</si>
  <si>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</si>
  <si>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</si>
  <si>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</si>
  <si>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</si>
  <si>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</si>
  <si>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</si>
  <si>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</si>
  <si>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</si>
  <si>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capacite_stock42</t>
  </si>
  <si>
    <t>capacite_reappro42</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</si>
  <si>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</si>
  <si>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</si>
  <si>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</si>
  <si>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</si>
  <si>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</si>
  <si>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</si>
  <si>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</si>
  <si>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</si>
  <si>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</si>
  <si>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</si>
  <si>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</si>
  <si>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</si>
  <si>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</si>
  <si>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</si>
  <si>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</si>
  <si>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capacite_stock43</t>
  </si>
  <si>
    <t>capacite_reappro43</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</si>
  <si>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</si>
  <si>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</si>
  <si>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</si>
  <si>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</si>
  <si>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</si>
  <si>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</si>
  <si>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</si>
  <si>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</si>
  <si>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</si>
  <si>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</si>
  <si>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</si>
  <si>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</si>
  <si>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</si>
  <si>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capacite_stock44</t>
  </si>
  <si>
    <t>capacite_reappro44</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</si>
  <si>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</si>
  <si>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</si>
  <si>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</si>
  <si>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</si>
  <si>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</si>
  <si>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</si>
  <si>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</si>
  <si>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</si>
  <si>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</si>
  <si>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</si>
  <si>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</si>
  <si>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</si>
  <si>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</si>
  <si>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capacite_stock45</t>
  </si>
  <si>
    <t>capacite_reappro45</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</si>
  <si>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</si>
  <si>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</si>
  <si>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</si>
  <si>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</si>
  <si>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</si>
  <si>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</si>
  <si>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</si>
  <si>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</si>
  <si>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</si>
  <si>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capacite_stock46</t>
  </si>
  <si>
    <t>capacite_reappro46</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</si>
  <si>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</si>
  <si>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</si>
  <si>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</si>
  <si>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</si>
  <si>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</si>
  <si>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</si>
  <si>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</si>
  <si>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</si>
  <si>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</si>
  <si>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</si>
  <si>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</si>
  <si>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</si>
  <si>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</si>
  <si>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</si>
  <si>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</si>
  <si>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capacite_stock47</t>
  </si>
  <si>
    <t>capacite_reappro47</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</si>
  <si>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</si>
  <si>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</si>
  <si>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</si>
  <si>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</si>
  <si>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</si>
  <si>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</si>
  <si>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</si>
  <si>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</si>
  <si>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</si>
  <si>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</si>
  <si>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</si>
  <si>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</si>
  <si>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</si>
  <si>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capacite_stock48</t>
  </si>
  <si>
    <t>capacite_reappro48</t>
  </si>
  <si>
    <t>note_alimentaire_sel</t>
  </si>
  <si>
    <t>sel_disponibilite</t>
  </si>
  <si>
    <t>sel_prix_unite</t>
  </si>
  <si>
    <t>sel_localisation_fournisseur</t>
  </si>
  <si>
    <t>sel_pays_fournisseur</t>
  </si>
  <si>
    <t>sel_pays_fournisseur_autre</t>
  </si>
  <si>
    <t>sel_stock</t>
  </si>
  <si>
    <t>sel_reapprovissionnement</t>
  </si>
  <si>
    <t>sel_stock_warning</t>
  </si>
  <si>
    <t>capacite_stock49</t>
  </si>
  <si>
    <t>capacite_reappro49</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</si>
  <si>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</si>
  <si>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</si>
  <si>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</si>
  <si>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</si>
  <si>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</si>
  <si>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</si>
  <si>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</si>
  <si>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</si>
  <si>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</si>
  <si>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</si>
  <si>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</si>
  <si>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</si>
  <si>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</si>
  <si>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</si>
  <si>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</si>
  <si>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</si>
  <si>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</si>
  <si>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</si>
  <si>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</si>
  <si>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</si>
  <si>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</si>
  <si>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</si>
  <si>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</si>
  <si>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</si>
  <si>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</si>
  <si>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</si>
  <si>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</si>
  <si>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</si>
  <si>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</si>
  <si>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</si>
  <si>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</si>
  <si>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</si>
  <si>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</si>
  <si>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</si>
  <si>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</si>
  <si>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</si>
  <si>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</si>
  <si>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</si>
  <si>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</si>
  <si>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</si>
  <si>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</si>
  <si>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</si>
  <si>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</si>
  <si>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</si>
  <si>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</si>
  <si>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</si>
  <si>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</si>
  <si>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</si>
  <si>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</si>
  <si>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</si>
  <si>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</si>
  <si>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</si>
  <si>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</si>
  <si>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</si>
  <si>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</si>
  <si>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</si>
  <si>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</si>
  <si>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</si>
  <si>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</si>
  <si>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</si>
  <si>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</si>
  <si>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</si>
  <si>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</si>
  <si>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</si>
  <si>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</si>
  <si>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</si>
  <si>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</si>
  <si>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</si>
  <si>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</si>
  <si>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</si>
  <si>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</si>
  <si>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</si>
  <si>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</si>
  <si>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</si>
  <si>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</si>
  <si>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</si>
  <si>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</si>
  <si>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</si>
  <si>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</si>
  <si>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</si>
  <si>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</si>
  <si>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</si>
  <si>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</si>
  <si>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</si>
  <si>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</si>
  <si>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</si>
  <si>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</si>
  <si>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</si>
  <si>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</si>
  <si>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</si>
  <si>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</si>
  <si>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</si>
  <si>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</si>
  <si>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</si>
  <si>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</si>
  <si>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</si>
  <si>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</si>
  <si>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</si>
  <si>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</si>
  <si>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</si>
  <si>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</si>
  <si>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</si>
  <si>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</si>
  <si>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</si>
  <si>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</si>
  <si>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</si>
  <si>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</si>
  <si>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</si>
  <si>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</si>
  <si>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</si>
  <si>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</si>
  <si>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</si>
  <si>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</si>
  <si>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</si>
  <si>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</si>
  <si>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</si>
  <si>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</si>
  <si>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</si>
  <si>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</si>
  <si>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</si>
  <si>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</si>
  <si>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</si>
  <si>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</si>
  <si>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</si>
  <si>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</si>
  <si>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</si>
  <si>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</si>
  <si>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</si>
  <si>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</si>
  <si>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</si>
  <si>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</si>
  <si>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</si>
  <si>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</si>
  <si>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</si>
  <si>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</si>
  <si>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</si>
  <si>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</si>
  <si>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</si>
  <si>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</si>
  <si>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resilience_maintenir_activite</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</si>
  <si>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</si>
  <si>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</si>
  <si>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</si>
  <si>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</si>
  <si>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</si>
  <si>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</si>
  <si>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</si>
  <si>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</si>
  <si>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resilience_maintenir_activite_pas_de_reponse</t>
  </si>
  <si>
    <t>resilience_maintenir_activite_pas_envie_repondre</t>
  </si>
  <si>
    <t>resilience_maintenir_activite_autre_2</t>
  </si>
  <si>
    <t>infrastructure_modalites_paiement</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</si>
  <si>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</si>
  <si>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</si>
  <si>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</si>
  <si>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</si>
  <si>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</si>
  <si>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</si>
  <si>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</si>
  <si>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</si>
  <si>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</si>
  <si>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infrastructure_modalites_paiement_pas_de_reponse</t>
  </si>
  <si>
    <t>infrastructure_modalites_paiement_pas_envie_repondre</t>
  </si>
  <si>
    <t>infrastructure_modalites_paiement_autre_2</t>
  </si>
  <si>
    <t>infrastructure_installations_stockage</t>
  </si>
  <si>
    <t>affordability_achat_ou_deplacement</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</si>
  <si>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</si>
  <si>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</si>
  <si>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</si>
  <si>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</si>
  <si>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</si>
  <si>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</si>
  <si>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</si>
  <si>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accessibility_marche_discrimination</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</si>
  <si>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</si>
  <si>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</si>
  <si>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</si>
  <si>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</si>
  <si>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</si>
  <si>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</si>
  <si>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</si>
  <si>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</si>
  <si>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accessibility_marche_discrimination_pas_de_reponse</t>
  </si>
  <si>
    <t>accessibility_marche_discrimination_pas_envie_repondre</t>
  </si>
  <si>
    <t>accessibility_marche_discrimination_groupe_ethnique</t>
  </si>
  <si>
    <t>accessibility_marche_discrimination_autre_2</t>
  </si>
  <si>
    <t>distributeur_argent_liquide</t>
  </si>
  <si>
    <t>accessibility_marche_difficultes</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</si>
  <si>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</si>
  <si>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</si>
  <si>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</si>
  <si>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</si>
  <si>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</si>
  <si>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</si>
  <si>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</si>
  <si>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accessibility_marche_difficultes_pas_de_reponse</t>
  </si>
  <si>
    <t>accessibility_marche_difficultes_pas_envie_repondre</t>
  </si>
  <si>
    <t>accessibility_marche_difficultes_autre_2</t>
  </si>
  <si>
    <t>accessibility_incidents_marche</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</si>
  <si>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</si>
  <si>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</si>
  <si>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</si>
  <si>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</si>
  <si>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</si>
  <si>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</si>
  <si>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</si>
  <si>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</si>
  <si>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accessibility_incidents_marche_pas_de_reponse</t>
  </si>
  <si>
    <t>accessibility_incidents_marche_pas_envie_repondre</t>
  </si>
  <si>
    <t>accessibility_incidents_marche_autre_2</t>
  </si>
  <si>
    <t>accessibility_routes_difficultes</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</si>
  <si>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</si>
  <si>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</si>
  <si>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</si>
  <si>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</si>
  <si>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</si>
  <si>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</si>
  <si>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</si>
  <si>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accessibility_routes_difficultes_pas_de_reponse</t>
  </si>
  <si>
    <t>accessibility_routes_difficultes_pas_envie_repondre</t>
  </si>
  <si>
    <t>accessibility_routes_difficultes_autre_2</t>
  </si>
  <si>
    <t>accessibility_incidents_routes</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</si>
  <si>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</si>
  <si>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</si>
  <si>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</si>
  <si>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</si>
  <si>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</si>
  <si>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</si>
  <si>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</si>
  <si>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</si>
  <si>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accessibility_incidents_routes_pas_de_reponse</t>
  </si>
  <si>
    <t>accessibility_incidents_routes_autre_2</t>
  </si>
  <si>
    <t>variation_commercants</t>
  </si>
  <si>
    <t>variation_commercants_explication1</t>
  </si>
  <si>
    <t>variation_commercants_explication2_hausse</t>
  </si>
  <si>
    <t>variation_commercants_explication2_baisse</t>
  </si>
  <si>
    <t>variation_clients</t>
  </si>
  <si>
    <t>variation_clients_explication1</t>
  </si>
  <si>
    <t>variation_clients_explication2_hausse</t>
  </si>
  <si>
    <t>variation_clients_explication2_baisse</t>
  </si>
  <si>
    <t>commentaire_fin</t>
  </si>
  <si>
    <t>remerciements</t>
  </si>
  <si>
    <t>comment</t>
  </si>
  <si>
    <t>end_note_1</t>
  </si>
  <si>
    <t>end_note_2</t>
  </si>
  <si>
    <t>id</t>
  </si>
  <si>
    <t>submission_time</t>
  </si>
  <si>
    <t>validation_status</t>
  </si>
  <si>
    <t>notes</t>
  </si>
  <si>
    <t>status</t>
  </si>
  <si>
    <t>submitted_by</t>
  </si>
  <si>
    <t>version</t>
  </si>
  <si>
    <t>tags</t>
  </si>
  <si>
    <t>26bb0d79-6f68-4382-b0b5-3e670d9ac2d8</t>
  </si>
  <si>
    <t>sebba</t>
  </si>
  <si>
    <t>Si-SEB002</t>
  </si>
  <si>
    <t>audit.csv</t>
  </si>
  <si>
    <t>si</t>
  </si>
  <si>
    <t>sahel</t>
  </si>
  <si>
    <t>yagha</t>
  </si>
  <si>
    <t>marche_sebba</t>
  </si>
  <si>
    <t>central</t>
  </si>
  <si>
    <t>Solidarité Internationale Burkina Faso (SI)</t>
  </si>
  <si>
    <t>Marché de Sebba</t>
  </si>
  <si>
    <t>oui</t>
  </si>
  <si>
    <t>moins30</t>
  </si>
  <si>
    <t>seau bidon savon400gr</t>
  </si>
  <si>
    <t>nondisponible</t>
  </si>
  <si>
    <t>peudisponible</t>
  </si>
  <si>
    <t>20l 25l</t>
  </si>
  <si>
    <t>meme_pays</t>
  </si>
  <si>
    <t>securite</t>
  </si>
  <si>
    <t>nsp</t>
  </si>
  <si>
    <t>bache corde tenaille pelle</t>
  </si>
  <si>
    <t>combustible_bois combustible_charbon combustible_gaz marmite7 marmite5 assiette gobelet_plastique gobelet_acier bassine natte couverture moustiquaire lampe pagne sac_boro</t>
  </si>
  <si>
    <t>meme_localite</t>
  </si>
  <si>
    <t>sac</t>
  </si>
  <si>
    <t>securite autre</t>
  </si>
  <si>
    <t>La localité est sous blocus depuis une année maintenant ! il faut des coinvois pour le ravitaillement</t>
  </si>
  <si>
    <t>ganes_bandits</t>
  </si>
  <si>
    <t>cheque</t>
  </si>
  <si>
    <t>non_personnel</t>
  </si>
  <si>
    <t>oui_produits</t>
  </si>
  <si>
    <t>pas_envie_repondre</t>
  </si>
  <si>
    <t>non</t>
  </si>
  <si>
    <t>pas_de_reponse</t>
  </si>
  <si>
    <t>baisse_beaucoup</t>
  </si>
  <si>
    <t>Le marché la depuis près d'une année nous sommes sous blocus ! Personne ne rentre ni ne sort! Pour nous approvisionner il faut le convoi ! Nous demandons aux bonnes volontés de nous venir en aide !</t>
  </si>
  <si>
    <t>Nous sommes sous blocus notre activité est vraiment très risqué maintenant nous demandons de l'aide</t>
  </si>
  <si>
    <t>submitted_via_web</t>
  </si>
  <si>
    <t>bkf_icsm</t>
  </si>
  <si>
    <t>vEg88UCoFGv45yEpkkQUHG</t>
  </si>
  <si>
    <t>b4d639e1-6271-4422-8514-4db285f244bf</t>
  </si>
  <si>
    <t>Si _SEB003</t>
  </si>
  <si>
    <t>prix_hausse</t>
  </si>
  <si>
    <t>hausse_couts</t>
  </si>
  <si>
    <t>combustible_gaz marmite7 marmite5 assiette gobelet_plastique gobelet_acier bassine natte couverture moustiquaire lampe pagne combustible_bois combustible_charbon sac_boro</t>
  </si>
  <si>
    <t>ganes_bandits transports</t>
  </si>
  <si>
    <t>oui_personnel</t>
  </si>
  <si>
    <t>Localité sous blocus près d'un an nous avons sincèrement un gros souci d'approvisionnement</t>
  </si>
  <si>
    <t>Localité sous blocus</t>
  </si>
  <si>
    <t>d4cc4f0a-f1a3-4ddd-a8a4-1debd6674c31</t>
  </si>
  <si>
    <t>Si-SEB004</t>
  </si>
  <si>
    <t>prix_constants</t>
  </si>
  <si>
    <t>securite rarete_transport</t>
  </si>
  <si>
    <t>transports ganes_bandits</t>
  </si>
  <si>
    <t>baisse_moyen</t>
  </si>
  <si>
    <t>Le marché est sous blocus rein ne rentre dans ce marche rein ne sort donc c'est difficile c'est le monde rural qui allumente le marché</t>
  </si>
  <si>
    <t>Ras</t>
  </si>
  <si>
    <t>f7d64396-6f00-43bc-8f21-4fd28c88d6a6</t>
  </si>
  <si>
    <t>Si _SEB006</t>
  </si>
  <si>
    <t>savon400gr bidon seau</t>
  </si>
  <si>
    <t>baisse_offre_securite</t>
  </si>
  <si>
    <t>oui_point_de_vente</t>
  </si>
  <si>
    <t>baisse_un_peu</t>
  </si>
  <si>
    <t>Nous sommes sous blocus depuis près d'un an !</t>
  </si>
  <si>
    <t>30bee599-48e0-44d3-88e1-3644c5f13391</t>
  </si>
  <si>
    <t>Si -SEB007</t>
  </si>
  <si>
    <t>oui_collectif</t>
  </si>
  <si>
    <t>Localité sous blocus depuis près d'an</t>
  </si>
  <si>
    <t>Sincèrement la population souffrent énormément</t>
  </si>
  <si>
    <t>61b72705-d679-4419-812b-1560cca802c2</t>
  </si>
  <si>
    <t>Si-SEB008</t>
  </si>
  <si>
    <t>boule400g</t>
  </si>
  <si>
    <t>Localité sous blocus depuis près d'un an</t>
  </si>
  <si>
    <t>Notre marche est pratiquement pas mouvementé depuis près d'un an</t>
  </si>
  <si>
    <t>eca803fa-8dce-4a6f-bfd7-b788ac6a6e24</t>
  </si>
  <si>
    <t>Si-SEB009</t>
  </si>
  <si>
    <t>Localité sous blocus près d'un an</t>
  </si>
  <si>
    <t>8132b93b-6c2d-4193-9244-0dc031c51a24</t>
  </si>
  <si>
    <t>Si -SEB10</t>
  </si>
  <si>
    <t>Le marché n'est pas approvisionné personne ne rentre et personne ne sort</t>
  </si>
  <si>
    <t>0442f3d0-f005-4a49-9c83-adb81622dfef</t>
  </si>
  <si>
    <t>gayeri</t>
  </si>
  <si>
    <t>gayeri1</t>
  </si>
  <si>
    <t>pui</t>
  </si>
  <si>
    <t>est</t>
  </si>
  <si>
    <t>komondjari</t>
  </si>
  <si>
    <t>marche_gayeri</t>
  </si>
  <si>
    <t>Première Urgence Internationnale Burkina Faso (PUI)</t>
  </si>
  <si>
    <t>Marché de Gayeri</t>
  </si>
  <si>
    <t>seau</t>
  </si>
  <si>
    <t>aucun</t>
  </si>
  <si>
    <t>gobelet_plastique gobelet_acier assiette</t>
  </si>
  <si>
    <t>1l</t>
  </si>
  <si>
    <t>gobelet_plastique gobelet_acier</t>
  </si>
  <si>
    <t>securite route_etat</t>
  </si>
  <si>
    <t>transports ganes_bandits autre</t>
  </si>
  <si>
    <t>Manque des clients</t>
  </si>
  <si>
    <t>credit_informel argent_mobile</t>
  </si>
  <si>
    <t>non_jamais</t>
  </si>
  <si>
    <t>autre</t>
  </si>
  <si>
    <t>Les gens des villages voisins dû au blocus</t>
  </si>
  <si>
    <t>oui_plusieurs</t>
  </si>
  <si>
    <t>restrictions_mouvements autre</t>
  </si>
  <si>
    <t>Il y avait des tirs autour de la ville, par conséquent on évitait de venir au marché</t>
  </si>
  <si>
    <t>routes_inondees</t>
  </si>
  <si>
    <t>enlevement assassinat</t>
  </si>
  <si>
    <t>Certains commerçants ont fuit la localité dû à l'insécurité</t>
  </si>
  <si>
    <t>Blocus des villages voisins</t>
  </si>
  <si>
    <t>Nous souhaitons que les blocus soient levé, à défaut, qu'il ait Convoi chaque un mois</t>
  </si>
  <si>
    <t>RAS</t>
  </si>
  <si>
    <t>21445290-c881-4b34-b987-a58beefab9c9</t>
  </si>
  <si>
    <t>securite degradation_perte route_etat</t>
  </si>
  <si>
    <t>assiette gobelet_plastique</t>
  </si>
  <si>
    <t>transports</t>
  </si>
  <si>
    <t>oui_groupe_ethnique</t>
  </si>
  <si>
    <t>oui_un_seul</t>
  </si>
  <si>
    <t>autre personnes_insecurite</t>
  </si>
  <si>
    <t>Le blocus de différents villages voisins</t>
  </si>
  <si>
    <t>route_endommagees routes_ganes</t>
  </si>
  <si>
    <t>aggression enlevement</t>
  </si>
  <si>
    <t>Beaucoup des commerçants ont quittés la localité à cause de la situation sécuritaire</t>
  </si>
  <si>
    <t>Tous les villages environnants n'ont plus accès à ce marché</t>
  </si>
  <si>
    <t>5d6eee1a-d0b3-4b46-a40e-eeb9a742dda5</t>
  </si>
  <si>
    <t>gobelet_plastique assiette</t>
  </si>
  <si>
    <t>argent_mobile</t>
  </si>
  <si>
    <t>manque_transports autre</t>
  </si>
  <si>
    <t>Le blocus sur tous les axes de la ville</t>
  </si>
  <si>
    <t>Ils ont quittés la localité à cause du blocus de Voie menant Gayeri-Fada</t>
  </si>
  <si>
    <t>C'est le blocus</t>
  </si>
  <si>
    <t>6ce62ef2-c2fa-449f-aff8-dd1e6edbaa7a</t>
  </si>
  <si>
    <t>savon400gr</t>
  </si>
  <si>
    <t>Hausse_prix_fournisseurs hausse_couts</t>
  </si>
  <si>
    <t>credit_informel transfert</t>
  </si>
  <si>
    <t>oui_transports oui_produits</t>
  </si>
  <si>
    <t>non_pas_dernierement</t>
  </si>
  <si>
    <t>autre oui_groupe_ethnique</t>
  </si>
  <si>
    <t>Les habitants des villages environnants</t>
  </si>
  <si>
    <t>manque_transports restrictions_mouvements autre</t>
  </si>
  <si>
    <t>Les blocus des villages environnants</t>
  </si>
  <si>
    <t>Fermeture du marché dû à l'insécurité</t>
  </si>
  <si>
    <t>routes_ganes</t>
  </si>
  <si>
    <t>Beaucoup des commerçants ont fuit la localité à cause de l'insécurité</t>
  </si>
  <si>
    <t>Les villages voisins sont sous blocus.</t>
  </si>
  <si>
    <t>975e152e-226b-4312-a0c4-3a3f473775a9</t>
  </si>
  <si>
    <t>boule250g</t>
  </si>
  <si>
    <t>Hausse_prix_fournisseurs baisse_offre_securite</t>
  </si>
  <si>
    <t>transfert</t>
  </si>
  <si>
    <t>Les gens des villages environnants, dû aux blocus</t>
  </si>
  <si>
    <t>manque_transports</t>
  </si>
  <si>
    <t>agression_commercant</t>
  </si>
  <si>
    <t>Beaucoup des commerçants ont quittés la localité</t>
  </si>
  <si>
    <t>Beaucoup des villages sont sous blocus</t>
  </si>
  <si>
    <t>b548519f-16c1-4ae6-80c0-ac29ecb7b18b</t>
  </si>
  <si>
    <t>hausse_couts baisse_offre_securite</t>
  </si>
  <si>
    <t>transfert credit_informel</t>
  </si>
  <si>
    <t>oui_transports</t>
  </si>
  <si>
    <t>oui_groupe_ethnique autre</t>
  </si>
  <si>
    <t>Les gens des villages environnants</t>
  </si>
  <si>
    <t>lieux_insecurite</t>
  </si>
  <si>
    <t>agression_client</t>
  </si>
  <si>
    <t>Beaucoup des commerçants ont quittés la localité dû à l'insécurité</t>
  </si>
  <si>
    <t>Tous les villages environnants sont sous blocus des groupes armés terroristes</t>
  </si>
  <si>
    <t>454cde9c-1aed-453a-9140-f872620eb4a3</t>
  </si>
  <si>
    <t>Hausse_prix_fournisseurs baisse_offre_securite hausse_couts</t>
  </si>
  <si>
    <t>gobelet_plastique</t>
  </si>
  <si>
    <t>hausse_couts Hausse_prix_fournisseurs</t>
  </si>
  <si>
    <t>ganes_bandits autre transports</t>
  </si>
  <si>
    <t>Manque de clients actuellement</t>
  </si>
  <si>
    <t>restrictions_mouvements</t>
  </si>
  <si>
    <t>aggression enlevement assassinat</t>
  </si>
  <si>
    <t>Beaucoup des commerçants ont quitté la localité</t>
  </si>
  <si>
    <t>Toutes les voix menant à gayeri sont sous blocus</t>
  </si>
  <si>
    <t>Le marché fonctionne à minima</t>
  </si>
  <si>
    <t>95769f36-6767-45a1-afed-c62450ee73ad</t>
  </si>
  <si>
    <t>matiacoali</t>
  </si>
  <si>
    <t>matiacoali1</t>
  </si>
  <si>
    <t>acf</t>
  </si>
  <si>
    <t>gourma</t>
  </si>
  <si>
    <t>marche_matiacoali</t>
  </si>
  <si>
    <t>Action Contre la Faim Burkina Faso (ACF)</t>
  </si>
  <si>
    <t>Marché de Matiacoali</t>
  </si>
  <si>
    <t>route_etat cout_transport</t>
  </si>
  <si>
    <t>bache corde pelle</t>
  </si>
  <si>
    <t>route_etat securite</t>
  </si>
  <si>
    <t>combustible_charbon marmite5 assiette bassine natte sac_boro marmite7 combustible_gaz couverture pagne</t>
  </si>
  <si>
    <t>disponible</t>
  </si>
  <si>
    <t>6kg 12kg</t>
  </si>
  <si>
    <t>meme_region</t>
  </si>
  <si>
    <t>marmite7 marmite5 assiette bassine natte sac_boro</t>
  </si>
  <si>
    <t>securite route_etat rarete_transport cout_transport</t>
  </si>
  <si>
    <t>prix_baisse prix_hausse</t>
  </si>
  <si>
    <t>marmite7 marmite5</t>
  </si>
  <si>
    <t>combustible_charbon</t>
  </si>
  <si>
    <t>la demande est plus élevée au moment du froid et la saison pluvieuse</t>
  </si>
  <si>
    <t>achat_prix transports achat_liquidites recrutement ganes_bandits</t>
  </si>
  <si>
    <t>argent_mobile transfert</t>
  </si>
  <si>
    <t>oui_produits oui_carburant oui_transports</t>
  </si>
  <si>
    <t>manque_transports personnes_insecurite lieux_insecurite</t>
  </si>
  <si>
    <t>manque d'insécurité, le transport est devenue trop cher et aussi un des ponts sur l'axe Matiacoali_Fada a été dynamité par les GOA</t>
  </si>
  <si>
    <t>routes impraticables dû à l'insécurité</t>
  </si>
  <si>
    <t>baisse des revenus des commerçants</t>
  </si>
  <si>
    <t>nous demandons aux autorités de réagir pour la sécurité de notre région</t>
  </si>
  <si>
    <t>5a5db54f-7e84-4268-ab34-a92bb9724f96</t>
  </si>
  <si>
    <t>30a100</t>
  </si>
  <si>
    <t>hausse_couts baisse_offre_securite Hausse_prix_fournisseurs</t>
  </si>
  <si>
    <t>bache corde</t>
  </si>
  <si>
    <t>securite route_etat rarete_transport</t>
  </si>
  <si>
    <t>hausse_couts hausse_demande_clients Hausse_prix_fournisseurs</t>
  </si>
  <si>
    <t>marmite7 marmite5 assiette gobelet_plastique sac_boro</t>
  </si>
  <si>
    <t>hausse_couts Hausse_prix_fournisseurs baisse_offre_securite</t>
  </si>
  <si>
    <t>achat_prix achat_liquidites ganes_bandits</t>
  </si>
  <si>
    <t>oui_produits oui_transports oui_carburant</t>
  </si>
  <si>
    <t>c'est dû à l'insécurité</t>
  </si>
  <si>
    <t>l'insécurité</t>
  </si>
  <si>
    <t>nos revenus sont en faillitte</t>
  </si>
  <si>
    <t>16c91ad1-ef42-4c32-8974-c765056948d3</t>
  </si>
  <si>
    <t>matiacoali2</t>
  </si>
  <si>
    <t>boule400g boule250g</t>
  </si>
  <si>
    <t>meme_province</t>
  </si>
  <si>
    <t>securite autre rarete_transport prix_fournisseurs cout_transport route_etat</t>
  </si>
  <si>
    <t>Le pont reliant Fada le village a été détruit</t>
  </si>
  <si>
    <t>baisse_offre_securite hausse_couts Hausse_prix_fournisseurs</t>
  </si>
  <si>
    <t>sac sachet</t>
  </si>
  <si>
    <t>oui_carburant oui_transports</t>
  </si>
  <si>
    <t>manque_transports autre lieux_insecurite</t>
  </si>
  <si>
    <t>Le pont l'axe Fada Matiacoali a été sauté</t>
  </si>
  <si>
    <t>Pont sauté</t>
  </si>
  <si>
    <t>routes_barrees routes_ganes</t>
  </si>
  <si>
    <t>augmente_beaucoup</t>
  </si>
  <si>
    <t>Insécurité</t>
  </si>
  <si>
    <t>Absence de pont sur l'axe Fada , insécurité des routes pour venir dans le village</t>
  </si>
  <si>
    <t>a6fa36d9-6c5c-47f4-9bb0-d0f41be94209</t>
  </si>
  <si>
    <t>marmite7 marmite5 gobelet_plastique assiette bassine gobelet_acier</t>
  </si>
  <si>
    <t>1l 0_5l 0_25l</t>
  </si>
  <si>
    <t>marmite7 marmite5 assiette gobelet_plastique gobelet_acier bassine</t>
  </si>
  <si>
    <t>securite cout_transport rarete_transport</t>
  </si>
  <si>
    <t>transports achat_liquidites recrutement ganes_bandits</t>
  </si>
  <si>
    <t>enlevement autre</t>
  </si>
  <si>
    <t>Pont dinanmiger</t>
  </si>
  <si>
    <t>Insécurité et transport très très rare</t>
  </si>
  <si>
    <t>Tenir compte des commerçants de la zone payer les articles dans la localité</t>
  </si>
  <si>
    <t>A présent le marché utilise  leurs anciens stocks grâce aux convoies et quelques transporteurs qui suivaient la route.Mais actuellement depuis que le pont qui relie Fada Matiacoali a été détruits tout c'est compliqué,Pas de transporteurs pour le transport</t>
  </si>
  <si>
    <t>61f52da5-3913-4c6e-ad6c-37e2406933a6</t>
  </si>
  <si>
    <t>bache tenaille pelle</t>
  </si>
  <si>
    <t>Nos potentiels clients n'ont plus accès à notre marché</t>
  </si>
  <si>
    <t>cheque transfert</t>
  </si>
  <si>
    <t>manque_transports lieux_insecurite</t>
  </si>
  <si>
    <t>agression_commercant agression_client</t>
  </si>
  <si>
    <t>Beaucoup des commerçants ont quittés la localité dû au blocus de gayeri Fada</t>
  </si>
  <si>
    <t>Tous les villages environnants sont sous blocus.</t>
  </si>
  <si>
    <t>Nous demandons aux autorités de nous aider pour lever le blocus.</t>
  </si>
  <si>
    <t>248b8b2c-2224-427a-85de-ae386c3d2eac</t>
  </si>
  <si>
    <t>argent_mobile cheque</t>
  </si>
  <si>
    <t>manque_transports restrictions_mouvements</t>
  </si>
  <si>
    <t>Les attaques aux alentours de la ville les blocus des villages environnants</t>
  </si>
  <si>
    <t>Plusieurs commerçants ont quittés la localité</t>
  </si>
  <si>
    <t>Tous les villages environnants sont sous blocus</t>
  </si>
  <si>
    <t>6f00c08c-2374-4f01-88ff-048b9369b3ab</t>
  </si>
  <si>
    <t>pelle tenaille corde bache</t>
  </si>
  <si>
    <t>transports achat_liquidites ganes_bandits</t>
  </si>
  <si>
    <t>manque_transports restrictions_mouvements lieux_insecurite</t>
  </si>
  <si>
    <t>enlevement assassinat autre</t>
  </si>
  <si>
    <t>Incendié des marchandises sur la route Fada gayeri</t>
  </si>
  <si>
    <t>Plusieurs commerçants ont quittés la localité dû à l'insécurité</t>
  </si>
  <si>
    <t>La levée du blocus</t>
  </si>
  <si>
    <t>d7206b36-3859-466c-b98a-0c7972c97f82</t>
  </si>
  <si>
    <t>lampe</t>
  </si>
  <si>
    <t>restrictions_mouvements lieux_insecurite</t>
  </si>
  <si>
    <t>route_endommagees routes_ganes routes_banditisme</t>
  </si>
  <si>
    <t>vehicules aggression enlevement assassinat</t>
  </si>
  <si>
    <t>214c8957-9e90-4432-9132-190be649cac0</t>
  </si>
  <si>
    <t>gorom_gorom</t>
  </si>
  <si>
    <t>gorom1</t>
  </si>
  <si>
    <t>drc</t>
  </si>
  <si>
    <t>oudalan</t>
  </si>
  <si>
    <t>marche_gorom-gorom</t>
  </si>
  <si>
    <t>Danish Refugee Council Burkina Faso (DRC)</t>
  </si>
  <si>
    <t>Marché de Gorom-Gorom</t>
  </si>
  <si>
    <t>plus100</t>
  </si>
  <si>
    <t>securite degradation_perte route_etat prix_fournisseurs rarete_transport cout_transport</t>
  </si>
  <si>
    <t>securite route_etat prix_fournisseurs rarete_transport cout_transport degradation_perte</t>
  </si>
  <si>
    <t>hausse_couts Hausse_prix_fournisseurs baisse_offre_rupturestocks baisse_offre_securite</t>
  </si>
  <si>
    <t>marmite7 marmite5 assiette gobelet_plastique gobelet_acier bassine natte couverture moustiquaire lampe pagne sac_boro</t>
  </si>
  <si>
    <t>marmite7 marmite5 assiette gobelet_acier bassine natte moustiquaire lampe couverture pagne sac_boro gobelet_plastique</t>
  </si>
  <si>
    <t>hausse_couts hausse_demande_distribution Hausse_prix_fournisseurs baisse_offre_rupturestocks baisse_offre_securite</t>
  </si>
  <si>
    <t>achat_prix transports achat_liquidites ganes_bandits</t>
  </si>
  <si>
    <t>transfert cheque bons credit_informel</t>
  </si>
  <si>
    <t>vol_cambriolage</t>
  </si>
  <si>
    <t>routes_ganes route_endommagees</t>
  </si>
  <si>
    <t>argent marchandises aggression assassinat enlevement</t>
  </si>
  <si>
    <t>L'insécurité, l'interdiction fait par les groupes armées de prendre l'axe</t>
  </si>
  <si>
    <t>augmente_moyen</t>
  </si>
  <si>
    <t>L'arrivée des de nouveaux PDI</t>
  </si>
  <si>
    <t>Il faut beaucoup plus de temps pour une commande du faite de la voix. il attendre le convoi qui n'a pas de jour fixe.</t>
  </si>
  <si>
    <t>f2aeb349-1769-441d-8fd0-d4ec5d8f5510</t>
  </si>
  <si>
    <t>couverture pagne</t>
  </si>
  <si>
    <t>Les gens des villages environnants à cause du blocus</t>
  </si>
  <si>
    <t>vehicules enlevement assassinat</t>
  </si>
  <si>
    <t>Plusieurs commerçants ont quittés la localité du fait des attaques terroristes</t>
  </si>
  <si>
    <t>4e2ab9b8-bf51-47e6-a28b-f56b05ac4e9f</t>
  </si>
  <si>
    <t>transfert cheque</t>
  </si>
  <si>
    <t>Les gens des villages environnants dû aux blocus des terroristes</t>
  </si>
  <si>
    <t>personnes_insecurite restrictions_mouvements</t>
  </si>
  <si>
    <t>autre vol_cambriolage</t>
  </si>
  <si>
    <t>Plusieurs commerçants ont quittés la localité à cause du blocus</t>
  </si>
  <si>
    <t>f123cad4-4cb2-4465-854c-7f1d685211fd</t>
  </si>
  <si>
    <t>pagne couverture</t>
  </si>
  <si>
    <t>Les personnes qui sont dans les villages environnants à cause du blocus</t>
  </si>
  <si>
    <t>restrictions_mouvements personnes_insecurite lieux_insecurite</t>
  </si>
  <si>
    <t>Plusieurs commerçants ont quittés la localité dû au blocus</t>
  </si>
  <si>
    <t>05e1bcfa-e7cf-4083-8f7c-dc473aaaa76e</t>
  </si>
  <si>
    <t>Les gens des villages environnants dû blocus imposer par les terroristes</t>
  </si>
  <si>
    <t>4a2c1222-f874-4628-ac97-6c7ee1fcbdb4</t>
  </si>
  <si>
    <t>natte</t>
  </si>
  <si>
    <t>securite rarete_transport cout_transport</t>
  </si>
  <si>
    <t>Les gens des villages environnants dû au blocus</t>
  </si>
  <si>
    <t>personnes_insecurite restrictions_mouvements manque_transports</t>
  </si>
  <si>
    <t>enlevement aggression assassinat</t>
  </si>
  <si>
    <t>1cd1ea22-1f9d-462a-bca8-9a2a768c5289</t>
  </si>
  <si>
    <t>routes_ganes routes_banditisme</t>
  </si>
  <si>
    <t>enlevement assassinat aggression</t>
  </si>
  <si>
    <t>48d62cdb-cb15-4a71-ad41-47d74d707269</t>
  </si>
  <si>
    <t>restrictions_mouvements lieux_insecurite personnes_insecurite</t>
  </si>
  <si>
    <t>133a07b1-f0b4-411e-9181-dfa0885f8137</t>
  </si>
  <si>
    <t>Les habitants des villages environnants dû au blocus imposer par les terroristes</t>
  </si>
  <si>
    <t>ecd26200-f839-40b5-ab40-9c2104eb8e07</t>
  </si>
  <si>
    <t>lampe sac_boro</t>
  </si>
  <si>
    <t>9d621379-35e0-465e-b499-32be7aab8678</t>
  </si>
  <si>
    <t>sac_boro lampe</t>
  </si>
  <si>
    <t>Le blocus a contraint à plusieurs commerçants de quitter la localité</t>
  </si>
  <si>
    <t>277a2b7c-4bdb-4b9c-83fe-f3414204148b</t>
  </si>
  <si>
    <t>Toutes les personnes des villages environnants dû au blocus</t>
  </si>
  <si>
    <t>309fd7ba-e693-4eb3-b790-b10d085ec260</t>
  </si>
  <si>
    <t>horaires_restreints lieux_insecurite personnes_insecurite</t>
  </si>
  <si>
    <t>Le blocus de la ville a contraint certains commerçants de quitter la localité.</t>
  </si>
  <si>
    <t>a6660b8f-961f-41eb-9961-438e6da9e0ff</t>
  </si>
  <si>
    <t>gorgadji</t>
  </si>
  <si>
    <t>gorgadji1</t>
  </si>
  <si>
    <t>crbf</t>
  </si>
  <si>
    <t>seno</t>
  </si>
  <si>
    <t>marche_gorgadji</t>
  </si>
  <si>
    <t>Croix Rouge Burkinabè (CRBF)</t>
  </si>
  <si>
    <t>Marché de Gorgadji</t>
  </si>
  <si>
    <t>gobelet_plastique bassine</t>
  </si>
  <si>
    <t>aggression</t>
  </si>
  <si>
    <t>Sont diminuer à cause de l'insécurité</t>
  </si>
  <si>
    <t>Les Clients n'ont plus Rien acheter.</t>
  </si>
  <si>
    <t>9468c87e-2ed2-42c5-aad0-bd52d457debb</t>
  </si>
  <si>
    <t>seau savon400gr</t>
  </si>
  <si>
    <t>bache</t>
  </si>
  <si>
    <t>assiette gobelet_plastique gobelet_acier bassine natte moustiquaire couverture</t>
  </si>
  <si>
    <t>assiette gobelet_plastique bassine gobelet_acier natte couverture moustiquaire</t>
  </si>
  <si>
    <t>securite cout_transport</t>
  </si>
  <si>
    <t>assiette gobelet_plastique gobelet_acier bassine natte couverture moustiquaire</t>
  </si>
  <si>
    <t>À cause de l'insécurité que les sont diminuer sur le marché</t>
  </si>
  <si>
    <t>Les clients  n'ont z d'argent pour payer.</t>
  </si>
  <si>
    <t>a333d088-ca0d-4c1e-99a5-18cb7019dd61</t>
  </si>
  <si>
    <t>securite prix_fournisseurs cout_transport</t>
  </si>
  <si>
    <t>combustible_charbon assiette gobelet_plastique gobelet_acier bassine</t>
  </si>
  <si>
    <t>sachet</t>
  </si>
  <si>
    <t>meme_commune</t>
  </si>
  <si>
    <t>0_25l 0_5l 1l</t>
  </si>
  <si>
    <t>À cause de l'insécurité</t>
  </si>
  <si>
    <t>Les clients n'ont plus de l'argent pour payer</t>
  </si>
  <si>
    <t>4a473096-52e8-439a-9fbd-583b9c4b0463</t>
  </si>
  <si>
    <t>gorgadji2</t>
  </si>
  <si>
    <t>non_collectif</t>
  </si>
  <si>
    <t>oui_femmes</t>
  </si>
  <si>
    <t>personnes_insecurite</t>
  </si>
  <si>
    <t>route_endommagees</t>
  </si>
  <si>
    <t>A cause de l'insécurité</t>
  </si>
  <si>
    <t>Nous vendons les produits non alimentaire nous voulons qu'on nous touche en cas de besoin en contrat</t>
  </si>
  <si>
    <t>17376b84-7937-4805-b156-25fbf056bd35</t>
  </si>
  <si>
    <t>gobelet_plastique gobelet_acier bassine natte couverture lampe</t>
  </si>
  <si>
    <t>0_5l 0_25l 1l</t>
  </si>
  <si>
    <t>gobelet_plastique gobelet_acier bassine natte couverture</t>
  </si>
  <si>
    <t>non_chez_soi</t>
  </si>
  <si>
    <t>argent</t>
  </si>
  <si>
    <t>Beaucoup ont quitté gorgadji pour d'autres localités</t>
  </si>
  <si>
    <t>Nous aimerions que chaque commerçants  soit reconnue dans sont propre activité car les commerçants de vivre  où produits alimentaires  jouent les deux rôles</t>
  </si>
  <si>
    <t>e9a88dc9-bd2c-4f91-b9cb-5a4c9a0aa406</t>
  </si>
  <si>
    <t>gobelet_plastique gobelet_acier natte couverture moustiquaire sac_boro</t>
  </si>
  <si>
    <t>0_5l</t>
  </si>
  <si>
    <t>moustiquaire</t>
  </si>
  <si>
    <t>rarete_transport prix_fournisseurs securite</t>
  </si>
  <si>
    <t>gobelet_plastique couverture natte</t>
  </si>
  <si>
    <t>routes_barrees route_endommagees</t>
  </si>
  <si>
    <t>aggression assassinat</t>
  </si>
  <si>
    <t>A cause des différents blocus</t>
  </si>
  <si>
    <t>La situation sécuritaire a réduit notre chiffre d'affaires</t>
  </si>
  <si>
    <t>e41c1ed6-8dec-4924-92e5-f8d9f19317ab</t>
  </si>
  <si>
    <t>pelle</t>
  </si>
  <si>
    <t>bache pelle</t>
  </si>
  <si>
    <t>routes_ganes routes_barrees</t>
  </si>
  <si>
    <t>assassinat</t>
  </si>
  <si>
    <t>A cause de la persistance de l'insécurité</t>
  </si>
  <si>
    <t>Accalmie précaire de la situation sécuritaire</t>
  </si>
  <si>
    <t>Nous prions pour que la paix reviennent</t>
  </si>
  <si>
    <t>8f698fbb-f4a3-4061-9a48-7c0b03625d0e</t>
  </si>
  <si>
    <t>gorgadji3</t>
  </si>
  <si>
    <t>20l</t>
  </si>
  <si>
    <t>bidon seau</t>
  </si>
  <si>
    <t>securite route_etat rarete_transport cout_transport tracasseries</t>
  </si>
  <si>
    <t>bidon</t>
  </si>
  <si>
    <t>hausse_couts hausse_demande_distribution</t>
  </si>
  <si>
    <t>tenaille corde bache pelle</t>
  </si>
  <si>
    <t>corde</t>
  </si>
  <si>
    <t>route_etat rarete_transport</t>
  </si>
  <si>
    <t>corde bache</t>
  </si>
  <si>
    <t>combustible_bois</t>
  </si>
  <si>
    <t>achat_prix</t>
  </si>
  <si>
    <t>credit_informel</t>
  </si>
  <si>
    <t>oui_produits oui_carburant</t>
  </si>
  <si>
    <t>oui_femmes oui_deplaces</t>
  </si>
  <si>
    <t>vol_tire agression_commercant agression_client</t>
  </si>
  <si>
    <t>route_endommagees routes_barrees</t>
  </si>
  <si>
    <t>argent marchandises vehicules aggression</t>
  </si>
  <si>
    <t>augmente_un_peu</t>
  </si>
  <si>
    <t>742e9eab-fff1-4c53-964e-cbddbd323cdd</t>
  </si>
  <si>
    <t>baisse_offre_securite hausse_couts</t>
  </si>
  <si>
    <t>assiette gobelet_acier bassine couverture moustiquaire</t>
  </si>
  <si>
    <t>assiette gobelet_acier couverture moustiquaire bassine</t>
  </si>
  <si>
    <t>C'est diminuer par ce que les clients n'ont plus rien pour payer.</t>
  </si>
  <si>
    <t>48d2166d-415f-4bb4-88fc-b0fcda66b520</t>
  </si>
  <si>
    <t>bassine</t>
  </si>
  <si>
    <t>restrictions_mouvements manque_transports personnes_insecurite</t>
  </si>
  <si>
    <t>Plusieurs commerçants ont quittés la localité à cause de l'insécurité</t>
  </si>
  <si>
    <t>8147bcfd-01d0-4ad4-a031-f954a81ff7e0</t>
  </si>
  <si>
    <t>Plusieurs commerçants ont quittés la localité dû au blocus de la route gayeri Fada</t>
  </si>
  <si>
    <t>136808d5-c347-4201-bab6-c6ddb7e46115</t>
  </si>
  <si>
    <t>aggression vehicules enlevement assassinat</t>
  </si>
  <si>
    <t>Plusieurs commerçants ont quittés la localité dû au blocus de route gayeri Fada</t>
  </si>
  <si>
    <t>8b512138-2c0c-4fcf-a8e8-048dc825d999</t>
  </si>
  <si>
    <t>manque_transports restrictions_mouvements lieux_insecurite personnes_insecurite</t>
  </si>
  <si>
    <t>1cbd53c0-fca3-4a08-8c5d-fa386e185548</t>
  </si>
  <si>
    <t>boule250g boule400g</t>
  </si>
  <si>
    <t>Toutes les personnes des villages environnants à cause du blocus</t>
  </si>
  <si>
    <t>Tous les articles sélectionnés sont en ruptures dans tout le marché</t>
  </si>
  <si>
    <t>c7d8e051-4ae5-4da7-bbad-56e636da3783</t>
  </si>
  <si>
    <t>Tous les articles sélectionnés sont en rupture</t>
  </si>
  <si>
    <t>e08a9a2c-bf77-41c0-8b72-32f8166e0ae6</t>
  </si>
  <si>
    <t>Toutes personnes se trouvant dans les villages environnants à cause du blocus</t>
  </si>
  <si>
    <t>3d6bfb73-f46e-4d24-a5f9-a4bb1e2aaead</t>
  </si>
  <si>
    <t>8abebb37-8e08-4aba-a0e6-204e62d994d9</t>
  </si>
  <si>
    <t>lieux_insecurite personnes_insecurite restrictions_mouvements</t>
  </si>
  <si>
    <t>assassinat enlevement</t>
  </si>
  <si>
    <t>4f3ae419-d7bb-455d-8404-f6bebd128d3e</t>
  </si>
  <si>
    <t>Les personnes hors de la ville à cause du blocus</t>
  </si>
  <si>
    <t>manque_transports lieux_insecurite personnes_insecurite</t>
  </si>
  <si>
    <t>Plusieurs commerçants ont quittés la localité à cause de la situation sécuritaire</t>
  </si>
  <si>
    <t>cfb168ab-4c68-4d85-8745-96b9f7cd9ebb</t>
  </si>
  <si>
    <t>credit_informel cheque</t>
  </si>
  <si>
    <t>c2bc7951-3a16-49ed-8122-dcb71eba46fb</t>
  </si>
  <si>
    <t>Tous les villages environnants sont sous la</t>
  </si>
  <si>
    <t>19f1ba74-0d9b-49ed-a6d3-1a6d392ec846</t>
  </si>
  <si>
    <t>Ya pas de l'argent pour payer</t>
  </si>
  <si>
    <t>3268a3da-b092-4b73-9206-b196e99f6002</t>
  </si>
  <si>
    <t>Toutes personnes qui sont dans les villages environnants à cause du blocus</t>
  </si>
  <si>
    <t>restrictions_mouvements manque_transports personnes_insecurite lieux_insecurite</t>
  </si>
  <si>
    <t>Tous les villages environnants sont sous blocus imposer par les terroristes</t>
  </si>
  <si>
    <t>f4159dc8-40fd-4fef-98c1-84870b893ecb</t>
  </si>
  <si>
    <t>marmite5 marmite7</t>
  </si>
  <si>
    <t>1dac4461-2d86-4234-a5b8-fd41b19acee4</t>
  </si>
  <si>
    <t>a2c95e12-6a3e-4707-baf6-c123b1c3cd83</t>
  </si>
  <si>
    <t>36c1cc41-0918-4bc1-801f-f1a1078411ef</t>
  </si>
  <si>
    <t>gobelet_acier</t>
  </si>
  <si>
    <t>transfert autre</t>
  </si>
  <si>
    <t>l'Argens liquide</t>
  </si>
  <si>
    <t>restrictions_mouvements personnes_insecurite</t>
  </si>
  <si>
    <t>0f88a9d2-fcd6-40ec-bcc6-d92779ff4653</t>
  </si>
  <si>
    <t>Toutes les personnes qui sont dans les villages environnants à cause du blocus</t>
  </si>
  <si>
    <t>vol_etalage</t>
  </si>
  <si>
    <t>d859a6a4-dade-45ba-b96c-eff4e89163b3</t>
  </si>
  <si>
    <t>tenaille</t>
  </si>
  <si>
    <t>credit_informel transfert cheque</t>
  </si>
  <si>
    <t>cd43ed77-9031-45ac-80e5-e1b32461f49f</t>
  </si>
  <si>
    <t>4bcd02aa-79bd-41e6-a748-d5c82dd59e69</t>
  </si>
  <si>
    <t>routes_banditisme</t>
  </si>
  <si>
    <t>Il faut que Les clients aient de l'aide financière</t>
  </si>
  <si>
    <t>308cd5b8-3e50-495d-b9d0-c9e298e8e8ce</t>
  </si>
  <si>
    <t>Le nombre des clients  ont diminuer par ce que les clients n'ont plus rien à cause de l'insécurité</t>
  </si>
  <si>
    <t>Les clients n'ont plus rien à pour payer les marchandises</t>
  </si>
  <si>
    <t>ecabdbd9-a084-4b05-8ed9-41b2e86cea4e</t>
  </si>
  <si>
    <t>Si_SEB01</t>
  </si>
  <si>
    <t>combustible_bois combustible_charbon marmite7 marmite5 combustible_gaz assiette gobelet_plastique gobelet_acier bassine natte couverture moustiquaire lampe pagne sac_boro</t>
  </si>
  <si>
    <t>C'est le blocus qui nous met très en retard</t>
  </si>
  <si>
    <t>7b08bbba-6988-4e86-ae3e-c812ad128679</t>
  </si>
  <si>
    <t>Si-SEB001</t>
  </si>
  <si>
    <t>2dffa460-5821-4b51-b384-3590d53ab10b</t>
  </si>
  <si>
    <t>f220c567-b579-44f7-998a-dd519d4e228e</t>
  </si>
  <si>
    <t>Si -SEB01</t>
  </si>
  <si>
    <t>Situation de la localité sous blocus</t>
  </si>
  <si>
    <t>97260863-f4cd-4238-8e48-5cbcf07dcbae</t>
  </si>
  <si>
    <t>boussouma</t>
  </si>
  <si>
    <t>boussouma2</t>
  </si>
  <si>
    <t>acted</t>
  </si>
  <si>
    <t>centre_nord</t>
  </si>
  <si>
    <t>sanmatenga</t>
  </si>
  <si>
    <t>marche_boussouma</t>
  </si>
  <si>
    <t>ACTED Burkina Faso</t>
  </si>
  <si>
    <t>Marché de Boussouma</t>
  </si>
  <si>
    <t>combustible_gaz lampe natte sac_boro combustible_bois combustible_charbon marmite7 marmite5 assiette gobelet_plastique gobelet_acier bassine couverture moustiquaire pagne</t>
  </si>
  <si>
    <t>sorgho_blanc mais riz_importe lait_en_poudre sucre sel sorgho_rouge mil viande_beuf viande_mouton poisson lait_frais niebe arachide_coque voandzou oignon tomate feuille huile beurre</t>
  </si>
  <si>
    <t>yorouba</t>
  </si>
  <si>
    <t>kg</t>
  </si>
  <si>
    <t>tas</t>
  </si>
  <si>
    <t>boule</t>
  </si>
  <si>
    <t>poudre morceaux</t>
  </si>
  <si>
    <t>meme</t>
  </si>
  <si>
    <t>Les gens n'ont pas d'argent pour faire le marché</t>
  </si>
  <si>
    <t>Demande de soutien et également si vous pouvez venir acheter nos marchandises. Merci !</t>
  </si>
  <si>
    <t>ca553ec7-5ab2-4a04-9fae-6e3286a5c966</t>
  </si>
  <si>
    <t>combustible_bois combustible_charbon combustible_gaz marmite7 marmite5 assiette gobelet_acier gobelet_plastique bassine natte couverture moustiquaire pagne sac_boro lampe</t>
  </si>
  <si>
    <t>1l 0_25l 0_5l</t>
  </si>
  <si>
    <t>sel sucre beurre huile feuille tomate oignon voandzou arachide_coque niebe lait_frais lait_en_poudre poisson viande_mouton viande_beuf mais sorgho_rouge sorgho_blanc mil riz_importe</t>
  </si>
  <si>
    <t>poudre</t>
  </si>
  <si>
    <t>oui_carburant</t>
  </si>
  <si>
    <t>Remerciements et demande de soutien à notre égard. Merci !</t>
  </si>
  <si>
    <t>30217b28-890f-4faf-8fa1-5112deec75d4</t>
  </si>
  <si>
    <t>boussouma1</t>
  </si>
  <si>
    <t>prix_fournisseurs</t>
  </si>
  <si>
    <t>combustible_gaz natte lampe sac_boro combustible_bois combustible_charbon marmite7 marmite5 assiette gobelet_plastique bassine gobelet_acier couverture moustiquaire pagne</t>
  </si>
  <si>
    <t>sachet sac</t>
  </si>
  <si>
    <t>riz_importe sucre sel lait_en_poudre mais sorgho_rouge sorgho_blanc mil riz_local viande_beuf viande_mouton poisson niebe arachide_coque voandzou oignon tomate feuille huile beurre</t>
  </si>
  <si>
    <t>oui_carburant oui_produits</t>
  </si>
  <si>
    <t>Le marché fonctionne normalement, nous ne rencontrons pas des difficultés, nous collaborons bien entre nous et les choses avancent bien aussi.</t>
  </si>
  <si>
    <t>Nous demandons vraiment votre aide et accompagnement, si vous renseigner auprès de nous et repartir à ailleurs payer ça nous plaît pas aussi. Merci</t>
  </si>
  <si>
    <t>fece351c-7a9a-4a62-bf5e-622a663a3705</t>
  </si>
  <si>
    <t>bidon savon400gr seau</t>
  </si>
  <si>
    <t>mais sorgho_rouge sorgho_blanc mil riz_local riz_importe viande_beuf viande_mouton poisson lait_en_poudre niebe arachide_coque voandzou oignon tomate feuille huile beurre sucre sel</t>
  </si>
  <si>
    <t>poisson tomate</t>
  </si>
  <si>
    <t>article_indisponible_saison degradation_perte</t>
  </si>
  <si>
    <t>En tout cas nous généralement on se communique sur certaines choses pour ne pas avoir des différences sur les prix. Si non nous trouvons que les prix sont cher mais on a pas le choix.</t>
  </si>
  <si>
    <t>Nous vous remercions beaucoup et nous sollicitons un accompagnement,car chaque fois nous subissons c'est genres d'enseignement sur nos produits mais on ne voit personnes revenir.</t>
  </si>
  <si>
    <t>ab84ac9a-7628-45f6-9362-6390d67f651a</t>
  </si>
  <si>
    <t>ouahigouya</t>
  </si>
  <si>
    <t>ouahigouya2</t>
  </si>
  <si>
    <t>nord</t>
  </si>
  <si>
    <t>yatenga</t>
  </si>
  <si>
    <t>marche_ouahigouya</t>
  </si>
  <si>
    <t>Marché de Ouahigouya</t>
  </si>
  <si>
    <t>combustible_gaz</t>
  </si>
  <si>
    <t>3kg 6kg 12kg</t>
  </si>
  <si>
    <t>transfert argent_mobile</t>
  </si>
  <si>
    <t>Crise sécuritaire qui entraîné le déplacement des personnes dans les grandes villes</t>
  </si>
  <si>
    <t>Déplacement des certains clients dans les grandes villes</t>
  </si>
  <si>
    <t>Le contexte d'insécurité impact vraiment négativement le marché</t>
  </si>
  <si>
    <t>fb4de6fe-50f4-491b-8a4b-b42667bfd6cb</t>
  </si>
  <si>
    <t>combustible_gaz marmite7 marmite5</t>
  </si>
  <si>
    <t>6kg 12kg 3kg</t>
  </si>
  <si>
    <t>argent_mobile cheque transfert</t>
  </si>
  <si>
    <t>Le contexte d'insécurité impact sur notre commerce</t>
  </si>
  <si>
    <t>Achat des bidons se fait par commande</t>
  </si>
  <si>
    <t>8a0ca638-d628-46c8-a59b-45ced3ad7077</t>
  </si>
  <si>
    <t>combustible_bois combustible_charbon</t>
  </si>
  <si>
    <t>combustible_charbon combustible_bois</t>
  </si>
  <si>
    <t>Cela est dû à l'insécurité</t>
  </si>
  <si>
    <t>Cela est dû à l' insécurité</t>
  </si>
  <si>
    <t>Un remerciement</t>
  </si>
  <si>
    <t>3602c3e2-80d1-410a-b080-6f4facf9fb9b</t>
  </si>
  <si>
    <t>marmite5 marmite7 gobelet_plastique bassine natte sac_boro</t>
  </si>
  <si>
    <t>Il ya une mévente des marchandises sur le marché  cela est dû à insécurité</t>
  </si>
  <si>
    <t>Cela est dû au contexte d'insécurité</t>
  </si>
  <si>
    <t>Le retour de la paix au Burkina Faso afin chacun puisse faire ses activités normalement</t>
  </si>
  <si>
    <t>fcb1f2ac-b2f6-445c-b45d-26aeccb90628</t>
  </si>
  <si>
    <t>corde tenaille pelle</t>
  </si>
  <si>
    <t>Cela est dû l'insécurité</t>
  </si>
  <si>
    <t>La baisse du commerce en général</t>
  </si>
  <si>
    <t>d9b9a43c-f04b-4f54-93c2-35ef3a4e3e53</t>
  </si>
  <si>
    <t>seau bidon</t>
  </si>
  <si>
    <t>assiette gobelet_plastique gobelet_acier moustiquaire</t>
  </si>
  <si>
    <t>transfert argent_mobile cheque</t>
  </si>
  <si>
    <t>C'est le contexte d'insécurité</t>
  </si>
  <si>
    <t>Le contexte d'insécurité</t>
  </si>
  <si>
    <t>dbc11e8e-8ab5-4471-b4ff-139b46461e14</t>
  </si>
  <si>
    <t>sac_boro natte</t>
  </si>
  <si>
    <t>La cause est dû l'insécurité</t>
  </si>
  <si>
    <t>Le retour de la paix au Burkina</t>
  </si>
  <si>
    <t>7692e8d8-fe43-4404-9cb4-0fb1aa9d939c</t>
  </si>
  <si>
    <t>ouahigouya3</t>
  </si>
  <si>
    <t>achat_liquidites</t>
  </si>
  <si>
    <t>C'est dû au déplacement. Plusieurs commerçants se deplacés dans la ville</t>
  </si>
  <si>
    <t>Il n'y a plus de marché</t>
  </si>
  <si>
    <t>4da60854-e017-432e-b7ed-127f7bc16962</t>
  </si>
  <si>
    <t>Beaucoup de commerçants se sont déplacés sur la ville</t>
  </si>
  <si>
    <t>Le pouvoir d'achat a beaucoup baissé</t>
  </si>
  <si>
    <t>0892a766-9668-49d8-83ed-0121d7f4ee36</t>
  </si>
  <si>
    <t>Hausse_prix_fournisseurs</t>
  </si>
  <si>
    <t xml:space="preserve">C'est dû au déplacement des populations vers la ville
</t>
  </si>
  <si>
    <t>Les achats se font rares</t>
  </si>
  <si>
    <t>c1c95ce1-d330-4729-834a-d31424755987</t>
  </si>
  <si>
    <t>marchandises</t>
  </si>
  <si>
    <t>03b170b8-0f61-4c81-a438-418bd7b96443</t>
  </si>
  <si>
    <t>marmite7 marmite5 gobelet_plastique bassine</t>
  </si>
  <si>
    <t>Les commerçants partaient vendent dans d'autres localités, ce qui n'est plus possible avec l'insécurité</t>
  </si>
  <si>
    <t>Il est de plus en plus difficile d'écouler les marchandises</t>
  </si>
  <si>
    <t>b04b01a3-b409-4c05-8e20-b19cb46fa6f3</t>
  </si>
  <si>
    <t>sac_boro</t>
  </si>
  <si>
    <t>be7d22cc-1d34-4960-8460-087db4159a75</t>
  </si>
  <si>
    <t>Il y a beaucoup plus de déplacés</t>
  </si>
  <si>
    <t>36ceee28-9e55-498f-9336-84202f574386</t>
  </si>
  <si>
    <t>ouahigouya4</t>
  </si>
  <si>
    <t>seau savon400gr bidon</t>
  </si>
  <si>
    <t>degradation_perte</t>
  </si>
  <si>
    <t>combustible_charbon natte couverture lampe sac_boro bassine gobelet_plastique marmite7 marmite5</t>
  </si>
  <si>
    <t>Beaucoup de PDI commerçants sont venus s'installer dans la ville en raison de la sécurité de leur localité d'origine</t>
  </si>
  <si>
    <t>L'arrivé en grande masse des PDI</t>
  </si>
  <si>
    <t>Non</t>
  </si>
  <si>
    <t>65b5bb69-b53f-4436-9f1c-f79babb74cd6</t>
  </si>
  <si>
    <t>tougan</t>
  </si>
  <si>
    <t>tougan1</t>
  </si>
  <si>
    <t>crs</t>
  </si>
  <si>
    <t>boucle_mouhoun</t>
  </si>
  <si>
    <t>sourou</t>
  </si>
  <si>
    <t>marché_tougan</t>
  </si>
  <si>
    <t>Catholic Relief Services Burkina Faso (CRS)</t>
  </si>
  <si>
    <t>Marché de Tougan</t>
  </si>
  <si>
    <t>cout_transport securite</t>
  </si>
  <si>
    <t>pelle tenaille bache corde</t>
  </si>
  <si>
    <t>5d063aaf-e2b3-45cc-a48b-860ca2fbf733</t>
  </si>
  <si>
    <t>0c8b5406-6965-4cd1-8c27-034a4c01dc9b</t>
  </si>
  <si>
    <t>.</t>
  </si>
  <si>
    <t>83c0dd41-776b-4479-b962-bc877b1ee75d</t>
  </si>
  <si>
    <t>b74f7540-a50c-49ef-a051-623a19e37b75</t>
  </si>
  <si>
    <t>29f0b123-abd6-47e0-a4ac-036f41478d91</t>
  </si>
  <si>
    <t>corde tenaille pelle bache</t>
  </si>
  <si>
    <t>rarete_transport cout_transport securite</t>
  </si>
  <si>
    <t>e86f23b7-b361-4187-9df8-fe80d03581f5</t>
  </si>
  <si>
    <t>885f41b1-1c79-4390-b377-5b74b7fd9675</t>
  </si>
  <si>
    <t>routes_barrees</t>
  </si>
  <si>
    <t>fa039703-81d7-4b61-abe4-6296749ed34c</t>
  </si>
  <si>
    <t>marmite7 marmite5 assiette gobelet_plastique gobelet_acier bassine natte</t>
  </si>
  <si>
    <t>1l 0_5l</t>
  </si>
  <si>
    <t>natte bassine gobelet_acier gobelet_plastique assiette marmite5 marmite7</t>
  </si>
  <si>
    <t>cout_transport rarete_transport securite</t>
  </si>
  <si>
    <t>0ec8fd03-d170-4f0a-8899-3c39595775e0</t>
  </si>
  <si>
    <t>0_5l 1l</t>
  </si>
  <si>
    <t>marmite7 marmite5 assiette natte bassine gobelet_acier gobelet_plastique</t>
  </si>
  <si>
    <t>dab93594-029b-4f1c-9f33-46bf17d6db29</t>
  </si>
  <si>
    <t>3e37669d-972a-4c53-a0ad-bb55e1d0b141</t>
  </si>
  <si>
    <t>a73a352a-b539-4dde-9a24-baf7bf4d3976</t>
  </si>
  <si>
    <t>sac_boro pagne lampe moustiquaire couverture</t>
  </si>
  <si>
    <t>couverture moustiquaire sac_boro pagne lampe</t>
  </si>
  <si>
    <t>8141bf86-9dae-42f6-9e5a-9aff23c5ed2f</t>
  </si>
  <si>
    <t>couverture moustiquaire lampe pagne sac_boro</t>
  </si>
  <si>
    <t>32680e23-4da2-4a99-a6db-1d77492dc526</t>
  </si>
  <si>
    <t>d79e5d8b-f442-410b-97d0-a9bc1df6193a</t>
  </si>
  <si>
    <t>sac_boro pagne moustiquaire couverture lampe</t>
  </si>
  <si>
    <t>455b4f35-c4ad-4d67-bb1d-b0b2c593ed1a</t>
  </si>
  <si>
    <t>combustible_charbon combustible_gaz</t>
  </si>
  <si>
    <t>d7383d92-3824-4f4d-957e-e7407c94bd3f</t>
  </si>
  <si>
    <t>de288e2f-cb3a-49fc-8b2a-b78260d70f96</t>
  </si>
  <si>
    <t>combustible_gaz combustible_charbon</t>
  </si>
  <si>
    <t>876bf426-9ff4-4240-afd0-d5f1cb8c859a</t>
  </si>
  <si>
    <t>37e36b1d-d808-4320-8110-c8712eb30649</t>
  </si>
  <si>
    <t>tenaille pelle</t>
  </si>
  <si>
    <t>gobelet_acier couverture moustiquaire lampe pagne assiette bassine</t>
  </si>
  <si>
    <t>L'arrivé massif des PDI</t>
  </si>
  <si>
    <t>L'insécurité et l'arrivé des PDI</t>
  </si>
  <si>
    <t>835bd2df-4f4b-4382-a38a-40a8c07c670b</t>
  </si>
  <si>
    <t>gobelet_acier bassine</t>
  </si>
  <si>
    <t>On demande le soutien du commerce local</t>
  </si>
  <si>
    <t>d3b982b2-e49a-4716-ad82-ecffbe82b229</t>
  </si>
  <si>
    <t>Manque des moyens financiers</t>
  </si>
  <si>
    <t>Remerciement</t>
  </si>
  <si>
    <t>38072b6d-4664-42c7-9b51-3ff8486b59df</t>
  </si>
  <si>
    <t>ff8f9d31-38e0-4ceb-8b33-cd079aeac76f</t>
  </si>
  <si>
    <t>0a71467e-3036-49c5-bd47-06bbd8fabda4</t>
  </si>
  <si>
    <t>71b4cbea-8c73-4d2e-843a-f032354c1d6a</t>
  </si>
  <si>
    <t>pagne couverture moustiquaire</t>
  </si>
  <si>
    <t>Cela est dû au déplacement de certains clients dans certains Zone</t>
  </si>
  <si>
    <t>8083f926-e378-4a99-bab2-b5fff1247942</t>
  </si>
  <si>
    <t>assiette gobelet_acier marmite5</t>
  </si>
  <si>
    <t>gobelet_acier assiette</t>
  </si>
  <si>
    <t>Le pouvoir d'achat des clients a baissé</t>
  </si>
  <si>
    <t>fa3435a7-9681-4c7d-9993-e1b568f6f444</t>
  </si>
  <si>
    <t>Les commerçants sont de plus en plus nombreux dans la ville</t>
  </si>
  <si>
    <t>f51e3cac-e0e7-4f2a-bf01-edd29b10bf78</t>
  </si>
  <si>
    <t>Le prix du bois a beaucoup augmenté du fait de l'insécurité.</t>
  </si>
  <si>
    <t>086de4cc-2f0c-4380-a104-a54ec865037c</t>
  </si>
  <si>
    <t>assiette pagne</t>
  </si>
  <si>
    <t>assiette</t>
  </si>
  <si>
    <t>Avec l'insécurité, les achats se font rares</t>
  </si>
  <si>
    <t>5dcf6181-26ab-42ef-bdc5-936c7518fb29</t>
  </si>
  <si>
    <t>couverture moustiquaire</t>
  </si>
  <si>
    <t>C'est dû à la saison. Avec la chaleur qu'il fait, ces articles sont moins vendu</t>
  </si>
  <si>
    <t>Ralentissement des activités vu le contexte sécuritaire</t>
  </si>
  <si>
    <t>ae04fa83-5b9d-4427-bf93-b16dabfaabe0</t>
  </si>
  <si>
    <t>09b8a02a-7bf5-44a3-89ab-bf4fa6405701</t>
  </si>
  <si>
    <t>gorom2</t>
  </si>
  <si>
    <t>Blocus de la RN3</t>
  </si>
  <si>
    <t>securite prix_fournisseurs cout_transport taxes tracasseries</t>
  </si>
  <si>
    <t>hausse_couts hausse_demande_arrivees Hausse_prix_fournisseurs baisse_offre_rupturestocks baisse_offre_securite</t>
  </si>
  <si>
    <t>gobelet_plastique bassine marmite7 marmite5 assiette</t>
  </si>
  <si>
    <t>securite cout_transport taxes tracasseries</t>
  </si>
  <si>
    <t>baisse_offre_securite hausse_demande_arrivees Hausse_prix_fournisseurs baisse_offre_rupturestocks</t>
  </si>
  <si>
    <t>transfert cheque argent_mobile bons</t>
  </si>
  <si>
    <t>agression_commercant racket</t>
  </si>
  <si>
    <t>L'insecurité</t>
  </si>
  <si>
    <t>L'insecurite</t>
  </si>
  <si>
    <t>Plusieurs articles manquent déjà sur le marché</t>
  </si>
  <si>
    <t>Manque de produits sur le marché.
L'approvisinnement se fait par convoi armé</t>
  </si>
  <si>
    <t>54ed26c9-89fd-49e2-8b89-cb028647625e</t>
  </si>
  <si>
    <t>gorom3</t>
  </si>
  <si>
    <t>degradation_perte securite route_etat prix_fournisseurs rarete_transport cout_transport</t>
  </si>
  <si>
    <t>corde bache tenaille pelle</t>
  </si>
  <si>
    <t>marmite7 marmite5 assiette gobelet_plastique gobelet_acier bassine natte couverture moustiquaire lampe pagne sac_boro combustible_gaz combustible_charbon combustible_bois</t>
  </si>
  <si>
    <t>marmite7 marmite5 combustible_bois combustible_charbon combustible_gaz assiette gobelet_plastique gobelet_acier bassine natte couverture moustiquaire lampe pagne sac_boro</t>
  </si>
  <si>
    <t>transports achat_prix ganes_bandits</t>
  </si>
  <si>
    <t>argent_mobile credit_informel transfert cheque bons</t>
  </si>
  <si>
    <t>oui_transports oui_produits oui_carburant</t>
  </si>
  <si>
    <t>aggression marchandises</t>
  </si>
  <si>
    <t>Le blocus de la RN3 par les groupes armées</t>
  </si>
  <si>
    <t>L'arrivée de nouveaux PDI</t>
  </si>
  <si>
    <t>J'ai des marchandises bloqué depuis des jours à kaya.on ne sais pas quand les camions seront là mais on sait que les marchandises qui viendront avec ses camions seront plus chères que celle disponible actuellement dans le magasin.</t>
  </si>
  <si>
    <t>Les stock de marchandises sont vraiment très bas.</t>
  </si>
  <si>
    <t>516260b5-d654-4eff-8f0a-b3dfe5f01b5b</t>
  </si>
  <si>
    <t>achat_prix transports ganes_bandits</t>
  </si>
  <si>
    <t>argent_mobile transfert cheque bons credit_informel</t>
  </si>
  <si>
    <t>L'action des groupes armée</t>
  </si>
  <si>
    <t>L'arrivée des PDI</t>
  </si>
  <si>
    <t>Le dernier réapprovisionnent du marché remonter à 17 jours.les camions sont bloqué à kaya attendent le convoi.si la ville n'est pas réapprovisionné dans les jours à venir beaucoup de produits vont manque et les prix vont augmenter.</t>
  </si>
  <si>
    <t>Le commercant est très inquiet du réapprovisionner de la ville</t>
  </si>
  <si>
    <t>15aa4846-a101-4a55-b4e5-8dfec6f8b435</t>
  </si>
  <si>
    <t>fada_n_gourma</t>
  </si>
  <si>
    <t>fada5</t>
  </si>
  <si>
    <t>marche_fada n'gourma</t>
  </si>
  <si>
    <t>Marché de Fada N'Gourma</t>
  </si>
  <si>
    <t>bache corde tenaille</t>
  </si>
  <si>
    <t>hausse_change Hausse_prix_fournisseurs baisse_offre_securite</t>
  </si>
  <si>
    <t>marmite7 marmite5 assiette gobelet_plastique gobelet_acier bassine natte couverture moustiquaire sac_boro combustible_bois combustible_charbon combustible_gaz lampe pagne</t>
  </si>
  <si>
    <t>6kg</t>
  </si>
  <si>
    <t>marmite7 marmite5 assiette gobelet_plastique gobelet_acier bassine natte combustible_bois combustible_charbon</t>
  </si>
  <si>
    <t>449f3b04-e302-44b9-ae5e-8105a9eec1d8</t>
  </si>
  <si>
    <t>securite prix_fournisseurs</t>
  </si>
  <si>
    <t>combustible_bois combustible_charbon combustible_gaz marmite7 marmite5 assiette lampe</t>
  </si>
  <si>
    <t>5682c008-6074-4d63-98f5-21310cb3ac8b</t>
  </si>
  <si>
    <t>fada6</t>
  </si>
  <si>
    <t>marmite7 marmite5 assiette gobelet_plastique gobelet_acier bassine pagne lampe moustiquaire couverture natte combustible_bois combustible_charbon combustible_gaz</t>
  </si>
  <si>
    <t>marmite7 marmite5 gobelet_plastique bassine natte lampe</t>
  </si>
  <si>
    <t>afaee826-7449-4443-bf03-0d952bc8831b</t>
  </si>
  <si>
    <t>d5ccb027-8285-4a72-8cb7-c879a589efad</t>
  </si>
  <si>
    <t>À cause de l'insécurité le nombre des commerçants ont diminuer.</t>
  </si>
  <si>
    <t>Vraiment c'est pas comme avant.
Par ce que les clients n'ont plus rien pour acheter des produits.</t>
  </si>
  <si>
    <t>38a09cc7-61f2-4d8a-af2c-159147ad3e8f</t>
  </si>
  <si>
    <t>dedougou</t>
  </si>
  <si>
    <t>dedougou1</t>
  </si>
  <si>
    <t>mouhoun</t>
  </si>
  <si>
    <t>marche_dedougou</t>
  </si>
  <si>
    <t>secondaire</t>
  </si>
  <si>
    <t>Marché de Dedougou</t>
  </si>
  <si>
    <t>combustible_charbon sac_boro</t>
  </si>
  <si>
    <t>je donne pas de crédit</t>
  </si>
  <si>
    <t>1ae03599-fea5-4c24-85cf-f7c92a67c021</t>
  </si>
  <si>
    <t>pagne moustiquaire couverture</t>
  </si>
  <si>
    <t>le produit est difficile à écouler dans c'est moment ci .</t>
  </si>
  <si>
    <t>6d8c1ae7-6428-428e-924f-c9fb3da81fcc</t>
  </si>
  <si>
    <t>f990f711-b9b4-420c-8de5-bd1f3f6c1fe5</t>
  </si>
  <si>
    <t>0d17af35-c471-4406-b6fa-1d24c97a3f9d</t>
  </si>
  <si>
    <t>Indisponible chez les fournisseurs</t>
  </si>
  <si>
    <t>1f69391d-86ca-45a9-9980-46dcf5d95dcf</t>
  </si>
  <si>
    <t>53eb8116-3eef-4ec6-a893-2374e121c7e8</t>
  </si>
  <si>
    <t>9adb8e44-48a8-4f54-902d-b742a00b7df1</t>
  </si>
  <si>
    <t>ce0005b9-0a27-432d-b231-b6824e327b15</t>
  </si>
  <si>
    <t>c8a04a66-0667-42bd-9507-db4c644d0e66</t>
  </si>
  <si>
    <t>La quantité unitaire du bois est estimé en Taxi moto</t>
  </si>
  <si>
    <t>9b2cf651-2717-4afa-825c-7af8d90645a5</t>
  </si>
  <si>
    <t>Manque d'essence</t>
  </si>
  <si>
    <t>24bbbe28-0ee2-416c-8fce-ee9884236b02</t>
  </si>
  <si>
    <t>couverture moustiquaire pagne</t>
  </si>
  <si>
    <t>Difficulté d'écouler le produit</t>
  </si>
  <si>
    <t>argent_mobile credit_informel</t>
  </si>
  <si>
    <t>6d6636d1-1421-4930-a0b6-2a665a9abe35</t>
  </si>
  <si>
    <t>combustible_charbon sac_boro lampe</t>
  </si>
  <si>
    <t>b9b77432-2348-430d-96ce-ab46358a881c</t>
  </si>
  <si>
    <t>marmite7 marmite5 assiette gobelet_plastique gobelet_acier bassine natte pagne sac_boro</t>
  </si>
  <si>
    <t>d8de8bad-97d2-4626-9811-3d486cadb846</t>
  </si>
  <si>
    <t>etranger</t>
  </si>
  <si>
    <t>ghana</t>
  </si>
  <si>
    <t>marmite7 marmite5 assiette gobelet_plastique gobelet_acier bassine natte couverture moustiquaire pagne sac_boro</t>
  </si>
  <si>
    <t>A cause de la distribution gratuite des moustiquaires passé le produit est difficile à ecouler</t>
  </si>
  <si>
    <t>acbe91c8-38e5-4af0-8aed-3a9bd7d94ed9</t>
  </si>
  <si>
    <t>1453575b-b098-4807-b378-e43f698f6728</t>
  </si>
  <si>
    <t>non_pas_de_credit</t>
  </si>
  <si>
    <t>c875d132-d363-4196-82fe-76cd6dc61e63</t>
  </si>
  <si>
    <t>combustible_charbon_prix1</t>
  </si>
  <si>
    <t>combustible_charbon_prix2</t>
  </si>
  <si>
    <t>combustible_gaz_prix1_1</t>
  </si>
  <si>
    <t>combustible_gaz_prix1</t>
  </si>
  <si>
    <t>combustible_gaz_prix2</t>
  </si>
  <si>
    <t>a_2_pagne_prix_unite</t>
  </si>
  <si>
    <t>combustible_bois_oui</t>
  </si>
  <si>
    <t xml:space="preserve">NB1: la mention ''MC'' montre un manque de donnée sur le prix du bien concerné </t>
  </si>
  <si>
    <t xml:space="preserve">NB: Pour le calcul du du coût du panier suivi par marché, les prix des biens à cotations manquantes ou insuffisante ont été remplacé par les prix médians (colorés en rouge) de l'ensemble des marchés enquetés. </t>
  </si>
  <si>
    <t>Biens non alimentaires (BNA)</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</si>
  <si>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</si>
  <si>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</si>
  <si>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</si>
  <si>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</si>
  <si>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</si>
  <si>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</si>
  <si>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</si>
  <si>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</si>
  <si>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</si>
  <si>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</si>
  <si>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</si>
  <si>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</si>
  <si>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</si>
  <si>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</si>
  <si>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</si>
  <si>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</si>
  <si>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</si>
  <si>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</si>
  <si>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</si>
  <si>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</si>
  <si>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</si>
  <si>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</si>
  <si>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</si>
  <si>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</si>
  <si>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</si>
  <si>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</si>
  <si>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</si>
  <si>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</si>
  <si>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Bois_chauffe </t>
  </si>
  <si>
    <t>Dédougou</t>
  </si>
  <si>
    <t>Médiane</t>
  </si>
  <si>
    <t>Minimum</t>
  </si>
  <si>
    <t>MC</t>
  </si>
  <si>
    <t>Maximum</t>
  </si>
  <si>
    <t>Cotations</t>
  </si>
  <si>
    <t>Ouahigouya</t>
  </si>
  <si>
    <t>Fada</t>
  </si>
  <si>
    <t>Boussouma</t>
  </si>
  <si>
    <t>Tougan</t>
  </si>
  <si>
    <t>Sebba</t>
  </si>
  <si>
    <t>Matiacoali</t>
  </si>
  <si>
    <t>Gorgadji</t>
  </si>
  <si>
    <t>Gayeri</t>
  </si>
  <si>
    <t>Gorom-Gorom</t>
  </si>
  <si>
    <t xml:space="preserve">TOTAL </t>
  </si>
  <si>
    <t>Biens alimentaires (BA)</t>
  </si>
  <si>
    <t xml:space="preserve">Boussouma </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</si>
  <si>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</si>
  <si>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</si>
  <si>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</si>
  <si>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</si>
  <si>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</si>
  <si>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</si>
  <si>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</si>
  <si>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</si>
  <si>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</si>
  <si>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</si>
  <si>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</si>
  <si>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</si>
  <si>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</si>
  <si>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</si>
  <si>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</si>
  <si>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</si>
  <si>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</si>
  <si>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</si>
  <si>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</si>
  <si>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</si>
  <si>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</si>
  <si>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</si>
  <si>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</si>
  <si>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</si>
  <si>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</si>
  <si>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</si>
  <si>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</si>
  <si>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</si>
  <si>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</si>
  <si>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</si>
  <si>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</si>
  <si>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</si>
  <si>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</si>
  <si>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</si>
  <si>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</si>
  <si>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</si>
  <si>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</si>
  <si>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</si>
  <si>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</si>
  <si>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</si>
  <si>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</si>
  <si>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</si>
  <si>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</si>
  <si>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</si>
  <si>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</si>
  <si>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</si>
  <si>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</si>
  <si>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</si>
  <si>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</si>
  <si>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</si>
  <si>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</si>
  <si>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</si>
  <si>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</si>
  <si>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</si>
  <si>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</si>
  <si>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</si>
  <si>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</si>
  <si>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 xml:space="preserve">En Yorouba </t>
  </si>
  <si>
    <t xml:space="preserve">En tas </t>
  </si>
  <si>
    <t>NB1: la mention ''MC'' montre un manque de donnée sur le prix du bien concerné 
                     NB2: la mention "N/A" montre une valeur manquante pour calculer la variation ou la proportion</t>
  </si>
  <si>
    <t>Médiane_Décembre 2022</t>
  </si>
  <si>
    <t>Médiane_Janvier 2023</t>
  </si>
  <si>
    <t>Médiane_Février 2023</t>
  </si>
  <si>
    <t>Médiane_Mars 2023</t>
  </si>
  <si>
    <t>Médiane_Avril 2023</t>
  </si>
  <si>
    <t>Médiane_Mai 2023</t>
  </si>
  <si>
    <t xml:space="preserve">Variation entre avril et mai </t>
  </si>
  <si>
    <t>N/A</t>
  </si>
  <si>
    <t>Variation entre mars et mai</t>
  </si>
  <si>
    <t>Médiane_mars 2023</t>
  </si>
  <si>
    <t xml:space="preserve">Tougan </t>
  </si>
  <si>
    <r>
      <t xml:space="preserve">Etape 1
</t>
    </r>
    <r>
      <rPr>
        <i/>
        <sz val="11"/>
        <color rgb="FF000000"/>
        <rFont val="Segoe UI"/>
        <family val="2"/>
      </rPr>
      <t>Appliquer les résultats de la collecte aux indicateurs définis</t>
    </r>
  </si>
  <si>
    <r>
      <t xml:space="preserve">Etape 2
</t>
    </r>
    <r>
      <rPr>
        <i/>
        <sz val="12"/>
        <color theme="1"/>
        <rFont val="Segoe UI"/>
        <family val="2"/>
      </rPr>
      <t>calcul de la contribution des indicateurs aux differentes dimensions</t>
    </r>
    <r>
      <rPr>
        <b/>
        <sz val="14"/>
        <color theme="1"/>
        <rFont val="Segoe UI"/>
        <family val="2"/>
      </rPr>
      <t xml:space="preserve"> </t>
    </r>
  </si>
  <si>
    <r>
      <t xml:space="preserve">Etape 3
</t>
    </r>
    <r>
      <rPr>
        <i/>
        <sz val="12"/>
        <color theme="1"/>
        <rFont val="Segoe UI"/>
        <family val="2"/>
      </rPr>
      <t>Calul du niveau de chaque dimension dans les marchés</t>
    </r>
    <r>
      <rPr>
        <b/>
        <sz val="14"/>
        <color theme="1"/>
        <rFont val="Segoe UI"/>
        <family val="2"/>
      </rPr>
      <t xml:space="preserve"> </t>
    </r>
  </si>
  <si>
    <r>
      <t xml:space="preserve">Etape 4
</t>
    </r>
    <r>
      <rPr>
        <i/>
        <sz val="12"/>
        <color theme="1"/>
        <rFont val="Segoe UI"/>
        <family val="2"/>
      </rPr>
      <t>Calcul du niveau de fonctionalité des marchés</t>
    </r>
    <r>
      <rPr>
        <b/>
        <sz val="14"/>
        <color theme="1"/>
        <rFont val="Segoe UI"/>
        <family val="2"/>
      </rPr>
      <t xml:space="preserve"> </t>
    </r>
  </si>
  <si>
    <t>Dimensions 
du MFS</t>
  </si>
  <si>
    <t>Liste des indicateurs du MFS</t>
  </si>
  <si>
    <t>Résultats de Mai 2023</t>
  </si>
  <si>
    <t>Mode de calcul des niveaux des indicateurs du MFS</t>
  </si>
  <si>
    <t>Calcul des niveaux des différents 
indicateurs du MFS</t>
  </si>
  <si>
    <t>Poids des dimensions</t>
  </si>
  <si>
    <t>Calcul des différentes dimensions du MFS</t>
  </si>
  <si>
    <t>Poids des indictateurs</t>
  </si>
  <si>
    <t>Calcul du MFS</t>
  </si>
  <si>
    <t>Codes</t>
  </si>
  <si>
    <t>Nombre de produit disponible dans chaque marché</t>
  </si>
  <si>
    <t>Availabilité 
(Disponibilité des produits)</t>
  </si>
  <si>
    <t>Nombre de produits considérés comme "totalement indisponibles" sur le marché*</t>
  </si>
  <si>
    <t>x = 1 - 1/22*(nombre de produits)</t>
  </si>
  <si>
    <t>AV1</t>
  </si>
  <si>
    <t>Nombre de produits considérés comme "disponibles en quantités limitées" sur le marché**</t>
  </si>
  <si>
    <t>x = 1 - 0.5/22*(nombre de produits)</t>
  </si>
  <si>
    <t>AV2</t>
  </si>
  <si>
    <t>Affordability 
(Accessibilité vis-à-vis des prix produits)</t>
  </si>
  <si>
    <t>Nombre de produits dont le prix médian sur le marché est supérieur au prix médian national de plus de 10%</t>
  </si>
  <si>
    <t>x = 1 - 0.25/(Nombre de produit disponible dans chaque marché)*(nombre de produits)</t>
  </si>
  <si>
    <t>AF1</t>
  </si>
  <si>
    <t>Nombre de produits dont le prix médian sur le marché est supérieur au prix médian national de plus de 25%</t>
  </si>
  <si>
    <t>x = 1 - 0.5/(Nombre de produit disponible dans chaque marché)*(nombre de produits)</t>
  </si>
  <si>
    <t>AF2</t>
  </si>
  <si>
    <t>Nombre de produits dont le prix médian sur le marché est supérieur au prix médian national de plus de 50%</t>
  </si>
  <si>
    <t>x = 1 - 0.75/(Nombre de produit disponible dans chaque marché)*(nombre de produits)</t>
  </si>
  <si>
    <t>AF3</t>
  </si>
  <si>
    <t>Nombre de produits dont le prix médian sur le marché est supérieur au prix médian national de plus de 75%</t>
  </si>
  <si>
    <t>x = 1 - 1/(Nombre de produit disponible dans chaque marché)*(nombre de produits)</t>
  </si>
  <si>
    <t>AF4</t>
  </si>
  <si>
    <t>% de commerçants rapportant que leurs clients rencontrent des difficultés financières pour se rendre sur le marché ou pour payer les produits dont ils ont besoin</t>
  </si>
  <si>
    <t>1 si &lt; 10% ; 2/3 si 10-25% ; 1/3 si 25-50% ; 0 si &gt; 50%</t>
  </si>
  <si>
    <t>AF5</t>
  </si>
  <si>
    <t>% de commercants rapportant que parmi leurs clients ayant acheté des biens à crédit, certains d'entre eux ont-ils été incapables de vous rembourser leurs dettes comme prévu ces 2 derniers mois</t>
  </si>
  <si>
    <t>AF6</t>
  </si>
  <si>
    <t>Accessibility 1
(accessibilité au sein des marchés)</t>
  </si>
  <si>
    <t>% de commerçants relevant que certains groupes de population ont des difficultés pour accéder au marché ou évitent le marché</t>
  </si>
  <si>
    <t>1 si =0 ; 0.85 si &lt;5% ; 0.7 si &lt;10% ; 0.5 si &lt;20 ; 0.25 si &lt;50% sinon 0</t>
  </si>
  <si>
    <t>AC1.1</t>
  </si>
  <si>
    <t>Accessibility 2
(accessibilité jusqu'aux marchés)</t>
  </si>
  <si>
    <t>% de commerçants ayant observé des incidents de protection sur les routes désservant le marché (sur les personnes)</t>
  </si>
  <si>
    <t>1 si =0 ; 0.75 si &lt;5% ; 0.5 si&lt;10% ; 0.25 si &lt;20 sinon 0</t>
  </si>
  <si>
    <t>AC2.1</t>
  </si>
  <si>
    <t>% de commerçants ayant observé des incidents de protection sur les routes désservant le marché (sur les biens)</t>
  </si>
  <si>
    <t>AC2.2</t>
  </si>
  <si>
    <t>% de commerçants qui considèrent les routes désservant le marché comme dangereuses</t>
  </si>
  <si>
    <t>AC2.3</t>
  </si>
  <si>
    <t>% de commerçants qui considèrent les routes désservant le marché comme difficilement praticables</t>
  </si>
  <si>
    <t>AC2.4</t>
  </si>
  <si>
    <t>Resilience</t>
  </si>
  <si>
    <t>Nombre de produits dont la différence entre la durée des stocks médiane sur le marché et le temps de renouvellement médian des stocks est négative</t>
  </si>
  <si>
    <t>RE1</t>
  </si>
  <si>
    <t>Nombre de produits dont la différence entre la durée des stocks médiane sur le marché et le temps de renouvellement médian des stocks est égale ou inférieure à 7 jours</t>
  </si>
  <si>
    <t>RE2</t>
  </si>
  <si>
    <t>% de commerçants déclarant rencontrer des difficultés pour maintenir leur commerce ouvert et suffisament stocké</t>
  </si>
  <si>
    <t>RE3</t>
  </si>
  <si>
    <t>Niveau des infrastructures du marché</t>
  </si>
  <si>
    <t>% de commerçants accepant d'autres modalités de paiement que l'argent liquide, le crédit informel ou le troc</t>
  </si>
  <si>
    <t>1 si &gt;75% 0.75 si &gt;50% 0.5 si &gt;25% 0.25 si &gt;10% sinon 0</t>
  </si>
  <si>
    <t>IN1</t>
  </si>
  <si>
    <t xml:space="preserve">% de commerçants disposant d'une installation de stockage vérrouillée au niveau du marché </t>
  </si>
  <si>
    <t>IN2</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</si>
  <si>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</si>
  <si>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(SFM)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</si>
  <si>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</si>
  <si>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Dimensions 
du SFM</t>
  </si>
  <si>
    <t>Mode de calcul des niveaux des indicateurs du SFM</t>
  </si>
  <si>
    <t>Liste des indicateurs du SFM</t>
  </si>
  <si>
    <t>Nombre de produits considérés comme "totalement indisponibles" sur le marché</t>
  </si>
  <si>
    <t>Nombre de produits considérés comme "disponibles en quantités limitées" sur le marché</t>
  </si>
  <si>
    <t>x = 1 - 0.25/22*(nombre de produits)</t>
  </si>
  <si>
    <t>x = 1 - 0.75/22*(nombre de produits)</t>
  </si>
  <si>
    <t>% de commerçants ayant observé ou entendu parler d'incidents de protection sur le marché (sur les personnes)</t>
  </si>
  <si>
    <t>% de commerçants ayant observé des incidents de protection sur le marché (sur les biens)</t>
  </si>
  <si>
    <t xml:space="preserve">Durée de Renouvellement des stocks de biens enquetés dans chaque marché (en nombre de jour) au moment de la collecte </t>
  </si>
  <si>
    <t>Dedougou</t>
  </si>
  <si>
    <t>variable</t>
  </si>
  <si>
    <t xml:space="preserve">Pelle </t>
  </si>
  <si>
    <t>Assiette Metalique</t>
  </si>
  <si>
    <t>Gobelet Plastique</t>
  </si>
  <si>
    <t>Gobelet Acier</t>
  </si>
  <si>
    <t>Sac Boro</t>
  </si>
  <si>
    <t xml:space="preserve">nombre de Cotations </t>
  </si>
  <si>
    <t>min</t>
  </si>
  <si>
    <t>max</t>
  </si>
  <si>
    <t>median</t>
  </si>
  <si>
    <t xml:space="preserve">Fada N'Gourma </t>
  </si>
  <si>
    <t>Bidon de 20L/25L</t>
  </si>
  <si>
    <t xml:space="preserve">Ouahigouya </t>
  </si>
  <si>
    <t xml:space="preserve">Sebba </t>
  </si>
  <si>
    <t>Mais</t>
  </si>
  <si>
    <t>Sorgho Blanc</t>
  </si>
  <si>
    <t>Sorgho Rouge</t>
  </si>
  <si>
    <t>Mil local</t>
  </si>
  <si>
    <t>Riz Local</t>
  </si>
  <si>
    <t>Riz Importé</t>
  </si>
  <si>
    <t xml:space="preserve">Viande de boeuf </t>
  </si>
  <si>
    <t>Viande de mouton</t>
  </si>
  <si>
    <t>Poisson</t>
  </si>
  <si>
    <t>Lait en Poudre</t>
  </si>
  <si>
    <t>Lait Frais</t>
  </si>
  <si>
    <t>Haricot</t>
  </si>
  <si>
    <t>Arachide Coque</t>
  </si>
  <si>
    <t>Voandzou</t>
  </si>
  <si>
    <t xml:space="preserve">Oignon </t>
  </si>
  <si>
    <t>Tomate</t>
  </si>
  <si>
    <t>Feuille</t>
  </si>
  <si>
    <t>Huille</t>
  </si>
  <si>
    <t>Beurre</t>
  </si>
  <si>
    <t>Sucre</t>
  </si>
  <si>
    <t>Sel</t>
  </si>
  <si>
    <t>Difficultés de réapprovisionnement pour les biens vendus par les commerçants au moment de la collecte (nombre d'IC). Les IC avaient la possibilité de choisir plusieur difficultés</t>
  </si>
  <si>
    <t xml:space="preserve">NB. Aucune difficulté n'a été rapporté dans les marchés de Boussouma et de Fada N'Gourma </t>
  </si>
  <si>
    <t xml:space="preserve">Dédougou </t>
  </si>
  <si>
    <t>Des difficultés vis-à-vis du prix d'achat des
 marchandises vendues par les fournisseurs</t>
  </si>
  <si>
    <t>Des difficultés liées à l'activité des
 groupes armés ou des bandits</t>
  </si>
  <si>
    <t>Des difficultés vis-à-vis du transport 
des marchandises jusqu'à la localité</t>
  </si>
  <si>
    <t>Des difficultés pour avoir accès à de l'argent
 liquide pour payer les fournisseurs</t>
  </si>
  <si>
    <t>Des difficultés vis-à-vis du prix d'achat 
des marchandises vendues par les fournisseurs</t>
  </si>
  <si>
    <t>Des difficultés vis-à-vis du transport
 des marchandises jusqu'à la localité</t>
  </si>
  <si>
    <t xml:space="preserve">Gorom-Gorom </t>
  </si>
  <si>
    <t>Des difficultés vis-à-vis du prix d'achat des marchandises vendues par les fournisseurs</t>
  </si>
  <si>
    <t>Des difficultés pour avoir accès à de l'argent liquide pour payer les fournisseurs</t>
  </si>
  <si>
    <t>Des difficultés liées à l'activité
 des groupes armés ou des bandits</t>
  </si>
  <si>
    <t>Des difficultés vis-à-vis du prix d'achat
 des marchandises vendues par les fournisseurs</t>
  </si>
  <si>
    <t>Des difficultés pour avoir accès à de
 l'argent liquide pour payer les fournisseurs</t>
  </si>
  <si>
    <t>Des difficultés pour trouver suffisament 
de personnes qualifiées pour faire fonctionner le commerce</t>
  </si>
  <si>
    <t>Des difficultés pour avoir accès à de 
l'argent liquide pour payer les fournisseurs</t>
  </si>
  <si>
    <t>Des difficultés liées à l'activité 
des groupes armés ou des bandits</t>
  </si>
  <si>
    <t xml:space="preserve">L'enssemble des marchés </t>
  </si>
  <si>
    <t>Des difficultés pour avoir accès à 
de l'argent liquide pour payer les fournisseurs</t>
  </si>
  <si>
    <t>Des difficultés pour trouver suffisament de 
personnes qualifiées pour faire fonctionner le commerce</t>
  </si>
  <si>
    <t>Des difficultés liées aux distributions 
d'aide humanitaire qui font baisser la demande</t>
  </si>
  <si>
    <t xml:space="preserve">Biens Non Disponibles dans les marchés au moment de la collecte des données </t>
  </si>
  <si>
    <t xml:space="preserve">Bousouma </t>
  </si>
  <si>
    <t>Fonio,Manioc,Igname,Patate,
Pomme de terre, Arachide graine</t>
  </si>
  <si>
    <t xml:space="preserve"> Bidon,Corde de 30m,
 Moustiquaire</t>
  </si>
  <si>
    <t>Gayerie</t>
  </si>
  <si>
    <t xml:space="preserve">Bidon,Bouteille de gaz,
Bois en tas,Charbon de bois </t>
  </si>
  <si>
    <t>Bouteille de gaz, Pagne, 
Marmite n 5 , Marmite n 7</t>
  </si>
  <si>
    <t>Bouteille de gaz</t>
  </si>
  <si>
    <t>Matiacoli</t>
  </si>
  <si>
    <t xml:space="preserve">Bidon, Lampe, Moustiquaire , 
Bois en tas, Tenaille </t>
  </si>
  <si>
    <t>Bache, Gobelet Plastique, Gobelet en Acier ,Bassine ,Natte , Couverture, Moustiquaire,  Pagne , Assiette Metalique, Marmite n 5,Tenaille , Marmite n 7,Bouteille de gaz, Corde de 30m, Pelle</t>
  </si>
  <si>
    <t>Bidon</t>
  </si>
  <si>
    <t xml:space="preserve">Biens à disponibilité Limitée au moment de la collecte des données </t>
  </si>
  <si>
    <t>Lait frais,Beurre</t>
  </si>
  <si>
    <t>Seau 15 L, Savon, Assiette Metalique, Marmite n 5,Tenaille , Marmite n 7, Charbon de bois , Corde de 30m, Bache, Pelle, Gobelet Plastique, Gobelet en Acier , Bassine ,Natte , Couverture, Moustiquaire, Lampe,  Pagne , Sac boro</t>
  </si>
  <si>
    <t>Seau 15 L, Bidon, Assiette Metalique, Tenaille , Charbon de bois, Bois en tas, Bache, Pelle, Gobelet Plastique, Gobelet en Acier , Bassine ,Natte , Couverture, Moustiquaire, Sac boro</t>
  </si>
  <si>
    <t>Seau 15 L, Bidon, Assiette Metalique, Marmite n 5,Tenaille , Marmite n 7, Charbon de bois , Corde de 30m, Bouteille de gaz, Bois en tas, Bache, Pelle, Gobelet Plastique, Gobelet en Acier , Bassine ,Natte , Couverture, Moustiquaire, Lampe,  Pagne , Sac boro</t>
  </si>
  <si>
    <t>Savon,Sac boro , Pagne , Couverture, Natte , Gobelet en Acier , Gobelet Plastique, Bouteille de gaz, Pelle, Corde de 30m, Bache</t>
  </si>
  <si>
    <t>Seau 15 L, Lampe,Charbon de bois ,Bois en tas, Savon, Bidon</t>
  </si>
  <si>
    <t xml:space="preserve">Seau 15 L, Assiette Metalique, Marmite n 5,Tenaille , Marmite n 7, Charbon de bois , Corde de 30m, 
Bouteille de gaz, Bois en tas, Savon, Bache, Pelle, Gobelet Plastique, Gobelet en Acier , Bassine ,Natte , Couverture, Moustiquaire, Lampe,  Pagne </t>
  </si>
  <si>
    <t>Durées médianes des stocks  (nombre de jours) au moment de la collecte des données</t>
  </si>
  <si>
    <t>marmite_n7</t>
  </si>
  <si>
    <t>marmite_n5</t>
  </si>
  <si>
    <t>assiette_metalique</t>
  </si>
  <si>
    <t>couverture</t>
  </si>
  <si>
    <t>a_2_pagne</t>
  </si>
  <si>
    <t xml:space="preserve">Gayeri </t>
  </si>
  <si>
    <t xml:space="preserve">Gorgadji </t>
  </si>
  <si>
    <t xml:space="preserve">Matiacoali </t>
  </si>
  <si>
    <t xml:space="preserve">Biens Alimentaires </t>
  </si>
  <si>
    <t>mais</t>
  </si>
  <si>
    <t>sorgho_blanc</t>
  </si>
  <si>
    <t>sorgho_rouge</t>
  </si>
  <si>
    <t>mil_local</t>
  </si>
  <si>
    <t>riz_local</t>
  </si>
  <si>
    <t>riz_importe</t>
  </si>
  <si>
    <t>viande_beuf</t>
  </si>
  <si>
    <t>viande_mouton</t>
  </si>
  <si>
    <t>poisson</t>
  </si>
  <si>
    <t>haricot</t>
  </si>
  <si>
    <t>arachide_coque</t>
  </si>
  <si>
    <t>voandzou</t>
  </si>
  <si>
    <t>oignon</t>
  </si>
  <si>
    <t>tomate</t>
  </si>
  <si>
    <t>feuille</t>
  </si>
  <si>
    <t>beurre</t>
  </si>
  <si>
    <t>sucre</t>
  </si>
  <si>
    <t>Les marchés où le nombre de produits pour lesquels la différence entre la durée des stocks médiane et le temps de renouvellement médian des stocks est négative</t>
  </si>
  <si>
    <t xml:space="preserve">Marchés </t>
  </si>
  <si>
    <t>Duree_negative</t>
  </si>
  <si>
    <t>Nombre de produits concernés</t>
  </si>
  <si>
    <t>Gorom-gorom</t>
  </si>
  <si>
    <t>Disponibilité des biens non alimentaires vendus par les commerçants au moment de la collecte de données (nombre d'IC)</t>
  </si>
  <si>
    <t xml:space="preserve">Disponibilité des biens alimentaires vendus par les commerçants sur le marché de Boussouma au moment de la collecte (nombre d'IC) </t>
  </si>
  <si>
    <t>Durées moyennes des stocks et localisation des fournisseurs   (nombre d'IC)</t>
  </si>
  <si>
    <t>Produits  eau, hygiène et assainissement</t>
  </si>
  <si>
    <t>Le nombre de clients habituels par jour dans les magasins des IC enquetés  (nombre d'IC)</t>
  </si>
  <si>
    <t>Étiquettes de lignes</t>
  </si>
  <si>
    <t>Nombre de i_taille_magasin</t>
  </si>
  <si>
    <t>Total général</t>
  </si>
  <si>
    <t>Modes de paiement acceptés aujourd'hui au marché  (nombre d'IC)</t>
  </si>
  <si>
    <t>Mode de paiement au marché</t>
  </si>
  <si>
    <t>Somme de infrastructure_modalites_paiement_credit_informel</t>
  </si>
  <si>
    <t>Somme de infrastructure_modalites_paiement_liquide_devise_etrangere</t>
  </si>
  <si>
    <t>Somme de infrastructure_modalites_paiement_argent_mobile</t>
  </si>
  <si>
    <t>Somme de infrastructure_modalites_paiement_transfert</t>
  </si>
  <si>
    <t>Somme de infrastructure_modalites_paiement_carte_credit</t>
  </si>
  <si>
    <t>Somme de infrastructure_modalites_paiement_cheque</t>
  </si>
  <si>
    <t>Somme de infrastructure_modalites_paiement_bons</t>
  </si>
  <si>
    <t>Somme de infrastructure_modalites_paiement_troc</t>
  </si>
  <si>
    <t>Incidents rapportés sur les marchés   (nombre d'IC)</t>
  </si>
  <si>
    <t>Incidents</t>
  </si>
  <si>
    <t>Discrimination groupe de Population</t>
  </si>
  <si>
    <t>Incidents sur les biens au marché</t>
  </si>
  <si>
    <t>Incidents sur les gens au marché</t>
  </si>
  <si>
    <t>Incidents sur les gens sur les routes du marché</t>
  </si>
  <si>
    <t>Incidents sur les biens sur les routes du marché</t>
  </si>
  <si>
    <t xml:space="preserve">Route dangereuse </t>
  </si>
  <si>
    <t xml:space="preserve">Route difficile à pratiquer </t>
  </si>
  <si>
    <t>nombre</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</si>
  <si>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</si>
  <si>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</si>
  <si>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</si>
  <si>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</si>
  <si>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</si>
  <si>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</si>
  <si>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</si>
  <si>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</si>
  <si>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</si>
  <si>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</si>
  <si>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</si>
  <si>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</si>
  <si>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</si>
  <si>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</si>
  <si>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</si>
  <si>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</si>
  <si>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</si>
  <si>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</si>
  <si>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</si>
  <si>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</si>
  <si>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</si>
  <si>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</si>
  <si>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Marchés_Formulaire enquête commerçant&lt;/b&gt;&lt;/span&gt;##</t>
  </si>
  <si>
    <t>false</t>
  </si>
  <si>
    <t>begin_group</t>
  </si>
  <si>
    <t>information_enquete</t>
  </si>
  <si>
    <t>0. Informations générales de l'enquête</t>
  </si>
  <si>
    <t>##&lt;span style="color:blue"&gt;&lt;b&gt; 0. Informations générales de l'enquête &lt;/b&gt;&lt;/span&gt;##</t>
  </si>
  <si>
    <t>text</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</si>
  <si>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</si>
  <si>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</si>
  <si>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</si>
  <si>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</si>
  <si>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</si>
  <si>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</si>
  <si>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</si>
  <si>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</si>
  <si>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</si>
  <si>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</si>
  <si>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</si>
  <si>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</si>
  <si>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</si>
  <si>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</si>
  <si>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</si>
  <si>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</si>
  <si>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</si>
  <si>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</si>
  <si>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</si>
  <si>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</si>
  <si>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</si>
  <si>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</si>
  <si>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</si>
  <si>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</si>
  <si>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</si>
  <si>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</si>
  <si>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</si>
  <si>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</si>
  <si>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</si>
  <si>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</si>
  <si>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</si>
  <si>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</si>
  <si>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</si>
  <si>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</si>
  <si>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</si>
  <si>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</si>
  <si>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</si>
  <si>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</si>
  <si>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</si>
  <si>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</si>
  <si>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</si>
  <si>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</si>
  <si>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</si>
  <si>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</si>
  <si>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</si>
  <si>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</si>
  <si>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</si>
  <si>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</si>
  <si>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</si>
  <si>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</si>
  <si>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</si>
  <si>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</si>
  <si>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grp_bna</t>
  </si>
  <si>
    <t>A. BIENS NON ALIMENTAIRES</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</si>
  <si>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</si>
  <si>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</si>
  <si>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</si>
  <si>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</si>
  <si>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</si>
  <si>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</si>
  <si>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not(selected(.,"aucun") and count-selected(.)&gt;1)</t>
  </si>
  <si>
    <t>Vous ne pouvez pas sélectionner "Aucun" avec une autre réponse.</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</si>
  <si>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</si>
  <si>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</si>
  <si>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</si>
  <si>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</si>
  <si>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</si>
  <si>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</si>
  <si>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</si>
  <si>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</si>
  <si>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</si>
  <si>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</si>
  <si>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</si>
  <si>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</si>
  <si>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</si>
  <si>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</si>
  <si>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</si>
  <si>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</si>
  <si>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</si>
  <si>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</si>
  <si>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</si>
  <si>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</si>
  <si>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</si>
  <si>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</si>
  <si>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</si>
  <si>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</si>
  <si>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</si>
  <si>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</si>
  <si>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</si>
  <si>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</si>
  <si>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</si>
  <si>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</si>
  <si>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</si>
  <si>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</si>
  <si>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Q21.Quelle quantité(en unité) de seau de 15L sans couvercle pouvez-vous stocker ?</t>
  </si>
  <si>
    <t>Q22.Quelle quantité de seau de 15L sans couvercle pouvez-vous obtenir en 72 heures si vous lancez une commande ?</t>
  </si>
  <si>
    <t>h_bidon</t>
  </si>
  <si>
    <t>Bidon de 20 L ou 25 L de couleur blanche</t>
  </si>
  <si>
    <t>selected(${h_vendus},'bidon')</t>
  </si>
  <si>
    <t>##BIDON DE 20L OU 25L DE COULEUR BLANCHE##</t>
  </si>
  <si>
    <t>Q23.Aujourd'hui, quelle est la disponiblité des bidons de 20 L ou 25 L de &lt;span style="color:red"&gt;&lt;b&gt;couleur blanche&lt;/b&gt;&lt;/span&gt; dans le ${i_marche1}?</t>
  </si>
  <si>
    <t>bidon_prix</t>
  </si>
  <si>
    <t>${bidon_disponibilite} != 'nondisponible'</t>
  </si>
  <si>
    <t>select_multiple l_unite_bidon</t>
  </si>
  <si>
    <t>Q24.En quelle unité vendez-vous le bidon ?</t>
  </si>
  <si>
    <t>Q25.Quel est le prix d'une unité de bidon de &lt;span style="color:red"&gt;&lt;b&gt;20 L de couleur blanche&lt;/b&gt;&lt;/span&gt; ?</t>
  </si>
  <si>
    <t>selected(${bidon_unite},'20l')</t>
  </si>
  <si>
    <t>Q26.Quel est le prix d'une unité de bidon de &lt;span style="color:red"&gt;&lt;b&gt;25 L de couleur blanche&lt;/b&gt;&lt;/span&gt; ?</t>
  </si>
  <si>
    <t>selected(${bidon_unite},'25l')</t>
  </si>
  <si>
    <t>bidon_stocks_approvisionnement</t>
  </si>
  <si>
    <t>Q27.Où se trouve votre fournisseur principal pour cet article?</t>
  </si>
  <si>
    <t>Q28.Si "à l'étranger", le fournisseur se trouve dans quel pays?</t>
  </si>
  <si>
    <t>${bidon_localisation_fournisseur} = 'etranger'</t>
  </si>
  <si>
    <t>Q29.Si autre fournisseur étranger, veuillez préciser:</t>
  </si>
  <si>
    <t>selected(${bidon_pays_fournisseur},'autre')</t>
  </si>
  <si>
    <t>Q30.Dans les conditions actuelles, quelle est la durée estimée de votre stock pour cet article?</t>
  </si>
  <si>
    <t>Q31.Si vous deviez placer une commande aujourd'hui, combien de temps mettriez-vous à renouveller votre stock pour cet article?</t>
  </si>
  <si>
    <t>if((${bidon_stock} - ${bidon_reapprovissionnement}) &lt;= 0, '1', '0')</t>
  </si>
  <si>
    <t>Q32.Quelle quantité(en unité) de bidon de 20 L ou 25 L de couleur blanche pouvez-vous stocker ?</t>
  </si>
  <si>
    <t>Q33.Quelle quantité de bidon de 20 L ou 25 L de couleur blanche pouvez-vous obtenir en 72 heures si vous lancez une commande ?</t>
  </si>
  <si>
    <t>h_savon400gr</t>
  </si>
  <si>
    <t>Boules de savon de 400 g ou equivalent boules de savon de 250 g</t>
  </si>
  <si>
    <t>selected(${h_vendus},'savon400gr')</t>
  </si>
  <si>
    <t>##BOULE DE SAVON##</t>
  </si>
  <si>
    <t>Q34.Aujourd'hui, quelle est la disponiblité des boules de savon dans le ${i_marche1}?</t>
  </si>
  <si>
    <t>savon400gr_prix</t>
  </si>
  <si>
    <t>${savon400gr_disponibilite} != 'nondisponible'</t>
  </si>
  <si>
    <t>select_multiple l_unite_savon</t>
  </si>
  <si>
    <t>Q35.En quelle unité vendez-vous la boule de savon ?</t>
  </si>
  <si>
    <t>Q36.Quel est le prix d'une unité de boule de savon de &lt;span style="color:red"&gt;&lt;b&gt;400 grammes&lt;/b&gt;&lt;/span&gt; ?</t>
  </si>
  <si>
    <t>selected(${savon400gr_unite},'boule400g')</t>
  </si>
  <si>
    <t>Q37.Quel est le prix d'une unité de boule de savon de &lt;span style="color:red"&gt;&lt;b&gt;250 grammes&lt;/b&gt;&lt;/span&gt; ?</t>
  </si>
  <si>
    <t>selected(${savon400gr_unite},'boule250g')</t>
  </si>
  <si>
    <t>savon400gr_stocks_approvisionnement</t>
  </si>
  <si>
    <t>Q38.Où se trouve votre fournisseur principal pour cet article?</t>
  </si>
  <si>
    <t>Q39.Si "à l'étranger", le fournisseur se trouve dans quel pays?</t>
  </si>
  <si>
    <t>${savon400gr_localisation_fournisseur} = 'etranger'</t>
  </si>
  <si>
    <t>Q40.Si autre fournisseur étranger, veuillez préciser:</t>
  </si>
  <si>
    <t>selected(${savon400gr_pays_fournisseur},'autre')</t>
  </si>
  <si>
    <t>Q41.Dans les conditions actuelles, quelle est la durée estimée de votre stock pour cet article?</t>
  </si>
  <si>
    <t>Q42.Si vous deviez placer une commande aujourd'hui, combien de temps mettriez-vous à renouveller votre stock pour cet article?</t>
  </si>
  <si>
    <t>if((${savon400gr_stock} - ${savon400gr_reapprovissionnement}) &lt;= 0, '1', '0')</t>
  </si>
  <si>
    <t>Q43.Quelle quantité(en unité) de boules de savon de 400 g ou equivalent boules de savon de 250 g pouvez-vous stocker ?</t>
  </si>
  <si>
    <t>Q44.Quelle quantité de boules de savon de 400 g ou equivalent boules de savon de 250 g pouvez-vous obtenir en 72 heures si vous lancez une commande ?</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</si>
  <si>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</si>
  <si>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</si>
  <si>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</si>
  <si>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</si>
  <si>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</si>
  <si>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</si>
  <si>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</si>
  <si>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Q45.Rencontrez-vous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</si>
  <si>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</si>
  <si>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</si>
  <si>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Q46.Pour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</si>
  <si>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</si>
  <si>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</si>
  <si>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</si>
  <si>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</si>
  <si>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l_difficultes_approvisionnement_bna</t>
  </si>
  <si>
    <t>Q47.Quelles difficultés pour vous réapprovisionner rencontrez-vous pour ces articles ?</t>
  </si>
  <si>
    <t>not(selected(.,"nsp") and count-selected(.)&gt;1)</t>
  </si>
  <si>
    <t>Vous ne pouvez pas sélectionner "Ne sait pas/préfère ne pas répondre" avec une autre réponse.</t>
  </si>
  <si>
    <t>Ne lisez pas les modalités de réponse!</t>
  </si>
  <si>
    <t>Q48.Si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</si>
  <si>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</si>
  <si>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</si>
  <si>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</si>
  <si>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</si>
  <si>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</si>
  <si>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Q49.Les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</si>
  <si>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</si>
  <si>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</si>
  <si>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Q50.Pour quels articles les prix ont-ils augmenté ?</t>
  </si>
  <si>
    <t>selected(${h_variations_prix}, 'prix_hausse')</t>
  </si>
  <si>
    <t>select_multiple l_hausse_prix_raisons</t>
  </si>
  <si>
    <t>Q51.Pourquoi les prix ont-ils augmenté?</t>
  </si>
  <si>
    <t>Q52.Si autre (s) raison (s) de l'augmentation des prix, veuillez préciser:</t>
  </si>
  <si>
    <t>selected(${h_variations_hausse_raisons},'autre')</t>
  </si>
  <si>
    <t>Q53.Pour quels articles les prix ont-ils baissé ?</t>
  </si>
  <si>
    <t>selected(${h_variations_prix},'prix_baisse')</t>
  </si>
  <si>
    <t>(selected(${h_vendus},name)) and not(selected(${h_variations_hausse_articles},name))</t>
  </si>
  <si>
    <t>select_multiple l_baisse_prix_raisons</t>
  </si>
  <si>
    <t>Q54.Pourquoi les prix ont-ils baissé?</t>
  </si>
  <si>
    <t>Q55.Si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</si>
  <si>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</si>
  <si>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</si>
  <si>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</si>
  <si>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</si>
  <si>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</si>
  <si>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Q56.Parmi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</si>
  <si>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</si>
  <si>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</si>
  <si>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</si>
  <si>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</si>
  <si>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</si>
  <si>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</si>
  <si>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Q57.Aujourd'hui, quelle est la disponiblité des bâches plastiques pour abris (dimensions minimales : 5 x 4 m) dans le ${i_marche1}?</t>
  </si>
  <si>
    <t>bache_prix</t>
  </si>
  <si>
    <t>${bache_disponibilite} != 'nondisponible'</t>
  </si>
  <si>
    <t>Q58.Quel est le prix d'une unité de la &lt;span style="color:red"&gt;&lt;b&gt;bâche plastique pour abris&lt;/b&gt;&lt;/span&gt; (dimensions minimales : 5 x 4 m) ?</t>
  </si>
  <si>
    <t>bache_stocks_approvisionnement</t>
  </si>
  <si>
    <t>Q59.Où se trouve votre fournisseur principal pour cet article?</t>
  </si>
  <si>
    <t>Q60.Si "à l'étranger", le fournisseur se trouve dans quel pays?</t>
  </si>
  <si>
    <t>${bache_localisation_fournisseur} = 'etranger'</t>
  </si>
  <si>
    <t>Q61.Si autre fournisseur étranger, veuillez préciser:</t>
  </si>
  <si>
    <t>selected(${bache_pays_fournisseur},'autre')</t>
  </si>
  <si>
    <t>Q62.Dans les conditions actuelles, quelle est la durée estimée de votre stock pour cet article?</t>
  </si>
  <si>
    <t>Q63.Si vous deviez placer une commande aujourd'hui, combien de temps mettriez-vous à renouveller votre stock pour cet article?</t>
  </si>
  <si>
    <t>if((${bache_stock} - ${bache_reapprovissionnement}) &lt;= 0, '1', '0')</t>
  </si>
  <si>
    <t>Q64.Quelle quantité(en unité) de ce bien pouvez-vous stocker ?</t>
  </si>
  <si>
    <t>Q65.Quelle quantité de ce bien pouvez-vous obtenir en 72 heures si vous lancez une commande ?</t>
  </si>
  <si>
    <t>a_1_corde</t>
  </si>
  <si>
    <t>Corde (rouleau de 30 m, polyester diamètre entre 7 et 12 mm)</t>
  </si>
  <si>
    <t>selected(${a_1_vendus},'corde')</t>
  </si>
  <si>
    <t>##CORDE (ROULEAU DE 30 M, POLYESTER DIAMETRE ENTRE 7 ET 12 MM)##</t>
  </si>
  <si>
    <t>Q66.Aujourd'hui, quelle est la disponiblité des cordes &lt;span style="color:red"&gt;&lt;b&gt;(rouleau de 30 m, polyester diamètre entre 7 et 12 mm)&lt;/b&gt;&lt;/span&gt; dans le ${i_marche1}?</t>
  </si>
  <si>
    <t>corde_prix</t>
  </si>
  <si>
    <t>${corde_disponibilite} != 'nondisponible'</t>
  </si>
  <si>
    <t>Q67.Quel est le prix d'une unité de corde &lt;span style="color:red"&gt;&lt;b&gt;(rouleau de 30 m, polyester diamètre entre 7 et 12 mm)&lt;/b&gt;&lt;/span&gt; ?</t>
  </si>
  <si>
    <t>corde_stocks_approvisionnement</t>
  </si>
  <si>
    <t>Q68.Où se trouve votre fournisseur principal pour cet article?</t>
  </si>
  <si>
    <t>Q69.Si "à l'étranger", le fournisseur se trouve dans quel pays?</t>
  </si>
  <si>
    <t>${corde_localisation_fournisseur} = 'etranger'</t>
  </si>
  <si>
    <t>Q70.Si autre fournisseur étranger, veuillez préciser:</t>
  </si>
  <si>
    <t>selected(${corde_pays_fournisseur},'autre')</t>
  </si>
  <si>
    <t>Q71.Dans les conditions actuelles, quelle est la durée estimée de votre stock pour cet article?</t>
  </si>
  <si>
    <t>Q72.Si vous deviez placer une commande aujourd'hui, combien de temps mettriez-vous à renouveller votre stock pour cet article?</t>
  </si>
  <si>
    <t>if((${corde_stock} - ${corde_reapprovissionnement}) &lt;= 0, '1', '0')</t>
  </si>
  <si>
    <t>Q73.Quelle quantité(en unité) de corde (rouleau de 30 m, polyester diamètre entre 7 et 12 mm) pouvez-vous stocker ?</t>
  </si>
  <si>
    <t>Q74.Quelle quantité de corde (rouleau de 30 m, polyester diamètre entre 7 et 12 mm) pouvez-vous obtenir en 72 heures si vous lancez une commande ?</t>
  </si>
  <si>
    <t>a_1_tenaille</t>
  </si>
  <si>
    <t>Tenaille en fer</t>
  </si>
  <si>
    <t>selected(${a_1_vendus},'tenaille')</t>
  </si>
  <si>
    <t>##TENAILLE EN FER##</t>
  </si>
  <si>
    <t>Q75.Aujourd'hui, quelle est la disponiblité des tenailles en fer dans le ${i_marche1}?</t>
  </si>
  <si>
    <t>tenaille_prix</t>
  </si>
  <si>
    <t>${tenaille_disponibilite} != 'nondisponible'</t>
  </si>
  <si>
    <t>Q76.Quel est le prix d'une unité de tenaille en fer?</t>
  </si>
  <si>
    <t>tenaille_stocks_approvisionnement</t>
  </si>
  <si>
    <t>Q77.Où se trouve votre fournisseur principal pour cet article?</t>
  </si>
  <si>
    <t>Q78.Si "à l'étranger", le fournisseur se trouve dans quel pays?</t>
  </si>
  <si>
    <t>${tenaille_localisation_fournisseur} = 'etranger'</t>
  </si>
  <si>
    <t>Q79.Si autre fournisseur étranger, veuillez préciser:</t>
  </si>
  <si>
    <t>selected(${tenaille_pays_fournisseur},'autre')</t>
  </si>
  <si>
    <t>Q80.Dans les conditions actuelles, quelle est la durée estimée de votre stock pour cet article?</t>
  </si>
  <si>
    <t>Q81.Si vous deviez placer une commande aujourd'hui, combien de temps mettriez-vous à renouveller votre stock pour cet article?</t>
  </si>
  <si>
    <t>if((${tenaille_stock} - ${tenaille_reapprovissionnement}) &lt;= 0, '1', '0')</t>
  </si>
  <si>
    <t>Q82.Quelle quantité(en unité) de tenaille en fer pouvez-vous stocker ?</t>
  </si>
  <si>
    <t>Q83.Quelle quantité de  tenaille en fer pouvez-vous obtenir en 72 heures si vous lancez une commande ?</t>
  </si>
  <si>
    <t>a_1_pelle</t>
  </si>
  <si>
    <t>Pelle en fer (manche y compris)</t>
  </si>
  <si>
    <t>selected(${a_1_vendus},'pelle')</t>
  </si>
  <si>
    <t>##PELLE EN FER (MANCHE Y COMPRIS)##</t>
  </si>
  <si>
    <t>Q84.Aujourd'hui, quelle est la disponiblité des pelles en fer pour construction d'abris &lt;span style="color:red"&gt;&lt;b&gt;(manche y compris)&lt;/b&gt;&lt;/span&gt; dans le ${i_marche1}?</t>
  </si>
  <si>
    <t>pelle_prix</t>
  </si>
  <si>
    <t>${pelle_disponibilite} != 'nondisponible'</t>
  </si>
  <si>
    <t>Q85.Quel est le prix d'une unité de pelle en fer pour construction d'abris &lt;span style="color:red"&gt;&lt;b&gt;(manche y compris)&lt;/b&gt;&lt;/span&gt; ?</t>
  </si>
  <si>
    <t>pelle_stocks_approvisionnement</t>
  </si>
  <si>
    <t>Q86.Où se trouve votre fournisseur principal pour cet article?</t>
  </si>
  <si>
    <t>Q87.Si "à l'étranger", le fournisseur se trouve dans quel pays?</t>
  </si>
  <si>
    <t>${pelle_localisation_fournisseur} = 'etranger'</t>
  </si>
  <si>
    <t>Q88.Si autre fournisseur étranger, veuillez préciser:</t>
  </si>
  <si>
    <t>selected(${pelle_pays_fournisseur},'autre')</t>
  </si>
  <si>
    <t>Q89.Dans les conditions actuelles, quelle est la durée estimée de votre stock pour cet article?</t>
  </si>
  <si>
    <t>Q90.Si vous deviez placer une commande aujourd'hui, combien de temps mettriez-vous à renouveller votre stock pour cet article?</t>
  </si>
  <si>
    <t>if((${pelle_stock} - ${pelle_reapprovissionnement}) &lt;= 0, '1', '0')</t>
  </si>
  <si>
    <t>Q91.Quelle quantité(en unité) pelle en fer (manche y compris) pouvez-vous stocker ?</t>
  </si>
  <si>
    <t>Q92.Quelle quantité de pelle en fer (manche y compris) pouvez-vous obtenir en 72 heures si vous lancez une commande ?</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</si>
  <si>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</si>
  <si>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</si>
  <si>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</si>
  <si>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</si>
  <si>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</si>
  <si>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</si>
  <si>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Q93.Rencontrez-vous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</si>
  <si>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</si>
  <si>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</si>
  <si>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Q94.Pour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</si>
  <si>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</si>
  <si>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</si>
  <si>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</si>
  <si>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Q95.Quelles difficultés pour vous réapprovisionner rencontrez-vous pour ces articles ?</t>
  </si>
  <si>
    <t>Q96.Si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</si>
  <si>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</si>
  <si>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</si>
  <si>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</si>
  <si>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</si>
  <si>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Q97.Les prix  des articles abris/ kit abris urgence ont-ils changé par rapport au mois dernier?</t>
  </si>
  <si>
    <t>Q98.Pour quels articles les prix ont-ils augmenté ?</t>
  </si>
  <si>
    <t>selected(${a_1_variations_prix},'prix_hausse')</t>
  </si>
  <si>
    <t>Q99.Pourquoi les prix ont-ils augmenté?</t>
  </si>
  <si>
    <t>Q100.Si autre (s) raison (s) de l'augmentation des prix, veuillez préciser:</t>
  </si>
  <si>
    <t>selected(${a_1_variations_hausse_raisons},'autre')</t>
  </si>
  <si>
    <t>Q101.Pour quels articles les prix ont-ils baissé ?</t>
  </si>
  <si>
    <t>selected(${a_1_variations_prix},'prix_baisse')</t>
  </si>
  <si>
    <t>(selected(${a_1_vendus},name)) and not(selected(${a_1_variations_hausse_articles},name))</t>
  </si>
  <si>
    <t>Q102.Pourquoi les prix ont-ils baissé?</t>
  </si>
  <si>
    <t>Q103.Si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</si>
  <si>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</si>
  <si>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</si>
  <si>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</si>
  <si>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</si>
  <si>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</si>
  <si>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Q104.Parmi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</si>
  <si>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</si>
  <si>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</si>
  <si>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</si>
  <si>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</si>
  <si>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</si>
  <si>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</si>
  <si>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</si>
  <si>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</si>
  <si>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</si>
  <si>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Q105.Aujourd'hui, quelle est la disponiblité du bois de chauffe dans le ${i_marche1}?</t>
  </si>
  <si>
    <t>combustible_bois_prix</t>
  </si>
  <si>
    <t>${combustible_bois_disponibilite} != 'nondisponible'</t>
  </si>
  <si>
    <t xml:space="preserve">Q106.Quel est le prix d'un tas de bois: </t>
  </si>
  <si>
    <t>combustible_bois_stocks_approvisionnement</t>
  </si>
  <si>
    <t>Q107.Où se trouve votre fournisseur principal pour cet article?</t>
  </si>
  <si>
    <t>Q108.Si "à l'étranger", le fournisseur se trouve dans quel pays?</t>
  </si>
  <si>
    <t>${combustible_bois_localisation_fournisseur} = 'etranger'</t>
  </si>
  <si>
    <t>Q109.Si autre pays étranger, veuillez préciser:</t>
  </si>
  <si>
    <t>selected(${combustible_bois_pays_fournisseur},'autre')</t>
  </si>
  <si>
    <t>Q110.Dans les conditions actuelles, quelle est la durée estimée de votre stock pour cet article?</t>
  </si>
  <si>
    <t>Q111.Si vous deviez placer une commande aujourd'hui, combien de temps mettriez-vous à renouveller votre stock pour cet article?</t>
  </si>
  <si>
    <t>if((${combustible_bois_stock} - ${combustible_bois_reapprovisionnement}) &lt;= 0, '1', '0')</t>
  </si>
  <si>
    <t>Q112.Quelle quantité(en unité) de combustibles (bois de chauffe) pouvez-vous stocker ?</t>
  </si>
  <si>
    <t>Q113.Quelle quantité de combustibles (bois de chauffe) pouvez-vous obtenir en 72 heures si vous lancez une commande ?</t>
  </si>
  <si>
    <t>h_combustible_charbon</t>
  </si>
  <si>
    <t>Combustibles (charbon de bois)</t>
  </si>
  <si>
    <t>selected(${a_2_vendus},'combustible_charbon')</t>
  </si>
  <si>
    <t>##COMBUSTIBLES (CHARBON DE BOIS)##</t>
  </si>
  <si>
    <t>Q114.Aujourd'hui, quelle est la disponiblité du charbon de bois dans le ${i_marche1}?</t>
  </si>
  <si>
    <t>combustible_charbon_prix</t>
  </si>
  <si>
    <t>${combustible_charbon_disponibilite} != 'nondisponible'</t>
  </si>
  <si>
    <t>select_multiple l_unite_charbon</t>
  </si>
  <si>
    <t>Q115.En quelle unité est-ce que le charbon est vendu?</t>
  </si>
  <si>
    <t>Q116.Quel est le prix d'un sac de 100Kg de charbon de bois?</t>
  </si>
  <si>
    <t>selected(${combustible_charbon_unite},'sac')</t>
  </si>
  <si>
    <t>Q117.Quel est le prix d'un sachet de charbon de bois?</t>
  </si>
  <si>
    <t>selected(${combustible_charbon_unite},'sachet')</t>
  </si>
  <si>
    <t>combustible_charbon_stocks_approvisionnement</t>
  </si>
  <si>
    <t>Q118.Où se trouve votre fournisseur principal pour cet article?</t>
  </si>
  <si>
    <t>Q119.Si "à l'étranger", le fournisseur se trouve dans quel pays?</t>
  </si>
  <si>
    <t>${combustible_charbon_localisation_fournisseur} = 'etranger'</t>
  </si>
  <si>
    <t>Q120.Si autre pays étranger, veuillez préciser:</t>
  </si>
  <si>
    <t>selected(${combustible_charbon_pays_fournisseur},'autre')</t>
  </si>
  <si>
    <t>Q121.Dans les conditions actuelles, quelle est la durée estimée de votre stock pour cet article?</t>
  </si>
  <si>
    <t>Q122.Si vous deviez placer une commande aujourd'hui, combien de temps mettriez-vous à renouveller votre stock pour cet article?</t>
  </si>
  <si>
    <t>if((${combustible_charbon_stock} - ${combustible_charbon_reapprovisionnement}) &lt;= 0, '1', '0')</t>
  </si>
  <si>
    <t>Q123.Quelle quantité(en unité) de combustibles (charbon de bois) pouvez-vous stocker ?</t>
  </si>
  <si>
    <t>Q124.Quelle quantité de combustibles (charbon de bois) pouvez-vous obtenir en 72 heures si vous lancez une commande ?</t>
  </si>
  <si>
    <t>h_combustible_gaz</t>
  </si>
  <si>
    <t>Combustibles (gaz)</t>
  </si>
  <si>
    <t>selected(${a_2_vendus},'combustible_gaz')</t>
  </si>
  <si>
    <t>##COMBUSTIBLES (GAZ)##</t>
  </si>
  <si>
    <t>Q125.Aujourd'hui, quelle est la disponiblité des bouteilles de gaz dans le ${i_marche1}?</t>
  </si>
  <si>
    <t>combustible_gaz_prix</t>
  </si>
  <si>
    <t>${combustible_gaz_disponibilite} != 'nondisponible'</t>
  </si>
  <si>
    <t>select_multiple l_unite_gaz</t>
  </si>
  <si>
    <t>Q126.En quelle unité est-ce que le gaz est vendu?</t>
  </si>
  <si>
    <t>Q127.Quel est le prix d'une &lt;span style="color:red"&gt;&lt;b&gt;bouteille chargée&lt;/b&gt;&lt;/span&gt; de 3Kg de gaz?</t>
  </si>
  <si>
    <t>selected(${combustible_gaz_unite},'3kg')</t>
  </si>
  <si>
    <t>Q128.Quel est le prix d'une &lt;span style="color:red"&gt;&lt;b&gt;bouteille chargée&lt;/b&gt;&lt;/span&gt; de 6Kg de gaz?</t>
  </si>
  <si>
    <t>selected(${combustible_gaz_unite},'6kg')</t>
  </si>
  <si>
    <t>Q129.Quel est le prix d'une &lt;span style="color:red"&gt;&lt;b&gt;bouteille chargée&lt;/b&gt;&lt;/span&gt; de 12Kg de gaz?</t>
  </si>
  <si>
    <t>selected(${combustible_gaz_unite},'12kg')</t>
  </si>
  <si>
    <t>combustible_gaz_stocks_approvisionnement</t>
  </si>
  <si>
    <t>Q130.Où se trouve votre fournisseur principal pour cet article?</t>
  </si>
  <si>
    <t>Q131.Si "à l'étranger", le fournisseur se trouve dans quel pays?</t>
  </si>
  <si>
    <t>${combustible_gaz_localisation_fournisseur} = 'etranger'</t>
  </si>
  <si>
    <t>Q132.Si autre pays étranger, veuillez préciser:</t>
  </si>
  <si>
    <t>selected(${combustible_gaz_pays_fournisseur},'autre')</t>
  </si>
  <si>
    <t>Q133.Dans les conditions actuelles, quelle est la durée estimée de votre stock pour cet article?</t>
  </si>
  <si>
    <t>Q134.Si vous deviez placer une commande aujourd'hui, combien de temps mettriez-vous à renouveller votre stock pour cet article?</t>
  </si>
  <si>
    <t>if((${combustible_gaz_stock} - ${combustible_gaz_reapprovisionnement}) &lt;= 0, '1', '0')</t>
  </si>
  <si>
    <t>Q135.Quelle quantité(en unité) de combustibles (gaz) pouvez-vous stocker ?</t>
  </si>
  <si>
    <t>Q136.Quelle quantité de combustibles (gaz) pouvez-vous obtenir en 72 heures si vous lancez une commande ?</t>
  </si>
  <si>
    <t>a_2_marmite_n7</t>
  </si>
  <si>
    <t>Marmite traditionnelle (pas casserole) de 7 litres (taille No. 7) en aluminium avec couvercle</t>
  </si>
  <si>
    <t>selected(${a_2_vendus},'marmite7')</t>
  </si>
  <si>
    <t>##MARMITE TRADITIONNELLE (PAS CASSEROLE) DE 7 LITRES (TAILLE NO. 7) EN ALUMINIUM AVEC COUVERCLE##</t>
  </si>
  <si>
    <t>Q137.Aujourd'hui, quelle est la disponiblité des marmites traditionnelles (pas casserole) de 7 litres (taille No 7) en aluminium avec couvercle dans le ${i_marche1}?</t>
  </si>
  <si>
    <t>marmite_n7_prix</t>
  </si>
  <si>
    <t>${marmite_n7_disponibilite} != 'nondisponible'</t>
  </si>
  <si>
    <t>Q138.Quel est le prix d'une marmite traditionnelle (pas casserole) de 7 litres (taille No 7) en aluminium avec couvercle ?</t>
  </si>
  <si>
    <t>marmite_n7_stocks_approvisionnement</t>
  </si>
  <si>
    <t>Q139.Où se trouve votre fournisseur principal pour cet article?</t>
  </si>
  <si>
    <t>Q140.Si "à l'étranger", le fournisseur se trouve dans quel pays?</t>
  </si>
  <si>
    <t>${marmite_n7_localisation_fournisseur} = 'etranger'</t>
  </si>
  <si>
    <t>Q141.Si autre fournisseur étranger, veuillez préciser:</t>
  </si>
  <si>
    <t>selected(${marmite_n7_pays_fournisseur},'autre')</t>
  </si>
  <si>
    <t>Q142.Dans les conditions actuelles, quelle est la durée estimée de votre stock pour cet article?</t>
  </si>
  <si>
    <t>Q143.Si vous deviez placer une commande aujourd'hui, combien de temps mettriez-vous à renouveller votre stock pour cet article?</t>
  </si>
  <si>
    <t>if((${marmite_n7_stock} - ${marmite_n7_reapprovissionnement}) &lt;= 0, '1', '0')</t>
  </si>
  <si>
    <t>Q144.Quelle quantité(en unité) de marmite traditionnelle (pas casserole) de 7 litres (taille No. 7) en aluminium avec couvercle pouvez-vous stocker ?</t>
  </si>
  <si>
    <t>Q145.Quelle quantité de marmite traditionnelle (pas casserole) de 7 litres (taille No. 7) en aluminium avec couvercle pouvez-vous obtenir en 72 heures si vous lancez une commande ?</t>
  </si>
  <si>
    <t>a_2_marmite_n5</t>
  </si>
  <si>
    <t>Marmite traditionnelle (pas casserole) de 5 litres (taille No. 5) en aluminium avec couvercle</t>
  </si>
  <si>
    <t>selected(${a_2_vendus},'marmite5')</t>
  </si>
  <si>
    <t>##MARMITE TRADITIONNELLE (PAS CASSEROLE) DE 5 LITRES (TAILLE NO. 5) EN ALUMINIUM AVEC COUVERCLE##</t>
  </si>
  <si>
    <t>Q146.Aujourd'hui, quelle est la disponiblité des marmites traditionnelles (pas casserole) de 5 litres (taille No 5) en aluminium avec couvercle dans le ${i_marche1}?</t>
  </si>
  <si>
    <t>marmite_n5_prix</t>
  </si>
  <si>
    <t>${marmite_n5_disponibilite} != 'nondisponible'</t>
  </si>
  <si>
    <t>Q147.Quel est le prix d'une marmite traditionnelle (pas casserole) de 5 litres (taille No 5) en aluminium avec couvercle ?</t>
  </si>
  <si>
    <t>marmite_n5_stocks_approvisionnement</t>
  </si>
  <si>
    <t>Q148.Où se trouve votre fournisseur principal pour cet article?</t>
  </si>
  <si>
    <t>Q149.Si "à l'étranger", le fournisseur se trouve dans quel pays?</t>
  </si>
  <si>
    <t>${marmite_n5_localisation_fournisseur} = 'etranger'</t>
  </si>
  <si>
    <t>Q150.Si autre fournisseur étranger, veuillez préciser:</t>
  </si>
  <si>
    <t>selected(${marmite_n5_localisation_fournisseur},'autre')</t>
  </si>
  <si>
    <t>Q151.Dans les conditions actuelles, quelle est la durée estimée de votre stock pour cet article?</t>
  </si>
  <si>
    <t>Q152.Si vous deviez placer une commande aujourd'hui, combien de temps mettriez-vous à renouveller votre stock pour cet article?</t>
  </si>
  <si>
    <t>if((${marmite_n5_stock} - ${marmite_n5_reapprovissionnement}) &lt;= 0, '1', '0')</t>
  </si>
  <si>
    <t>Q153.Quelle quantité(en unité) de marmite traditionnelle (pas casserole) de 5 litres (taille No. 5) en aluminium avec couvercle pouvez-vous stocker ?</t>
  </si>
  <si>
    <t>Q154.Quelle quantité de marmite traditionnelle (pas casserole) de 5 litres (taille No. 5) en aluminium avec couvercle pouvez-vous obtenir en 72 heures si vous lancez une commande ?</t>
  </si>
  <si>
    <t>a_2_assiette_metalique</t>
  </si>
  <si>
    <t>Assiette (diamètre environ 30 à 40 cm, en acier inoxydable)</t>
  </si>
  <si>
    <t>selected(${a_2_vendus},'assiette')</t>
  </si>
  <si>
    <t>##ASSIETTE (DIAMETRE ENVIRON 30 A 40 CM, EN ACIER INOXYDABLE)##</t>
  </si>
  <si>
    <t>Q155.Aujourd'hui, quelle est la disponiblité des assiettes (diamètre environ 30 à 40 cm, en acier inoxydable) dans le ${i_marche1}?</t>
  </si>
  <si>
    <t>assiette_metalique_prix</t>
  </si>
  <si>
    <t>${assiette_metalique_disponibilite} != 'nondisponible'</t>
  </si>
  <si>
    <t>Q156.Quel est le prix d'une assiette (diamètre environ 30 à 40 cm, en acier inoxydable) ?</t>
  </si>
  <si>
    <t>assiette_metalique_stocks_approvisionnement</t>
  </si>
  <si>
    <t>Q157.Où se trouve votre fournisseur principal pour cet article?</t>
  </si>
  <si>
    <t>Q158.Si "à l'étranger", le fournisseur se trouve dans quel pays?</t>
  </si>
  <si>
    <t>${assiette_metalique_localisation_fournisseur} = 'etranger'</t>
  </si>
  <si>
    <t>Q159.Si autre fournisseur étranger, veuillez préciser:</t>
  </si>
  <si>
    <t>selected(${assiette_metalique_localisation_fournisseur},'autre')</t>
  </si>
  <si>
    <t>Q160.Dans les conditions actuelles, quelle est la durée estimée de votre stock pour cet article?</t>
  </si>
  <si>
    <t>Q161.Si vous deviez placer une commande aujourd'hui, combien de temps mettriez-vous à renouveller votre stock pour cet article?</t>
  </si>
  <si>
    <t>if((${assiette_metalique_stock} - ${assiette_metalique_reapprovissionnement}) &lt;= 0, '1', '0')</t>
  </si>
  <si>
    <t>Q162.Quelle quantité(en unité) d'assiette (diamètre environ 30 à 40 cm, en acier inoxydable) pouvez-vous stocker ?</t>
  </si>
  <si>
    <t>Q163.Quelle quantité d'assiette (diamètre environ 30 à 40 cm, en acier inoxydable) pouvez-vous obtenir en 72 heures si vous lancez une commande ?</t>
  </si>
  <si>
    <t>a_2_gobelet_plastique</t>
  </si>
  <si>
    <t>Gobelet plastique (0,5 L avec manche)</t>
  </si>
  <si>
    <t>selected(${a_2_vendus},'gobelet_plastique')</t>
  </si>
  <si>
    <t>##GOBELET PLASTIQUE (0,5 L AVEC MANCHE)##</t>
  </si>
  <si>
    <t>Q164.Aujourd'hui, quelle est la disponiblité des gobelets plastiques (0,5 L avec manche) dans le ${i_marche1}?</t>
  </si>
  <si>
    <t>gobelet_plastique_prix</t>
  </si>
  <si>
    <t>${gobelet_plastique_disponibilite} != 'nondisponible'</t>
  </si>
  <si>
    <t>Q165.Quel est le prix d'un gobelet plastique (0,5 litre avec manche)?</t>
  </si>
  <si>
    <t>gobelet_plastique_stocks_approvisionnement</t>
  </si>
  <si>
    <t>Q166.Où se trouve votre fournisseur principal pour cet article?</t>
  </si>
  <si>
    <t>Q167.Si "à l'étranger", le fournisseur se trouve dans quel pays?</t>
  </si>
  <si>
    <t>${gobelet_plastique_localisation_fournisseur} = 'etranger'</t>
  </si>
  <si>
    <t>Q168.Si autre fournisseur étranger, veuillez préciser:</t>
  </si>
  <si>
    <t>selected(${gobelet_plastique_pays_fournisseur},'autre')</t>
  </si>
  <si>
    <t>Q169.Dans les conditions actuelles, quelle est la durée estimée de votre stock pour cet article?</t>
  </si>
  <si>
    <t>Q170.Si vous deviez placer une commande aujourd'hui, combien de temps mettriez-vous à renouveller votre stock pour cet article?</t>
  </si>
  <si>
    <t>if((${gobelet_plastique_stock} - ${gobelet_plastique_reapprovissionnement}) &lt;= 0, '1', '0')</t>
  </si>
  <si>
    <t>Q171.Quelle quantité(en unité) de gobelet plastique (0,5 L avec manche) pouvez-vous stocker ?</t>
  </si>
  <si>
    <t>Q172.Quelle quantité de gobelet plastique (0,5 L avec manche) pouvez-vous obtenir en 72 heures si vous lancez une commande ?</t>
  </si>
  <si>
    <t>a_2_gobelet_acier</t>
  </si>
  <si>
    <t xml:space="preserve">Gobelet acier inoxydable </t>
  </si>
  <si>
    <t>selected(${a_2_vendus},'gobelet_acier')</t>
  </si>
  <si>
    <t>##GOBELET EN ACIER INOXYDABLE##</t>
  </si>
  <si>
    <t>Q173.Aujourd'hui, quelle est la disponiblité des gobelets en acier inoxydable dans le ${i_marche1}?</t>
  </si>
  <si>
    <t>gobelet_acier_prix</t>
  </si>
  <si>
    <t>${gobelet_acier_disponibilite} != 'nondisponible'</t>
  </si>
  <si>
    <t>select_multiple l_volume_gobelet_acier</t>
  </si>
  <si>
    <t>Q174.Quel est le volume des gobelets en acier inoxydable vendus?</t>
  </si>
  <si>
    <t>Q175.Quel est le prix d'un gobelet en acier inoxydable de 0,25L?</t>
  </si>
  <si>
    <t>selected(${gobelet_acier_volume},'0_25l')</t>
  </si>
  <si>
    <t>Q176.Quel est le prix d'un gobelet en acier inoxydable de 0,5L?</t>
  </si>
  <si>
    <t>selected(${gobelet_acier_volume},'0_5l')</t>
  </si>
  <si>
    <t>Q177.Quel est le prix d'un gobelet en acier inoxydable 1L?</t>
  </si>
  <si>
    <t>selected(${gobelet_acier_volume},'1l')</t>
  </si>
  <si>
    <t>gobelet_acier_stocks_approvisionnement</t>
  </si>
  <si>
    <t>Q178.Où se trouve votre fournisseur principal pour cet article?</t>
  </si>
  <si>
    <t>Q179.Si "à l'étranger", le fournisseur se trouve dans quel pays?</t>
  </si>
  <si>
    <t>${gobelet_acier_localisation_fournisseur} = 'etranger'</t>
  </si>
  <si>
    <t>Q180.Si autre fournisseur étranger, veuillez préciser:</t>
  </si>
  <si>
    <t>selected(${gobelet_acier_pays_fournisseur},'autre')</t>
  </si>
  <si>
    <t>Q181.Dans les conditions actuelles, quelle est la durée estimée de votre stock pour cet article?</t>
  </si>
  <si>
    <t>Q182.Si vous deviez placer une commande aujourd'hui, combien de temps mettriez-vous à renouveller votre stock pour cet article?</t>
  </si>
  <si>
    <t>if((${gobelet_acier_stock} - ${gobelet_acier_reapprovissionnement}) &lt;= 0, '1', '0')</t>
  </si>
  <si>
    <t>Q183.Quelle quantité(en unité) de gobelet acier inoxydable pouvez-vous stocker ?</t>
  </si>
  <si>
    <t>Q184.Quelle quantité de gobelet acier inoxydable pouvez-vous obtenir en 72 heures si vous lancez une commande ?</t>
  </si>
  <si>
    <t>a_2_bassine</t>
  </si>
  <si>
    <t>Bassine de lavage plastique de 20 litres</t>
  </si>
  <si>
    <t>selected(${a_2_vendus},'bassine')</t>
  </si>
  <si>
    <t>##BASSINE DE LAVAGE PLASTIQUE DE 20 LITRES##</t>
  </si>
  <si>
    <t>Q185.Aujourd'hui, quelle est la disponiblité des bassines de lavage plastiques de 20L dans le ${i_marche1}?</t>
  </si>
  <si>
    <t>bassine_prix</t>
  </si>
  <si>
    <t>${bassine_disponibilite} != 'nondisponible'</t>
  </si>
  <si>
    <t>Q186.Quel est le prix d'une bassine de lavage plastique de 20 litres ?</t>
  </si>
  <si>
    <t>bassine_stocks_approvisionnement</t>
  </si>
  <si>
    <t>Q187.Où se trouve votre fournisseur principal pour cet article?</t>
  </si>
  <si>
    <t>Q188.Si "à l'étranger", le fournisseur se trouve dans quel pays?</t>
  </si>
  <si>
    <t>${bassine_localisation_fournisseur} = 'etranger'</t>
  </si>
  <si>
    <t>Q189.Si autre fournisseur étranger, veuillez préciser:</t>
  </si>
  <si>
    <t>selected(${bassine_localisation_fournisseur},'autre')</t>
  </si>
  <si>
    <t>Q190.Dans les conditions actuelles, quelle est la durée estimée de votre stock pour cet article?</t>
  </si>
  <si>
    <t>Q191.Si vous deviez placer une commande aujourd'hui, combien de temps mettriez-vous à renouveller votre stock pour cet article?</t>
  </si>
  <si>
    <t>if((${bassine_stock} - ${bassine_reapprovissionnement}) &lt;= 0, '1', '0')</t>
  </si>
  <si>
    <t>Q192.Quelle quantité(en unité) de bassine de lavage plastique de 20 litres pouvez-vous stocker ?</t>
  </si>
  <si>
    <t>Q193.Quelle quantité de bassine de lavage plastique de 20 litres pouvez-vous obtenir en 72 heures si vous lancez une commande ?</t>
  </si>
  <si>
    <t>a_2_natte</t>
  </si>
  <si>
    <t>Natte de 2 places (dimensions : 1.8 x 0.9 m)</t>
  </si>
  <si>
    <t>selected(${a_2_vendus},'natte')</t>
  </si>
  <si>
    <t>##NATTE DE 2 PLACES (DIMENSIONS : 1.8 X 0.9 M)##</t>
  </si>
  <si>
    <t>Q194.Aujourd'hui, quelle est la disponiblité des nattes de 2 places (dimensions : 18 x 09 m) dans le ${i_marche1}?</t>
  </si>
  <si>
    <t>natte_prix</t>
  </si>
  <si>
    <t>${natte_disponibilite} != 'nondisponible'</t>
  </si>
  <si>
    <t>Q195.Quel est le prix d'une natte de 2 places?</t>
  </si>
  <si>
    <t>natte_stocks_approvisionnement</t>
  </si>
  <si>
    <t>Q196.Où se trouve votre fournisseur principal pour cet article?</t>
  </si>
  <si>
    <t>Q197.Si "à l'étranger", le fournisseur se trouve dans quel pays?</t>
  </si>
  <si>
    <t>${natte_localisation_fournisseur} = 'etranger'</t>
  </si>
  <si>
    <t>Q198.Si autre fournisseur étranger, veuillez préciser:</t>
  </si>
  <si>
    <t>selected(${natte_pays_fournisseur},'autre')</t>
  </si>
  <si>
    <t>Q199.Dans les conditions actuelles, quelle est la durée estimée de votre stock pour cet article?</t>
  </si>
  <si>
    <t>Q200.Si vous deviez placer une commande aujourd'hui, combien de temps mettriez-vous à renouveller votre stock pour cet article?</t>
  </si>
  <si>
    <t>if((${natte_stock} - ${natte_reapprovissionnement}) &lt;= 0, '1', '0')</t>
  </si>
  <si>
    <t>Q201.Quelle quantité(en unité) de natte de 2 places (dimensions : 1.8 x 0.9 m) pouvez-vous stocker ?</t>
  </si>
  <si>
    <t>Q202.Quelle quantité de natte de 2 places (dimensions : 1.8 x 0.9 m) pouvez-vous obtenir en 72 heures si vous lancez une commande ?</t>
  </si>
  <si>
    <t>a_2_couverture</t>
  </si>
  <si>
    <t>Couverture de 2 places (dimensions : 1.5 x 2 m)</t>
  </si>
  <si>
    <t>selected(${a_2_vendus},'couverture')</t>
  </si>
  <si>
    <t>##COUVERTURE DE 2 PLACES (DIMENSIONS : 1.5 X 2 M)##</t>
  </si>
  <si>
    <t>Q203.Aujourd'hui, quelle est la disponiblité des couvertures de 2 places (dimensions : 15 x 2 m) dans le ${i_marche1}?</t>
  </si>
  <si>
    <t>couverture_prix</t>
  </si>
  <si>
    <t>${couverture_disponibilite} != 'nondisponible'</t>
  </si>
  <si>
    <t>Q204.Quel est le prix d'une couverture de 2 places (dimensions : 15 x 2 m)?</t>
  </si>
  <si>
    <t>couverture_stocks_approvisionnement</t>
  </si>
  <si>
    <t>Q205.Où se trouve votre fournisseur principal pour cet article?</t>
  </si>
  <si>
    <t>Q206.Si "à l'étranger", le fournisseur se trouve dans quel pays?</t>
  </si>
  <si>
    <t>${couverture_localisation_fournisseur} = 'etranger'</t>
  </si>
  <si>
    <t>Q207.Si autre fournisseur étranger, veuillez préciser:</t>
  </si>
  <si>
    <t>selected(${couverture_pays_fournisseur},'autre')</t>
  </si>
  <si>
    <t>Q208.Dans les conditions actuelles, quelle est la durée estimée de votre stock pour cet article?</t>
  </si>
  <si>
    <t>Q209.Si vous deviez placer une commande aujourd'hui, combien de temps mettriez-vous à renouveller votre stock pour cet article?</t>
  </si>
  <si>
    <t>if((${couverture_stock} - ${couverture_reapprovissionnement}) &lt;= 0, '1', '0')</t>
  </si>
  <si>
    <t>Q210.Quelle quantité(en unité) de couverture de 2 places (dimensions : 1.5 x 2 m) pouvez-vous stocker ?</t>
  </si>
  <si>
    <t>Q211.Quelle quantité de couverture de 2 places (dimensions : 1.5 x 2 m) pouvez-vous obtenir en 72 heures si vous lancez une commande ?</t>
  </si>
  <si>
    <t>a_2_moustiquaire</t>
  </si>
  <si>
    <t>Moustiquaire pour 2 places imprégnées d'insecticide</t>
  </si>
  <si>
    <t>selected(${a_2_vendus},'moustiquaire')</t>
  </si>
  <si>
    <t>##MOUSTIQUAIRE POUR 2 PLACES IMPREGNEES D'INSECTICIDE##</t>
  </si>
  <si>
    <t>Q212.Aujourd'hui, quelle est la disponiblité des moustiquaires pour 2 places imprégnées d'insecticide dans le ${i_marche1}?</t>
  </si>
  <si>
    <t>moustiquaire_prix</t>
  </si>
  <si>
    <t>${moustiquaire_disponibilite} != 'nondisponible'</t>
  </si>
  <si>
    <t>Q213.Quel est le prix d'une moustiquaire pour 2 places imprégnées d'insecticide ?</t>
  </si>
  <si>
    <t>moustiquaire_stocks_approvisionnement</t>
  </si>
  <si>
    <t>Q214.Où se trouve votre fournisseur principal pour cet article?</t>
  </si>
  <si>
    <t>Q215.Si "à l'étranger", le fournisseur se trouve dans quel pays?</t>
  </si>
  <si>
    <t>${moustiquaire_localisation_fournisseur} = 'etranger'</t>
  </si>
  <si>
    <t>Q216.Si autre fournisseur étranger, veuillez préciser:</t>
  </si>
  <si>
    <t>selected(${moustiquaire_pays_fournisseur},'autre')</t>
  </si>
  <si>
    <t>Q217.Dans les conditions actuelles, quelle est la durée estimée de votre stock pour cet article?</t>
  </si>
  <si>
    <t>Q218.Si vous deviez placer une commande aujourd'hui, combien de temps mettriez-vous à renouveller votre stock pour cet article?</t>
  </si>
  <si>
    <t>if((${moustiquaire_stock} - ${moustiquaire_reapprovissionnement}) &lt;= 0, '1', '0')</t>
  </si>
  <si>
    <t>Q219.Quelle quantité(en unité) de moustiquaire pour 2 places imprégnées d'insecticide pouvez-vous stocker ?</t>
  </si>
  <si>
    <t>Q220.Quelle quantité de moustiquaire pour 2 places imprégnées d'insecticide pouvez-vous obtenir en 72 heures si vous lancez une commande ?</t>
  </si>
  <si>
    <t>a_2_lampe</t>
  </si>
  <si>
    <t>Torche/lampe solaire</t>
  </si>
  <si>
    <t>selected(${a_2_vendus},'lampe')</t>
  </si>
  <si>
    <t>##TORCHE/LAMPE SOLAIRE##</t>
  </si>
  <si>
    <t>Q221.Aujourd'hui, quelle est la disponiblité des torches/lampes solaires dans le ${i_marche1}?</t>
  </si>
  <si>
    <t>lampe_prix</t>
  </si>
  <si>
    <t>${lampe_disponibilite} != 'nondisponible'</t>
  </si>
  <si>
    <t>Q222.Quel est le prix d'une torche/lampe solaire?</t>
  </si>
  <si>
    <t>lampe_stocks_approvisionnement</t>
  </si>
  <si>
    <t>Q223.Où se trouve votre fournisseur principal pour cet article?</t>
  </si>
  <si>
    <t>Q224.Si "à l'étranger", le fournisseur se trouve dans quel pays?</t>
  </si>
  <si>
    <t>${lampe_localisation_fournisseur} = 'etranger'</t>
  </si>
  <si>
    <t>Q225.Si autre fournisseur étranger, veuillez préciser:</t>
  </si>
  <si>
    <t>selected(${lampe_localisation_fournisseur},'autre')</t>
  </si>
  <si>
    <t>Q226.Dans les conditions actuelles, quelle est la durée estimée de votre stock pour cet article?</t>
  </si>
  <si>
    <t>Q227.Si vous deviez placer une commande aujourd'hui, combien de temps mettriez-vous à renouveller votre stock pour cet article?</t>
  </si>
  <si>
    <t>if((${lampe_stock} - ${lampe_reapprovissionnement}) &lt;= 0, '1', '0')</t>
  </si>
  <si>
    <t>Q228.Quelle quantité(en unité) de torche/lampe solaire pouvez-vous stocker ?</t>
  </si>
  <si>
    <t>Q229.Quelle quantité detorche/lampe solaire pouvez-vous obtenir en 72 heures si vous lancez une commande ?</t>
  </si>
  <si>
    <t>selected(${a_2_vendus},'pagne')</t>
  </si>
  <si>
    <t>##PAGNE##</t>
  </si>
  <si>
    <t>Q230.Aujourd'hui, quelle est la disponiblité du pagne dans le ${i_marche1}?</t>
  </si>
  <si>
    <t>a_2_pagne_prix</t>
  </si>
  <si>
    <t>${a_2_pagne_disponibilite} != 'nondisponible'</t>
  </si>
  <si>
    <t>Q231.Vendez-vous le &lt;span style="color:red"&gt;&lt;b&gt;pagne de 6 yards (trois parties)&lt;/b&gt;&lt;/span&gt; ?</t>
  </si>
  <si>
    <t>Q232.Quel est le prix du &lt;span style="color:red"&gt;&lt;b&gt;pagne de 6 yards (trois parties)&lt;/b&gt;&lt;/span&gt;?</t>
  </si>
  <si>
    <t>selected(${a_2_pagne_unite_oui_non},'oui')</t>
  </si>
  <si>
    <t>Q233.Si "non" à la question précédente, combien de parties contient une pièce de pagne ?</t>
  </si>
  <si>
    <t>selected(${a_2_pagne_unite_oui_non},'non')</t>
  </si>
  <si>
    <t>Le nombre de pièces du pagne vendu doit être supérieur à zéro (o)</t>
  </si>
  <si>
    <t>Q234.Quel est le prix du pagne de &lt;span style="color:red"&gt;&lt;b&gt;${a_2_pagne_unite_nombre_morceaux}&lt;/b&gt;&lt;/span&gt; partie (s) vendu?</t>
  </si>
  <si>
    <t>a_2_pagne_stocks_approvisionnement</t>
  </si>
  <si>
    <t>Q235.Où se trouve votre fournisseur principal pour cet article?</t>
  </si>
  <si>
    <t>Q236.Si "à l'étranger", le fournisseur se trouve dans quel pays?</t>
  </si>
  <si>
    <t>${a_2_pagne_localisation_fournisseur} = 'etranger'</t>
  </si>
  <si>
    <t>Q237.Si autre fournisseur étranger, veuillez préciser:</t>
  </si>
  <si>
    <t>selected(${a_2_pagne_localisation_fournisseur},'autre')</t>
  </si>
  <si>
    <t>Q238.Dans les conditions actuelles, quelle est la durée estimée de votre stock pour cet article?</t>
  </si>
  <si>
    <t>Q239.Si vous deviez placer une commande aujourd'hui, combien de temps mettriez-vous à renouveller votre stock pour cet article?</t>
  </si>
  <si>
    <t>if((${a_2_pagne_stock} - ${a_2_pagne_reapprovissionnement}) &lt;= 0, '1', '0')</t>
  </si>
  <si>
    <t>Q240.Quelle quantité(en unité) de pagne pouvez-vous stocker ?</t>
  </si>
  <si>
    <t>Q241.Quelle quantité de pagne pouvez-vous obtenir en 72 heures si vous lancez une commande ?</t>
  </si>
  <si>
    <t>a_2_sac_boro</t>
  </si>
  <si>
    <t>Sac type Boro de 100 kg</t>
  </si>
  <si>
    <t>selected(${a_2_vendus},'sac_boro')</t>
  </si>
  <si>
    <t>##SAC TYPE BORO DE 100 KG##</t>
  </si>
  <si>
    <t>Q242.Aujourd'hui, quelle est la disponiblité des sacs type Boro de 100 kg dans le ${i_marche1}?</t>
  </si>
  <si>
    <t>sac_boro_prix</t>
  </si>
  <si>
    <t>${sac_boro_disponibilite} != 'nondisponible'</t>
  </si>
  <si>
    <t>Q243.Quel est le prix d'une unité du sac type Boro de 100 kg ?</t>
  </si>
  <si>
    <t>sac_boro_stocks_approvisionnement</t>
  </si>
  <si>
    <t>Q244.Où se trouve votre fournisseur principal pour cet article?</t>
  </si>
  <si>
    <t>Q245.Si "à l'étranger", le fournisseur se trouve dans quel pays?</t>
  </si>
  <si>
    <t>${sac_boro_localisation_fournisseur} = 'etranger'</t>
  </si>
  <si>
    <t>Q246.Si autre fournisseur étranger, veuillez préciser:</t>
  </si>
  <si>
    <t>selected(${sac_boro_pays_fournisseur},'autre')</t>
  </si>
  <si>
    <t>Q247.Dans les conditions actuelles, quelle est la durée estimée de votre stock pour cet article?</t>
  </si>
  <si>
    <t>Q248.Si vous deviez placer une commande aujourd'hui, combien de temps mettriez-vous à renouveller votre stock pour cet article?</t>
  </si>
  <si>
    <t>if((${sac_boro_stock} - ${sac_boro_reapprovissionnement}) &lt;= 0, '1', '0')</t>
  </si>
  <si>
    <t>Q249.Quelle quantité(en unité) de sac type Boro de 100 kg pouvez-vous stocker ?</t>
  </si>
  <si>
    <t>Q250.Quelle quantité de sac type Boro de 100 kg pouvez-vous obtenir en 72 heures si vous lancez une commande ?</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</si>
  <si>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</si>
  <si>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</si>
  <si>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</si>
  <si>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</si>
  <si>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</si>
  <si>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</si>
  <si>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Q251.Rencontrez-vous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</si>
  <si>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</si>
  <si>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Q252.Pour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</si>
  <si>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</si>
  <si>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</si>
  <si>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</si>
  <si>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Q253.Quelles difficultés pour vous réapprovisionner rencontrez-vous pour ces articles ?</t>
  </si>
  <si>
    <t>Q254.Si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</si>
  <si>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</si>
  <si>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</si>
  <si>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</si>
  <si>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</si>
  <si>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Q255.Les prix des articles ménagers essentiels (AME)/ kit AME ont-ils changé par rapport au mois dernier?</t>
  </si>
  <si>
    <t>Q256.Pour quels articles les prix ont-ils augmenté ?</t>
  </si>
  <si>
    <t>selected(${a_2_variations_prix},'prix_hausse')</t>
  </si>
  <si>
    <t>Q257.Pourquoi les prix ont-ils augmenté?</t>
  </si>
  <si>
    <t>Q258.Si autre (s) raison (s) de l'augmentation des prix, veuillez préciser:</t>
  </si>
  <si>
    <t>selected(${a_2_variations_hausse_raisons},'autre')</t>
  </si>
  <si>
    <t>Q259.Pour quels articles les prix ont-ils baissé ?</t>
  </si>
  <si>
    <t>selected(${a_2_variations_prix},'prix_baisse')</t>
  </si>
  <si>
    <t>(selected(${a_2_vendus},name)) and not(selected(${a_2_variations_hausse_articles},name))</t>
  </si>
  <si>
    <t>Q260.Pourquoi les prix ont-ils baissé?</t>
  </si>
  <si>
    <t>Q261.Si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</si>
  <si>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</si>
  <si>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</si>
  <si>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</si>
  <si>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</si>
  <si>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</si>
  <si>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</si>
  <si>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</si>
  <si>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</si>
  <si>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Q262.Parmi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</si>
  <si>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</si>
  <si>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</si>
  <si>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</si>
  <si>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</si>
  <si>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</si>
  <si>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</si>
  <si>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Q263.Aujourd'hui, quelle est la disponiblité de maïs blanc dans le ${i_marche1}?</t>
  </si>
  <si>
    <t>mais_prix</t>
  </si>
  <si>
    <t>${mais_disponibilite} != 'nondisponible'</t>
  </si>
  <si>
    <t>select_multiple l_unite_mais</t>
  </si>
  <si>
    <t>Q264.Comment mesurez-vous le maïs blanc ?</t>
  </si>
  <si>
    <t>Q265.Quel est le prix du Kg de maïs blanc?</t>
  </si>
  <si>
    <t>selected(${mais_unite},'kg')</t>
  </si>
  <si>
    <t>Q266.Quel est le prix du Yorouba de maïs blanc?</t>
  </si>
  <si>
    <t>selected(${mais_unite},'yorouba')</t>
  </si>
  <si>
    <t>Q267.Quel est le prix du Tine de maïs blanc?</t>
  </si>
  <si>
    <t>selected(${mais_unite},'tine')</t>
  </si>
  <si>
    <t>mais_stocks_approvisionnement</t>
  </si>
  <si>
    <t>Q268.Où se trouve votre fournisseur principal pour cet article?</t>
  </si>
  <si>
    <t>Q269.Si "à l'étranger", le fournisseur se trouve dans quel pays?</t>
  </si>
  <si>
    <t>${mais_localisation_fournisseur} = 'etranger'</t>
  </si>
  <si>
    <t>Q270.Si autre fournisseur étranger, veuillez préciser:</t>
  </si>
  <si>
    <t>selected(${mais_pays_fournisseur},'autre')</t>
  </si>
  <si>
    <t>Q271.Dans les conditions actuelles, quelle est la durée estimée de votre stock pour cet article?</t>
  </si>
  <si>
    <t>Q272.Si vous deviez placer une commande aujourd'hui, combien de temps mettriez-vous à renouveller votre stock pour cet article?</t>
  </si>
  <si>
    <t>if((${mais_stock} - ${mais_reapprovissionnement}) &lt;= 0, '1', '0')</t>
  </si>
  <si>
    <t>Q273.Quelle quantité(en kg) de maïs blanc pouvez-vous stocker ?</t>
  </si>
  <si>
    <t>Q274.Quelle quantité de maïs blanc pouvez-vous obtenir en 72 heures si vous lancez une commande ?</t>
  </si>
  <si>
    <t>alimentaire_sorgho_blanc</t>
  </si>
  <si>
    <t>Sorgho blanc</t>
  </si>
  <si>
    <t>selected(${alimentaire_vendus},'sorgho_blanc')</t>
  </si>
  <si>
    <t>##SORGHO BLANC##</t>
  </si>
  <si>
    <t>Q275.Aujourd'hui, quelle est la disponiblité du sorgho blanc dans le ${i_marche1}?</t>
  </si>
  <si>
    <t>sorgho_blanc_prix</t>
  </si>
  <si>
    <t>${sorgho_blanc_disponibilite} != 'nondisponible'</t>
  </si>
  <si>
    <t>select_multiple l_unite_sorgho</t>
  </si>
  <si>
    <t>Q276.Comment mesurez-vous le sorgho blanc ?</t>
  </si>
  <si>
    <t>Q277.Quel est le prix du Kg de sorgho blanc?</t>
  </si>
  <si>
    <t>selected(${sorgho_blanc_unite},'kg')</t>
  </si>
  <si>
    <t>Q278.Quel est le prix du Yorouba de sorgho blanc?</t>
  </si>
  <si>
    <t>selected(${sorgho_blanc_unite},'yorouba')</t>
  </si>
  <si>
    <t>Q279.Quel est le prix du Tine de sorgho blanc?</t>
  </si>
  <si>
    <t>selected(${sorgho_blanc_unite},'tine')</t>
  </si>
  <si>
    <t>sorgho_blanc_stocks_approvisionnement</t>
  </si>
  <si>
    <t>Q280.Où se trouve votre fournisseur principal pour le sorgho blanc?</t>
  </si>
  <si>
    <t>Q281.Si "à l'étranger", le fournisseur se trouve dans quel pays?</t>
  </si>
  <si>
    <t>${sorgho_blanc_localisation_fournisseur} = 'etranger'</t>
  </si>
  <si>
    <t>Q282.Si autre fournisseur étranger, veuillez préciser:</t>
  </si>
  <si>
    <t>selected(${sorgho_blanc_pays_fournisseur},'autre')</t>
  </si>
  <si>
    <t>Q283.Dans les conditions actuelles, quelle est la durée estimée de votre stock pour le sorgho blanc?</t>
  </si>
  <si>
    <t>Q284.Si vous deviez placer une commande aujourd'hui, combien de temps mettriez-vous à renouveller votre stock pour le sorgho blanc?</t>
  </si>
  <si>
    <t>if((${sorgho_blanc_stock} - ${sorgho_blanc_reapprovissionnement}) &lt;= 0, '1', '0')</t>
  </si>
  <si>
    <t>Q285.Quelle quantité(en kg) de sorgho blanc pouvez-vous stocker ?</t>
  </si>
  <si>
    <t>Q286.Quelle quantité de sorgho blanc pouvez-vous obtenir en 72 heures si vous lancez une commande ?</t>
  </si>
  <si>
    <t>alimentaire_sorgho_rouge</t>
  </si>
  <si>
    <t>Sorgho rouge</t>
  </si>
  <si>
    <t>selected(${alimentaire_vendus},'sorgho_rouge')</t>
  </si>
  <si>
    <t>##SORGHO ROUGE##</t>
  </si>
  <si>
    <t>Q287.Aujourd'hui, quelle est la disponiblité du sorgho rouge dans le ${i_marche1}?</t>
  </si>
  <si>
    <t>sorgho_rouge_prix</t>
  </si>
  <si>
    <t>${sorgho_rouge_disponibilite} != 'nondisponible'</t>
  </si>
  <si>
    <t>Q288.Comment mesurez-vous le sorgho rouge ?</t>
  </si>
  <si>
    <t>Q289.Quel est le prix du Kg de sorgho rouge?</t>
  </si>
  <si>
    <t>selected(${sorgho_rouge_unite},'kg')</t>
  </si>
  <si>
    <t>Q290.Quel est le prix du Yorouba de sorgho rouge?</t>
  </si>
  <si>
    <t>selected(${sorgho_rouge_unite},'yorouba')</t>
  </si>
  <si>
    <t>Q291.Quel est le prix du Tine de sorgho rouge?</t>
  </si>
  <si>
    <t>selected(${sorgho_rouge_unite},'tine')</t>
  </si>
  <si>
    <t>sorgho_rouge_stocks_approvisionnement</t>
  </si>
  <si>
    <t>Q292.Où se trouve votre fournisseur principal pour le sorgho rouge?</t>
  </si>
  <si>
    <t>Q293.Si "à l'étranger", le fournisseur se trouve dans quel pays?</t>
  </si>
  <si>
    <t>${sorgho_rouge_localisation_fournisseur} = 'etranger'</t>
  </si>
  <si>
    <t>Q294.Si autre fournisseur étranger, veuillez préciser:</t>
  </si>
  <si>
    <t>selected(${sorgho_rouge_pays_fournisseur},'autre')</t>
  </si>
  <si>
    <t>Q295.Dans les conditions actuelles, quelle est la durée estimée de votre stock pour le sorgho rouge?</t>
  </si>
  <si>
    <t>Q296.Si vous deviez placer une commande aujourd'hui, combien de temps mettriez-vous à renouveller votre stock pour le sorgho rouge?</t>
  </si>
  <si>
    <t>if((${sorgho_rouge_stock} - ${sorgho_rouge_reapprovissionnement}) &lt;= 0, '1', '0')</t>
  </si>
  <si>
    <t>Q297.Quelle quantité(en kg) de sorgho rouge pouvez-vous stocker ?</t>
  </si>
  <si>
    <t>Q298.Quelle quantité de sorgho rouge pouvez-vous obtenir en 72 heures si vous lancez une commande ?</t>
  </si>
  <si>
    <t>alimentaire_mil_local</t>
  </si>
  <si>
    <t>selected(${alimentaire_vendus},'mil')</t>
  </si>
  <si>
    <t>##MIL LOCAL##</t>
  </si>
  <si>
    <t>Q299.Aujourd'hui, quelle est la disponiblité du mil local dans le ${i_marche1}?</t>
  </si>
  <si>
    <t>mil_local_prix</t>
  </si>
  <si>
    <t>${mil_disponibilite} != 'nondisponible'</t>
  </si>
  <si>
    <t>select_multiple l_unite_mil</t>
  </si>
  <si>
    <t>Q300.Comment mesurez-vous le mil local ?</t>
  </si>
  <si>
    <t>Q301.Quel est le prix du Kg de mil local?</t>
  </si>
  <si>
    <t>selected(${mil_local_unite},'kg')</t>
  </si>
  <si>
    <t>Q302.Quel est le prix du Yorouba de mil local?</t>
  </si>
  <si>
    <t>selected(${mil_local_unite},'yorouba')</t>
  </si>
  <si>
    <t>Q303.Quel est le prix du Tine de mil local?</t>
  </si>
  <si>
    <t>selected(${mil_local_unite},'tine')</t>
  </si>
  <si>
    <t>mil_local_stocks_approvisionnement</t>
  </si>
  <si>
    <t>Q304.Où se trouve votre fournisseur principal pour le mil local?</t>
  </si>
  <si>
    <t>Q305.Si "à l'étranger", le fournisseur se trouve dans quel pays?</t>
  </si>
  <si>
    <t>${mil_local_localisation_fournisseur} = 'etranger'</t>
  </si>
  <si>
    <t>Q306.Si autre fournisseur étranger, veuillez préciser::</t>
  </si>
  <si>
    <t>selected(${mil_local_pays_fournisseur},'autre')</t>
  </si>
  <si>
    <t>Q307.Dans les conditions actuelles, quelle est la durée estimée de votre stock pour le mil local?</t>
  </si>
  <si>
    <t>Q308.Si vous deviez placer une commande aujourd'hui, combien de temps mettriez-vous à renouveller votre stock pour le mil local?</t>
  </si>
  <si>
    <t>if((${mil_local_stock} - ${mil_local_reapprovissionnement}) &lt;= 0, '1', '0')</t>
  </si>
  <si>
    <t>Q309.Quelle quantité(en kg) de mil local pouvez-vous stocker ?</t>
  </si>
  <si>
    <t>Q310.Quelle quantité de mil local pouvez-vous obtenir en 72 heures si vous lancez une commande ?</t>
  </si>
  <si>
    <t>alimentaire_riz_local</t>
  </si>
  <si>
    <t>Riz local décortiqué</t>
  </si>
  <si>
    <t>selected(${alimentaire_vendus},'riz_local')</t>
  </si>
  <si>
    <t>##RIZ LOCAL DECORTIQUE##</t>
  </si>
  <si>
    <t>Q311.Aujourd'hui, quelle est la disponiblité du riz local décortiqué dans le ${i_marche1}?</t>
  </si>
  <si>
    <t>riz_local_prix</t>
  </si>
  <si>
    <t>${riz_local_disponibilite} != 'nondisponible'</t>
  </si>
  <si>
    <t>select_multiple l_unite_riz</t>
  </si>
  <si>
    <t>Q312.Comment mesurez-vous le riz local décortiqué?</t>
  </si>
  <si>
    <t>Q313.Quel est le prix du Kg de riz local décortiqué?</t>
  </si>
  <si>
    <t>selected(${riz_local_unite},'kg')</t>
  </si>
  <si>
    <t>Q314.Quel est le prix du Yorouba de riz local décortiqué?</t>
  </si>
  <si>
    <t>selected(${riz_local_unite},'yorouba')</t>
  </si>
  <si>
    <t>Q315.Quel est le prix du Tine de riz local décortiqué?</t>
  </si>
  <si>
    <t>selected(${riz_local_unite},'tine')</t>
  </si>
  <si>
    <t>riz_local_stocks_approvisionnement</t>
  </si>
  <si>
    <t>Q316.Où se trouve votre fournisseur principal pour le riz local?</t>
  </si>
  <si>
    <t>Q317.Si "à l'étranger", le fournisseur se trouve dans quel pays?</t>
  </si>
  <si>
    <t>${riz_local_localisation_fournisseur} = 'etranger'</t>
  </si>
  <si>
    <t>Q318.Si autre fournisseur étranger, veuillez préciser::</t>
  </si>
  <si>
    <t>selected(${riz_local_pays_fournisseur},'autre')</t>
  </si>
  <si>
    <t>Q319.Dans les conditions actuelles, quelle est la durée estimée de votre stock pour le riz local décortiqué?</t>
  </si>
  <si>
    <t>Q320.Si vous deviez placer une commande aujourd'hui, combien de temps mettriez-vous à renouveller votre stock pour le riz local décortiqué?</t>
  </si>
  <si>
    <t>if((${riz_local_stock} - ${riz_local_reapprovissionnement}) &lt;= 0, '1', '0')</t>
  </si>
  <si>
    <t>Q321.Quelle quantité(en kg) de riz local décortiqué pouvez-vous stocker ?</t>
  </si>
  <si>
    <t>Q322.Quelle quantité de riz local décortiqué pouvez-vous obtenir en 72 heures si vous lancez une commande ?</t>
  </si>
  <si>
    <t>alimentaire_riz_importe</t>
  </si>
  <si>
    <t>Riz importé</t>
  </si>
  <si>
    <t>selected(${alimentaire_vendus},'riz_importe')</t>
  </si>
  <si>
    <t>##RIZ IMPORTE##</t>
  </si>
  <si>
    <t>Q323.Aujourd'hui, quelle est la disponiblité du riz importé dans le ${i_marche1}?</t>
  </si>
  <si>
    <t>riz_importe_prix</t>
  </si>
  <si>
    <t>${riz_importe_disponibilite} != 'nondisponible'</t>
  </si>
  <si>
    <t>Q324.Comment mesurez-vous le riz importé ?</t>
  </si>
  <si>
    <t>Q325.Quel est le prix du Kg de riz importé?</t>
  </si>
  <si>
    <t>selected(${riz_importe_unite},'kg')</t>
  </si>
  <si>
    <t>Q326.Quel est le prix du Yorouba de riz importé?</t>
  </si>
  <si>
    <t>selected(${riz_importe_unite},'yorouba')</t>
  </si>
  <si>
    <t>Q327.Quel est le prix du Tine de riz importé?</t>
  </si>
  <si>
    <t>selected(${riz_importe_unite},'tine')</t>
  </si>
  <si>
    <t>riz_importe_stocks_approvisionnement</t>
  </si>
  <si>
    <t>Q328.Où se trouve votre fournisseur principal pour le riz importé?</t>
  </si>
  <si>
    <t>Q329.Si "à l'étranger", le fournisseur se trouve dans quel pays?</t>
  </si>
  <si>
    <t>${riz_importe_localisation_fournisseur} = 'etranger'</t>
  </si>
  <si>
    <t>Q330.Si autre fournisseur étranger, veuillez préciser::</t>
  </si>
  <si>
    <t>selected(${riz_importe_pays_fournisseur},'autre')</t>
  </si>
  <si>
    <t>Q331.Dans les conditions actuelles, quelle est la durée estimée de votre stock pour le riz importé?</t>
  </si>
  <si>
    <t>Q332.Si vous deviez placer une commande aujourd'hui, combien de temps mettriez-vous à renouveller votre stock pour le riz importé?</t>
  </si>
  <si>
    <t>if((${riz_importe_stock} - ${riz_importe_reapprovissionnement}) &lt;= 0, '1', '0')</t>
  </si>
  <si>
    <t>Q333.Quelle quantité(en kg) de riz importé pouvez-vous stocker ?</t>
  </si>
  <si>
    <t>Q334.Quelle quantité de riz importé pouvez-vous obtenir en 72 heures si vous lancez une commande ?</t>
  </si>
  <si>
    <t>alimentaire_fonio</t>
  </si>
  <si>
    <t>Fonio</t>
  </si>
  <si>
    <t>selected(${alimentaire_vendus},'fonio')</t>
  </si>
  <si>
    <t>##FONIO##</t>
  </si>
  <si>
    <t>Q335.Aujourd'hui, quelle est la disponiblité du fonio dans le ${i_marche1}?</t>
  </si>
  <si>
    <t>fonio_prix</t>
  </si>
  <si>
    <t>${fonio_disponibilite} != 'nondisponible'</t>
  </si>
  <si>
    <t>select_multiple l_unite_fonio</t>
  </si>
  <si>
    <t>Q336.Comment mesurez-vous le fonio ?</t>
  </si>
  <si>
    <t>Q337.Quel est le prix du Kg de fonios?</t>
  </si>
  <si>
    <t>selected(${fonio_unite},'kg')</t>
  </si>
  <si>
    <t>Q338.Quel est le prix d'1 Yorouba de fonios?</t>
  </si>
  <si>
    <t>selected(${fonio_unite},'yorouba')</t>
  </si>
  <si>
    <t>Q339.Quel est le prix d'1 Tine de fonios?</t>
  </si>
  <si>
    <t>selected(${fonio_unite},'tine')</t>
  </si>
  <si>
    <t>fonio_stocks_approvisionnement</t>
  </si>
  <si>
    <t>Q340.Où se trouve votre fournisseur principal pour cet article?</t>
  </si>
  <si>
    <t>Q341.Si "à l'étranger", le fournisseur se trouve dans quel pays?</t>
  </si>
  <si>
    <t>${fonios_localisation_fournisseur} = 'etranger'</t>
  </si>
  <si>
    <t>Q342.Si autre fournisseur étranger, veuillez préciser::</t>
  </si>
  <si>
    <t>selected(${fonios_pays_fournisseur},'autre')</t>
  </si>
  <si>
    <t>Q343.Dans les conditions actuelles, quelle est la durée estimée de votre stock pour cet article?</t>
  </si>
  <si>
    <t>Q344.Si vous deviez placer une commande aujourd'hui, combien de temps mettriez-vous à renouveller votre stock pour cet article?</t>
  </si>
  <si>
    <t>if((${fonio_stock} - ${fonio_reapprovissionnement}) &lt;= 0, '1', '0')</t>
  </si>
  <si>
    <t>Q345.Quelle quantité(en kg) de fonio pouvez-vous stocker ?</t>
  </si>
  <si>
    <t>Q346.Quelle quantité de fonio pouvez-vous obtenir en 72 heures si vous lancez une commande ?</t>
  </si>
  <si>
    <t>alimentaire_manioc</t>
  </si>
  <si>
    <t>Manioc (tubercules)</t>
  </si>
  <si>
    <t>selected(${alimentaire_vendus},'manioc')</t>
  </si>
  <si>
    <t>##MANIOC (TUBERCULES)##</t>
  </si>
  <si>
    <t>Q3447.Aujourd'hui, quelle est la disponiblité du manioc (tubercules) dans le ${i_marche1} ?</t>
  </si>
  <si>
    <t>manioc_prix</t>
  </si>
  <si>
    <t>${manioc_disponibilite} != 'nondisponible'</t>
  </si>
  <si>
    <t>Q348.Quel est le prix du Kg de manioc (tubercules)?</t>
  </si>
  <si>
    <t>manioc_stocks_approvisionnement</t>
  </si>
  <si>
    <t>Q349.Où se trouve votre fournisseur principal pour cet article?</t>
  </si>
  <si>
    <t>Q350.Si "à l'étranger", le fournisseur se trouve dans quel pays?</t>
  </si>
  <si>
    <t>${manioc_localisation_fournisseur} = 'etranger'</t>
  </si>
  <si>
    <t>Q351.Si autre fournisseur étranger, veuillez préciser::</t>
  </si>
  <si>
    <t>selected(${manioc_pays_fournisseur},'autre')</t>
  </si>
  <si>
    <t>Q352.Dans les conditions actuelles, quelle est la durée estimée de votre stock pour cet article?</t>
  </si>
  <si>
    <t>Q353.Si vous deviez placer une commande aujourd'hui, combien de temps mettriez-vous à renouveller votre stock pour cet article?</t>
  </si>
  <si>
    <t>if((${manioc_stock} - ${manioc_reapprovissionnement}) &lt;= 0, '1', '0')</t>
  </si>
  <si>
    <t>Q354.Quelle quantité(en kg) de manioc (tubercules) pouvez-vous stocker ?</t>
  </si>
  <si>
    <t>Q355.Quelle quantité de manioc (tubercules) pouvez-vous obtenir en 72 heures si vous lancez une commande ?</t>
  </si>
  <si>
    <t>alimentaire_igname</t>
  </si>
  <si>
    <t>selected(${alimentaire_vendus},'igname')</t>
  </si>
  <si>
    <t>##IGNAME##</t>
  </si>
  <si>
    <t>Q356.Aujourd'hui, quelle est la disponiblité de l'igname dans le ${i_marche1} ?</t>
  </si>
  <si>
    <t>igname_prix</t>
  </si>
  <si>
    <t>${igname_disponibilite} != 'nondisponible'</t>
  </si>
  <si>
    <t>Q357.Quel est le prix du Kg d'igname?</t>
  </si>
  <si>
    <t>igname_stocks_approvisionnement</t>
  </si>
  <si>
    <t>Q358.Où se trouve votre fournisseur principal pour cet article?</t>
  </si>
  <si>
    <t>Q359.Si "à l'étranger", le fournisseur se trouve dans quel pays?</t>
  </si>
  <si>
    <t>${igname_localisation_fournisseur} = 'etranger'</t>
  </si>
  <si>
    <t>Q360.Si autre fournisseur étranger, veuillez préciser::</t>
  </si>
  <si>
    <t>selected(${igname_pays_fournisseur},'autre')</t>
  </si>
  <si>
    <t>Q361.Dans les conditions actuelles, quelle est la durée estimée de votre stock pour cet article?</t>
  </si>
  <si>
    <t>Q362.Si vous deviez placer une commande aujourd'hui, combien de temps mettriez-vous à renouveller votre stock pour cet article?</t>
  </si>
  <si>
    <t>if((${igname_stock} - ${igname_reapprovissionnement}) &lt;= 0, '1', '0')</t>
  </si>
  <si>
    <t>Q363.Quelle quantité(en kg) d'igname pouvez-vous stocker ?</t>
  </si>
  <si>
    <t>Q364.Quelle quantité d'igname pouvez-vous obtenir en 72 heures si vous lancez une commande ?</t>
  </si>
  <si>
    <t>alimentaire_patate</t>
  </si>
  <si>
    <t>Patate douce</t>
  </si>
  <si>
    <t>selected(${alimentaire_vendus},'patate')</t>
  </si>
  <si>
    <t>##PATATE DOUCE##</t>
  </si>
  <si>
    <t>Q365.Aujourd'hui, quelle est la disponiblité de la patate douce dans le ${i_marche1} ?</t>
  </si>
  <si>
    <t>patate_prix</t>
  </si>
  <si>
    <t>${patate_disponibilite} != 'nondisponible'</t>
  </si>
  <si>
    <t>Q366.Quel est le prix du Kg de patate douce?</t>
  </si>
  <si>
    <t>patate_stocks_approvisionnement</t>
  </si>
  <si>
    <t>Q367.Où se trouve votre fournisseur principal pour cet article?</t>
  </si>
  <si>
    <t>Q368.Si "à l'étranger", le fournisseur se trouve dans quel pays?</t>
  </si>
  <si>
    <t>${patate_localisation_fournisseur} = 'etranger'</t>
  </si>
  <si>
    <t>Q369.Si autre fournisseur étranger, veuillez préciser::</t>
  </si>
  <si>
    <t>selected(${patate_pays_fournisseur},'autre')</t>
  </si>
  <si>
    <t>Q370.Dans les conditions actuelles, quelle est la durée estimée de votre stock pour cet article?</t>
  </si>
  <si>
    <t>Q371.Si vous deviez placer une commande aujourd'hui, combien de temps mettriez-vous à renouveller votre stock pour cet article?</t>
  </si>
  <si>
    <t>if((${patate_stock} - ${patate_reapprovissionnement}) &lt;= 0, '1', '0')</t>
  </si>
  <si>
    <t>Q372.Quelle quantité(en kg) de patate douce pouvez-vous stocker ?</t>
  </si>
  <si>
    <t>Q373.Quelle quantité de patate douce pouvez-vous obtenir en 72 heures si vous lancez une commande ?</t>
  </si>
  <si>
    <t>alimentaire_pomme_de_terre</t>
  </si>
  <si>
    <t>selected(${alimentaire_vendus},'pomme_de_terre')</t>
  </si>
  <si>
    <t>##POMME DE TERRE##</t>
  </si>
  <si>
    <t>Q374.Aujourd'hui, quelle est la disponiblité de la pomme de terre dans le ${i_marche1} ?</t>
  </si>
  <si>
    <t>pomme_de_terre_prix</t>
  </si>
  <si>
    <t>${pomme_de_terre_disponibilite} != 'nondisponible'</t>
  </si>
  <si>
    <t>Q375.Quel est le prix du Kg de pomme de terre?</t>
  </si>
  <si>
    <t>pomme_de_terre_stocks_approvisionnement</t>
  </si>
  <si>
    <t>Q376.Où se trouve votre fournisseur principal pour cet article?</t>
  </si>
  <si>
    <t>Q377.Si "à l'étranger", le fournisseur se trouve dans quel pays?</t>
  </si>
  <si>
    <t>${pomme_de_terre_localisation_fournisseur} = 'etranger'</t>
  </si>
  <si>
    <t>Q378.Si autre fournisseur étranger, veuillez préciser::</t>
  </si>
  <si>
    <t>selected(${pomme_de_terre_pays_fournisseur},'autre')</t>
  </si>
  <si>
    <t>Q379.Dans les conditions actuelles, quelle est la durée estimée de votre stock pour cet article?</t>
  </si>
  <si>
    <t>Q380.Si vous deviez placer une commande aujourd'hui, combien de temps mettriez-vous à renouveller votre stock pour cet article?</t>
  </si>
  <si>
    <t>if((${pomme_de_terre_stock} - ${pomme_de_terre_reapprovissionnement}) &lt;= 0, '1', '0')</t>
  </si>
  <si>
    <t>Q381.Quelle quantité(en kg) de pomme de terre pouvez-vous stocker ?</t>
  </si>
  <si>
    <t>Q382.Quelle quantité de pomme de terre pouvez-vous obtenir en 72 heures si vous lancez une commande ?</t>
  </si>
  <si>
    <t>alimentaire_viande_beuf</t>
  </si>
  <si>
    <t>Viande de bœuf</t>
  </si>
  <si>
    <t>selected(${alimentaire_vendus},'viande_beuf')</t>
  </si>
  <si>
    <t>##VIANDE DE BŒUF##</t>
  </si>
  <si>
    <t>Q383.Aujourd'hui, quelle est la disponiblité de la viande de bœuf dans le ${i_marche1}?</t>
  </si>
  <si>
    <t>viande_beuf_prix</t>
  </si>
  <si>
    <t>${viande_beuf_disponibilite} != 'nondisponible'</t>
  </si>
  <si>
    <t>Q384.Quel est le prix du Kg de viande de boeuf?</t>
  </si>
  <si>
    <t>&lt;span style="color:#fa8072"&gt;&lt;b&gt;Saisissez le prix le moins cher &lt;/b&gt;&lt;/span&gt;</t>
  </si>
  <si>
    <t>viande_beuf_stocks_approvisionnement</t>
  </si>
  <si>
    <t>Q385.Où se trouve votre fournisseur principal pour cet article?</t>
  </si>
  <si>
    <t>Q386.Si "à l'étranger", le fournisseur se trouve dans quel pays?</t>
  </si>
  <si>
    <t>${viandes_beuf_localisation_fournisseur} = 'etranger'</t>
  </si>
  <si>
    <t>Q387.Si autre fournisseur étranger, veuillez préciser::</t>
  </si>
  <si>
    <t>selected(${viandes_beuf_pays_fournisseur},'autre')</t>
  </si>
  <si>
    <t>Q388.Dans les conditions actuelles, quelle est la durée estimée de votre stock pour cet article?</t>
  </si>
  <si>
    <t>Q389.Si vous deviez placer une commande aujourd'hui, combien de temps mettriez-vous à renouveller votre stock pour cet article?</t>
  </si>
  <si>
    <t>if((${viande_beuf_stock} - ${viande_beuf_reapprovissionnement}) &lt;= 0, '1', '0')</t>
  </si>
  <si>
    <t>Q390.Quelle quantité(en kg) de viande de bœuf pouvez-vous stocker ?</t>
  </si>
  <si>
    <t>Q391.Quelle quantité de viande de bœuf pouvez-vous obtenir en 72 heures si vous lancez une commande ?</t>
  </si>
  <si>
    <t>alimentaire_viande_mouton</t>
  </si>
  <si>
    <t>Viande de mouton / chèvre</t>
  </si>
  <si>
    <t>selected(${alimentaire_vendus},'viande_mouton')</t>
  </si>
  <si>
    <t>##VIANDE DE MOUTON##</t>
  </si>
  <si>
    <t>Q392.Aujourd'hui, quelle est la disponiblité de viande de mouton / chèvre dans le ${i_marche1}?</t>
  </si>
  <si>
    <t>viande_mouton_prix</t>
  </si>
  <si>
    <t>${viande_mouton_disponibilite} != 'nondisponible'</t>
  </si>
  <si>
    <t>Q393.Quel est le prix du Kg de viande de mouton / chèvre?</t>
  </si>
  <si>
    <t>viande_mouton_stocks_approvisionnement</t>
  </si>
  <si>
    <t>Q394.Où se trouve votre fournisseur principal pour cet article?</t>
  </si>
  <si>
    <t>Q395.Si "à l'étranger", le fournisseur se trouve dans quel pays?</t>
  </si>
  <si>
    <t>${viandes_mouton_localisation_fournisseur} = 'etranger'</t>
  </si>
  <si>
    <t>Q396.Si autre fournisseur étranger, veuillez préciser::</t>
  </si>
  <si>
    <t>selected(${viandes_mouton_pays_fournisseur},'autre')</t>
  </si>
  <si>
    <t>Q397.Dans les conditions actuelles, quelle est la durée estimée de votre stock pour cet article?</t>
  </si>
  <si>
    <t>Q398.Si vous deviez placer une commande aujourd'hui, combien de temps mettriez-vous à renouveller votre stock pour cet article?</t>
  </si>
  <si>
    <t>if((${viande_mouton_stock} - ${viande_mouton_reapprovissionnement}) &lt;= 0, '1', '0')</t>
  </si>
  <si>
    <t>Q399.Quelle quantité(en kg) de viande de mouton / chèvre pouvez-vous stocker ?</t>
  </si>
  <si>
    <t>Q400.Quelle quantité de viande de mouton / chèvre pouvez-vous obtenir en 72 heures si vous lancez une commande ?</t>
  </si>
  <si>
    <t>alimentaire_poisson</t>
  </si>
  <si>
    <t>Poisson frais</t>
  </si>
  <si>
    <t>selected(${alimentaire_vendus},'poisson')</t>
  </si>
  <si>
    <t>##POISSON FRAIS##</t>
  </si>
  <si>
    <t>Q401.Aujourd'hui, quelle est la disponiblité du poisson frais dans le ${i_marche1}?</t>
  </si>
  <si>
    <t>poisson_prix</t>
  </si>
  <si>
    <t>${poisson_disponibilite} != 'nondisponible'</t>
  </si>
  <si>
    <t>Q402.Quel est le prix du Kg de poisson frais?</t>
  </si>
  <si>
    <t>poisson_stocks_approvisionnement</t>
  </si>
  <si>
    <t>Q403.Où se trouve votre fournisseur principal pour cet article?</t>
  </si>
  <si>
    <t>Q404.Si "à l'étranger", le fournisseur se trouve dans quel pays?</t>
  </si>
  <si>
    <t>${poissons_localisation_fournisseur} = 'etranger'</t>
  </si>
  <si>
    <t>Q405.Si autre fournisseur étranger, veuillez préciser::</t>
  </si>
  <si>
    <t>selected(${poissons_pays_fournisseur},'autre')</t>
  </si>
  <si>
    <t>Q406.Dans les conditions actuelles, quelle est la durée estimée de votre stock pour cet article?</t>
  </si>
  <si>
    <t>Q407.Si vous deviez placer une commande aujourd'hui, combien de temps mettriez-vous à renouveller votre stock pour cet article?</t>
  </si>
  <si>
    <t>if((${poisson_stock} - ${poisson_reapprovissionnement}) &lt;= 0, '1', '0')</t>
  </si>
  <si>
    <t>Q408.Quelle quantité(en kg) de poisson frais pouvez-vous stocker ?</t>
  </si>
  <si>
    <t>Q409.Quelle quantité de poisson frais pouvez-vous obtenir en 72 heures si vous lancez une commande ?</t>
  </si>
  <si>
    <t>alimentaire_lait_en_poudre</t>
  </si>
  <si>
    <t>Lait en poudre</t>
  </si>
  <si>
    <t>selected(${alimentaire_vendus},'lait_en_poudre')</t>
  </si>
  <si>
    <t>##LAIT EN POUDRE##</t>
  </si>
  <si>
    <t>Q410.Aujourd'hui, quelle est la disponiblité du lait en poudre dans le ${i_marche1}?</t>
  </si>
  <si>
    <t>lait_en_poudre_prix</t>
  </si>
  <si>
    <t>${lait_en_poudre_disponibilite} != 'nondisponible'</t>
  </si>
  <si>
    <t>Q411.Quel est le prix du Kg de lait en poudre?</t>
  </si>
  <si>
    <t>lait_en_poudre_stocks_approvisionnement</t>
  </si>
  <si>
    <t>Q412.Où se trouve votre fournisseur principal pour cet article?</t>
  </si>
  <si>
    <t>Q413.Si "à l'étranger", le fournisseur se trouve dans quel pays?</t>
  </si>
  <si>
    <t>${lait_en_poudres_localisation_fournisseur} = 'etranger'</t>
  </si>
  <si>
    <t>Q414.Si autre fournisseur étranger, veuillez préciser::</t>
  </si>
  <si>
    <t>selected(${lait_en_poudres_pays_fournisseur},'autre')</t>
  </si>
  <si>
    <t>Q415.Dans les conditions actuelles, quelle est la durée estimée de votre stock pour cet article?</t>
  </si>
  <si>
    <t>Q416.Si vous deviez placer une commande aujourd'hui, combien de temps mettriez-vous à renouveller votre stock pour cet article?</t>
  </si>
  <si>
    <t>if((${lait_en_poudre_stock} - ${lait_en_poudre_reapprovissionnement}) &lt;= 0, '1', '0')</t>
  </si>
  <si>
    <t>Q417.Quelle quantité(en kg) de lait en poudre pouvez-vous stocker ?</t>
  </si>
  <si>
    <t>Q418.Quelle quantité de lait en poudre pouvez-vous obtenir en 72 heures si vous lancez une commande ?</t>
  </si>
  <si>
    <t>alimentaire_lait_frais</t>
  </si>
  <si>
    <t>Lait frais</t>
  </si>
  <si>
    <t>selected(${alimentaire_vendus},'lait_frais')</t>
  </si>
  <si>
    <t>##LAIT FRAIS##</t>
  </si>
  <si>
    <t>Q420.Aujourd'hui, quelle est la disponiblité du lait frais dans le ${i_marche1}?</t>
  </si>
  <si>
    <t>lait_frais_prix</t>
  </si>
  <si>
    <t>${lait_frais_disponibilite} != 'nondisponible'</t>
  </si>
  <si>
    <t>Q421.Quel est le prix du litre de lait frais?</t>
  </si>
  <si>
    <t>lait_frais_stocks_approvisionnement</t>
  </si>
  <si>
    <t>Q422.Où se trouve votre fournisseur principal pour cet article?</t>
  </si>
  <si>
    <t>Q423.Si "à l'étranger", le fournisseur se trouve dans quel pays?</t>
  </si>
  <si>
    <t>${lait_fraiss_localisation_fournisseur} = 'etranger'</t>
  </si>
  <si>
    <t>Q424.Si autre fournisseur étranger, veuillez préciser::</t>
  </si>
  <si>
    <t>selected(${lait_fraiss_pays_fournisseur},'autre')</t>
  </si>
  <si>
    <t>Q425.Dans les conditions actuelles, quelle est la durée estimée de votre stock pour cet article?</t>
  </si>
  <si>
    <t>Q426.Si vous deviez placer une commande aujourd'hui, combien de temps mettriez-vous à renouveller votre stock pour cet article?</t>
  </si>
  <si>
    <t>if((${lait_frais_stock} - ${lait_frais_reapprovissionnement}) &lt;= 0, '1', '0')</t>
  </si>
  <si>
    <t>Q427.Quelle quantité(en kg) de lait frais pouvez-vous stocker ?</t>
  </si>
  <si>
    <t>Q428.Quelle quantité de lait frais pouvez-vous obtenir en 72 heures si vous lancez une commande ?</t>
  </si>
  <si>
    <t>alimentaire_haricot</t>
  </si>
  <si>
    <t>Niebé / haricot local blanc</t>
  </si>
  <si>
    <t>selected(${alimentaire_vendus},'niebe')</t>
  </si>
  <si>
    <t>##NIEBE / HARICOT LOCAL BLANC##</t>
  </si>
  <si>
    <t>Q429.Aujourd'hui, quelle est la disponiblité du Niebé / haricot local blanc dans le ${i_marche1}?</t>
  </si>
  <si>
    <t>haricot_prix</t>
  </si>
  <si>
    <t>${haricot_disponibilite} != 'nondisponible'</t>
  </si>
  <si>
    <t>select_multiple l_unite_haricot</t>
  </si>
  <si>
    <t>Q430.Comment mesurez-vous le Niebé / haricot local blanc ?</t>
  </si>
  <si>
    <t>Q431.Quel est le prix d'1Kg de Niebé / haricot local blanc?</t>
  </si>
  <si>
    <t>selected(${haricot_unite},'kg')</t>
  </si>
  <si>
    <t>Q432.Quel est le prix d'1 Yorouba de Niebé / haricot local blanc?</t>
  </si>
  <si>
    <t>selected(${haricot_unite},'yorouba')</t>
  </si>
  <si>
    <t>Q433.Quel est le prix d'1 Tine de Niebé / haricot local blanc?</t>
  </si>
  <si>
    <t>selected(${haricot_unite},'tine')</t>
  </si>
  <si>
    <t>haricot_stocks_approvisionnement</t>
  </si>
  <si>
    <t>Q434.Où se trouve votre fournisseur principal pour cet article?</t>
  </si>
  <si>
    <t>Q435.Si "à l'étranger", le fournisseur se trouve dans quel pays?</t>
  </si>
  <si>
    <t>${haricots_localisation_fournisseur} = 'etranger'</t>
  </si>
  <si>
    <t>Q436.Si autre fournisseur étranger, veuillez préciser::</t>
  </si>
  <si>
    <t>selected(${haricots_pays_fournisseur},'autre')</t>
  </si>
  <si>
    <t>Q437.Dans les conditions actuelles, quelle est la durée estimée de votre stock pour cet article?</t>
  </si>
  <si>
    <t>Q438.Si vous deviez placer une commande aujourd'hui, combien de temps mettriez-vous à renouveller votre stock pour cet article?</t>
  </si>
  <si>
    <t>if((${haricot_stock} - ${haricot_reapprovissionnement}) &lt;= 0, '1', '0')</t>
  </si>
  <si>
    <t>Q439.Quelle quantité(en kg) de niebé / haricot local blanc pouvez-vous stocker ?</t>
  </si>
  <si>
    <t>Q440.Quelle quantité de niebé / haricot local blanc pouvez-vous obtenir en 72 heures si vous lancez une commande ?</t>
  </si>
  <si>
    <t>alimentaire_arachide_coque</t>
  </si>
  <si>
    <t>Arachide coque</t>
  </si>
  <si>
    <t>selected(${alimentaire_vendus},'arachide_coque')</t>
  </si>
  <si>
    <t>##ARACHIDE COQUE##</t>
  </si>
  <si>
    <t>Q441.Aujourd'hui, quelle est la disponiblité de l'arachide coque dans le ${i_marche1}?</t>
  </si>
  <si>
    <t>arachide_coque_prix</t>
  </si>
  <si>
    <t>${arachide_coque_disponibilite} != 'nondisponible'</t>
  </si>
  <si>
    <t>select_multiple l_unite_arachide</t>
  </si>
  <si>
    <t>Q442.Comment mesurez-vous l'arachide coque ?</t>
  </si>
  <si>
    <t>Q443.Quel est le prix d'1Kg d'arachide coque?</t>
  </si>
  <si>
    <t>selected(${arachide_coque_unite},'kg')</t>
  </si>
  <si>
    <t>&lt;span style="color:#fa8072"&gt;&lt;b&gt; Saisissez le prix le moins cher&lt;/b&gt;&lt;/span&gt;</t>
  </si>
  <si>
    <t>Q444.Quel est le prix d'1 Yorouba d'arachide coque?</t>
  </si>
  <si>
    <t>selected(${arachide_coque_unite},'yorouba')</t>
  </si>
  <si>
    <t>Q445.Quel est le prix d'1 Tine d'arachide coque?</t>
  </si>
  <si>
    <t>selected(${arachide_coque_unite},'tine')</t>
  </si>
  <si>
    <t>arachide_coque_stocks_approvisionnement</t>
  </si>
  <si>
    <t>Q446.Où se trouve votre fournisseur principal pour cet article?</t>
  </si>
  <si>
    <t>Q447.Si "à l'étranger", le fournisseur se trouve dans quel pays?</t>
  </si>
  <si>
    <t>${arachides_coque_localisation_fournisseur} = 'etranger'</t>
  </si>
  <si>
    <t>Q448.Si autre fournisseur étranger, veuillez préciser:</t>
  </si>
  <si>
    <t>selected(${arachides_coque_pays_fournisseur},'autre')</t>
  </si>
  <si>
    <t>Q449.Dans les conditions actuelles, quelle est la durée estimée de votre stock pour cet article?</t>
  </si>
  <si>
    <t>Q450.Si vous deviez placer une commande aujourd'hui, combien de temps mettriez-vous à renouveller votre stock pour cet article?</t>
  </si>
  <si>
    <t>if((${arachide_coque_stock} - ${arachide_coque_reapprovissionnement}) &lt;= 0, '1', '0')</t>
  </si>
  <si>
    <t>Q451.Quelle quantité(en kg) d'arachide coque pouvez-vous stocker ?</t>
  </si>
  <si>
    <t>452.Quelle quantité d'arachide coque pouvez-vous obtenir en 72 heures si vous lancez une commande ?</t>
  </si>
  <si>
    <t>alimentaire_arachide_graine</t>
  </si>
  <si>
    <t>Arachide graine</t>
  </si>
  <si>
    <t>selected(${alimentaire_vendus},'arachide_graine')</t>
  </si>
  <si>
    <t>##ARACHIDE GRAINE##</t>
  </si>
  <si>
    <t>Q453.Aujourd'hui, quelle est la disponiblité de l'arachide graine dans le ${i_marche1}?</t>
  </si>
  <si>
    <t>arachide_graine_prix</t>
  </si>
  <si>
    <t>${arachide_graine_disponibilite} != 'nondisponible'</t>
  </si>
  <si>
    <t>Q454.Comment mesurez-vous l'arachide graine ?</t>
  </si>
  <si>
    <t>Q455.Quel est le prix d'1Kg d'arachide graine?</t>
  </si>
  <si>
    <t>selected(${arachide_graine_unite},'kg')</t>
  </si>
  <si>
    <t>Q456.Quel est le prix d'1 Yorouba d'arachide graine?</t>
  </si>
  <si>
    <t>selected(${arachide_graine_unite},'yorouba')</t>
  </si>
  <si>
    <t>Q457.Quel est le prix d'1 Tine d'arachide graine?</t>
  </si>
  <si>
    <t>selected(${arachide_graine_unite},'tine')</t>
  </si>
  <si>
    <t>arachide_graine_stocks_approvisionnement</t>
  </si>
  <si>
    <t>Q458.Où se trouve votre fournisseur principal pour cet article?</t>
  </si>
  <si>
    <t>Q459.Si "à l'étranger", le fournisseur se trouve dans quel pays?</t>
  </si>
  <si>
    <t>${arachides_graine_localisation_fournisseur} = 'etranger'</t>
  </si>
  <si>
    <t>Q460.Si autre fournisseur étranger, veuillez préciser:</t>
  </si>
  <si>
    <t>selected(${arachides_graine_pays_fournisseur},'autre')</t>
  </si>
  <si>
    <t>Q461.Dans les conditions actuelles, quelle est la durée estimée de votre stock pour cet article?</t>
  </si>
  <si>
    <t>Q462.Si vous deviez placer une commande aujourd'hui, combien de temps mettriez-vous à renouveller votre stock pour cet article?</t>
  </si>
  <si>
    <t>if((${arachide_graine_stock} - ${arachide_graine_reapprovissionnement}) &lt;= 0, '1', '0')</t>
  </si>
  <si>
    <t>Q463.Quelle quantité(en kg) d'arachide graine pouvez-vous stocker ?</t>
  </si>
  <si>
    <t>Q464.Quelle quantité d'arachide graine pouvez-vous obtenir en 72 heures si vous lancez une commande ?</t>
  </si>
  <si>
    <t>alimentaire_voandzou</t>
  </si>
  <si>
    <t>Voandzou ou pois de terre</t>
  </si>
  <si>
    <t>selected(${alimentaire_vendus},'voandzou')</t>
  </si>
  <si>
    <t>##VOANDZOU OU POIS DE TERRE##</t>
  </si>
  <si>
    <t>Q465.Aujourd'hui, quelle est la disponiblité de voandzou ou pois de terre dans le ${i_marche1}?</t>
  </si>
  <si>
    <t>voandzou_prix</t>
  </si>
  <si>
    <t>${voandzou_disponibilite} != 'nondisponible'</t>
  </si>
  <si>
    <t>select_multiple l_unite_voandzou</t>
  </si>
  <si>
    <t>Q466.Comment mesurez-vous le voandzou ou pois de terre ?</t>
  </si>
  <si>
    <t>Q467.Quel est le prix d'1Kg de voandzou ou pois de terre?</t>
  </si>
  <si>
    <t>selected(${voandzou_unite},'kg')</t>
  </si>
  <si>
    <t>Q468.Quel est le prix d'1 Yorouba de voandzou ou pois de terre?</t>
  </si>
  <si>
    <t>selected(${voandzou_unite},'yorouba')</t>
  </si>
  <si>
    <t>Q469.Quel est le prix d'1 Tine de voandzou ou pois de terre?</t>
  </si>
  <si>
    <t>selected(${voandzou_unite},'tine')</t>
  </si>
  <si>
    <t>voandzou_stocks_approvisionnement</t>
  </si>
  <si>
    <t>Q470.Où se trouve votre fournisseur principal pour cet article?</t>
  </si>
  <si>
    <t>Q471.Si "à l'étranger", le fournisseur se trouve dans quel pays?</t>
  </si>
  <si>
    <t>${voandzous_localisation_fournisseur} = 'etranger'</t>
  </si>
  <si>
    <t>Q472.Si autre fournisseur étranger, veuillez préciser::</t>
  </si>
  <si>
    <t>selected(${voandzous_pays_fournisseur},'autre')</t>
  </si>
  <si>
    <t>Q473.Dans les conditions actuelles, quelle est la durée estimée de votre stock pour cet article?</t>
  </si>
  <si>
    <t>Q474.Si vous deviez placer une commande aujourd'hui, combien de temps mettriez-vous à renouveller votre stock pour cet article?</t>
  </si>
  <si>
    <t>if((${voandzou_stock} - ${voandzou_reapprovissionnement}) &lt;= 0, '1', '0')</t>
  </si>
  <si>
    <t>Q475.Quelle quantité(en kg) de voandzou ou pois de terre pouvez-vous stocker ?</t>
  </si>
  <si>
    <t>Q476.Quelle quantité de voandzou ou pois de terre pouvez-vous obtenir en 72 heures si vous lancez une commande ?</t>
  </si>
  <si>
    <t>alimentaire_oignon</t>
  </si>
  <si>
    <t>Oignon frais</t>
  </si>
  <si>
    <t>selected(${alimentaire_vendus},'oignon')</t>
  </si>
  <si>
    <t>##OIGNON FRAIS##</t>
  </si>
  <si>
    <t>Q477.Aujourd'hui, quelle est la disponiblité des oignons frais dans le ${i_marche1}?</t>
  </si>
  <si>
    <t>oignon_prix</t>
  </si>
  <si>
    <t>${oignon_disponibilite} != 'nondisponible'</t>
  </si>
  <si>
    <t>select_multiple l_unite_oignon</t>
  </si>
  <si>
    <t>Q478.Comment mesurez-vous l'oignon frais?</t>
  </si>
  <si>
    <t>Q479.Quel est le prix d'1Kg d'oignons frais?</t>
  </si>
  <si>
    <t>selected(${oignon_unite},'kg')</t>
  </si>
  <si>
    <t>Q480.Quel est le prix d'1 Yorouba d'oignons frais?</t>
  </si>
  <si>
    <t>selected(${oignon_unite},'yorouba')</t>
  </si>
  <si>
    <t>Q481.Quel est le prix d'un tas d'oignons frais?</t>
  </si>
  <si>
    <t>selected(${oignon_unite},'tas')</t>
  </si>
  <si>
    <t>oignon_stocks_approvisionnement</t>
  </si>
  <si>
    <t>Q482.Où se trouve votre fournisseur principal pour cet article?</t>
  </si>
  <si>
    <t>Q483.Si "à l'étranger", le fournisseur se trouve dans quel pays?</t>
  </si>
  <si>
    <t>${oignons_localisation_fournisseur} = 'etranger'</t>
  </si>
  <si>
    <t>Q484.Si autre fournisseur étranger, veuillez préciser::</t>
  </si>
  <si>
    <t>selected(${oignons_pays_fournisseur},'autre')</t>
  </si>
  <si>
    <t>Q485.Dans les conditions actuelles, quelle est la durée estimée de votre stock pour cet article?</t>
  </si>
  <si>
    <t>Q486.Si vous deviez placer une commande aujourd'hui, combien de temps mettriez-vous à renouveller votre stock pour cet article?</t>
  </si>
  <si>
    <t>if((${oignon_stock} - ${oignon_reapprovissionnement}) &lt;= 0, '1', '0')</t>
  </si>
  <si>
    <t>Q487.Quelle quantité(en kg) d'oignon frais pouvez-vous stocker ?</t>
  </si>
  <si>
    <t>Q488.Quelle quantité d'oignon frais pouvez-vous obtenir en 72 heures si vous lancez une commande ?</t>
  </si>
  <si>
    <t>alimentaire_tomate</t>
  </si>
  <si>
    <t>Tomate ronde</t>
  </si>
  <si>
    <t>selected(${alimentaire_vendus},'tomate')</t>
  </si>
  <si>
    <t>##TOMATE RONDE##</t>
  </si>
  <si>
    <t>Q489.Aujourd'hui, quelle est la disponiblité des tomates rondes dans le ${i_marche1}?</t>
  </si>
  <si>
    <t>tomate_prix</t>
  </si>
  <si>
    <t>${tomate_disponibilite} != 'nondisponible'</t>
  </si>
  <si>
    <t>select_multiple l_unite_tomate</t>
  </si>
  <si>
    <t>Q490.Comment mesurez-vous les tomates rondes ?</t>
  </si>
  <si>
    <t>Q491.Quel est le prix d'1Kg de tomates rondes?</t>
  </si>
  <si>
    <t>selected(${tomate_unite},'kg')</t>
  </si>
  <si>
    <t>Q492.Quel est le prix d'un tas de tomates rondes?</t>
  </si>
  <si>
    <t>selected(${tomate_unite},'tas')</t>
  </si>
  <si>
    <t>tomate_stocks_approvisionnement</t>
  </si>
  <si>
    <t>Q493.Où se trouve votre fournisseur principal pour cet article?</t>
  </si>
  <si>
    <t>Q494.Si "à l'étranger", le fournisseur se trouve dans quel pays?</t>
  </si>
  <si>
    <t>${tomates_localisation_fournisseur} = 'etranger'</t>
  </si>
  <si>
    <t>Q495.Si autre fournisseur étranger, veuillez préciser::</t>
  </si>
  <si>
    <t>selected(${tomates_pays_fournisseur},'autre')</t>
  </si>
  <si>
    <t>Q496.Dans les conditions actuelles, quelle est la durée estimée de votre stock pour cet article?</t>
  </si>
  <si>
    <t>Q497.Si vous deviez placer une commande aujourd'hui, combien de temps mettriez-vous à renouveller votre stock pour cet article?</t>
  </si>
  <si>
    <t>if((${tomate_stock} - ${tomate_reapprovissionnement}) &lt;= 0, '1', '0')</t>
  </si>
  <si>
    <t>Q498.Quelle quantité(en kg) de tomate ronde pouvez-vous stocker ?</t>
  </si>
  <si>
    <t>Q499.Quelle quantité de tomate ronde pouvez-vous obtenir en 72 heures si vous lancez une commande ?</t>
  </si>
  <si>
    <t>alimentaire_feuille</t>
  </si>
  <si>
    <t xml:space="preserve">Feuilles fraîches (pour sauce) </t>
  </si>
  <si>
    <t>selected(${alimentaire_vendus},'feuille')</t>
  </si>
  <si>
    <t>##FEUILLES FRAICHES (POUR LA SAUCE)##</t>
  </si>
  <si>
    <t>Q500.Aujourd'hui, quelle est la disponiblité des feuilles fraîches (pour la sauce) dans le ${i_marche1}?</t>
  </si>
  <si>
    <t>feuille_prix</t>
  </si>
  <si>
    <t>${feuille_disponibilite} != 'nondisponible'</t>
  </si>
  <si>
    <t>select_multiple l_unite_feuille</t>
  </si>
  <si>
    <t>Q501.Comment mesurez-vous les Feuilles fraîches (pour la sauce) ?</t>
  </si>
  <si>
    <t>Q502.Quel est le prix d'1Kg de Feuilles fraîches (pour la sauce)?</t>
  </si>
  <si>
    <t>selected(${feuille_unite},'kg')</t>
  </si>
  <si>
    <t>Q503.Quel est le prix d'un tas de Feuilles fraîches (pour la sauce)?</t>
  </si>
  <si>
    <t>selected(${feuille_unite},'tas')</t>
  </si>
  <si>
    <t>feuille_stocks_approvisionnement</t>
  </si>
  <si>
    <t>Q504.Où se trouve votre fournisseur principal pour cet article?</t>
  </si>
  <si>
    <t>Q505.Si "à l'étranger", le fournisseur se trouve dans quel pays?</t>
  </si>
  <si>
    <t>${feuilles_localisation_fournisseur} = 'etranger'</t>
  </si>
  <si>
    <t>Q506.Si autre fournisseur étranger, veuillez préciser::</t>
  </si>
  <si>
    <t>selected(${feuilles_pays_fournisseur},'autre')</t>
  </si>
  <si>
    <t>Q507.Dans les conditions actuelles, quelle est la durée estimée de votre stock pour cet article?</t>
  </si>
  <si>
    <t>Q508.Si vous deviez placer une commande aujourd'hui, combien de temps mettriez-vous à renouveller votre stock pour cet article?</t>
  </si>
  <si>
    <t>if((${feuille_stock} - ${feuille_reapprovissionnement}) &lt;= 0, '1', '0')</t>
  </si>
  <si>
    <t>Q509.Quelle quantité(en kg) de feuilles fraîches (pour sauce)  pouvez-vous stocker ?</t>
  </si>
  <si>
    <t>Q510.Quelle quantité de feuilles fraîches (pour sauce) pouvez-vous obtenir en 72 heures si vous lancez une commande ?</t>
  </si>
  <si>
    <t>alimentaire_huile</t>
  </si>
  <si>
    <t>Huile d'arachide</t>
  </si>
  <si>
    <t>selected(${alimentaire_vendus},'huile')</t>
  </si>
  <si>
    <t>##HUILE D'ARACHIDE##</t>
  </si>
  <si>
    <t>Q511.Aujourd'hui, quelle est la disponiblité de l'huile d'arachide dans le ${i_marche1}?</t>
  </si>
  <si>
    <t>huile_prix</t>
  </si>
  <si>
    <t>${huile_disponibilite} != 'nondisponible'</t>
  </si>
  <si>
    <t>Q512.Quel est le prix du litre d'huile d'arachide?</t>
  </si>
  <si>
    <t>huile_stocks_approvisionnement</t>
  </si>
  <si>
    <t>Q513.Où se trouve votre fournisseur principal pour cet article?</t>
  </si>
  <si>
    <t>Q514.Si "à l'étranger", le fournisseur se trouve dans quel pays?</t>
  </si>
  <si>
    <t>${huile_localisation_fournisseur} = 'etranger'</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</si>
  <si>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</si>
  <si>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</si>
  <si>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</si>
  <si>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if((${huile_stock} - ${huile_reapprovissionnement}) &lt;= 0, '1', '0')</t>
  </si>
  <si>
    <t>Q518.Quelle quantité(en kg) d'huile d'arachide pouvez-vous stocker ?</t>
  </si>
  <si>
    <t>Q519.Quelle quantité d'huile d'arachide pouvez-vous obtenir en 72 heures si vous lancez une commande ?</t>
  </si>
  <si>
    <t>alimentaire_beurre</t>
  </si>
  <si>
    <t>Beurre de karite</t>
  </si>
  <si>
    <t>selected(${alimentaire_vendus},'beurre')</t>
  </si>
  <si>
    <t>##BEURRE DE KARITE##</t>
  </si>
  <si>
    <t>Q520.Aujourd'hui, quelle est la disponiblité du beurre de karité dans le ${i_marche1}?</t>
  </si>
  <si>
    <t>beurre_prix</t>
  </si>
  <si>
    <t>${beurre_disponibilite} != 'nondisponible'</t>
  </si>
  <si>
    <t>select_multiple l_unite_beurre</t>
  </si>
  <si>
    <t>Q521.Comment mesurez-vous le beurre de karité?</t>
  </si>
  <si>
    <t>Q522.Quel est le prix d'1L de beurre de karité?</t>
  </si>
  <si>
    <t>selected(${beurre_unite},'litre')</t>
  </si>
  <si>
    <t>Q523.Quel est le prix d'1Kg de beurre de karité?</t>
  </si>
  <si>
    <t>selected(${beurre_unite},'kg')</t>
  </si>
  <si>
    <t>Q524.Quel est le prix d'une boule de beurre de karité?</t>
  </si>
  <si>
    <t>selected(${beurre_unite},'boule')</t>
  </si>
  <si>
    <t>beurre_stocks_approvisionnement</t>
  </si>
  <si>
    <t>Q525.Où se trouve votre fournisseur principal pour cet article?</t>
  </si>
  <si>
    <t>Q525.Si "à l'étranger", le fournisseur se trouve dans quel pays?</t>
  </si>
  <si>
    <t>${beurre_localisation_fournisseur} = 'etranger'</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</si>
  <si>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</si>
  <si>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</si>
  <si>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</si>
  <si>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if((${beurre_stock} - ${beurre_reapprovissionnement}) &lt;= 0, '1', '0')</t>
  </si>
  <si>
    <t>Q529.Quelle quantité(en kg) de beurre de karite pouvez-vous stocker ?</t>
  </si>
  <si>
    <t>Q530.Quelle quantité de beurre de karite pouvez-vous obtenir en 72 heures si vous lancez une commande ?</t>
  </si>
  <si>
    <t>alimentaire_sucre</t>
  </si>
  <si>
    <t>Sucre blanc</t>
  </si>
  <si>
    <t>selected(${alimentaire_vendus},'sucre')</t>
  </si>
  <si>
    <t>##SUCRE BLANC##</t>
  </si>
  <si>
    <t>Q531.Aujourd'hui, quelle est la disponiblité du sucre blanc dans le ${i_marche1}?</t>
  </si>
  <si>
    <t>sucre_prix</t>
  </si>
  <si>
    <t>${sucre_disponibilite} != 'nondisponible'</t>
  </si>
  <si>
    <t>select_multiple l_unite_sucre</t>
  </si>
  <si>
    <t>Q532.Vendez-vous le sucre en poudre ou en morceaux?</t>
  </si>
  <si>
    <t>Q533.Quel est le prix du Kg de sucre blanc en poudre ?</t>
  </si>
  <si>
    <t>selected(${sucre_unite},'poudre')</t>
  </si>
  <si>
    <t>Q534.Quel est le prix du Kg de sucre blanc en morceaux?</t>
  </si>
  <si>
    <t>selected(${sucre_unite},'morceaux')</t>
  </si>
  <si>
    <t>sucre_stocks_approvisionnement</t>
  </si>
  <si>
    <t>Q535.Où se trouve votre fournisseur principal pour cet article?</t>
  </si>
  <si>
    <t>Q536.Si "à l'étranger", le fournisseur se trouve dans quel pays?</t>
  </si>
  <si>
    <t>${sucre_localisation_fournisseur} = 'etranger'</t>
  </si>
  <si>
    <t>Q537.Si autre fournisseur étranger, veuillez préciser::</t>
  </si>
  <si>
    <t>selected(${sucre_pays_fournisseur},'autre')</t>
  </si>
  <si>
    <t>Q538.Dans les conditions actuelles, quelle est la durée estimée de votre stock pour cet article?</t>
  </si>
  <si>
    <t>Q539.Si vous deviez placer une commande aujourd'hui, combien de temps mettriez-vous à renouveller votre stock pour cet article?</t>
  </si>
  <si>
    <t>if((${sucre_stock} - ${sucre_reapprovissionnement}) &lt;= 0, '1', '0')</t>
  </si>
  <si>
    <t>Q540.Quelle quantité(en kg) de sucre blanc pouvez-vous stocker ?</t>
  </si>
  <si>
    <t>Q541.Quelle quantité de sucre blanc pouvez-vous obtenir en 72 heures si vous lancez une commande ?</t>
  </si>
  <si>
    <t>alimentaire_sel</t>
  </si>
  <si>
    <t>Sel fin en poudre</t>
  </si>
  <si>
    <t>selected(${alimentaire_vendus},'sel')</t>
  </si>
  <si>
    <t>##SEL FIN EN POUDRE##</t>
  </si>
  <si>
    <t>Q542.Aujourd'hui, quelle est la disponiblité du sel fin en poudre dans le ${i_marche1}?</t>
  </si>
  <si>
    <t>sel_prix</t>
  </si>
  <si>
    <t>${sel_disponibilite} != 'nondisponible'</t>
  </si>
  <si>
    <t>Q543.Quel est le prix d'1Kg de sel fin en poudre?</t>
  </si>
  <si>
    <t>sel_stocks_approvisionnement</t>
  </si>
  <si>
    <t>Q544.Où se trouve votre fournisseur principal pour cet article?</t>
  </si>
  <si>
    <t>Q545.Si "à l'étranger", le fournisseur se trouve dans quel pays?</t>
  </si>
  <si>
    <t>${sel_localisation_fournisseur} = 'etranger'</t>
  </si>
  <si>
    <t>Q546.Si autre fournisseur étranger, veuillez préciser::</t>
  </si>
  <si>
    <t>selected(${sel_pays_fournisseur},'autre')</t>
  </si>
  <si>
    <t>Q547.Dans les conditions actuelles, quelle est la durée estimée de votre stock pour cet article?</t>
  </si>
  <si>
    <t>Q548.Si vous deviez placer une commande aujourd'hui, combien de temps mettriez-vous à renouveller votre stock pour cet article?</t>
  </si>
  <si>
    <t>if((${sel_stock} - ${sel_reapprovissionnement}) &lt;= 0, '1', '0')</t>
  </si>
  <si>
    <t>Q549.Quelle quantité(en kg) de sel fin en poudre pouvez-vous stocker ?</t>
  </si>
  <si>
    <t>Q550.Quelle quantité de sel fin en poudre pouvez-vous obtenir en 72 heures si vous lancez une commande ?</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</si>
  <si>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</si>
  <si>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</si>
  <si>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</si>
  <si>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</si>
  <si>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</si>
  <si>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</si>
  <si>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Q551.Rencontrez-vous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</si>
  <si>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</si>
  <si>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Q552.Pour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</si>
  <si>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</si>
  <si>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</si>
  <si>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</si>
  <si>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select_multiple l_difficultes_approvisionnement_ba</t>
  </si>
  <si>
    <t>Q552.Quelles difficultés pour vous réapprovisionner rencontrez-vous pour ces articles ?</t>
  </si>
  <si>
    <t>Q553.Si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</si>
  <si>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</si>
  <si>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</si>
  <si>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</si>
  <si>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</si>
  <si>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Q553.Les prix alimentaires ont-ils changé par rapport au mois dernier?</t>
  </si>
  <si>
    <t xml:space="preserve">select_multiple l_meb_alim </t>
  </si>
  <si>
    <t>Q553.Pour quels articles les prix ont-ils augmenté ?</t>
  </si>
  <si>
    <t>selected(${variations_alimentaire_prix},'prix_hausse')</t>
  </si>
  <si>
    <t>Q554.Pourquoi les prix ont-ils augmenté?</t>
  </si>
  <si>
    <t>Q555.Autre (préciser):</t>
  </si>
  <si>
    <t>selected(${variations_alimentaire_hausse_raisons},'autre')</t>
  </si>
  <si>
    <t>Q556.Pour quels articles les prix ont-ils baissé ?</t>
  </si>
  <si>
    <t>selected(${variations_alimentaire_prix},'prix_baisse')</t>
  </si>
  <si>
    <t>(selected(${alimentaire_vendus},name)) and not(selected(${variations_alimentaire_hausse_articles},name))</t>
  </si>
  <si>
    <t>Q557.Pourquoi les prix ont-ils baissé?</t>
  </si>
  <si>
    <t>Q558.Autre (préciser):</t>
  </si>
  <si>
    <t>selected(${variations_alimentaire_baisse_raisons},'autre')</t>
  </si>
  <si>
    <t>fonctionnalite_accessibilite</t>
  </si>
  <si>
    <t>C. Fonctionnalité et accessibilité</t>
  </si>
  <si>
    <t>select_multiple resilience_maintenir_activite</t>
  </si>
  <si>
    <t>Q559.Rencontrez vous des difficultés pour maintenir votre commerce en activité et suffisament stocké ?</t>
  </si>
  <si>
    <t>not(selected(., 'aucun') and count-selected(.)&gt;1) and not(selected(., 'pas_de_reponse') and count-selected(.)&gt;1) and not(selected(., 'pas_envie_repondre') and count-selected(.)&gt;1)</t>
  </si>
  <si>
    <t>Note aux enquêteurs : Lire les choix de réponse</t>
  </si>
  <si>
    <t>Q560.Si "autre", veuillez préciser s'il vous plaît :</t>
  </si>
  <si>
    <t>selected(${resilience_maintenir_activite}, 'autre')</t>
  </si>
  <si>
    <t>select_multiple infrastructure_modalites_paiement</t>
  </si>
  <si>
    <t>Q561.Quelles formes de paiement acceptez vous (autres que l'argent liquide en XOF)</t>
  </si>
  <si>
    <t>not(selected(., 'pas_de_reponse') and count-selected(.)&gt;1) and not(selected(., 'pas_envie_repondre') and count-selected(.)&gt;1)</t>
  </si>
  <si>
    <t>Q562.Si "autre", veuillez préciser s'il vous plaît :</t>
  </si>
  <si>
    <t>selected(${infrastructure_modalites_paiement}, 'autre')</t>
  </si>
  <si>
    <t>select_one infrastructure_installations_stockage</t>
  </si>
  <si>
    <t>Q563.Avez-vous accès à des installations pour stocker vos marchandises sur le marché ?</t>
  </si>
  <si>
    <t>select_multiple affordability_achat_ou_deplacement</t>
  </si>
  <si>
    <t>Q564.Ces deux derniers mois, vos clients ont ils rencontré des difficultés financières pour payer les marchandises dont ils avaient besoin ou payer les frais de transport pour aller au marché ?</t>
  </si>
  <si>
    <t>not(selected(., 'non') and count-selected(.)&gt;1) and not(selected(., 'pas_de_reponse') and count-selected(.)&gt;1) and not(selected(., 'pas_envie_repondre') and count-selected(.)&gt;1)</t>
  </si>
  <si>
    <t>select_one affordability_credit</t>
  </si>
  <si>
    <t>Q565.Ces deux derniers mois, si vos clients peuvent acheter des biens à crédit, certains d'entre eux ont-ils été incapables de vous rembourser leurs dettes comme prévu ?</t>
  </si>
  <si>
    <t>selected(${infrastructure_modalites_paiement}, 'credit_informel')</t>
  </si>
  <si>
    <t>select_multiple accessibility_marche_discrimination</t>
  </si>
  <si>
    <t>Q566.Ces deux derniers mois, est ce que certains groupes de personnes ont évité de venir au marché ici en raison de discriminations, du sentiment d'être exclus ou de ne pas être les bienvenus ?</t>
  </si>
  <si>
    <t>Q567.Si "autre", veuillez préciser s'il vous plaît :</t>
  </si>
  <si>
    <t>selected(${accessibility_marche_discrimination}, 'autre')</t>
  </si>
  <si>
    <t>select_one distributeur_argent_liquide</t>
  </si>
  <si>
    <t>Q568.Il y a-t-il dans cette localité des distributeurs d'argent liquide (par exemple : orange money; moov money; sank; coris money; yup; moneygramme; western union;  ) ou tout autre service similaire et formel</t>
  </si>
  <si>
    <t>select_multiple accessibility_marche_difficultes</t>
  </si>
  <si>
    <t>Q569.Ces deux derniers mois, est ce que les clients ou les commerçants ont rencontré un ou plusieurs des problèmes suivants sur le marché ou pour aller au marché ?</t>
  </si>
  <si>
    <t>Q570.Si "autre", veuillez préciser s'il vous plaît :</t>
  </si>
  <si>
    <t>selected(${accessibility_marche_difficultes}, 'autre')</t>
  </si>
  <si>
    <t>select_multiple accessibility_incidents_marche</t>
  </si>
  <si>
    <t>Q571.Ces deux derniers mois, quels sont les incidents de sûreté ou de sécurité qui ont eu lieu sur le marché ?</t>
  </si>
  <si>
    <t>Q572.Si "autre", veuillez préciser s'il vous plaît :</t>
  </si>
  <si>
    <t>selected(${accessibility_incidents_marche}, 'autre')</t>
  </si>
  <si>
    <t>select_multiple accessibility_routes_difficultes</t>
  </si>
  <si>
    <t>Q573.Ces deux derniers mois, est ce que les clients ou les commerçants ont rencontré un ou plusieurs des problèmes suivants pour venir au marché ou se fournir en marchandises ?</t>
  </si>
  <si>
    <t>Q574.Si "autre", veuillez préciser s'il vous plaît :</t>
  </si>
  <si>
    <t>selected(${accessibility_routes_difficultes}, 'autre')</t>
  </si>
  <si>
    <t>select_multiple accessibility_incidents_routes</t>
  </si>
  <si>
    <t>Q575.Ces deux derniers mois, avez-vous eu observé ou entendu parler d'incidents de sécurité qui ont eu lieu sur les routes venant jusqu'à cette localité ?</t>
  </si>
  <si>
    <t>Q576.Si "autre", veuillez préciser s'il vous plaît :</t>
  </si>
  <si>
    <t>selected(${accessibility_incidents_routes}, 'autre')</t>
  </si>
  <si>
    <t>select_one variation_frequentation</t>
  </si>
  <si>
    <t>Q577.Comment est ce que le nombre de commerçants venant sur ce marché a changé par rapport à il y a deux mois ?</t>
  </si>
  <si>
    <t>select_one oui_non</t>
  </si>
  <si>
    <t>Q578.Arriverez vous à expliquer cette évolution ?</t>
  </si>
  <si>
    <t>not(selected(${variation_commercants}, 'meme'))</t>
  </si>
  <si>
    <t>Q579.Comment expliquez vous la hausse du nombre de commerçants sur le marché ces deux derniers mois ?</t>
  </si>
  <si>
    <t>selected(${variation_commercants_explication1}, 'oui') and (selected(${variation_commercants}, 'augmente_un_peu') or selected(${variation_commercants}, 'augmente_moyen') or selected(${variation_commercants}, 'augmente_beaucoup')) and not(selected(${variation_commercants}, 'meme'))</t>
  </si>
  <si>
    <t>Q580.Comment expliquez vous la baisse du nombre de commerçants sur le marché ces deux derniers mois ?</t>
  </si>
  <si>
    <t>selected(${variation_commercants_explication1}, 'oui') and (selected(${variation_commercants}, 'baisse_un_peu') or selected(${variation_commercants}, 'baisse_moyen') or selected(${variation_commercants}, 'baisse_beaucoup')) and not(selected(${variation_commercants}, 'meme'))</t>
  </si>
  <si>
    <t>Q581.Comment est ce que le nombre de clients venant sur ce marché a changé par rapport à il y a deux mois ?</t>
  </si>
  <si>
    <t>Q582.Arriverez vous à expliquer cette évolution ?</t>
  </si>
  <si>
    <t>not(selected(${variation_clients}, 'meme'))</t>
  </si>
  <si>
    <t>Q583.Comment expliquez vous la hausse du nombre de clients sur le marché ces deux derniers mois ?</t>
  </si>
  <si>
    <t>selected(${variation_clients_explication1}, 'oui') and (selected(${variation_clients}, 'augmente_un_peu') or selected(${variation_clients}, 'augmente_moyen') or selected(${variation_clients}, 'augmente_beaucoup')) and not(selected(${variation_clients}, 'meme'))</t>
  </si>
  <si>
    <t>Q584.Comment expliquez vous la baisse du nombre de clients sur le marché ces deux derniers mois ?</t>
  </si>
  <si>
    <t>selected(${variation_clients_explication1}, 'oui') and (selected(${variation_clients}, 'baisse_un_peu') or selected(${variation_clients}, 'baisse_moyen') or selected(${variation_clients}, 'baisse_beaucoup')) and not(selected(${variation_clients}, 'meme'))</t>
  </si>
  <si>
    <t>Q585.En tant que commerçant avez-vous quelque chose à ajouter sur la situation générale de ce marché ?</t>
  </si>
  <si>
    <t>**Fin de l'entretien** : n'oubliez pas de remercier la personne interrogée !</t>
  </si>
  <si>
    <t>Q585.Si vous avez des commentaires à faire, veuillez nous les fournir</t>
  </si>
  <si>
    <t>S'il n'y a pas de commentaire, veuillez laisser la réponse vide et passer.</t>
  </si>
  <si>
    <t>geopoint</t>
  </si>
  <si>
    <t>gps</t>
  </si>
  <si>
    <t>Coordonnées GPS du magasin enquêté.</t>
  </si>
  <si>
    <t>&lt;span style="color:#fa8072"&gt;Veuillez patienter que les coordonnées GPS s'enregistrent automatiquement avec la bonne précision inférieure ou égale à 5m.&lt;/span&gt;</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</si>
  <si>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</si>
  <si>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</si>
  <si>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</si>
  <si>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</si>
  <si>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</si>
  <si>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</si>
  <si>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</si>
  <si>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l_organisation</t>
  </si>
  <si>
    <t>plan</t>
  </si>
  <si>
    <t>PLAN International Burkina Faso</t>
  </si>
  <si>
    <t>l_admin1</t>
  </si>
  <si>
    <t>Boucle du Mouhoun</t>
  </si>
  <si>
    <t>centre_est</t>
  </si>
  <si>
    <t>Centre-Est</t>
  </si>
  <si>
    <t>Centre-Nord</t>
  </si>
  <si>
    <t>Est</t>
  </si>
  <si>
    <t>Nord</t>
  </si>
  <si>
    <t>Sahel</t>
  </si>
  <si>
    <t>sud_ouest</t>
  </si>
  <si>
    <t>Sud-Ouest</t>
  </si>
  <si>
    <t>l_admin2</t>
  </si>
  <si>
    <t>Mouhoun</t>
  </si>
  <si>
    <t>Sourou</t>
  </si>
  <si>
    <t>bale</t>
  </si>
  <si>
    <t>Bale</t>
  </si>
  <si>
    <t>banwa</t>
  </si>
  <si>
    <t>Banwa</t>
  </si>
  <si>
    <t>kossi</t>
  </si>
  <si>
    <t>Kossi</t>
  </si>
  <si>
    <t>nayala</t>
  </si>
  <si>
    <t>Nayala</t>
  </si>
  <si>
    <t>boulgou</t>
  </si>
  <si>
    <t>Boulgou</t>
  </si>
  <si>
    <t>kouritenga</t>
  </si>
  <si>
    <t>Kouritenga</t>
  </si>
  <si>
    <t>koulpelogo</t>
  </si>
  <si>
    <t>Koulpelogo</t>
  </si>
  <si>
    <t>Sanmatenga</t>
  </si>
  <si>
    <t>bam</t>
  </si>
  <si>
    <t>Bam</t>
  </si>
  <si>
    <t>namentenga</t>
  </si>
  <si>
    <t>Namentenga</t>
  </si>
  <si>
    <t>gnagna</t>
  </si>
  <si>
    <t>Gnagna</t>
  </si>
  <si>
    <t>Gourma</t>
  </si>
  <si>
    <t>Komondjari</t>
  </si>
  <si>
    <t>kompienga</t>
  </si>
  <si>
    <t>Kompienga</t>
  </si>
  <si>
    <t>tapoa</t>
  </si>
  <si>
    <t>Tapoa</t>
  </si>
  <si>
    <t>loroum</t>
  </si>
  <si>
    <t>Loroum</t>
  </si>
  <si>
    <t>passore</t>
  </si>
  <si>
    <t>Passore</t>
  </si>
  <si>
    <t>Yatenga</t>
  </si>
  <si>
    <t>zondoma</t>
  </si>
  <si>
    <t>Zondoma</t>
  </si>
  <si>
    <t>Oudalan</t>
  </si>
  <si>
    <t>Seno</t>
  </si>
  <si>
    <t>soum</t>
  </si>
  <si>
    <t>Soum</t>
  </si>
  <si>
    <t>Yagha</t>
  </si>
  <si>
    <t>bougouriba</t>
  </si>
  <si>
    <t>Bougouriba</t>
  </si>
  <si>
    <t>ioba</t>
  </si>
  <si>
    <t>Ioba</t>
  </si>
  <si>
    <t>noumbiel</t>
  </si>
  <si>
    <t>Noumbiel</t>
  </si>
  <si>
    <t>poni</t>
  </si>
  <si>
    <t>Poni</t>
  </si>
  <si>
    <t>l_admin3</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</si>
  <si>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</si>
  <si>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</si>
  <si>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</si>
  <si>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</si>
  <si>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</si>
  <si>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</si>
  <si>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</si>
  <si>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</si>
  <si>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</si>
  <si>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</si>
  <si>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</si>
  <si>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</si>
  <si>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</si>
  <si>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</si>
  <si>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</si>
  <si>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</si>
  <si>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</si>
  <si>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</si>
  <si>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</si>
  <si>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</si>
  <si>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</si>
  <si>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</si>
  <si>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</si>
  <si>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</si>
  <si>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</si>
  <si>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</si>
  <si>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</si>
  <si>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</si>
  <si>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</si>
  <si>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</si>
  <si>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</si>
  <si>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</si>
  <si>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</si>
  <si>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</si>
  <si>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</si>
  <si>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</si>
  <si>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</si>
  <si>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</si>
  <si>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</si>
  <si>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</si>
  <si>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</si>
  <si>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</si>
  <si>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</si>
  <si>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</si>
  <si>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</si>
  <si>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</si>
  <si>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</si>
  <si>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</si>
  <si>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</si>
  <si>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</si>
  <si>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</si>
  <si>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</si>
  <si>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</si>
  <si>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</si>
  <si>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</si>
  <si>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</si>
  <si>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</si>
  <si>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</si>
  <si>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</si>
  <si>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</si>
  <si>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</si>
  <si>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</si>
  <si>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</si>
  <si>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</si>
  <si>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</si>
  <si>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</si>
  <si>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</si>
  <si>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</si>
  <si>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</si>
  <si>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</si>
  <si>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</si>
  <si>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</si>
  <si>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</si>
  <si>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</si>
  <si>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</si>
  <si>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</si>
  <si>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</si>
  <si>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</si>
  <si>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</si>
  <si>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</si>
  <si>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</si>
  <si>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</si>
  <si>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</si>
  <si>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</si>
  <si>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</si>
  <si>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</si>
  <si>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</si>
  <si>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</si>
  <si>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</si>
  <si>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</si>
  <si>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</si>
  <si>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</si>
  <si>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</si>
  <si>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</si>
  <si>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</si>
  <si>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</si>
  <si>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</si>
  <si>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</si>
  <si>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</si>
  <si>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</si>
  <si>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</si>
  <si>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</si>
  <si>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</si>
  <si>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</si>
  <si>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</si>
  <si>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</si>
  <si>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</si>
  <si>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</si>
  <si>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</si>
  <si>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</si>
  <si>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</si>
  <si>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</si>
  <si>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</si>
  <si>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</si>
  <si>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</si>
  <si>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</si>
  <si>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</si>
  <si>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</si>
  <si>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</si>
  <si>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</si>
  <si>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</si>
  <si>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</si>
  <si>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</si>
  <si>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</si>
  <si>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</si>
  <si>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</si>
  <si>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</si>
  <si>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</si>
  <si>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</si>
  <si>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</si>
  <si>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</si>
  <si>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</si>
  <si>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</si>
  <si>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</si>
  <si>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</si>
  <si>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</si>
  <si>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</si>
  <si>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</si>
  <si>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</si>
  <si>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</si>
  <si>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</si>
  <si>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</si>
  <si>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</si>
  <si>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</si>
  <si>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</si>
  <si>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</si>
  <si>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</si>
  <si>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</si>
  <si>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</si>
  <si>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</si>
  <si>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</si>
  <si>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</si>
  <si>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</si>
  <si>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</si>
  <si>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kongoussi</t>
  </si>
  <si>
    <t>Kongoussi</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</si>
  <si>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</si>
  <si>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</si>
  <si>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</si>
  <si>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</si>
  <si>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</si>
  <si>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</si>
  <si>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</si>
  <si>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</si>
  <si>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</si>
  <si>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</si>
  <si>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</si>
  <si>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</si>
  <si>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</si>
  <si>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</si>
  <si>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</si>
  <si>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</si>
  <si>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</si>
  <si>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</si>
  <si>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</si>
  <si>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</si>
  <si>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</si>
  <si>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</si>
  <si>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</si>
  <si>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</si>
  <si>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</si>
  <si>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</si>
  <si>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</si>
  <si>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</si>
  <si>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barsalogho</t>
  </si>
  <si>
    <t>Barsalogho</t>
  </si>
  <si>
    <t>dablo</t>
  </si>
  <si>
    <t>Dablo</t>
  </si>
  <si>
    <t>kaya</t>
  </si>
  <si>
    <t>Kaya</t>
  </si>
  <si>
    <t>korsimoro</t>
  </si>
  <si>
    <t>Korsimoro</t>
  </si>
  <si>
    <t>mane</t>
  </si>
  <si>
    <t>Mane</t>
  </si>
  <si>
    <t>namissigma</t>
  </si>
  <si>
    <t>Namissigma</t>
  </si>
  <si>
    <t>pensa</t>
  </si>
  <si>
    <t>Pensa</t>
  </si>
  <si>
    <t>pibaore</t>
  </si>
  <si>
    <t>Pibaore</t>
  </si>
  <si>
    <t>pissila</t>
  </si>
  <si>
    <t>Pissila</t>
  </si>
  <si>
    <t>ziga</t>
  </si>
  <si>
    <t>Ziga</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</si>
  <si>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</si>
  <si>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</si>
  <si>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</si>
  <si>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</si>
  <si>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</si>
  <si>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</si>
  <si>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</si>
  <si>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</si>
  <si>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</si>
  <si>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</si>
  <si>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</si>
  <si>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</si>
  <si>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</si>
  <si>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</si>
  <si>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</si>
  <si>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</si>
  <si>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</si>
  <si>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</si>
  <si>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 N'Gourma</t>
  </si>
  <si>
    <t>tibga</t>
  </si>
  <si>
    <t>Tibga</t>
  </si>
  <si>
    <t>yamba</t>
  </si>
  <si>
    <t>Yamba</t>
  </si>
  <si>
    <t>bartiebougou</t>
  </si>
  <si>
    <t>Bartiebougou</t>
  </si>
  <si>
    <t>foutouri</t>
  </si>
  <si>
    <t>Foutouri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</si>
  <si>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</si>
  <si>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</si>
  <si>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</si>
  <si>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</si>
  <si>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</si>
  <si>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</si>
  <si>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</si>
  <si>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</si>
  <si>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</si>
  <si>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</si>
  <si>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</si>
  <si>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</si>
  <si>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</si>
  <si>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</si>
  <si>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</si>
  <si>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</si>
  <si>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</si>
  <si>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</si>
  <si>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</si>
  <si>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</si>
  <si>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</si>
  <si>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</si>
  <si>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</si>
  <si>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</si>
  <si>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</si>
  <si>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</si>
  <si>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</si>
  <si>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</si>
  <si>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</si>
  <si>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</si>
  <si>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</si>
  <si>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</si>
  <si>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</si>
  <si>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</si>
  <si>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</si>
  <si>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</si>
  <si>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</si>
  <si>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</si>
  <si>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</si>
  <si>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</si>
  <si>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</si>
  <si>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</si>
  <si>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</si>
  <si>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</si>
  <si>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</si>
  <si>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</si>
  <si>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</si>
  <si>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</si>
  <si>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</si>
  <si>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</si>
  <si>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</si>
  <si>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</si>
  <si>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</si>
  <si>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</si>
  <si>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</si>
  <si>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</si>
  <si>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</si>
  <si>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</si>
  <si>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</si>
  <si>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</si>
  <si>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</si>
  <si>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</si>
  <si>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</si>
  <si>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</si>
  <si>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</si>
  <si>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</si>
  <si>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</si>
  <si>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</si>
  <si>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</si>
  <si>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</si>
  <si>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</si>
  <si>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</si>
  <si>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</si>
  <si>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</si>
  <si>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</si>
  <si>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</si>
  <si>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</si>
  <si>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</si>
  <si>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</si>
  <si>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</si>
  <si>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deou</t>
  </si>
  <si>
    <t>Deou</t>
  </si>
  <si>
    <t>markoye</t>
  </si>
  <si>
    <t>Markoye</t>
  </si>
  <si>
    <t>oursi</t>
  </si>
  <si>
    <t>Oursi</t>
  </si>
  <si>
    <t>tin_akoff</t>
  </si>
  <si>
    <t>Tin-Akoff</t>
  </si>
  <si>
    <t>bani</t>
  </si>
  <si>
    <t>Bani</t>
  </si>
  <si>
    <t>dori</t>
  </si>
  <si>
    <t>Dori</t>
  </si>
  <si>
    <t>falagountou</t>
  </si>
  <si>
    <t>Falagountou</t>
  </si>
  <si>
    <t>sampelga</t>
  </si>
  <si>
    <t>Sampelga</t>
  </si>
  <si>
    <t>seytenga</t>
  </si>
  <si>
    <t>Seytenga</t>
  </si>
  <si>
    <t>arbinda</t>
  </si>
  <si>
    <t>Arbinda</t>
  </si>
  <si>
    <t>baraboule</t>
  </si>
  <si>
    <t>Baraboule</t>
  </si>
  <si>
    <t>diguel</t>
  </si>
  <si>
    <t>Diguel</t>
  </si>
  <si>
    <t>djibo</t>
  </si>
  <si>
    <t>Djibo</t>
  </si>
  <si>
    <t>kelbo</t>
  </si>
  <si>
    <t>Kelbo</t>
  </si>
  <si>
    <t>koutougou</t>
  </si>
  <si>
    <t>Koutougou</t>
  </si>
  <si>
    <t>nassoumbou</t>
  </si>
  <si>
    <t>Nassoumbou</t>
  </si>
  <si>
    <t>pobe_mangao</t>
  </si>
  <si>
    <t>Pobe-Mangao</t>
  </si>
  <si>
    <t>tongomayel</t>
  </si>
  <si>
    <t>Tongomayel</t>
  </si>
  <si>
    <t>boundore</t>
  </si>
  <si>
    <t>Boundore</t>
  </si>
  <si>
    <t>mansila</t>
  </si>
  <si>
    <t>Mansila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</si>
  <si>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</si>
  <si>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</si>
  <si>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</si>
  <si>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</si>
  <si>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</si>
  <si>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</si>
  <si>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</si>
  <si>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</si>
  <si>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</si>
  <si>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</si>
  <si>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</si>
  <si>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</si>
  <si>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</si>
  <si>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</si>
  <si>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</si>
  <si>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</si>
  <si>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</si>
  <si>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</si>
  <si>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</si>
  <si>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</si>
  <si>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</si>
  <si>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</si>
  <si>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</si>
  <si>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</si>
  <si>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</si>
  <si>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</si>
  <si>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</si>
  <si>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</si>
  <si>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</si>
  <si>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</si>
  <si>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</si>
  <si>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</si>
  <si>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</si>
  <si>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</si>
  <si>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</si>
  <si>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</si>
  <si>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</si>
  <si>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</si>
  <si>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</si>
  <si>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</si>
  <si>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</si>
  <si>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</si>
  <si>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</si>
  <si>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</si>
  <si>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</si>
  <si>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</si>
  <si>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</si>
  <si>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</si>
  <si>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</si>
  <si>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</si>
  <si>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</si>
  <si>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</si>
  <si>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</si>
  <si>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</si>
  <si>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</si>
  <si>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</si>
  <si>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</si>
  <si>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</si>
  <si>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</si>
  <si>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</si>
  <si>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</si>
  <si>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</si>
  <si>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l_marche</t>
  </si>
  <si>
    <t>marche_bagassi</t>
  </si>
  <si>
    <t>Marché de Bagassi</t>
  </si>
  <si>
    <t>marche_bana</t>
  </si>
  <si>
    <t>marché de Bana</t>
  </si>
  <si>
    <t>marche_boromo</t>
  </si>
  <si>
    <t>Marché de Boromo</t>
  </si>
  <si>
    <t>marche_fara</t>
  </si>
  <si>
    <t>Marché de Fara</t>
  </si>
  <si>
    <t>marche_ouri</t>
  </si>
  <si>
    <t>Marché de Ouri</t>
  </si>
  <si>
    <t>marche_pa</t>
  </si>
  <si>
    <t>Marché de Pa</t>
  </si>
  <si>
    <t>marche_pompoi</t>
  </si>
  <si>
    <t>Marché de Pompoi</t>
  </si>
  <si>
    <t>marche_poura</t>
  </si>
  <si>
    <t>marché de Poura</t>
  </si>
  <si>
    <t>marche_siby</t>
  </si>
  <si>
    <t>Marché de Siby</t>
  </si>
  <si>
    <t>marche_yaho</t>
  </si>
  <si>
    <t>Marché de Yaho</t>
  </si>
  <si>
    <t>marche_balave</t>
  </si>
  <si>
    <t>Marché de Balave</t>
  </si>
  <si>
    <t>marche_kouka</t>
  </si>
  <si>
    <t>Marché de Kouka</t>
  </si>
  <si>
    <t>marche_sami</t>
  </si>
  <si>
    <t>Marché de Sami</t>
  </si>
  <si>
    <t>marche_sanaba</t>
  </si>
  <si>
    <t>Marché de Sanaba</t>
  </si>
  <si>
    <t>marche_solenzo</t>
  </si>
  <si>
    <t>Marché de Solenzo</t>
  </si>
  <si>
    <t>marche_tansila</t>
  </si>
  <si>
    <t>Marché de Tansila</t>
  </si>
  <si>
    <t>marche_barani</t>
  </si>
  <si>
    <t>Marché de Barani</t>
  </si>
  <si>
    <t>marche_bomborokuy</t>
  </si>
  <si>
    <t>Marché de Bomborokuy</t>
  </si>
  <si>
    <t>marche_bourasso</t>
  </si>
  <si>
    <t>Marché de Bourasso</t>
  </si>
  <si>
    <t>marche_djibasso</t>
  </si>
  <si>
    <t>Mardché de Djibasso</t>
  </si>
  <si>
    <t>marche_dokuy</t>
  </si>
  <si>
    <t>Marché de Dokuy</t>
  </si>
  <si>
    <t>marche_doumbala</t>
  </si>
  <si>
    <t>Marché de Doumbala</t>
  </si>
  <si>
    <t>marche_kombori</t>
  </si>
  <si>
    <t>Marché de kombori</t>
  </si>
  <si>
    <t>marche_madouba</t>
  </si>
  <si>
    <t>Marché de Madouba</t>
  </si>
  <si>
    <t>marche_nouna</t>
  </si>
  <si>
    <t>Marché de Nouna</t>
  </si>
  <si>
    <t>marche_sono</t>
  </si>
  <si>
    <t>Marché de Sono</t>
  </si>
  <si>
    <t>marche_bondokuy</t>
  </si>
  <si>
    <t>Marché de Bondokuy</t>
  </si>
  <si>
    <t>marche_douroula</t>
  </si>
  <si>
    <t>Marché de Douroula</t>
  </si>
  <si>
    <t>marche_kona</t>
  </si>
  <si>
    <t>Marché de Kona</t>
  </si>
  <si>
    <t>marche_ouarkoye</t>
  </si>
  <si>
    <t>Marché de Ouarkoye</t>
  </si>
  <si>
    <t>marche_safane</t>
  </si>
  <si>
    <t>Marché de Safane</t>
  </si>
  <si>
    <t>marche_tcheriba</t>
  </si>
  <si>
    <t>Marché de Tcheriba</t>
  </si>
  <si>
    <t>marche_gassan</t>
  </si>
  <si>
    <t>Marché de Gassan</t>
  </si>
  <si>
    <t>marche_gossina</t>
  </si>
  <si>
    <t>Marché de Gossina</t>
  </si>
  <si>
    <t>marche_kougny</t>
  </si>
  <si>
    <t>Marché de Kougny</t>
  </si>
  <si>
    <t>marche_toma</t>
  </si>
  <si>
    <t>Marché de Toma</t>
  </si>
  <si>
    <t>marche_yaba</t>
  </si>
  <si>
    <t>Marché de yaba</t>
  </si>
  <si>
    <t>marche_ye</t>
  </si>
  <si>
    <t>Marché de Ye</t>
  </si>
  <si>
    <t>marche_di</t>
  </si>
  <si>
    <t>Marché de Di</t>
  </si>
  <si>
    <t>marche_gomboro</t>
  </si>
  <si>
    <t>Marché de Gomboro</t>
  </si>
  <si>
    <t>marche_kassoum</t>
  </si>
  <si>
    <t>Marché de kassoum</t>
  </si>
  <si>
    <t>marche_kiembara</t>
  </si>
  <si>
    <t xml:space="preserve">Marché de Kiembara </t>
  </si>
  <si>
    <t>marche_lanfiera</t>
  </si>
  <si>
    <t>Marché de Lanfiera</t>
  </si>
  <si>
    <t>marche_lankoue</t>
  </si>
  <si>
    <t>Marché de Lankoue</t>
  </si>
  <si>
    <t>marche_toeni</t>
  </si>
  <si>
    <t>Marché de Toeni</t>
  </si>
  <si>
    <t>marche_bagre</t>
  </si>
  <si>
    <t>Marché de Bagre</t>
  </si>
  <si>
    <t>marche_bane</t>
  </si>
  <si>
    <t>Marché de Bane</t>
  </si>
  <si>
    <t>marche_beguedo</t>
  </si>
  <si>
    <t>Marché de Beguedo</t>
  </si>
  <si>
    <t>marche_bissiga</t>
  </si>
  <si>
    <t>Marché de Bissiga</t>
  </si>
  <si>
    <t>marche_bittou</t>
  </si>
  <si>
    <t>Marché de Bittou</t>
  </si>
  <si>
    <t>marche_bousouma</t>
  </si>
  <si>
    <t>Marché de Bousouma</t>
  </si>
  <si>
    <t>marche_garango</t>
  </si>
  <si>
    <t>Marché de Garango</t>
  </si>
  <si>
    <t>marche_komtoega</t>
  </si>
  <si>
    <t>Marché de Komtoega</t>
  </si>
  <si>
    <t>marche_niaogo</t>
  </si>
  <si>
    <t>Marché de Niaogo</t>
  </si>
  <si>
    <t>marche_tenkodogo</t>
  </si>
  <si>
    <t>Marché de Tenkodogo</t>
  </si>
  <si>
    <t>marche_zabre</t>
  </si>
  <si>
    <t>Marché de Zabre</t>
  </si>
  <si>
    <t>marche_zoaga</t>
  </si>
  <si>
    <t>Marché de Zoaga</t>
  </si>
  <si>
    <t>marche_zonse</t>
  </si>
  <si>
    <t>Marché de Zonse</t>
  </si>
  <si>
    <t>marche_comin-yanga</t>
  </si>
  <si>
    <t>Marché de Comin-Yanga</t>
  </si>
  <si>
    <t>marche_dourtenga</t>
  </si>
  <si>
    <t>Marché de Dourtenga</t>
  </si>
  <si>
    <t>marche_lalgaye</t>
  </si>
  <si>
    <t>Marché de Lalgaye</t>
  </si>
  <si>
    <t>marche_ouargaye</t>
  </si>
  <si>
    <t>Marché de Ouargaye</t>
  </si>
  <si>
    <t>marche_sangha</t>
  </si>
  <si>
    <t>Marché de Sangha</t>
  </si>
  <si>
    <t>marche_soudougui</t>
  </si>
  <si>
    <t>Marché de Soudougui</t>
  </si>
  <si>
    <t>marche_yargatenga</t>
  </si>
  <si>
    <t>Marché de Yargatenga</t>
  </si>
  <si>
    <t>marche_yonde</t>
  </si>
  <si>
    <t>Marché de Yonde</t>
  </si>
  <si>
    <t>marche_andemtenga</t>
  </si>
  <si>
    <t>Marché de Andemtenga</t>
  </si>
  <si>
    <t>marche_baskoure</t>
  </si>
  <si>
    <t>Marché de Baskoure</t>
  </si>
  <si>
    <t>marche_dialgaye</t>
  </si>
  <si>
    <t>Marché de Dialgaye</t>
  </si>
  <si>
    <t>marche_gounghin</t>
  </si>
  <si>
    <t>Marché de Gounghin</t>
  </si>
  <si>
    <t>marche_kando</t>
  </si>
  <si>
    <t>Marché de Kando</t>
  </si>
  <si>
    <t>marche_koupela</t>
  </si>
  <si>
    <t>Marché de Koupela</t>
  </si>
  <si>
    <t>marche_pouytenga</t>
  </si>
  <si>
    <t>Marché de Pouytenga</t>
  </si>
  <si>
    <t>marche_tensobentenga</t>
  </si>
  <si>
    <t>Marché de Tensobentenga</t>
  </si>
  <si>
    <t>marche_yargo</t>
  </si>
  <si>
    <t>Marché de Yargo</t>
  </si>
  <si>
    <t>marche_bilanga</t>
  </si>
  <si>
    <t>Marché de Bilanga</t>
  </si>
  <si>
    <t>marche_bogande</t>
  </si>
  <si>
    <t>Marché de Bogande</t>
  </si>
  <si>
    <t>marche_coalla</t>
  </si>
  <si>
    <t>Marché de Coalla</t>
  </si>
  <si>
    <t>marche_liptougou</t>
  </si>
  <si>
    <t>Marché de Liptougou</t>
  </si>
  <si>
    <t>marche_mani</t>
  </si>
  <si>
    <t>Marché de Mani</t>
  </si>
  <si>
    <t>marche_piela</t>
  </si>
  <si>
    <t>Marché de Piela</t>
  </si>
  <si>
    <t>marche_thion</t>
  </si>
  <si>
    <t>Marché de Thion</t>
  </si>
  <si>
    <t>marche_diabo</t>
  </si>
  <si>
    <t>Marché de Diabo</t>
  </si>
  <si>
    <t>marche_diapangou</t>
  </si>
  <si>
    <t>Marché de Diapangou</t>
  </si>
  <si>
    <t>marche_tibga</t>
  </si>
  <si>
    <t>Marché de Tibga</t>
  </si>
  <si>
    <t>marche_yamba</t>
  </si>
  <si>
    <t>Marché de Yamba</t>
  </si>
  <si>
    <t>marche_bartiebougou</t>
  </si>
  <si>
    <t>Marché de Bartiebougou</t>
  </si>
  <si>
    <t>marche_foutouri</t>
  </si>
  <si>
    <t>Marché de Foutouri</t>
  </si>
  <si>
    <t>marche_kompienga</t>
  </si>
  <si>
    <t>Marché de Kompienga</t>
  </si>
  <si>
    <t>marche_madjoari</t>
  </si>
  <si>
    <t>Marché de Madjoari</t>
  </si>
  <si>
    <t>marche_pama</t>
  </si>
  <si>
    <t>Marché de Pama</t>
  </si>
  <si>
    <t>marche_botou</t>
  </si>
  <si>
    <t>Marché de Botou</t>
  </si>
  <si>
    <t>marche_diapaga</t>
  </si>
  <si>
    <t>Marché de Diapaga</t>
  </si>
  <si>
    <t>marche_kantchari</t>
  </si>
  <si>
    <t>Marché de Kantchari</t>
  </si>
  <si>
    <t>marche_logobou</t>
  </si>
  <si>
    <t>Marché de Logobou</t>
  </si>
  <si>
    <t>marche_namounou</t>
  </si>
  <si>
    <t>Marché de Namounou</t>
  </si>
  <si>
    <t>marche_partiaga</t>
  </si>
  <si>
    <t>Marché de Partiaga</t>
  </si>
  <si>
    <t>marche_tambaga</t>
  </si>
  <si>
    <t>Marché de Tambaga</t>
  </si>
  <si>
    <t>marche_tansarga</t>
  </si>
  <si>
    <t>Marché de Tansarga</t>
  </si>
  <si>
    <t>marche_bourzanga</t>
  </si>
  <si>
    <t>Marché de Bourzanga</t>
  </si>
  <si>
    <t>marche_guibare</t>
  </si>
  <si>
    <t>Marché de Guibare</t>
  </si>
  <si>
    <t>marche_kongoussi</t>
  </si>
  <si>
    <t>Marché de Kongoussi</t>
  </si>
  <si>
    <t>marche_nassere</t>
  </si>
  <si>
    <t>Marché de Nassere</t>
  </si>
  <si>
    <t>marche_rollo</t>
  </si>
  <si>
    <t>Marché de Rollo</t>
  </si>
  <si>
    <t>marche_rouko</t>
  </si>
  <si>
    <t>Marché de Rouko</t>
  </si>
  <si>
    <t>marche_sabce</t>
  </si>
  <si>
    <t>Marché de Sabce</t>
  </si>
  <si>
    <t>marche_tikare</t>
  </si>
  <si>
    <t>Marché de Tikare</t>
  </si>
  <si>
    <t>marche_zimtenga</t>
  </si>
  <si>
    <t>Marché de Zimtenga</t>
  </si>
  <si>
    <t>marche_boala</t>
  </si>
  <si>
    <t>Marché de Boala</t>
  </si>
  <si>
    <t>marche_boulsa</t>
  </si>
  <si>
    <t>Marché de Boulsa</t>
  </si>
  <si>
    <t>marche_bouroum</t>
  </si>
  <si>
    <t>Marché de Bouroum</t>
  </si>
  <si>
    <t>marche_dargo</t>
  </si>
  <si>
    <t>Marché de Dargo</t>
  </si>
  <si>
    <t>marche_nagbingou</t>
  </si>
  <si>
    <t>Marché de Nagbingou</t>
  </si>
  <si>
    <t>marche_tougouri</t>
  </si>
  <si>
    <t>Marché de Tougouri</t>
  </si>
  <si>
    <t>marche_yalgo</t>
  </si>
  <si>
    <t>Marché de Yalgo</t>
  </si>
  <si>
    <t>marche_zeguedeguin</t>
  </si>
  <si>
    <t>Marché de Zeguedeguin</t>
  </si>
  <si>
    <t>marche_barsalogho</t>
  </si>
  <si>
    <t>Marché de Barsalogho</t>
  </si>
  <si>
    <t>marche_dablo</t>
  </si>
  <si>
    <t>Marché de Dablo</t>
  </si>
  <si>
    <t>marche_kaya</t>
  </si>
  <si>
    <t>Marché de Kaya</t>
  </si>
  <si>
    <t>marche_korsimoro</t>
  </si>
  <si>
    <t>Marché de Korsimoro</t>
  </si>
  <si>
    <t>marche_mane</t>
  </si>
  <si>
    <t>Marché de Mane</t>
  </si>
  <si>
    <t>marche_namissigma</t>
  </si>
  <si>
    <t>Marché de Namissigma</t>
  </si>
  <si>
    <t>marche_pensa</t>
  </si>
  <si>
    <t>Marché de Pensa</t>
  </si>
  <si>
    <t>marche_pibaore</t>
  </si>
  <si>
    <t>Marché de Pibaore</t>
  </si>
  <si>
    <t>marche_pissila</t>
  </si>
  <si>
    <t>Marché de Pissila</t>
  </si>
  <si>
    <t>marche_ziga</t>
  </si>
  <si>
    <t>Marché de Ziga</t>
  </si>
  <si>
    <t>marche_banh</t>
  </si>
  <si>
    <t>Marché de Banh</t>
  </si>
  <si>
    <t>marche_ouindigui</t>
  </si>
  <si>
    <t>Marché de Ouindigui</t>
  </si>
  <si>
    <t>marche_solle</t>
  </si>
  <si>
    <t>Marché de Solle</t>
  </si>
  <si>
    <t>marche_titao</t>
  </si>
  <si>
    <t>Marché de Titao</t>
  </si>
  <si>
    <t>marche_arbole</t>
  </si>
  <si>
    <t>Marché de Arbole</t>
  </si>
  <si>
    <t>marche_bagare</t>
  </si>
  <si>
    <t>Marché de Bagare</t>
  </si>
  <si>
    <t>marche_bokin</t>
  </si>
  <si>
    <t>Marché de Bokin</t>
  </si>
  <si>
    <t>marche_gomponson</t>
  </si>
  <si>
    <t>Marché de Gomponson</t>
  </si>
  <si>
    <t>marche_kirsi</t>
  </si>
  <si>
    <t>Marché de Kirsi</t>
  </si>
  <si>
    <t>marche_la-todin</t>
  </si>
  <si>
    <t>Marché de La-Todin</t>
  </si>
  <si>
    <t>marche_pilimpikou</t>
  </si>
  <si>
    <t>Marché de Pilimpikou</t>
  </si>
  <si>
    <t>marche_samba</t>
  </si>
  <si>
    <t>Marché de Samba</t>
  </si>
  <si>
    <t>marche_yako</t>
  </si>
  <si>
    <t>Marché de Yako</t>
  </si>
  <si>
    <t>marche_barga</t>
  </si>
  <si>
    <t>Marché de Barga</t>
  </si>
  <si>
    <t>marche_kain</t>
  </si>
  <si>
    <t>Marché de Kain</t>
  </si>
  <si>
    <t>marche_kalsaka</t>
  </si>
  <si>
    <t>Marché de Kalsaka</t>
  </si>
  <si>
    <t>marche_kossouka</t>
  </si>
  <si>
    <t>Marché de Kossouka</t>
  </si>
  <si>
    <t>marche_koumbri</t>
  </si>
  <si>
    <t>Marché de Koumbri</t>
  </si>
  <si>
    <t>marche_namissiguima</t>
  </si>
  <si>
    <t>Marché de Namissiguima</t>
  </si>
  <si>
    <t>marche_oula</t>
  </si>
  <si>
    <t>Marché de Oula</t>
  </si>
  <si>
    <t>marche_rambo</t>
  </si>
  <si>
    <t>Marché de Rambo</t>
  </si>
  <si>
    <t>marche_seguenega</t>
  </si>
  <si>
    <t>Marché de Seguenega</t>
  </si>
  <si>
    <t>marche_tangaye</t>
  </si>
  <si>
    <t>Marché de Tangaye</t>
  </si>
  <si>
    <t>marche_thiou</t>
  </si>
  <si>
    <t>Marché de Thiou</t>
  </si>
  <si>
    <t>marche_zogore</t>
  </si>
  <si>
    <t>Marché de Zogore</t>
  </si>
  <si>
    <t>marche_bassi</t>
  </si>
  <si>
    <t>Marché de Bassi</t>
  </si>
  <si>
    <t>marche_boussou</t>
  </si>
  <si>
    <t>Marché de Boussou</t>
  </si>
  <si>
    <t>marche_gourcy</t>
  </si>
  <si>
    <t>Marché de Gourcy</t>
  </si>
  <si>
    <t>marche_leba</t>
  </si>
  <si>
    <t>Marché de Leba</t>
  </si>
  <si>
    <t>marche_tougo</t>
  </si>
  <si>
    <t>Marché de Tougo</t>
  </si>
  <si>
    <t>marche_deou</t>
  </si>
  <si>
    <t>Marché de Deou</t>
  </si>
  <si>
    <t>marche_markoye</t>
  </si>
  <si>
    <t>Marché de Markoye</t>
  </si>
  <si>
    <t>marche_oursi</t>
  </si>
  <si>
    <t>Marché de Oursi</t>
  </si>
  <si>
    <t>marche_tin-akoff</t>
  </si>
  <si>
    <t>Marché de Tin-Akoff</t>
  </si>
  <si>
    <t>marche_bani</t>
  </si>
  <si>
    <t>Marché de Bani</t>
  </si>
  <si>
    <t>marche_dori</t>
  </si>
  <si>
    <t>Marché de Dori</t>
  </si>
  <si>
    <t>marche_falagountou</t>
  </si>
  <si>
    <t>Marché de Falagountou</t>
  </si>
  <si>
    <t>marche_sampelga</t>
  </si>
  <si>
    <t>Marché de Sampelga</t>
  </si>
  <si>
    <t>marche_seytenga</t>
  </si>
  <si>
    <t>Marché de Seytenga</t>
  </si>
  <si>
    <t>marche_arbinda</t>
  </si>
  <si>
    <t>Marché de Arbinda</t>
  </si>
  <si>
    <t>marche_baraboule</t>
  </si>
  <si>
    <t>Marché de Baraboule</t>
  </si>
  <si>
    <t>marche_diguel</t>
  </si>
  <si>
    <t>Marché de Diguel</t>
  </si>
  <si>
    <t>marche_djibo</t>
  </si>
  <si>
    <t>Marché de Djibo</t>
  </si>
  <si>
    <t>marche_kelbo</t>
  </si>
  <si>
    <t>Marché de Kelbo</t>
  </si>
  <si>
    <t>marche_koutougou</t>
  </si>
  <si>
    <t>Marché de Koutougou</t>
  </si>
  <si>
    <t>marche_nassoumbou</t>
  </si>
  <si>
    <t>Marché de Nassoumbou</t>
  </si>
  <si>
    <t>marche_pobe-mangao</t>
  </si>
  <si>
    <t>Marché de Pobe-Mangao</t>
  </si>
  <si>
    <t>marche_tongomayel</t>
  </si>
  <si>
    <t>Marché de Tongomayel</t>
  </si>
  <si>
    <t>marche_boundore</t>
  </si>
  <si>
    <t>Marché de Boundore</t>
  </si>
  <si>
    <t>marche_mansila</t>
  </si>
  <si>
    <t>Marché de Mansila</t>
  </si>
  <si>
    <t>marche_solhan</t>
  </si>
  <si>
    <t>Marché de Solhan</t>
  </si>
  <si>
    <t>marche_tankougounadie</t>
  </si>
  <si>
    <t>Marché de Tankougounadie</t>
  </si>
  <si>
    <t>marche_titabe</t>
  </si>
  <si>
    <t>Marché de Titabe</t>
  </si>
  <si>
    <t>marche_bondigui</t>
  </si>
  <si>
    <t>Marché de Bondigui</t>
  </si>
  <si>
    <t>marche_diebougou</t>
  </si>
  <si>
    <t>Marché de Diebougou</t>
  </si>
  <si>
    <t>marche_dolo</t>
  </si>
  <si>
    <t>Marché de Dolo</t>
  </si>
  <si>
    <t>marche_iolonioro</t>
  </si>
  <si>
    <t>Marché de Iolonioro</t>
  </si>
  <si>
    <t>marche_tiankoura</t>
  </si>
  <si>
    <t>Marché de Tiankoura</t>
  </si>
  <si>
    <t>marche_dano</t>
  </si>
  <si>
    <t>Marché de Dano</t>
  </si>
  <si>
    <t>marche_dissin</t>
  </si>
  <si>
    <t>Marché de Dissin</t>
  </si>
  <si>
    <t>marche_gueguere</t>
  </si>
  <si>
    <t>Marché de Gueguere</t>
  </si>
  <si>
    <t>marche_koper</t>
  </si>
  <si>
    <t>Marché de Koper</t>
  </si>
  <si>
    <t>marche_niego</t>
  </si>
  <si>
    <t>Marché de Niego</t>
  </si>
  <si>
    <t>marche_oronkua</t>
  </si>
  <si>
    <t>Marché de Oronkua</t>
  </si>
  <si>
    <t>marche_ouessa</t>
  </si>
  <si>
    <t>Marché de Ouessa</t>
  </si>
  <si>
    <t>marche_zambo</t>
  </si>
  <si>
    <t>Marché de Zambo</t>
  </si>
  <si>
    <t>marche_batie</t>
  </si>
  <si>
    <t>Marché de Batie</t>
  </si>
  <si>
    <t>marche_boussoukoula</t>
  </si>
  <si>
    <t>Marché de Boussoukoula</t>
  </si>
  <si>
    <t>marche_kpere</t>
  </si>
  <si>
    <t>Marché de Kpere</t>
  </si>
  <si>
    <t>marche_legmoin</t>
  </si>
  <si>
    <t>Marché de Legmoin</t>
  </si>
  <si>
    <t>marche_midebdo</t>
  </si>
  <si>
    <t>Marché de Midebdo</t>
  </si>
  <si>
    <t>marche_bouroum-bouroum</t>
  </si>
  <si>
    <t>Marché de Bouroum-Bouroum</t>
  </si>
  <si>
    <t>marche_boussera</t>
  </si>
  <si>
    <t>Marché de Boussera</t>
  </si>
  <si>
    <t>marche_djigoue</t>
  </si>
  <si>
    <t>Marché de Djigoue</t>
  </si>
  <si>
    <t>marche_gaoua</t>
  </si>
  <si>
    <t>Marché de Gaoua</t>
  </si>
  <si>
    <t>marche_gbomblora</t>
  </si>
  <si>
    <t>Marché de Gbomblora</t>
  </si>
  <si>
    <t>marche_kampti</t>
  </si>
  <si>
    <t>Marché de Kampti</t>
  </si>
  <si>
    <t>marche_loropeni</t>
  </si>
  <si>
    <t>Marché de Loropeni</t>
  </si>
  <si>
    <t>marche_malba</t>
  </si>
  <si>
    <t>Marché de Malba</t>
  </si>
  <si>
    <t>marche_nako</t>
  </si>
  <si>
    <t>Marché de Nako</t>
  </si>
  <si>
    <t>marche_perigban</t>
  </si>
  <si>
    <t>Marché de Perigban</t>
  </si>
  <si>
    <t>l_oui_non</t>
  </si>
  <si>
    <t>Oui</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</si>
  <si>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</si>
  <si>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</si>
  <si>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</si>
  <si>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</si>
  <si>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</si>
  <si>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</si>
  <si>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</si>
  <si>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</si>
  <si>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</si>
  <si>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</si>
  <si>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</si>
  <si>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Marché secondaire</t>
  </si>
  <si>
    <t>h_meb</t>
  </si>
  <si>
    <t xml:space="preserve">Boules de savon </t>
  </si>
  <si>
    <t>Aucun</t>
  </si>
  <si>
    <t>a_1_meb</t>
  </si>
  <si>
    <t>a_2_meb</t>
  </si>
  <si>
    <t>marmite7</t>
  </si>
  <si>
    <t>marmite5</t>
  </si>
  <si>
    <t>pagne</t>
  </si>
  <si>
    <t xml:space="preserve">Pagne </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</si>
  <si>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</si>
  <si>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</si>
  <si>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</si>
  <si>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</si>
  <si>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</si>
  <si>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</si>
  <si>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</si>
  <si>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</si>
  <si>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</si>
  <si>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</si>
  <si>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</si>
  <si>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</si>
  <si>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</si>
  <si>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</si>
  <si>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 de 400 grammes</t>
  </si>
  <si>
    <t>Boule de 250 grammes</t>
  </si>
  <si>
    <t>l_unite_bidon</t>
  </si>
  <si>
    <t>Bidon de 20L de couleur blanche</t>
  </si>
  <si>
    <t>25l</t>
  </si>
  <si>
    <t>Bidon de 25L de couleur blanche</t>
  </si>
  <si>
    <t>l_unite_charbon</t>
  </si>
  <si>
    <t>Sac de 100kg</t>
  </si>
  <si>
    <t>Sachet</t>
  </si>
  <si>
    <t>l_unite_gaz</t>
  </si>
  <si>
    <t>3kg</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</si>
  <si>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</si>
  <si>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</si>
  <si>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</si>
  <si>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</si>
  <si>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</si>
  <si>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</si>
  <si>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</si>
  <si>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</si>
  <si>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</si>
  <si>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</si>
  <si>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</si>
  <si>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</si>
  <si>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</si>
  <si>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0_25l</t>
  </si>
  <si>
    <t>Gobelet en acier de 0,25L</t>
  </si>
  <si>
    <t>Gobelet en acier de 0,5L</t>
  </si>
  <si>
    <t>Gobelet en acier de 1L</t>
  </si>
  <si>
    <t>l_loc_fournisseur</t>
  </si>
  <si>
    <t>Dans la même localité</t>
  </si>
  <si>
    <t>Dans la même commune</t>
  </si>
  <si>
    <t>Dans la même province</t>
  </si>
  <si>
    <t>Dans la même région</t>
  </si>
  <si>
    <t>Dans le même pays</t>
  </si>
  <si>
    <t>A l'étranger</t>
  </si>
  <si>
    <t>l_pays_fournisseur</t>
  </si>
  <si>
    <t>benin</t>
  </si>
  <si>
    <t>Bénin</t>
  </si>
  <si>
    <t>rci</t>
  </si>
  <si>
    <t>Côte D'Ivoire</t>
  </si>
  <si>
    <t>chine</t>
  </si>
  <si>
    <t>Chine</t>
  </si>
  <si>
    <t>dubai</t>
  </si>
  <si>
    <t>Dubaï</t>
  </si>
  <si>
    <t>Ghana</t>
  </si>
  <si>
    <t>mali</t>
  </si>
  <si>
    <t>Mali</t>
  </si>
  <si>
    <t>maroc</t>
  </si>
  <si>
    <t>Maroc</t>
  </si>
  <si>
    <t>nigeria</t>
  </si>
  <si>
    <t>Nigéria</t>
  </si>
  <si>
    <t>niger</t>
  </si>
  <si>
    <t>Niger</t>
  </si>
  <si>
    <t>togo</t>
  </si>
  <si>
    <t>Togo</t>
  </si>
  <si>
    <t>l_difficultes_approvisionnement_bna</t>
  </si>
  <si>
    <t>Il y a trop d'insécurité sur les routes et dans les environs du marché</t>
  </si>
  <si>
    <t>vols</t>
  </si>
  <si>
    <t>Les produits sont volés lors de leur approvisionnement</t>
  </si>
  <si>
    <t>Les produits se dégradent ou sont perdus pendant l'approvisionnement</t>
  </si>
  <si>
    <t>route_etat</t>
  </si>
  <si>
    <t>Les routes sont en mauvais état</t>
  </si>
  <si>
    <t>Les prix proposés par les fournisseurs augmentent ou varient</t>
  </si>
  <si>
    <t>rarete_transport</t>
  </si>
  <si>
    <t>Les transporteurs sont rares ou indisponibles</t>
  </si>
  <si>
    <t>cout_transport</t>
  </si>
  <si>
    <t>Le coût du transport est trop élevé</t>
  </si>
  <si>
    <t>taxes</t>
  </si>
  <si>
    <t>Les taxes à payer sont trop importantes ou multiples</t>
  </si>
  <si>
    <t>tracasseries</t>
  </si>
  <si>
    <t>J'ai rencontré des difficultés ou tracasseries administratives lors de l'approvisionnement</t>
  </si>
  <si>
    <t>l_difficultes_approvisionnement_ba</t>
  </si>
  <si>
    <t>article_indisponible_saison</t>
  </si>
  <si>
    <t>Cet article n'est pas disponible ou moins disponible en cette saison</t>
  </si>
  <si>
    <t>l_variations_prix</t>
  </si>
  <si>
    <t>Non, les prix sont restés les mêmes</t>
  </si>
  <si>
    <t>Oui, les prix ont augmenté</t>
  </si>
  <si>
    <t>prix_baisse</t>
  </si>
  <si>
    <t>Oui, les prix ont baissé</t>
  </si>
  <si>
    <t>l_hausse_prix_raisons</t>
  </si>
  <si>
    <t>Les coûts de transports ont augmenté dus à une hausse du prix du pétrole</t>
  </si>
  <si>
    <t>hausse_demande_distribution</t>
  </si>
  <si>
    <t>Les distributions humanitaires ont diminué</t>
  </si>
  <si>
    <t>hausse_change</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</si>
  <si>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</si>
  <si>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</si>
  <si>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</si>
  <si>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</si>
  <si>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</si>
  <si>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</si>
  <si>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</si>
  <si>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</si>
  <si>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</si>
  <si>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</si>
  <si>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</si>
  <si>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</si>
  <si>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</si>
  <si>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</si>
  <si>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</si>
  <si>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l_baisse_prix_raisons</t>
  </si>
  <si>
    <t>baisse_couts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</si>
  <si>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</si>
  <si>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</si>
  <si>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</si>
  <si>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</si>
  <si>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</si>
  <si>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</si>
  <si>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</si>
  <si>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</si>
  <si>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</si>
  <si>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baisse_prix_fournisseurs</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</si>
  <si>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</si>
  <si>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</si>
  <si>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</si>
  <si>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</si>
  <si>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</si>
  <si>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</si>
  <si>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</si>
  <si>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</si>
  <si>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</si>
  <si>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Aucune difficulté</t>
  </si>
  <si>
    <t>Des difficultés vis-à-vis du transport des marchandises jusqu'à la localité</t>
  </si>
  <si>
    <t>recrutement</t>
  </si>
  <si>
    <t>Des difficultés pour trouver suffisament de personnes qualifiées pour faire fonctionner le commerce</t>
  </si>
  <si>
    <t>Des difficultés liées à l'activité des groupes armés ou des bandits</t>
  </si>
  <si>
    <t>aide_humanitaire</t>
  </si>
  <si>
    <t>Des difficultés liées aux distributions d'aide humanitaire qui font baisser la demande</t>
  </si>
  <si>
    <t>Autre (veuillez préciser)</t>
  </si>
  <si>
    <t>Je ne sais pas</t>
  </si>
  <si>
    <t>Je préfère ne pas répondre</t>
  </si>
  <si>
    <t>Emprunt / prêt / crédit au commerçant (les clients peuvent acheter maintenant et payer plus tard)</t>
  </si>
  <si>
    <t>liquide_devise_etrangere</t>
  </si>
  <si>
    <t>Avec des devises étrangères (Naira Nigerian, Franc Centre Africain, Cedi Ghanéen)</t>
  </si>
  <si>
    <t>Avec de l'argent mobile (orange money; moov money; sank; coris money; yup; moneygramme; western union;  ou tout autre service similaire)</t>
  </si>
  <si>
    <t>Avec des transferts d'argent (orange money; moov money; sank; coris money; yup; moneygramme; western union;  ou tout autre service similaire)</t>
  </si>
  <si>
    <t>carte_credit</t>
  </si>
  <si>
    <t>Avec des cartes de crédit/débit</t>
  </si>
  <si>
    <t>Avec des chèques</t>
  </si>
  <si>
    <t>bons</t>
  </si>
  <si>
    <t>Avec des bons d'achat</t>
  </si>
  <si>
    <t>troc</t>
  </si>
  <si>
    <t>En faisant du troc (les clients peuvent payer des marchandises avec d'autres marchandises)</t>
  </si>
  <si>
    <t>Non, je conserve mon stock chez moi</t>
  </si>
  <si>
    <t>Non, à des lieux de stockage collectifs non verrouillés sur le marché</t>
  </si>
  <si>
    <t>Non, à des lieux de stockage personnels non vérrouillés au niveau de mon point de vente</t>
  </si>
  <si>
    <t>Oui, à des lieux de stockage collectifs verrouillés sur le marché</t>
  </si>
  <si>
    <t>Oui, à un lieu de stockage personel  verrouillés sur le marché</t>
  </si>
  <si>
    <t>Oui, à une réserve personnelle vérrouillée au niveau de mon point de vente</t>
  </si>
  <si>
    <t>Non, la plupart des clients n'ont pas de difficultés financières</t>
  </si>
  <si>
    <t>Oui, beaucoup de clients n'ont pas les moyens de se payer les produits vendus ici</t>
  </si>
  <si>
    <t>Oui, les transports publics sont trop chers pour beaucoup de clients</t>
  </si>
  <si>
    <t>Oui, le carburant est trop cher pour beaucoup de clients</t>
  </si>
  <si>
    <t>Non, je ne vends pas de produits à crédit (les clients ne peuvent pas acheter maintenant et payer plus tard)</t>
  </si>
  <si>
    <t>Non, j'ai déjà rencontré cette situation mais pas ces 2 derniers mois</t>
  </si>
  <si>
    <t>Non, je n'ai jamais rencontré cette situation</t>
  </si>
  <si>
    <t>Non, aucun groupe rencontre ce type de difficultés</t>
  </si>
  <si>
    <t>Oui, les femmes</t>
  </si>
  <si>
    <t>oui_personnes_agees</t>
  </si>
  <si>
    <t>Oui, les personnes âgées</t>
  </si>
  <si>
    <t>oui_handicapes</t>
  </si>
  <si>
    <t>Oui, les personnes souffrant d'un handicap</t>
  </si>
  <si>
    <t>oui_refugies</t>
  </si>
  <si>
    <t>Oui, les réfugiés</t>
  </si>
  <si>
    <t>oui_deplaces</t>
  </si>
  <si>
    <t>Oui, les personnes déplacées</t>
  </si>
  <si>
    <t>Oui plusieurs distributeurs sont disponibles ici</t>
  </si>
  <si>
    <t>Oui un seul distributeur est disponible ici</t>
  </si>
  <si>
    <t>Non aucun</t>
  </si>
  <si>
    <t>Aucun des problèmes suivants</t>
  </si>
  <si>
    <t>Le manque de transports publics pour aller au marché</t>
  </si>
  <si>
    <t>Les restrictions de mouvement ou le couvre feu</t>
  </si>
  <si>
    <t>horaires_restreints</t>
  </si>
  <si>
    <t>Les horaires d'ouverture trop serrés du marché</t>
  </si>
  <si>
    <t>Des personnes autour desquelles les clients et les commerçants ne se sentent pas en sécurité</t>
  </si>
  <si>
    <t>Des lieux dans le marché dans les lesquels les clients ne se sentent pas en sécurité</t>
  </si>
  <si>
    <t>Aucun des incidents suivants</t>
  </si>
  <si>
    <t>vol_tire</t>
  </si>
  <si>
    <t>Le vol à la tire d'un ou de plusieurs clients visitant le marché</t>
  </si>
  <si>
    <t>Le vol à l'étalage de produits mis en vente par un ou plusieurs commerçants</t>
  </si>
  <si>
    <t>Le cambriolage de la caisse ou de marchandises stockées de un ou plusieurs commerçants</t>
  </si>
  <si>
    <t>racket</t>
  </si>
  <si>
    <t>Des formes d'extorsion ou de racket d'un ou de plusieurs commerçants</t>
  </si>
  <si>
    <t>Des agressions de commerçants</t>
  </si>
  <si>
    <t>Des agressions de clients</t>
  </si>
  <si>
    <t>Non, les clients et les commerçants n'ont pas rencontré de problèmes pour venir au marché ou se fournir en marchandises</t>
  </si>
  <si>
    <t>Oui, les routes désservant le marché ont étés / sont endommagées et difficilement praticables</t>
  </si>
  <si>
    <t>Oui, les routes désservant le marchés ont étés / sont inondées et difficilement praticables</t>
  </si>
  <si>
    <t>Oui, les routes désservant le marché ont étés / sont barrées (par l'armée)</t>
  </si>
  <si>
    <t>Oui, l'activité de groupes armés a rendu / rend les routes désservant le marché dangeureuses</t>
  </si>
  <si>
    <t>Oui, le banditisme a rendu / rend les routes désservant le marché dangeureuses</t>
  </si>
  <si>
    <t>Non, aucun incident</t>
  </si>
  <si>
    <t>Oui, l'extorsion d'argent</t>
  </si>
  <si>
    <t>Oui, le vol de marchandises</t>
  </si>
  <si>
    <t>vehicules</t>
  </si>
  <si>
    <t>Oui, le vol de véhicules</t>
  </si>
  <si>
    <t>Oui, l'aggression physique de personnes</t>
  </si>
  <si>
    <t>enlevement</t>
  </si>
  <si>
    <t>Oui, l'enlèvement de personnes</t>
  </si>
  <si>
    <t>Oui, l'assassinat de personnes</t>
  </si>
  <si>
    <t>variation_frequentation</t>
  </si>
  <si>
    <t>Il a beaucoup augmenté : (plus de 25%)</t>
  </si>
  <si>
    <t>Il a moyennement augmenté : (entre 10% et 25%)</t>
  </si>
  <si>
    <t>Il a un peu augmenté : (moins de 10%)</t>
  </si>
  <si>
    <t>Il est resté le même</t>
  </si>
  <si>
    <t>Il a un peu diminué : (moins de -10%)</t>
  </si>
  <si>
    <t>Il a moyennement diminué : (entre -10% et -25%)</t>
  </si>
  <si>
    <t>Il a beaucoup diminué : (plus de -25%)</t>
  </si>
  <si>
    <t>oui_non</t>
  </si>
  <si>
    <t>l_meb_alim</t>
  </si>
  <si>
    <t>mil</t>
  </si>
  <si>
    <t xml:space="preserve">Riz importé </t>
  </si>
  <si>
    <t>fonio</t>
  </si>
  <si>
    <t xml:space="preserve">Fonio </t>
  </si>
  <si>
    <t>manioc</t>
  </si>
  <si>
    <t>igname</t>
  </si>
  <si>
    <t>patate</t>
  </si>
  <si>
    <t>pomme_de_terre</t>
  </si>
  <si>
    <t xml:space="preserve">viande_mouton </t>
  </si>
  <si>
    <t>niebe</t>
  </si>
  <si>
    <t>arachide_graine</t>
  </si>
  <si>
    <t>l_unite_mais</t>
  </si>
  <si>
    <t>Kilogramme</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</si>
  <si>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</si>
  <si>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</si>
  <si>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</si>
  <si>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</si>
  <si>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</si>
  <si>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</si>
  <si>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</si>
  <si>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</si>
  <si>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</si>
  <si>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</si>
  <si>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</si>
  <si>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</si>
  <si>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</si>
  <si>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</si>
  <si>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</si>
  <si>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</si>
  <si>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</si>
  <si>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 xml:space="preserve">Boule </t>
  </si>
  <si>
    <t>l_unite_sucre</t>
  </si>
  <si>
    <t>En poudre</t>
  </si>
  <si>
    <t>morceaux</t>
  </si>
  <si>
    <t>En morceaux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</si>
</sst>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yyyy\-mm\-dd\ hh:mm:ss\ \U\T\C"/>
    <numFmt numFmtId="166" formatCode="_ * #,##0_ ;_ * \-#,##0_ ;_ * &quot;-&quot;??_ ;_ @_ "/>
    <numFmt numFmtId="167" formatCode="_(* #,##0.00_);_(* \(#,##0.00\);_(* &quot;-&quot;??_);_(@_)"/>
    <numFmt numFmtId="168" formatCode="0.0"/>
  </numFmts>
  <fonts count="41">
    <font>
      <sz val="11"/>
      <color theme="1"/>
      <name val="Calibri"/>
      <family val="2"/>
      <scheme val="minor"/>
    </font>
    <font>
      <u/>
      <sz val="11"/>
      <color theme="10"/>
      <name val="Calibri"/>
      <family val="2"/>
      <scheme val="minor"/>
    </font>
    <font>
      <sz val="8"/>
      <name val="Calibri"/>
      <family val="2"/>
      <scheme val="minor"/>
    </font>
    <font>
      <sz val="10"/>
      <color theme="1"/>
      <name val="Leelawadee"/>
      <family val="2"/>
    </font>
    <font>
      <sz val="11"/>
      <color theme="1"/>
      <name val="Calibri"/>
      <family val="2"/>
      <scheme val="minor"/>
    </font>
    <font>
      <i/>
      <sz val="11"/>
      <color rgb="FF7F7F7F"/>
      <name val="Calibri"/>
      <family val="2"/>
      <scheme val="minor"/>
    </font>
    <font>
      <b/>
      <sz val="12"/>
      <color theme="1"/>
      <name val="Segoe UI"/>
      <family val="2"/>
    </font>
    <font>
      <b/>
      <sz val="11"/>
      <color theme="1"/>
      <name val="Segoe UI"/>
      <family val="2"/>
    </font>
    <font>
      <sz val="10"/>
      <color theme="1"/>
      <name val="Segoe UI"/>
      <family val="2"/>
    </font>
    <font>
      <sz val="11"/>
      <color theme="1"/>
      <name val="Segoe UI"/>
      <family val="2"/>
    </font>
    <font>
      <b/>
      <sz val="10"/>
      <color indexed="65"/>
      <name val="Segoe UI"/>
      <family val="2"/>
    </font>
    <font>
      <sz val="11"/>
      <name val="Segoe UI"/>
      <family val="2"/>
    </font>
    <font>
      <sz val="10"/>
      <name val="Segoe UI"/>
      <family val="2"/>
    </font>
    <font>
      <b/>
      <sz val="12"/>
      <color theme="0"/>
      <name val="Segoe UI"/>
      <family val="2"/>
    </font>
    <font>
      <sz val="12"/>
      <color theme="0"/>
      <name val="Segoe UI"/>
      <family val="2"/>
    </font>
    <font>
      <sz val="12"/>
      <color theme="1"/>
      <name val="Segoe UI"/>
      <family val="2"/>
    </font>
    <font>
      <b/>
      <sz val="12"/>
      <color indexed="65"/>
      <name val="Segoe UI"/>
      <family val="2"/>
    </font>
    <font>
      <sz val="12"/>
      <name val="Segoe UI"/>
      <family val="2"/>
    </font>
    <font>
      <sz val="12"/>
      <color theme="1"/>
      <name val="Calibri"/>
      <family val="2"/>
      <scheme val="minor"/>
    </font>
    <font>
      <i/>
      <sz val="12"/>
      <color theme="1"/>
      <name val="Segoe UI"/>
      <family val="2"/>
    </font>
    <font>
      <sz val="12"/>
      <color rgb="FFEE5859"/>
      <name val="Segoe UI"/>
      <family val="2"/>
    </font>
    <font>
      <b/>
      <sz val="16"/>
      <color theme="0"/>
      <name val="Segoe UI"/>
      <family val="2"/>
    </font>
    <font>
      <b/>
      <sz val="10"/>
      <color theme="1"/>
      <name val="Segoe UI"/>
      <family val="2"/>
    </font>
    <font>
      <u/>
      <sz val="10"/>
      <color theme="10"/>
      <name val="Segoe UI"/>
      <family val="2"/>
    </font>
    <font>
      <b/>
      <sz val="10"/>
      <color theme="0"/>
      <name val="Segoe UI"/>
      <family val="2"/>
    </font>
    <font>
      <sz val="12"/>
      <color rgb="FF7030A0"/>
      <name val="Segoe UI"/>
      <family val="2"/>
    </font>
    <font>
      <sz val="12"/>
      <color rgb="FF000000"/>
      <name val="Segoe UI"/>
      <family val="2"/>
    </font>
    <font>
      <sz val="12"/>
      <color rgb="FFFF0000"/>
      <name val="Segoe UI"/>
      <family val="2"/>
    </font>
    <font>
      <b/>
      <i/>
      <sz val="12"/>
      <color theme="1"/>
      <name val="Segoe UI"/>
      <family val="2"/>
    </font>
    <font>
      <b/>
      <sz val="11"/>
      <color theme="0"/>
      <name val="Segoe UI"/>
      <family val="2"/>
    </font>
    <font>
      <b/>
      <sz val="12"/>
      <color rgb="FF000000"/>
      <name val="Segoe UI"/>
      <family val="2"/>
    </font>
    <font>
      <b/>
      <sz val="14"/>
      <color rgb="FF000000"/>
      <name val="Segoe UI"/>
      <family val="2"/>
    </font>
    <font>
      <i/>
      <sz val="11"/>
      <color rgb="FF000000"/>
      <name val="Segoe UI"/>
      <family val="2"/>
    </font>
    <font>
      <b/>
      <sz val="14"/>
      <color theme="1"/>
      <name val="Segoe UI"/>
      <family val="2"/>
    </font>
    <font>
      <b/>
      <sz val="16"/>
      <name val="Segoe UI"/>
      <family val="2"/>
    </font>
    <font>
      <sz val="16"/>
      <name val="Segoe UI"/>
      <family val="2"/>
    </font>
    <font>
      <b/>
      <sz val="26"/>
      <name val="Segoe UI"/>
      <family val="2"/>
    </font>
    <font>
      <b/>
      <sz val="9"/>
      <name val="Segoe UI"/>
      <family val="2"/>
    </font>
    <font>
      <b/>
      <sz val="10"/>
      <name val="Segoe UI"/>
      <family val="2"/>
    </font>
    <font>
      <sz val="9"/>
      <name val="Segoe UI"/>
      <family val="2"/>
    </font>
    <font>
      <sz val="11"/>
      <name val="Calibri"/>
      <family val="2"/>
      <scheme val="minor"/>
    </font>
  </fonts>
  <fills count="44">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9BDBC"/>
        <bgColor indexed="64"/>
      </patternFill>
    </fill>
    <fill>
      <patternFill patternType="solid">
        <fgColor rgb="FFFCDEDC"/>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066D38"/>
        <bgColor indexed="64"/>
      </patternFill>
    </fill>
    <fill>
      <patternFill patternType="solid">
        <fgColor rgb="FF40AB5D"/>
        <bgColor indexed="64"/>
      </patternFill>
    </fill>
    <fill>
      <patternFill patternType="solid">
        <fgColor rgb="FFE6F2E0"/>
        <bgColor indexed="64"/>
      </patternFill>
    </fill>
    <fill>
      <patternFill patternType="solid">
        <fgColor rgb="FFB0D3AB"/>
        <bgColor indexed="64"/>
      </patternFill>
    </fill>
    <fill>
      <patternFill patternType="solid">
        <fgColor rgb="FFFF0000"/>
        <bgColor indexed="64"/>
      </patternFill>
    </fill>
    <fill>
      <patternFill patternType="solid">
        <fgColor rgb="FFC00000"/>
        <bgColor indexed="64"/>
      </patternFill>
    </fill>
    <fill>
      <patternFill patternType="solid">
        <fgColor rgb="FFF27D7C"/>
        <bgColor indexed="64"/>
      </patternFill>
    </fill>
    <fill>
      <patternFill patternType="solid">
        <fgColor rgb="FFF3BEBD"/>
        <bgColor indexed="64"/>
      </patternFill>
    </fill>
    <fill>
      <patternFill patternType="solid">
        <fgColor rgb="FF92D050"/>
        <bgColor indexed="64"/>
      </patternFill>
    </fill>
    <fill>
      <patternFill patternType="solid">
        <fgColor theme="6"/>
        <bgColor indexed="64"/>
      </patternFill>
    </fill>
    <fill>
      <patternFill patternType="solid">
        <fgColor theme="1" tint="0.34998626667073579"/>
        <bgColor indexed="64"/>
      </patternFill>
    </fill>
    <fill>
      <patternFill patternType="solid">
        <fgColor rgb="FF75C376"/>
        <bgColor indexed="64"/>
      </patternFill>
    </fill>
    <fill>
      <patternFill patternType="solid">
        <fgColor rgb="FFC8E4BF"/>
        <bgColor indexed="64"/>
      </patternFill>
    </fill>
    <fill>
      <patternFill patternType="solid">
        <fgColor theme="7" tint="0.79998168889431442"/>
        <bgColor indexed="64"/>
      </patternFill>
    </fill>
    <fill>
      <patternFill patternType="solid">
        <fgColor theme="7"/>
        <bgColor indexed="64"/>
      </patternFill>
    </fill>
    <fill>
      <patternFill patternType="solid">
        <fgColor rgb="FFFEEEE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6">
    <xf numFmtId="0" fontId="0" fillId="0" borderId="0"/>
    <xf numFmtId="0" fontId="1"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167" fontId="4" fillId="0" borderId="0" applyFont="0" applyFill="0" applyBorder="0" applyAlignment="0" applyProtection="0"/>
  </cellStyleXfs>
  <cellXfs count="310">
    <xf numFmtId="0" fontId="0" fillId="0" borderId="0" xfId="0"/>
    <xf numFmtId="0" fontId="0" fillId="0" borderId="0" xfId="0" applyAlignment="1">
      <alignment horizontal="left"/>
    </xf>
    <xf numFmtId="0" fontId="6" fillId="0" borderId="0" xfId="0" applyFont="1" applyAlignment="1">
      <alignment horizontal="center"/>
    </xf>
    <xf numFmtId="0" fontId="9" fillId="8" borderId="0" xfId="0" applyFont="1" applyFill="1"/>
    <xf numFmtId="0" fontId="9" fillId="0" borderId="0" xfId="0" applyFont="1"/>
    <xf numFmtId="0" fontId="9" fillId="0" borderId="1" xfId="0" applyFont="1" applyBorder="1"/>
    <xf numFmtId="0" fontId="10" fillId="4" borderId="0" xfId="0" applyFont="1" applyFill="1" applyAlignment="1">
      <alignment horizontal="left" vertical="center"/>
    </xf>
    <xf numFmtId="0" fontId="10" fillId="5" borderId="0" xfId="0" applyFont="1" applyFill="1" applyAlignment="1">
      <alignment vertical="center" wrapText="1"/>
    </xf>
    <xf numFmtId="0" fontId="10" fillId="5" borderId="0" xfId="0" applyFont="1" applyFill="1" applyAlignment="1">
      <alignment vertical="center"/>
    </xf>
    <xf numFmtId="0" fontId="11" fillId="0" borderId="0" xfId="0" applyFont="1" applyAlignment="1">
      <alignment vertical="center" wrapText="1"/>
    </xf>
    <xf numFmtId="0" fontId="12" fillId="0" borderId="0" xfId="0" applyFont="1" applyAlignment="1">
      <alignment vertical="center"/>
    </xf>
    <xf numFmtId="0" fontId="9" fillId="25" borderId="0" xfId="0" applyFont="1" applyFill="1"/>
    <xf numFmtId="0" fontId="9" fillId="26" borderId="1" xfId="0" applyFont="1" applyFill="1" applyBorder="1"/>
    <xf numFmtId="0" fontId="9" fillId="8" borderId="1" xfId="0" applyFont="1" applyFill="1" applyBorder="1"/>
    <xf numFmtId="0" fontId="13" fillId="8" borderId="0" xfId="0" applyFont="1" applyFill="1"/>
    <xf numFmtId="1" fontId="9" fillId="8" borderId="1" xfId="0" applyNumberFormat="1" applyFont="1" applyFill="1" applyBorder="1"/>
    <xf numFmtId="0" fontId="15" fillId="8" borderId="0" xfId="0" applyFont="1" applyFill="1"/>
    <xf numFmtId="0" fontId="16" fillId="6" borderId="0" xfId="0" applyFont="1" applyFill="1" applyAlignment="1">
      <alignment vertical="center" wrapText="1"/>
    </xf>
    <xf numFmtId="0" fontId="15" fillId="0" borderId="0" xfId="0" applyFont="1"/>
    <xf numFmtId="0" fontId="15" fillId="0" borderId="1" xfId="0" applyFont="1" applyBorder="1"/>
    <xf numFmtId="0" fontId="16" fillId="4" borderId="0" xfId="0" applyFont="1" applyFill="1" applyAlignment="1">
      <alignment horizontal="left" vertical="center"/>
    </xf>
    <xf numFmtId="0" fontId="16" fillId="5" borderId="0" xfId="0" applyFont="1" applyFill="1" applyAlignment="1">
      <alignment vertical="center" wrapText="1"/>
    </xf>
    <xf numFmtId="0" fontId="16" fillId="5" borderId="0" xfId="0" applyFont="1" applyFill="1" applyAlignment="1">
      <alignment vertical="center"/>
    </xf>
    <xf numFmtId="0" fontId="17" fillId="0" borderId="0" xfId="0" applyFont="1" applyAlignment="1">
      <alignment vertical="center" wrapText="1"/>
    </xf>
    <xf numFmtId="0" fontId="17" fillId="0" borderId="0" xfId="0" applyFont="1" applyAlignment="1">
      <alignment vertical="center"/>
    </xf>
    <xf numFmtId="0" fontId="15" fillId="25" borderId="0" xfId="0" applyFont="1" applyFill="1"/>
    <xf numFmtId="0" fontId="15" fillId="26" borderId="1" xfId="0" applyFont="1" applyFill="1" applyBorder="1"/>
    <xf numFmtId="0" fontId="15" fillId="15" borderId="1" xfId="0" applyFont="1" applyFill="1" applyBorder="1"/>
    <xf numFmtId="0" fontId="15" fillId="36" borderId="1" xfId="0" applyFont="1" applyFill="1" applyBorder="1"/>
    <xf numFmtId="1" fontId="15" fillId="36" borderId="1" xfId="0" applyNumberFormat="1" applyFont="1" applyFill="1" applyBorder="1"/>
    <xf numFmtId="1" fontId="15" fillId="24" borderId="1" xfId="0" applyNumberFormat="1" applyFont="1" applyFill="1" applyBorder="1"/>
    <xf numFmtId="0" fontId="15" fillId="25" borderId="1" xfId="0" applyFont="1" applyFill="1" applyBorder="1"/>
    <xf numFmtId="0" fontId="15" fillId="24" borderId="1" xfId="0" applyFont="1" applyFill="1" applyBorder="1"/>
    <xf numFmtId="0" fontId="15" fillId="8" borderId="1" xfId="0" applyFont="1" applyFill="1" applyBorder="1"/>
    <xf numFmtId="0" fontId="15" fillId="23" borderId="1" xfId="0" applyFont="1" applyFill="1" applyBorder="1"/>
    <xf numFmtId="1" fontId="15" fillId="15" borderId="1" xfId="0" applyNumberFormat="1" applyFont="1" applyFill="1" applyBorder="1"/>
    <xf numFmtId="1" fontId="15" fillId="8" borderId="1" xfId="0" applyNumberFormat="1" applyFont="1" applyFill="1" applyBorder="1"/>
    <xf numFmtId="1" fontId="15" fillId="23" borderId="1" xfId="0" applyNumberFormat="1" applyFont="1" applyFill="1" applyBorder="1"/>
    <xf numFmtId="0" fontId="15" fillId="0" borderId="0" xfId="0" applyFont="1" applyAlignment="1">
      <alignment horizontal="left"/>
    </xf>
    <xf numFmtId="0" fontId="9" fillId="0" borderId="0" xfId="4" applyFont="1"/>
    <xf numFmtId="1" fontId="9" fillId="0" borderId="1" xfId="0" applyNumberFormat="1" applyFont="1" applyBorder="1"/>
    <xf numFmtId="1" fontId="9" fillId="31" borderId="1" xfId="0" applyNumberFormat="1" applyFont="1" applyFill="1" applyBorder="1"/>
    <xf numFmtId="1" fontId="9" fillId="28" borderId="1" xfId="0" applyNumberFormat="1" applyFont="1" applyFill="1" applyBorder="1"/>
    <xf numFmtId="1" fontId="9" fillId="29" borderId="1" xfId="0" applyNumberFormat="1" applyFont="1" applyFill="1" applyBorder="1"/>
    <xf numFmtId="1" fontId="9" fillId="30" borderId="1" xfId="0" applyNumberFormat="1" applyFont="1" applyFill="1" applyBorder="1"/>
    <xf numFmtId="0" fontId="9" fillId="32" borderId="1" xfId="0" applyFont="1" applyFill="1" applyBorder="1"/>
    <xf numFmtId="0" fontId="9" fillId="33" borderId="1" xfId="0" applyFont="1" applyFill="1" applyBorder="1"/>
    <xf numFmtId="0" fontId="9" fillId="34" borderId="1" xfId="0" applyFont="1" applyFill="1" applyBorder="1"/>
    <xf numFmtId="0" fontId="9" fillId="35" borderId="1" xfId="0" applyFont="1" applyFill="1" applyBorder="1"/>
    <xf numFmtId="1" fontId="9" fillId="34" borderId="1" xfId="0" applyNumberFormat="1" applyFont="1" applyFill="1" applyBorder="1"/>
    <xf numFmtId="0" fontId="9" fillId="29" borderId="1" xfId="0" applyFont="1" applyFill="1" applyBorder="1"/>
    <xf numFmtId="0" fontId="10" fillId="0" borderId="0" xfId="0" applyFont="1" applyAlignment="1">
      <alignment vertical="center" wrapText="1"/>
    </xf>
    <xf numFmtId="0" fontId="10" fillId="0" borderId="0" xfId="0" applyFont="1" applyAlignment="1">
      <alignment vertical="center"/>
    </xf>
    <xf numFmtId="0" fontId="9" fillId="0" borderId="0" xfId="4" applyFont="1" applyFill="1" applyAlignment="1">
      <alignment vertical="center"/>
    </xf>
    <xf numFmtId="0" fontId="9" fillId="0" borderId="0" xfId="4" applyFont="1" applyFill="1" applyAlignment="1">
      <alignment vertical="center" wrapText="1"/>
    </xf>
    <xf numFmtId="9" fontId="15" fillId="27" borderId="1" xfId="0" applyNumberFormat="1" applyFont="1" applyFill="1" applyBorder="1" applyAlignment="1">
      <alignment horizontal="left" vertical="center" wrapText="1"/>
    </xf>
    <xf numFmtId="12" fontId="15" fillId="25" borderId="1" xfId="0" applyNumberFormat="1" applyFont="1" applyFill="1" applyBorder="1" applyAlignment="1">
      <alignment vertical="center" wrapText="1"/>
    </xf>
    <xf numFmtId="0" fontId="15" fillId="27" borderId="1" xfId="0" applyFont="1" applyFill="1" applyBorder="1"/>
    <xf numFmtId="0" fontId="15" fillId="0" borderId="0" xfId="4" applyFont="1"/>
    <xf numFmtId="0" fontId="6" fillId="0" borderId="0" xfId="0" applyFont="1" applyAlignment="1">
      <alignment horizontal="center" wrapText="1"/>
    </xf>
    <xf numFmtId="0" fontId="15" fillId="22" borderId="0" xfId="0" applyFont="1" applyFill="1"/>
    <xf numFmtId="0" fontId="15" fillId="25" borderId="4" xfId="0" applyFont="1" applyFill="1" applyBorder="1"/>
    <xf numFmtId="0" fontId="15" fillId="21" borderId="6" xfId="0" applyFont="1" applyFill="1" applyBorder="1"/>
    <xf numFmtId="0" fontId="15" fillId="21" borderId="1" xfId="0" applyFont="1" applyFill="1" applyBorder="1"/>
    <xf numFmtId="0" fontId="15" fillId="10" borderId="0" xfId="0" applyFont="1" applyFill="1"/>
    <xf numFmtId="0" fontId="15" fillId="24" borderId="0" xfId="0" applyFont="1" applyFill="1"/>
    <xf numFmtId="0" fontId="15" fillId="10" borderId="0" xfId="0" applyFont="1" applyFill="1" applyAlignment="1">
      <alignment horizontal="right"/>
    </xf>
    <xf numFmtId="0" fontId="15" fillId="24" borderId="0" xfId="0" applyFont="1" applyFill="1" applyAlignment="1">
      <alignment horizontal="right"/>
    </xf>
    <xf numFmtId="0" fontId="15" fillId="0" borderId="0" xfId="4" applyFont="1" applyFill="1"/>
    <xf numFmtId="9" fontId="15" fillId="19" borderId="0" xfId="3" applyFont="1" applyFill="1" applyAlignment="1">
      <alignment horizontal="right"/>
    </xf>
    <xf numFmtId="9" fontId="15" fillId="24" borderId="0" xfId="3" applyFont="1" applyFill="1" applyAlignment="1">
      <alignment horizontal="right"/>
    </xf>
    <xf numFmtId="0" fontId="15" fillId="0" borderId="0" xfId="0" applyFont="1" applyAlignment="1">
      <alignment horizontal="right"/>
    </xf>
    <xf numFmtId="9" fontId="15" fillId="0" borderId="0" xfId="3" applyFont="1" applyFill="1"/>
    <xf numFmtId="9" fontId="15" fillId="19" borderId="0" xfId="3" applyFont="1" applyFill="1"/>
    <xf numFmtId="9" fontId="15" fillId="23" borderId="0" xfId="3" applyFont="1" applyFill="1"/>
    <xf numFmtId="9" fontId="15" fillId="21" borderId="0" xfId="3" applyFont="1" applyFill="1"/>
    <xf numFmtId="9" fontId="15" fillId="8" borderId="0" xfId="3" applyFont="1" applyFill="1"/>
    <xf numFmtId="3" fontId="15" fillId="0" borderId="0" xfId="0" applyNumberFormat="1" applyFont="1"/>
    <xf numFmtId="0" fontId="15" fillId="24" borderId="0" xfId="4" applyFont="1" applyFill="1" applyAlignment="1">
      <alignment horizontal="right"/>
    </xf>
    <xf numFmtId="0" fontId="15" fillId="0" borderId="0" xfId="4" applyFont="1" applyFill="1" applyAlignment="1">
      <alignment horizontal="right"/>
    </xf>
    <xf numFmtId="9" fontId="15" fillId="24" borderId="0" xfId="3" applyFont="1" applyFill="1"/>
    <xf numFmtId="9" fontId="15" fillId="0" borderId="0" xfId="3" applyFont="1"/>
    <xf numFmtId="0" fontId="15" fillId="25" borderId="6" xfId="0" applyFont="1" applyFill="1" applyBorder="1"/>
    <xf numFmtId="1" fontId="15" fillId="0" borderId="0" xfId="0" applyNumberFormat="1" applyFont="1"/>
    <xf numFmtId="1" fontId="15" fillId="0" borderId="0" xfId="0" applyNumberFormat="1" applyFont="1" applyAlignment="1">
      <alignment horizontal="right"/>
    </xf>
    <xf numFmtId="1" fontId="15" fillId="0" borderId="0" xfId="4" applyNumberFormat="1" applyFont="1" applyFill="1" applyAlignment="1">
      <alignment horizontal="right"/>
    </xf>
    <xf numFmtId="0" fontId="18" fillId="8" borderId="0" xfId="0" applyFont="1" applyFill="1"/>
    <xf numFmtId="0" fontId="18" fillId="0" borderId="0" xfId="4" applyFont="1"/>
    <xf numFmtId="0" fontId="18" fillId="0" borderId="0" xfId="0" applyFont="1"/>
    <xf numFmtId="0" fontId="18" fillId="0" borderId="0" xfId="4" applyFont="1" applyFill="1"/>
    <xf numFmtId="0" fontId="18" fillId="0" borderId="0" xfId="0" applyFont="1" applyAlignment="1">
      <alignment vertical="top" wrapText="1"/>
    </xf>
    <xf numFmtId="0" fontId="19" fillId="0" borderId="2" xfId="0" applyFont="1" applyBorder="1" applyAlignment="1">
      <alignment horizontal="center"/>
    </xf>
    <xf numFmtId="0" fontId="15" fillId="0" borderId="2" xfId="4" applyFont="1" applyBorder="1" applyAlignment="1">
      <alignment horizontal="center"/>
    </xf>
    <xf numFmtId="0" fontId="15" fillId="3" borderId="0" xfId="0" applyFont="1" applyFill="1"/>
    <xf numFmtId="0" fontId="20" fillId="24" borderId="0" xfId="0" applyFont="1" applyFill="1" applyAlignment="1">
      <alignment horizontal="right"/>
    </xf>
    <xf numFmtId="0" fontId="20" fillId="24" borderId="0" xfId="0" applyFont="1" applyFill="1"/>
    <xf numFmtId="0" fontId="15" fillId="0" borderId="3" xfId="0" applyFont="1" applyBorder="1"/>
    <xf numFmtId="0" fontId="15" fillId="0" borderId="3" xfId="0" quotePrefix="1" applyFont="1" applyBorder="1"/>
    <xf numFmtId="0" fontId="15" fillId="24" borderId="3" xfId="0" quotePrefix="1" applyFont="1" applyFill="1" applyBorder="1"/>
    <xf numFmtId="0" fontId="15" fillId="0" borderId="3" xfId="4" quotePrefix="1" applyFont="1" applyFill="1" applyBorder="1"/>
    <xf numFmtId="166" fontId="6" fillId="0" borderId="0" xfId="2" applyNumberFormat="1" applyFont="1" applyFill="1" applyAlignment="1">
      <alignment vertical="center"/>
    </xf>
    <xf numFmtId="166" fontId="6" fillId="0" borderId="0" xfId="2" applyNumberFormat="1" applyFont="1" applyFill="1" applyAlignment="1"/>
    <xf numFmtId="166" fontId="6" fillId="0" borderId="0" xfId="4" applyNumberFormat="1" applyFont="1" applyFill="1" applyAlignment="1"/>
    <xf numFmtId="166" fontId="6" fillId="0" borderId="0" xfId="0" quotePrefix="1" applyNumberFormat="1" applyFont="1"/>
    <xf numFmtId="0" fontId="20" fillId="10" borderId="0" xfId="0" applyFont="1" applyFill="1"/>
    <xf numFmtId="0" fontId="15" fillId="9" borderId="3" xfId="0" applyFont="1" applyFill="1" applyBorder="1"/>
    <xf numFmtId="166" fontId="6" fillId="26" borderId="0" xfId="2" applyNumberFormat="1" applyFont="1" applyFill="1" applyAlignment="1">
      <alignment vertical="center"/>
    </xf>
    <xf numFmtId="166" fontId="6" fillId="26" borderId="0" xfId="2" applyNumberFormat="1" applyFont="1" applyFill="1" applyAlignment="1"/>
    <xf numFmtId="166" fontId="6" fillId="26" borderId="0" xfId="4" applyNumberFormat="1" applyFont="1" applyFill="1" applyAlignment="1"/>
    <xf numFmtId="166" fontId="6" fillId="20" borderId="0" xfId="0" quotePrefix="1" applyNumberFormat="1" applyFont="1" applyFill="1"/>
    <xf numFmtId="0" fontId="15" fillId="24" borderId="3" xfId="4" quotePrefix="1" applyFont="1" applyFill="1" applyBorder="1"/>
    <xf numFmtId="0" fontId="15" fillId="0" borderId="3" xfId="4" quotePrefix="1" applyFont="1" applyBorder="1"/>
    <xf numFmtId="0" fontId="20" fillId="10" borderId="0" xfId="0" applyFont="1" applyFill="1" applyAlignment="1">
      <alignment horizontal="right"/>
    </xf>
    <xf numFmtId="0" fontId="15" fillId="0" borderId="0" xfId="0" quotePrefix="1" applyFont="1"/>
    <xf numFmtId="0" fontId="15" fillId="0" borderId="0" xfId="4" quotePrefix="1" applyFont="1"/>
    <xf numFmtId="1" fontId="20" fillId="24" borderId="0" xfId="0" applyNumberFormat="1" applyFont="1" applyFill="1" applyAlignment="1">
      <alignment horizontal="right"/>
    </xf>
    <xf numFmtId="166" fontId="6" fillId="20" borderId="0" xfId="0" applyNumberFormat="1" applyFont="1" applyFill="1"/>
    <xf numFmtId="0" fontId="20" fillId="24" borderId="0" xfId="4" applyFont="1" applyFill="1"/>
    <xf numFmtId="0" fontId="15" fillId="24" borderId="0" xfId="4" applyFont="1" applyFill="1"/>
    <xf numFmtId="0" fontId="15" fillId="24" borderId="3" xfId="0" applyFont="1" applyFill="1" applyBorder="1"/>
    <xf numFmtId="0" fontId="15" fillId="0" borderId="0" xfId="4" applyFont="1" applyFill="1" applyBorder="1"/>
    <xf numFmtId="0" fontId="15" fillId="0" borderId="0" xfId="4" quotePrefix="1" applyFont="1" applyFill="1"/>
    <xf numFmtId="166" fontId="15" fillId="26" borderId="0" xfId="2" applyNumberFormat="1" applyFont="1" applyFill="1"/>
    <xf numFmtId="166" fontId="15" fillId="26" borderId="0" xfId="4" applyNumberFormat="1" applyFont="1" applyFill="1"/>
    <xf numFmtId="166" fontId="15" fillId="0" borderId="0" xfId="4" applyNumberFormat="1" applyFont="1" applyFill="1" applyAlignment="1"/>
    <xf numFmtId="166" fontId="15" fillId="0" borderId="0" xfId="2" applyNumberFormat="1" applyFont="1" applyFill="1"/>
    <xf numFmtId="166" fontId="6" fillId="0" borderId="0" xfId="0" applyNumberFormat="1" applyFont="1"/>
    <xf numFmtId="0" fontId="6" fillId="0" borderId="0" xfId="0" applyFont="1"/>
    <xf numFmtId="0" fontId="16" fillId="0" borderId="0" xfId="0" applyFont="1" applyAlignment="1">
      <alignment vertical="center" wrapText="1"/>
    </xf>
    <xf numFmtId="0" fontId="16" fillId="0" borderId="0" xfId="0" applyFont="1" applyAlignment="1">
      <alignment vertical="center"/>
    </xf>
    <xf numFmtId="0" fontId="15" fillId="0" borderId="0" xfId="4" applyFont="1" applyFill="1" applyAlignment="1">
      <alignment vertical="center"/>
    </xf>
    <xf numFmtId="0" fontId="15" fillId="0" borderId="0" xfId="4" applyFont="1" applyFill="1" applyAlignment="1">
      <alignment vertical="center" wrapText="1"/>
    </xf>
    <xf numFmtId="0" fontId="15" fillId="3" borderId="0" xfId="0" applyFont="1" applyFill="1" applyAlignment="1">
      <alignment vertical="top" wrapText="1"/>
    </xf>
    <xf numFmtId="0" fontId="19" fillId="0" borderId="2" xfId="0" applyFont="1" applyBorder="1" applyAlignment="1">
      <alignment horizontal="center" vertical="top" wrapText="1"/>
    </xf>
    <xf numFmtId="0" fontId="15" fillId="0" borderId="2" xfId="4" applyFont="1" applyBorder="1" applyAlignment="1">
      <alignment horizontal="center" vertical="top" wrapText="1"/>
    </xf>
    <xf numFmtId="0" fontId="15" fillId="0" borderId="0" xfId="0" applyFont="1" applyAlignment="1">
      <alignment vertical="top" wrapText="1"/>
    </xf>
    <xf numFmtId="166" fontId="15" fillId="0" borderId="0" xfId="2" applyNumberFormat="1" applyFont="1" applyAlignment="1">
      <alignment horizontal="right"/>
    </xf>
    <xf numFmtId="166" fontId="15" fillId="0" borderId="0" xfId="2" applyNumberFormat="1" applyFont="1" applyFill="1" applyAlignment="1">
      <alignment horizontal="right"/>
    </xf>
    <xf numFmtId="166" fontId="15" fillId="0" borderId="0" xfId="2" applyNumberFormat="1" applyFont="1"/>
    <xf numFmtId="166" fontId="15" fillId="20" borderId="0" xfId="2" applyNumberFormat="1" applyFont="1" applyFill="1"/>
    <xf numFmtId="0" fontId="15" fillId="20" borderId="0" xfId="4" applyFont="1" applyFill="1"/>
    <xf numFmtId="0" fontId="15" fillId="20" borderId="0" xfId="0" applyFont="1" applyFill="1"/>
    <xf numFmtId="166" fontId="6" fillId="20" borderId="0" xfId="2" applyNumberFormat="1" applyFont="1" applyFill="1"/>
    <xf numFmtId="0" fontId="6" fillId="7" borderId="0" xfId="0" applyFont="1" applyFill="1" applyAlignment="1">
      <alignment horizontal="center"/>
    </xf>
    <xf numFmtId="165" fontId="15" fillId="0" borderId="0" xfId="0" applyNumberFormat="1" applyFont="1"/>
    <xf numFmtId="0" fontId="22" fillId="0" borderId="1" xfId="0" applyFont="1" applyBorder="1" applyAlignment="1">
      <alignment vertical="top"/>
    </xf>
    <xf numFmtId="0" fontId="7" fillId="0" borderId="0" xfId="0" applyFont="1" applyAlignment="1">
      <alignment horizontal="left" vertical="center"/>
    </xf>
    <xf numFmtId="0" fontId="7" fillId="0" borderId="0" xfId="0" applyFont="1" applyAlignment="1">
      <alignment vertical="center"/>
    </xf>
    <xf numFmtId="1" fontId="8" fillId="0" borderId="1" xfId="0" applyNumberFormat="1" applyFont="1" applyBorder="1" applyAlignment="1">
      <alignment horizontal="left" vertical="top" wrapText="1"/>
    </xf>
    <xf numFmtId="1" fontId="8" fillId="3" borderId="1" xfId="0" applyNumberFormat="1" applyFont="1" applyFill="1" applyBorder="1" applyAlignment="1">
      <alignment vertical="top" wrapText="1"/>
    </xf>
    <xf numFmtId="0" fontId="9" fillId="0" borderId="0" xfId="0" applyFont="1" applyAlignment="1">
      <alignment vertical="top"/>
    </xf>
    <xf numFmtId="0" fontId="7" fillId="0" borderId="0" xfId="0" applyFont="1" applyAlignment="1">
      <alignment vertical="top"/>
    </xf>
    <xf numFmtId="0" fontId="16" fillId="6" borderId="0" xfId="0" applyFont="1" applyFill="1" applyAlignment="1">
      <alignment horizontal="left" vertical="center"/>
    </xf>
    <xf numFmtId="0" fontId="16" fillId="0" borderId="0" xfId="0" applyFont="1" applyAlignment="1">
      <alignment horizontal="left" vertical="center"/>
    </xf>
    <xf numFmtId="0" fontId="6" fillId="11" borderId="0" xfId="0" applyFont="1" applyFill="1"/>
    <xf numFmtId="0" fontId="17" fillId="0" borderId="0" xfId="0" applyFont="1"/>
    <xf numFmtId="0" fontId="15" fillId="12" borderId="0" xfId="0" applyFont="1" applyFill="1"/>
    <xf numFmtId="0" fontId="15" fillId="13" borderId="0" xfId="0" applyFont="1" applyFill="1"/>
    <xf numFmtId="0" fontId="15" fillId="14" borderId="0" xfId="0" applyFont="1" applyFill="1"/>
    <xf numFmtId="0" fontId="17" fillId="14" borderId="0" xfId="0" applyFont="1" applyFill="1"/>
    <xf numFmtId="0" fontId="15" fillId="15" borderId="0" xfId="0" applyFont="1" applyFill="1"/>
    <xf numFmtId="0" fontId="17" fillId="13" borderId="0" xfId="0" applyFont="1" applyFill="1"/>
    <xf numFmtId="0" fontId="17" fillId="16" borderId="0" xfId="0" applyFont="1" applyFill="1"/>
    <xf numFmtId="0" fontId="17" fillId="10" borderId="0" xfId="0" applyFont="1" applyFill="1"/>
    <xf numFmtId="0" fontId="17" fillId="10" borderId="0" xfId="0" applyFont="1" applyFill="1" applyAlignment="1">
      <alignment horizontal="left" wrapText="1"/>
    </xf>
    <xf numFmtId="0" fontId="17" fillId="0" borderId="0" xfId="0" applyFont="1" applyAlignment="1">
      <alignment horizontal="left" wrapText="1"/>
    </xf>
    <xf numFmtId="0" fontId="17" fillId="17" borderId="0" xfId="0" applyFont="1" applyFill="1"/>
    <xf numFmtId="0" fontId="15" fillId="16" borderId="0" xfId="0" applyFont="1" applyFill="1"/>
    <xf numFmtId="0" fontId="15" fillId="10" borderId="0" xfId="0" applyFont="1" applyFill="1" applyAlignment="1">
      <alignment horizontal="left" wrapText="1"/>
    </xf>
    <xf numFmtId="0" fontId="15" fillId="0" borderId="0" xfId="0" applyFont="1" applyAlignment="1">
      <alignment horizontal="left" wrapText="1"/>
    </xf>
    <xf numFmtId="0" fontId="15" fillId="17" borderId="0" xfId="0" applyFont="1" applyFill="1"/>
    <xf numFmtId="0" fontId="17" fillId="18" borderId="0" xfId="0" applyFont="1" applyFill="1"/>
    <xf numFmtId="0" fontId="17" fillId="13" borderId="0" xfId="0" applyFont="1" applyFill="1" applyAlignment="1">
      <alignment horizontal="left" wrapText="1"/>
    </xf>
    <xf numFmtId="0" fontId="17" fillId="33" borderId="0" xfId="0" applyFont="1" applyFill="1"/>
    <xf numFmtId="0" fontId="15" fillId="33" borderId="0" xfId="0" applyFont="1" applyFill="1"/>
    <xf numFmtId="0" fontId="17" fillId="33" borderId="0" xfId="0" applyFont="1" applyFill="1" applyAlignment="1">
      <alignment horizontal="left" wrapText="1"/>
    </xf>
    <xf numFmtId="20" fontId="17" fillId="10" borderId="0" xfId="0" applyNumberFormat="1" applyFont="1" applyFill="1"/>
    <xf numFmtId="0" fontId="15" fillId="33" borderId="0" xfId="0" applyFont="1" applyFill="1" applyAlignment="1">
      <alignment horizontal="left" wrapText="1"/>
    </xf>
    <xf numFmtId="0" fontId="15" fillId="18" borderId="0" xfId="0" applyFont="1" applyFill="1"/>
    <xf numFmtId="0" fontId="15" fillId="37" borderId="0" xfId="0" applyFont="1" applyFill="1"/>
    <xf numFmtId="0" fontId="25" fillId="0" borderId="0" xfId="0" applyFont="1"/>
    <xf numFmtId="0" fontId="26" fillId="0" borderId="0" xfId="0" applyFont="1" applyAlignment="1">
      <alignment vertical="center"/>
    </xf>
    <xf numFmtId="0" fontId="15" fillId="0" borderId="0" xfId="0" applyFont="1" applyAlignment="1">
      <alignment vertical="center"/>
    </xf>
    <xf numFmtId="0" fontId="15" fillId="19" borderId="0" xfId="0" applyFont="1" applyFill="1"/>
    <xf numFmtId="9" fontId="27" fillId="0" borderId="0" xfId="0" applyNumberFormat="1" applyFont="1"/>
    <xf numFmtId="0" fontId="28" fillId="0" borderId="0" xfId="0" applyFont="1"/>
    <xf numFmtId="0" fontId="27" fillId="0" borderId="0" xfId="0" applyFont="1"/>
    <xf numFmtId="0" fontId="15" fillId="0" borderId="0" xfId="0" applyFont="1" applyAlignment="1">
      <alignment wrapText="1"/>
    </xf>
    <xf numFmtId="0" fontId="13" fillId="38" borderId="0" xfId="0" applyFont="1" applyFill="1"/>
    <xf numFmtId="0" fontId="15" fillId="38" borderId="0" xfId="0" applyFont="1" applyFill="1"/>
    <xf numFmtId="0" fontId="16" fillId="38" borderId="0" xfId="0" applyFont="1" applyFill="1" applyAlignment="1">
      <alignment vertical="center" wrapText="1"/>
    </xf>
    <xf numFmtId="0" fontId="14" fillId="0" borderId="0" xfId="0" applyFont="1"/>
    <xf numFmtId="0" fontId="21" fillId="0" borderId="0" xfId="0" applyFont="1" applyAlignment="1">
      <alignment horizontal="center" vertical="center"/>
    </xf>
    <xf numFmtId="0" fontId="0" fillId="0" borderId="0" xfId="0" pivotButton="1"/>
    <xf numFmtId="9" fontId="0" fillId="0" borderId="0" xfId="3" applyFont="1"/>
    <xf numFmtId="0" fontId="15" fillId="3" borderId="1" xfId="0" applyFont="1" applyFill="1" applyBorder="1"/>
    <xf numFmtId="0" fontId="15" fillId="0" borderId="1" xfId="0" applyFont="1" applyBorder="1" applyAlignment="1">
      <alignment wrapText="1"/>
    </xf>
    <xf numFmtId="0" fontId="29" fillId="8" borderId="0" xfId="0" applyFont="1" applyFill="1"/>
    <xf numFmtId="0" fontId="9" fillId="0" borderId="1" xfId="0" applyFont="1" applyBorder="1" applyAlignment="1">
      <alignment wrapText="1"/>
    </xf>
    <xf numFmtId="0" fontId="9" fillId="25" borderId="1" xfId="0" applyFont="1" applyFill="1" applyBorder="1"/>
    <xf numFmtId="168" fontId="15" fillId="0" borderId="0" xfId="0" applyNumberFormat="1" applyFont="1"/>
    <xf numFmtId="9" fontId="15" fillId="25" borderId="1" xfId="3" applyFont="1" applyFill="1" applyBorder="1" applyAlignment="1">
      <alignment horizontal="center" vertical="center" wrapText="1"/>
    </xf>
    <xf numFmtId="9" fontId="15" fillId="31" borderId="0" xfId="3" applyFont="1" applyFill="1"/>
    <xf numFmtId="9" fontId="15" fillId="40" borderId="0" xfId="3" applyFont="1" applyFill="1"/>
    <xf numFmtId="9" fontId="15" fillId="30" borderId="0" xfId="3" applyFont="1" applyFill="1"/>
    <xf numFmtId="9" fontId="15" fillId="39" borderId="0" xfId="3" applyFont="1" applyFill="1"/>
    <xf numFmtId="9" fontId="15" fillId="23" borderId="0" xfId="3" applyFont="1" applyFill="1" applyAlignment="1">
      <alignment horizontal="right"/>
    </xf>
    <xf numFmtId="0" fontId="6" fillId="25" borderId="1" xfId="0" applyFont="1" applyFill="1" applyBorder="1" applyAlignment="1">
      <alignment horizontal="center" vertical="center" wrapText="1"/>
    </xf>
    <xf numFmtId="0" fontId="6" fillId="25" borderId="7" xfId="0" applyFont="1" applyFill="1" applyBorder="1" applyAlignment="1">
      <alignment horizontal="center" vertical="center" wrapText="1"/>
    </xf>
    <xf numFmtId="167" fontId="6" fillId="25" borderId="1" xfId="5" applyFont="1" applyFill="1" applyBorder="1" applyAlignment="1">
      <alignment horizontal="center" vertical="center" wrapText="1"/>
    </xf>
    <xf numFmtId="9" fontId="15" fillId="42" borderId="1" xfId="0" applyNumberFormat="1" applyFont="1" applyFill="1" applyBorder="1" applyAlignment="1">
      <alignment horizontal="left" vertical="center" wrapText="1"/>
    </xf>
    <xf numFmtId="0" fontId="9" fillId="0" borderId="0" xfId="0" applyFont="1" applyAlignment="1">
      <alignment vertical="top" wrapText="1"/>
    </xf>
    <xf numFmtId="0" fontId="34" fillId="0" borderId="9" xfId="0" applyFont="1" applyBorder="1" applyAlignment="1">
      <alignment vertical="center" wrapText="1"/>
    </xf>
    <xf numFmtId="167" fontId="34" fillId="0" borderId="9" xfId="5" applyFont="1" applyFill="1" applyBorder="1" applyAlignment="1">
      <alignment vertical="center" wrapText="1"/>
    </xf>
    <xf numFmtId="0" fontId="34" fillId="0" borderId="1" xfId="0" applyFont="1" applyBorder="1" applyAlignment="1">
      <alignment vertical="center" textRotation="90" wrapText="1"/>
    </xf>
    <xf numFmtId="0" fontId="35" fillId="0" borderId="0" xfId="0" applyFont="1" applyAlignment="1">
      <alignment wrapText="1"/>
    </xf>
    <xf numFmtId="0" fontId="34" fillId="0" borderId="1" xfId="0" applyFont="1" applyBorder="1" applyAlignment="1">
      <alignment vertical="center" wrapText="1"/>
    </xf>
    <xf numFmtId="0" fontId="36" fillId="0" borderId="1" xfId="0" applyFont="1" applyBorder="1" applyAlignment="1">
      <alignment vertical="center" wrapText="1"/>
    </xf>
    <xf numFmtId="0" fontId="12" fillId="43" borderId="1" xfId="0" applyFont="1" applyFill="1" applyBorder="1" applyAlignment="1">
      <alignment horizontal="center" vertical="center" textRotation="90" wrapText="1"/>
    </xf>
    <xf numFmtId="0" fontId="12" fillId="43" borderId="10" xfId="0" applyFont="1" applyFill="1" applyBorder="1" applyAlignment="1">
      <alignment horizontal="center" vertical="center" textRotation="90" wrapText="1"/>
    </xf>
    <xf numFmtId="167" fontId="34" fillId="0" borderId="1" xfId="5" applyFont="1" applyFill="1" applyBorder="1" applyAlignment="1">
      <alignment vertical="center" wrapText="1"/>
    </xf>
    <xf numFmtId="0" fontId="34" fillId="0" borderId="9" xfId="0" applyFont="1" applyBorder="1" applyAlignment="1">
      <alignment vertical="center" textRotation="90" wrapText="1"/>
    </xf>
    <xf numFmtId="0" fontId="11" fillId="0" borderId="0" xfId="0" applyFont="1" applyAlignment="1">
      <alignment wrapText="1"/>
    </xf>
    <xf numFmtId="0" fontId="37" fillId="0" borderId="1" xfId="0" applyFont="1" applyBorder="1" applyAlignment="1">
      <alignment horizontal="center" vertical="center" wrapText="1"/>
    </xf>
    <xf numFmtId="167" fontId="38" fillId="0" borderId="1" xfId="5" applyFont="1" applyFill="1" applyBorder="1" applyAlignment="1">
      <alignment horizontal="left" vertical="center" wrapText="1"/>
    </xf>
    <xf numFmtId="0" fontId="11" fillId="0" borderId="0" xfId="0" applyFont="1"/>
    <xf numFmtId="0" fontId="39" fillId="0" borderId="0" xfId="0" applyFont="1" applyAlignment="1">
      <alignment wrapText="1"/>
    </xf>
    <xf numFmtId="0" fontId="39" fillId="0" borderId="1" xfId="0" applyFont="1" applyBorder="1" applyAlignment="1">
      <alignment horizontal="center" vertical="center" textRotation="90" wrapText="1"/>
    </xf>
    <xf numFmtId="0" fontId="39" fillId="0" borderId="10" xfId="0" applyFont="1" applyBorder="1" applyAlignment="1">
      <alignment horizontal="center" vertical="center" textRotation="90" wrapText="1"/>
    </xf>
    <xf numFmtId="0" fontId="37" fillId="0" borderId="1" xfId="0" applyFont="1" applyBorder="1" applyAlignment="1">
      <alignment horizontal="center" vertical="center" textRotation="90" wrapText="1"/>
    </xf>
    <xf numFmtId="0" fontId="37" fillId="0" borderId="9" xfId="0" applyFont="1" applyBorder="1" applyAlignment="1">
      <alignment horizontal="center" vertical="center" textRotation="90" wrapText="1"/>
    </xf>
    <xf numFmtId="9" fontId="12" fillId="0" borderId="1" xfId="0" applyNumberFormat="1" applyFont="1" applyBorder="1" applyAlignment="1">
      <alignment horizontal="left" vertical="center" wrapText="1"/>
    </xf>
    <xf numFmtId="9" fontId="17" fillId="0" borderId="1" xfId="0" applyNumberFormat="1" applyFont="1" applyBorder="1" applyAlignment="1">
      <alignment horizontal="left" vertical="center" wrapText="1"/>
    </xf>
    <xf numFmtId="2" fontId="12" fillId="0" borderId="1" xfId="0" applyNumberFormat="1" applyFont="1" applyBorder="1" applyAlignment="1">
      <alignment horizontal="center" vertical="center" wrapText="1"/>
    </xf>
    <xf numFmtId="9" fontId="12" fillId="0" borderId="1" xfId="3" applyFont="1" applyBorder="1" applyAlignment="1">
      <alignment horizontal="center" vertical="center" wrapText="1"/>
    </xf>
    <xf numFmtId="9" fontId="12" fillId="0" borderId="1" xfId="0" applyNumberFormat="1" applyFont="1" applyBorder="1" applyAlignment="1">
      <alignment horizontal="center" vertical="center" wrapText="1"/>
    </xf>
    <xf numFmtId="9" fontId="12" fillId="0" borderId="7" xfId="3" applyFont="1" applyFill="1" applyBorder="1" applyAlignment="1">
      <alignment horizontal="center" vertical="center" wrapText="1"/>
    </xf>
    <xf numFmtId="0" fontId="17" fillId="0" borderId="1" xfId="0" applyFont="1" applyBorder="1"/>
    <xf numFmtId="9" fontId="11" fillId="0" borderId="0" xfId="3" applyFont="1" applyFill="1"/>
    <xf numFmtId="12" fontId="17" fillId="0" borderId="1" xfId="0" applyNumberFormat="1" applyFont="1" applyBorder="1" applyAlignment="1">
      <alignment vertical="center" wrapText="1"/>
    </xf>
    <xf numFmtId="12" fontId="12" fillId="0" borderId="1" xfId="0" applyNumberFormat="1" applyFont="1" applyBorder="1" applyAlignment="1">
      <alignment horizontal="center" vertical="center" wrapText="1"/>
    </xf>
    <xf numFmtId="0" fontId="11" fillId="0" borderId="7" xfId="0" applyFont="1" applyBorder="1" applyAlignment="1">
      <alignment horizontal="center" vertical="center" wrapText="1"/>
    </xf>
    <xf numFmtId="9" fontId="11" fillId="0" borderId="7" xfId="0" applyNumberFormat="1" applyFont="1" applyBorder="1" applyAlignment="1">
      <alignment horizontal="center" vertical="center" wrapText="1"/>
    </xf>
    <xf numFmtId="0" fontId="11" fillId="0" borderId="0" xfId="0" applyFont="1" applyAlignment="1">
      <alignment horizontal="left" vertical="top" wrapText="1"/>
    </xf>
    <xf numFmtId="9" fontId="11" fillId="0" borderId="0" xfId="0" applyNumberFormat="1" applyFont="1" applyAlignment="1">
      <alignment vertical="top" wrapText="1"/>
    </xf>
    <xf numFmtId="0" fontId="11" fillId="0" borderId="0" xfId="0" applyFont="1" applyAlignment="1">
      <alignment textRotation="90" wrapText="1"/>
    </xf>
    <xf numFmtId="9" fontId="11" fillId="0" borderId="0" xfId="0" applyNumberFormat="1"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vertical="top" wrapText="1"/>
    </xf>
    <xf numFmtId="0" fontId="40" fillId="0" borderId="0" xfId="0" applyFont="1" applyAlignment="1">
      <alignment wrapText="1"/>
    </xf>
    <xf numFmtId="0" fontId="24" fillId="8" borderId="4" xfId="0" applyFont="1" applyFill="1" applyBorder="1" applyAlignment="1">
      <alignment horizontal="left" vertical="top"/>
    </xf>
    <xf numFmtId="0" fontId="24" fillId="8" borderId="5" xfId="0" applyFont="1" applyFill="1" applyBorder="1" applyAlignment="1">
      <alignment horizontal="left" vertical="top"/>
    </xf>
    <xf numFmtId="0" fontId="24" fillId="8" borderId="6" xfId="0" applyFont="1" applyFill="1" applyBorder="1" applyAlignment="1">
      <alignment horizontal="left" vertical="top"/>
    </xf>
    <xf numFmtId="1" fontId="8" fillId="0" borderId="4" xfId="0" applyNumberFormat="1" applyFont="1" applyBorder="1" applyAlignment="1">
      <alignment horizontal="left" vertical="top" wrapText="1"/>
    </xf>
    <xf numFmtId="1" fontId="8" fillId="0" borderId="6" xfId="0" applyNumberFormat="1" applyFont="1" applyBorder="1" applyAlignment="1">
      <alignment horizontal="left" vertical="top" wrapText="1"/>
    </xf>
    <xf numFmtId="1" fontId="3" fillId="0" borderId="4" xfId="0" applyNumberFormat="1" applyFont="1" applyBorder="1" applyAlignment="1">
      <alignment horizontal="left" vertical="top" wrapText="1"/>
    </xf>
    <xf numFmtId="1" fontId="3" fillId="0" borderId="6" xfId="0" applyNumberFormat="1" applyFont="1" applyBorder="1" applyAlignment="1">
      <alignment horizontal="left" vertical="top" wrapText="1"/>
    </xf>
    <xf numFmtId="15" fontId="8" fillId="0" borderId="1" xfId="0" quotePrefix="1" applyNumberFormat="1" applyFont="1" applyBorder="1" applyAlignment="1">
      <alignment vertical="top" wrapText="1"/>
    </xf>
    <xf numFmtId="1" fontId="22" fillId="0" borderId="1" xfId="0" applyNumberFormat="1" applyFont="1" applyBorder="1" applyAlignment="1">
      <alignment horizontal="left" vertical="top" wrapText="1"/>
    </xf>
    <xf numFmtId="0" fontId="21" fillId="2" borderId="7" xfId="0" applyFont="1" applyFill="1" applyBorder="1" applyAlignment="1">
      <alignment horizontal="center" vertical="center"/>
    </xf>
    <xf numFmtId="0" fontId="13" fillId="8" borderId="1" xfId="0" applyFont="1" applyFill="1" applyBorder="1" applyAlignment="1">
      <alignment horizontal="center" vertical="top"/>
    </xf>
    <xf numFmtId="15" fontId="8" fillId="0" borderId="1" xfId="0" applyNumberFormat="1" applyFont="1" applyBorder="1" applyAlignment="1">
      <alignment vertical="top" wrapText="1"/>
    </xf>
    <xf numFmtId="15" fontId="23" fillId="0" borderId="1" xfId="1" applyNumberFormat="1" applyFont="1" applyBorder="1" applyAlignment="1">
      <alignment vertical="top" wrapText="1"/>
    </xf>
    <xf numFmtId="1" fontId="23" fillId="0" borderId="4" xfId="1" applyNumberFormat="1" applyFont="1" applyBorder="1" applyAlignment="1">
      <alignment horizontal="center" vertical="top" wrapText="1"/>
    </xf>
    <xf numFmtId="1" fontId="23" fillId="0" borderId="6" xfId="1" applyNumberFormat="1" applyFont="1" applyBorder="1" applyAlignment="1">
      <alignment horizontal="center" vertical="top" wrapText="1"/>
    </xf>
    <xf numFmtId="0" fontId="23" fillId="3" borderId="4" xfId="1" applyFont="1" applyFill="1" applyBorder="1" applyAlignment="1">
      <alignment horizontal="center" vertical="top"/>
    </xf>
    <xf numFmtId="0" fontId="23" fillId="3" borderId="6" xfId="1" applyFont="1" applyFill="1" applyBorder="1" applyAlignment="1">
      <alignment horizontal="center" vertical="top"/>
    </xf>
    <xf numFmtId="0" fontId="6" fillId="8" borderId="0" xfId="0" applyFont="1" applyFill="1" applyAlignment="1">
      <alignment horizontal="center"/>
    </xf>
    <xf numFmtId="0" fontId="13" fillId="8" borderId="0" xfId="0" applyFont="1" applyFill="1" applyAlignment="1">
      <alignment horizontal="center" vertical="center"/>
    </xf>
    <xf numFmtId="0" fontId="6" fillId="8" borderId="0" xfId="0" applyFont="1" applyFill="1" applyAlignment="1">
      <alignment horizontal="center" vertical="center"/>
    </xf>
    <xf numFmtId="0" fontId="6" fillId="0" borderId="0" xfId="0" applyFont="1" applyAlignment="1">
      <alignment horizontal="center"/>
    </xf>
    <xf numFmtId="0" fontId="6" fillId="8" borderId="0" xfId="0" applyFont="1" applyFill="1" applyAlignment="1">
      <alignment horizontal="center" vertical="top" wrapText="1"/>
    </xf>
    <xf numFmtId="0" fontId="33" fillId="41" borderId="15" xfId="0" applyFont="1" applyFill="1" applyBorder="1" applyAlignment="1">
      <alignment horizontal="center" vertical="top" wrapText="1"/>
    </xf>
    <xf numFmtId="0" fontId="33" fillId="41" borderId="0" xfId="0" applyFont="1" applyFill="1" applyAlignment="1">
      <alignment horizontal="center" vertical="top"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 xfId="0" applyFont="1" applyBorder="1" applyAlignment="1">
      <alignment horizontal="center" vertical="center" wrapText="1"/>
    </xf>
    <xf numFmtId="0" fontId="11"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31" fillId="41" borderId="1" xfId="0" applyFont="1" applyFill="1" applyBorder="1" applyAlignment="1">
      <alignment horizontal="center" vertical="top" wrapText="1"/>
    </xf>
    <xf numFmtId="0" fontId="33" fillId="41" borderId="1" xfId="0" applyFont="1" applyFill="1" applyBorder="1" applyAlignment="1">
      <alignment horizontal="center" vertical="top" wrapText="1"/>
    </xf>
    <xf numFmtId="0" fontId="33" fillId="41" borderId="14" xfId="0" applyFont="1" applyFill="1" applyBorder="1" applyAlignment="1">
      <alignment horizontal="center" vertical="top" wrapText="1"/>
    </xf>
    <xf numFmtId="0" fontId="33" fillId="41" borderId="13" xfId="0" applyFont="1" applyFill="1" applyBorder="1" applyAlignment="1">
      <alignment horizontal="center" vertical="top" wrapText="1"/>
    </xf>
    <xf numFmtId="9" fontId="11" fillId="0" borderId="1" xfId="0" applyNumberFormat="1" applyFont="1" applyBorder="1" applyAlignment="1">
      <alignment horizontal="center" vertical="center" wrapText="1"/>
    </xf>
    <xf numFmtId="9" fontId="12" fillId="0" borderId="1" xfId="3" applyFont="1" applyFill="1" applyBorder="1" applyAlignment="1">
      <alignment horizontal="center" vertical="center" wrapText="1"/>
    </xf>
    <xf numFmtId="9" fontId="12" fillId="0" borderId="1" xfId="3" applyFont="1" applyBorder="1" applyAlignment="1">
      <alignment horizontal="center" vertical="center" wrapText="1"/>
    </xf>
    <xf numFmtId="9" fontId="12" fillId="0" borderId="7" xfId="3" applyFont="1" applyFill="1" applyBorder="1" applyAlignment="1">
      <alignment horizontal="center" vertical="center" wrapText="1"/>
    </xf>
    <xf numFmtId="9" fontId="12" fillId="0" borderId="8" xfId="3" applyFont="1" applyFill="1" applyBorder="1" applyAlignment="1">
      <alignment horizontal="center" vertical="center" wrapText="1"/>
    </xf>
    <xf numFmtId="9" fontId="12" fillId="0" borderId="9" xfId="3" applyFont="1" applyFill="1" applyBorder="1" applyAlignment="1">
      <alignment horizontal="center" vertical="center" wrapText="1"/>
    </xf>
    <xf numFmtId="0" fontId="12" fillId="0" borderId="7" xfId="0" applyFont="1" applyBorder="1" applyAlignment="1">
      <alignment horizontal="center" vertical="center" wrapText="1"/>
    </xf>
    <xf numFmtId="2" fontId="12" fillId="0" borderId="9" xfId="0" applyNumberFormat="1" applyFont="1" applyBorder="1" applyAlignment="1">
      <alignment horizontal="center" vertical="center" wrapText="1"/>
    </xf>
    <xf numFmtId="9" fontId="15" fillId="25" borderId="1" xfId="3" applyFont="1" applyFill="1" applyBorder="1" applyAlignment="1">
      <alignment horizontal="center" vertical="center" wrapText="1"/>
    </xf>
    <xf numFmtId="9" fontId="15" fillId="25" borderId="1" xfId="0" applyNumberFormat="1" applyFont="1" applyFill="1" applyBorder="1" applyAlignment="1">
      <alignment horizontal="center" vertical="center" wrapText="1"/>
    </xf>
    <xf numFmtId="0" fontId="15" fillId="25" borderId="1" xfId="0" applyFont="1" applyFill="1" applyBorder="1" applyAlignment="1">
      <alignment horizontal="center" vertical="center" wrapText="1"/>
    </xf>
    <xf numFmtId="0" fontId="26" fillId="27" borderId="0" xfId="0" applyFont="1" applyFill="1" applyAlignment="1">
      <alignment horizontal="left" wrapText="1"/>
    </xf>
    <xf numFmtId="0" fontId="15" fillId="27" borderId="0" xfId="0" applyFont="1" applyFill="1" applyAlignment="1">
      <alignment horizontal="left" wrapText="1"/>
    </xf>
    <xf numFmtId="9" fontId="15" fillId="25" borderId="7" xfId="3" applyFont="1" applyFill="1" applyBorder="1" applyAlignment="1">
      <alignment horizontal="center" vertical="center" wrapText="1"/>
    </xf>
    <xf numFmtId="9" fontId="15" fillId="25" borderId="8" xfId="3" applyFont="1" applyFill="1" applyBorder="1" applyAlignment="1">
      <alignment horizontal="center" vertical="center" wrapText="1"/>
    </xf>
    <xf numFmtId="9" fontId="15" fillId="25" borderId="9" xfId="3" applyFont="1" applyFill="1" applyBorder="1" applyAlignment="1">
      <alignment horizontal="center" vertical="center" wrapText="1"/>
    </xf>
    <xf numFmtId="0" fontId="13" fillId="8" borderId="0" xfId="0" applyFont="1" applyFill="1" applyAlignment="1">
      <alignment horizontal="left"/>
    </xf>
    <xf numFmtId="0" fontId="15" fillId="0" borderId="0" xfId="0" pivotButton="1" applyFont="1"/>
  </cellXfs>
  <cellStyles count="6">
    <cellStyle name="Comma" xfId="2" builtinId="3"/>
    <cellStyle name="Explanatory Text" xfId="4" builtinId="53"/>
    <cellStyle name="Hyperlink" xfId="1" builtinId="8"/>
    <cellStyle name="Milliers 2" xfId="5" xr:uid="{E6F3259B-9B4F-4668-8284-7471852298C1}"/>
    <cellStyle name="Normal" xfId="0" builtinId="0"/>
    <cellStyle name="Percent" xfId="3" builtinId="5"/>
  </cellStyles>
  <dxfs count="17">
    <dxf>
      <fill>
        <patternFill>
          <bgColor theme="0" tint="-0.14996795556505021"/>
        </patternFill>
      </fill>
    </dxf>
    <dxf>
      <fill>
        <patternFill>
          <bgColor theme="0" tint="-0.14996795556505021"/>
        </patternFill>
      </fill>
    </dxf>
    <dxf>
      <fill>
        <patternFill>
          <bgColor theme="0" tint="-0.14996795556505021"/>
        </patternFill>
      </fill>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sz val="12"/>
      </font>
    </dxf>
    <dxf>
      <font>
        <sz val="12"/>
      </font>
    </dxf>
    <dxf>
      <font>
        <sz val="12"/>
      </font>
    </dxf>
    <dxf>
      <font>
        <sz val="12"/>
      </font>
    </dxf>
    <dxf>
      <font>
        <sz val="12"/>
      </font>
    </dxf>
    <dxf>
      <font>
        <sz val="12"/>
      </font>
    </dxf>
    <dxf>
      <numFmt numFmtId="13" formatCode="0%"/>
    </dxf>
    <dxf>
      <numFmt numFmtId="0" formatCode="General"/>
    </dxf>
  </dxfs>
  <tableStyles count="0" defaultTableStyle="TableStyleMedium9" defaultPivotStyle="PivotStyleLight16"/>
  <colors>
    <mruColors>
      <color rgb="FFFCDEDC"/>
      <color rgb="FFF9BDBC"/>
      <color rgb="FFC8E4BF"/>
      <color rgb="FFEE5859"/>
      <color rgb="FFB0D3AB"/>
      <color rgb="FFE6F2E0"/>
      <color rgb="FF75C3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9.png"/><Relationship Id="rId3" Type="http://schemas.openxmlformats.org/officeDocument/2006/relationships/image" Target="cid:image001.png@01D904A4.F7AA6FB0" TargetMode="External"/><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cid:image001.png@01D9711E.61529560" TargetMode="External"/><Relationship Id="rId2" Type="http://schemas.openxmlformats.org/officeDocument/2006/relationships/image" Target="../media/image2.png"/><Relationship Id="rId16" Type="http://schemas.openxmlformats.org/officeDocument/2006/relationships/image" Target="../media/image12.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image" Target="cid:image001.png@01D963C9.DEE7A680" TargetMode="External"/><Relationship Id="rId5" Type="http://schemas.openxmlformats.org/officeDocument/2006/relationships/image" Target="cid:image001.png@01D8EA1C.A03F0C60" TargetMode="External"/><Relationship Id="rId15" Type="http://schemas.openxmlformats.org/officeDocument/2006/relationships/image" Target="../media/image11.png"/><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cid:image001.png@01D9001B.7AEA9050" TargetMode="External"/><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3</xdr:row>
      <xdr:rowOff>1064999</xdr:rowOff>
    </xdr:from>
    <xdr:to>
      <xdr:col>6</xdr:col>
      <xdr:colOff>526964</xdr:colOff>
      <xdr:row>3</xdr:row>
      <xdr:rowOff>1647825</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26956" y="2461999"/>
          <a:ext cx="1812925" cy="5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3</xdr:row>
      <xdr:rowOff>1001912</xdr:rowOff>
    </xdr:from>
    <xdr:to>
      <xdr:col>15</xdr:col>
      <xdr:colOff>180890</xdr:colOff>
      <xdr:row>3</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581283</xdr:colOff>
      <xdr:row>7</xdr:row>
      <xdr:rowOff>817058</xdr:rowOff>
    </xdr:from>
    <xdr:to>
      <xdr:col>6</xdr:col>
      <xdr:colOff>302405</xdr:colOff>
      <xdr:row>13</xdr:row>
      <xdr:rowOff>248161</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6"/>
        <a:stretch>
          <a:fillRect/>
        </a:stretch>
      </xdr:blipFill>
      <xdr:spPr>
        <a:xfrm>
          <a:off x="8952700" y="7018891"/>
          <a:ext cx="1562622" cy="1501203"/>
        </a:xfrm>
        <a:prstGeom prst="rect">
          <a:avLst/>
        </a:prstGeom>
      </xdr:spPr>
    </xdr:pic>
    <xdr:clientData/>
  </xdr:twoCellAnchor>
  <xdr:twoCellAnchor editAs="oneCell">
    <xdr:from>
      <xdr:col>3</xdr:col>
      <xdr:colOff>197365</xdr:colOff>
      <xdr:row>0</xdr:row>
      <xdr:rowOff>231688</xdr:rowOff>
    </xdr:from>
    <xdr:to>
      <xdr:col>6</xdr:col>
      <xdr:colOff>297386</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twoCellAnchor>
    <xdr:from>
      <xdr:col>16</xdr:col>
      <xdr:colOff>0</xdr:colOff>
      <xdr:row>3</xdr:row>
      <xdr:rowOff>891355</xdr:rowOff>
    </xdr:from>
    <xdr:to>
      <xdr:col>19</xdr:col>
      <xdr:colOff>10583</xdr:colOff>
      <xdr:row>3</xdr:row>
      <xdr:rowOff>1572683</xdr:rowOff>
    </xdr:to>
    <xdr:pic>
      <xdr:nvPicPr>
        <xdr:cNvPr id="7" name="Picture 7">
          <a:extLst>
            <a:ext uri="{FF2B5EF4-FFF2-40B4-BE49-F238E27FC236}">
              <a16:creationId xmlns:a16="http://schemas.microsoft.com/office/drawing/2014/main" id="{E1C6C47F-9BAE-9CD4-270E-DA6059DAA9E7}"/>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16351250" y="2288355"/>
          <a:ext cx="1852083" cy="68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376771</xdr:colOff>
      <xdr:row>4</xdr:row>
      <xdr:rowOff>260349</xdr:rowOff>
    </xdr:from>
    <xdr:to>
      <xdr:col>19</xdr:col>
      <xdr:colOff>323854</xdr:colOff>
      <xdr:row>4</xdr:row>
      <xdr:rowOff>1403349</xdr:rowOff>
    </xdr:to>
    <xdr:pic>
      <xdr:nvPicPr>
        <xdr:cNvPr id="4" name="Image 3" descr="Une image contenant symbole, logo, Police, cercle&#10;&#10;Description générée automatiquement">
          <a:extLst>
            <a:ext uri="{FF2B5EF4-FFF2-40B4-BE49-F238E27FC236}">
              <a16:creationId xmlns:a16="http://schemas.microsoft.com/office/drawing/2014/main" id="{B47E7696-BBB7-638D-26FF-B4B95627D0C4}"/>
            </a:ext>
          </a:extLst>
        </xdr:cNvPr>
        <xdr:cNvPicPr>
          <a:picLocks noChangeAspect="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17341854" y="3350682"/>
          <a:ext cx="1174750" cy="1139825"/>
        </a:xfrm>
        <a:prstGeom prst="rect">
          <a:avLst/>
        </a:prstGeom>
        <a:noFill/>
        <a:ln>
          <a:noFill/>
        </a:ln>
      </xdr:spPr>
    </xdr:pic>
    <xdr:clientData/>
  </xdr:twoCellAnchor>
  <xdr:twoCellAnchor editAs="oneCell">
    <xdr:from>
      <xdr:col>4</xdr:col>
      <xdr:colOff>95250</xdr:colOff>
      <xdr:row>4</xdr:row>
      <xdr:rowOff>216849</xdr:rowOff>
    </xdr:from>
    <xdr:to>
      <xdr:col>6</xdr:col>
      <xdr:colOff>2117</xdr:colOff>
      <xdr:row>4</xdr:row>
      <xdr:rowOff>1322998</xdr:rowOff>
    </xdr:to>
    <xdr:pic>
      <xdr:nvPicPr>
        <xdr:cNvPr id="8" name="Image 7" descr="Action contre la Faim | Solidaire">
          <a:extLst>
            <a:ext uri="{FF2B5EF4-FFF2-40B4-BE49-F238E27FC236}">
              <a16:creationId xmlns:a16="http://schemas.microsoft.com/office/drawing/2014/main" id="{E21AA360-AC67-6972-D352-89933FEBB29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080500" y="3307182"/>
          <a:ext cx="1111250" cy="1106149"/>
        </a:xfrm>
        <a:prstGeom prst="rect">
          <a:avLst/>
        </a:prstGeom>
        <a:noFill/>
        <a:ln>
          <a:noFill/>
        </a:ln>
      </xdr:spPr>
    </xdr:pic>
    <xdr:clientData/>
  </xdr:twoCellAnchor>
  <xdr:twoCellAnchor editAs="oneCell">
    <xdr:from>
      <xdr:col>7</xdr:col>
      <xdr:colOff>158753</xdr:colOff>
      <xdr:row>4</xdr:row>
      <xdr:rowOff>553513</xdr:rowOff>
    </xdr:from>
    <xdr:to>
      <xdr:col>10</xdr:col>
      <xdr:colOff>177803</xdr:colOff>
      <xdr:row>4</xdr:row>
      <xdr:rowOff>1163113</xdr:rowOff>
    </xdr:to>
    <xdr:pic>
      <xdr:nvPicPr>
        <xdr:cNvPr id="9" name="Image 8">
          <a:extLst>
            <a:ext uri="{FF2B5EF4-FFF2-40B4-BE49-F238E27FC236}">
              <a16:creationId xmlns:a16="http://schemas.microsoft.com/office/drawing/2014/main" id="{AD696017-1FCE-1E95-BE28-E4D510329DF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985503" y="3643846"/>
          <a:ext cx="1860550" cy="609600"/>
        </a:xfrm>
        <a:prstGeom prst="rect">
          <a:avLst/>
        </a:prstGeom>
        <a:noFill/>
      </xdr:spPr>
    </xdr:pic>
    <xdr:clientData/>
  </xdr:twoCellAnchor>
  <xdr:twoCellAnchor editAs="oneCell">
    <xdr:from>
      <xdr:col>10</xdr:col>
      <xdr:colOff>567274</xdr:colOff>
      <xdr:row>4</xdr:row>
      <xdr:rowOff>240240</xdr:rowOff>
    </xdr:from>
    <xdr:to>
      <xdr:col>13</xdr:col>
      <xdr:colOff>218024</xdr:colOff>
      <xdr:row>4</xdr:row>
      <xdr:rowOff>1478490</xdr:rowOff>
    </xdr:to>
    <xdr:pic>
      <xdr:nvPicPr>
        <xdr:cNvPr id="10" name="Image 9" descr="SOLIDARITÉS INTERNATIONAL - Association, ONG humanitaire ...">
          <a:extLst>
            <a:ext uri="{FF2B5EF4-FFF2-40B4-BE49-F238E27FC236}">
              <a16:creationId xmlns:a16="http://schemas.microsoft.com/office/drawing/2014/main" id="{7535EFB9-9973-50D2-79E8-57601CFC526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235524" y="3330573"/>
          <a:ext cx="1498600" cy="1238250"/>
        </a:xfrm>
        <a:prstGeom prst="rect">
          <a:avLst/>
        </a:prstGeom>
        <a:noFill/>
        <a:ln>
          <a:noFill/>
        </a:ln>
      </xdr:spPr>
    </xdr:pic>
    <xdr:clientData/>
  </xdr:twoCellAnchor>
  <xdr:twoCellAnchor editAs="oneCell">
    <xdr:from>
      <xdr:col>14</xdr:col>
      <xdr:colOff>6352</xdr:colOff>
      <xdr:row>4</xdr:row>
      <xdr:rowOff>615680</xdr:rowOff>
    </xdr:from>
    <xdr:to>
      <xdr:col>16</xdr:col>
      <xdr:colOff>504825</xdr:colOff>
      <xdr:row>4</xdr:row>
      <xdr:rowOff>1400176</xdr:rowOff>
    </xdr:to>
    <xdr:pic>
      <xdr:nvPicPr>
        <xdr:cNvPr id="13" name="Image 12" descr="Danish Refugee Council (DRC) - ACTED">
          <a:extLst>
            <a:ext uri="{FF2B5EF4-FFF2-40B4-BE49-F238E27FC236}">
              <a16:creationId xmlns:a16="http://schemas.microsoft.com/office/drawing/2014/main" id="{71E8C329-692B-E69D-38D8-A8F67AD49E8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129935" y="3706013"/>
          <a:ext cx="1729315" cy="78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3</xdr:row>
      <xdr:rowOff>893232</xdr:rowOff>
    </xdr:from>
    <xdr:to>
      <xdr:col>10</xdr:col>
      <xdr:colOff>361950</xdr:colOff>
      <xdr:row>3</xdr:row>
      <xdr:rowOff>1750482</xdr:rowOff>
    </xdr:to>
    <xdr:pic>
      <xdr:nvPicPr>
        <xdr:cNvPr id="14" name="Image 38">
          <a:extLst>
            <a:ext uri="{FF2B5EF4-FFF2-40B4-BE49-F238E27FC236}">
              <a16:creationId xmlns:a16="http://schemas.microsoft.com/office/drawing/2014/main" id="{0AB61E54-2569-FBE5-BCBF-3D60038CACC6}"/>
            </a:ext>
          </a:extLst>
        </xdr:cNvPr>
        <xdr:cNvPicPr>
          <a:picLocks noChangeAspect="1" noChangeArrowheads="1"/>
        </xdr:cNvPicPr>
      </xdr:nvPicPr>
      <xdr:blipFill>
        <a:blip xmlns:r="http://schemas.openxmlformats.org/officeDocument/2006/relationships" r:embed="rId16" r:link="rId17" cstate="print">
          <a:extLst>
            <a:ext uri="{28A0092B-C50C-407E-A947-70E740481C1C}">
              <a14:useLocalDpi xmlns:a14="http://schemas.microsoft.com/office/drawing/2010/main" val="0"/>
            </a:ext>
          </a:extLst>
        </a:blip>
        <a:srcRect/>
        <a:stretch>
          <a:fillRect/>
        </a:stretch>
      </xdr:blipFill>
      <xdr:spPr bwMode="auto">
        <a:xfrm>
          <a:off x="12054417" y="2311399"/>
          <a:ext cx="975783"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5125.597205208331" createdVersion="8" refreshedVersion="8" minRefreshableVersion="3" recordCount="150" xr:uid="{564572CD-9156-4F1B-929C-DBB2857EB8A5}">
  <cacheSource type="worksheet">
    <worksheetSource ref="A1:AUP151" sheet="Données_nettoyées"/>
  </cacheSource>
  <cacheFields count="1238">
    <cacheField name="index" numFmtId="0">
      <sharedItems containsSemiMixedTypes="0" containsString="0" containsNumber="1" containsInteger="1" minValue="1" maxValue="150"/>
    </cacheField>
    <cacheField name="uuid" numFmtId="0">
      <sharedItems/>
    </cacheField>
    <cacheField name="today" numFmtId="165">
      <sharedItems containsSemiMixedTypes="0" containsNonDate="0" containsDate="1" containsString="0" minDate="2023-05-18T00:00:00" maxDate="2023-06-05T00:00:00"/>
    </cacheField>
    <cacheField name="i_admin3" numFmtId="0">
      <sharedItems/>
    </cacheField>
    <cacheField name="i_enqueteur" numFmtId="0">
      <sharedItems/>
    </cacheField>
    <cacheField name="start" numFmtId="165">
      <sharedItems containsSemiMixedTypes="0" containsNonDate="0" containsDate="1" containsString="0" minDate="2023-05-18T08:00:50" maxDate="2023-06-04T10:21:14"/>
    </cacheField>
    <cacheField name="end" numFmtId="165">
      <sharedItems containsSemiMixedTypes="0" containsNonDate="0" containsDate="1" containsString="0" minDate="2023-05-18T19:36:45" maxDate="2023-06-04T16:05:52"/>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acheField>
    <cacheField name="i_date_enquete" numFmtId="165">
      <sharedItems containsSemiMixedTypes="0" containsNonDate="0" containsDate="1" containsString="0" minDate="2023-05-18T00:00:00" maxDate="2023-06-05T00:00:00"/>
    </cacheField>
    <cacheField name="i_admin1" numFmtId="0">
      <sharedItems/>
    </cacheField>
    <cacheField name="i_admin2" numFmtId="0">
      <sharedItems/>
    </cacheField>
    <cacheField name="i_marche" numFmtId="0">
      <sharedItems count="10">
        <s v="marche_sebba"/>
        <s v="marche_gayeri"/>
        <s v="marche_matiacoali"/>
        <s v="marche_gorom-gorom"/>
        <s v="marche_gorgadji"/>
        <s v="marche_boussouma"/>
        <s v="marche_ouahigouya"/>
        <s v="marché_tougan"/>
        <s v="marche_fada n'gourma"/>
        <s v="marche_dedougou"/>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ount="4">
        <s v="moins30"/>
        <s v="nsp"/>
        <s v="30a100"/>
        <s v="plus100"/>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acheField>
    <cacheField name="seau_prix_unite" numFmtId="0">
      <sharedItems containsString="0" containsBlank="1" containsNumber="1" containsInteger="1" minValue="750" maxValue="3750"/>
    </cacheField>
    <cacheField name="seau_localisation_fournisseur" numFmtId="0">
      <sharedItems containsBlank="1"/>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7" maxValue="365"/>
    </cacheField>
    <cacheField name="seau_reapprovissionnement" numFmtId="0">
      <sharedItems containsString="0" containsBlank="1" containsNumber="1" containsInteger="1" minValue="1" maxValue="90"/>
    </cacheField>
    <cacheField name="seau_stock_warning" numFmtId="0">
      <sharedItems containsString="0" containsBlank="1" containsNumber="1" containsInteger="1" minValue="0" maxValue="1"/>
    </cacheField>
    <cacheField name="capacite_stock1" numFmtId="0">
      <sharedItems containsString="0" containsBlank="1" containsNumber="1" containsInteger="1" minValue="10" maxValue="2400"/>
    </cacheField>
    <cacheField name="capacite_reappro1" numFmtId="0">
      <sharedItems containsString="0" containsBlank="1" containsNumber="1" containsInteger="1" minValue="0" maxValue="2000"/>
    </cacheField>
    <cacheField name="note_h_bidon" numFmtId="0">
      <sharedItems containsNonDate="0" containsString="0" containsBlank="1"/>
    </cacheField>
    <cacheField name="bidon_disponibilite" numFmtId="0">
      <sharedItems containsBlank="1"/>
    </cacheField>
    <cacheField name="bidon_unite" numFmtId="0">
      <sharedItems containsBlank="1"/>
    </cacheField>
    <cacheField name="bidon_unite_20l" numFmtId="0">
      <sharedItems containsString="0" containsBlank="1" containsNumber="1" containsInteger="1" minValue="1"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1250" maxValue="5000"/>
    </cacheField>
    <cacheField name="bidon_prix_25l" numFmtId="0">
      <sharedItems containsString="0" containsBlank="1" containsNumber="1" containsInteger="1" minValue="1500" maxValue="7500"/>
    </cacheField>
    <cacheField name="bidon_localisation_fournisseur" numFmtId="0">
      <sharedItems containsBlank="1"/>
    </cacheField>
    <cacheField name="bidon_pays_fournisseur" numFmtId="0">
      <sharedItems containsNonDate="0" containsString="0" containsBlank="1"/>
    </cacheField>
    <cacheField name="bidon_pays_fournisseur_autre" numFmtId="0">
      <sharedItems containsNonDate="0" containsString="0" containsBlank="1"/>
    </cacheField>
    <cacheField name="bidon_stock" numFmtId="0">
      <sharedItems containsString="0" containsBlank="1" containsNumber="1" containsInteger="1" minValue="1" maxValue="60"/>
    </cacheField>
    <cacheField name="bidon_reapprovissionnement" numFmtId="0">
      <sharedItems containsString="0" containsBlank="1" containsNumber="1" containsInteger="1" minValue="1" maxValue="90"/>
    </cacheField>
    <cacheField name="bidon_stock_warning" numFmtId="0">
      <sharedItems containsString="0" containsBlank="1" containsNumber="1" containsInteger="1" minValue="0" maxValue="1"/>
    </cacheField>
    <cacheField name="capacite_stock2" numFmtId="0">
      <sharedItems containsString="0" containsBlank="1" containsNumber="1" containsInteger="1" minValue="0" maxValue="1000"/>
    </cacheField>
    <cacheField name="capacite_reappro2" numFmtId="0">
      <sharedItems containsString="0" containsBlank="1" containsNumber="1" containsInteger="1" minValue="0" maxValue="1000"/>
    </cacheField>
    <cacheField name="note_h_savon400gr" numFmtId="0">
      <sharedItems containsNonDate="0" containsString="0" containsBlank="1"/>
    </cacheField>
    <cacheField name="savon400gr_disponibilite" numFmtId="0">
      <sharedItems containsBlank="1"/>
    </cacheField>
    <cacheField name="savon400gr_unite" numFmtId="0">
      <sharedItems containsBlank="1"/>
    </cacheField>
    <cacheField name="savon400gr_unite_boule400g" numFmtId="0">
      <sharedItems containsString="0" containsBlank="1" containsNumber="1" containsInteger="1" minValue="0"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2500"/>
    </cacheField>
    <cacheField name="savon400gr_prix_250gr" numFmtId="0">
      <sharedItems containsString="0" containsBlank="1" containsNumber="1" containsInteger="1" minValue="250" maxValue="500"/>
    </cacheField>
    <cacheField name="savon400gr_localisation_fournisseur" numFmtId="0">
      <sharedItems containsBlank="1"/>
    </cacheField>
    <cacheField name="savon400gr_pays_fournisseur" numFmtId="0">
      <sharedItems containsNonDate="0" containsString="0"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2" maxValue="60"/>
    </cacheField>
    <cacheField name="savon400gr_reapprovissionnement" numFmtId="0">
      <sharedItems containsString="0" containsBlank="1" containsNumber="1" containsInteger="1" minValue="1" maxValue="90"/>
    </cacheField>
    <cacheField name="savon400gr_stock_warning" numFmtId="0">
      <sharedItems containsString="0" containsBlank="1" containsNumber="1" containsInteger="1" minValue="0" maxValue="1"/>
    </cacheField>
    <cacheField name="capacite_stock3" numFmtId="0">
      <sharedItems containsString="0" containsBlank="1" containsNumber="1" containsInteger="1" minValue="46" maxValue="7000"/>
    </cacheField>
    <cacheField name="capacite_reappro3" numFmtId="0">
      <sharedItems containsString="0" containsBlank="1" containsNumber="1" containsInteger="1" minValue="0" maxValue="20000"/>
    </cacheField>
    <cacheField name="note_h_reapprov" numFmtId="0">
      <sharedItems containsNonDate="0" containsString="0" containsBlank="1"/>
    </cacheField>
    <cacheField name="h_difficultes_reapprov_ouinon" numFmtId="0">
      <sharedItems containsBlank="1"/>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0"/>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1"/>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1"/>
    </cacheField>
    <cacheField name="h_variations_hausse_raisons_hausse_change" numFmtId="0">
      <sharedItems containsString="0" containsBlank="1" containsNumber="1" containsInteger="1" minValue="0" maxValue="0"/>
    </cacheField>
    <cacheField name="h_variations_hausse_raisons_hausse_demande_clients" numFmtId="0">
      <sharedItems containsString="0" containsBlank="1" containsNumber="1" containsInteger="1" minValue="0" maxValue="0"/>
    </cacheField>
    <cacheField name="h_variations_hausse_raisons_hausse_demande_arrivees" numFmtId="0">
      <sharedItems containsString="0" containsBlank="1" containsNumber="1" containsInteger="1" minValue="0" maxValue="1"/>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1"/>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0"/>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acheField>
    <cacheField name="bache_prix_unite" numFmtId="0">
      <sharedItems containsString="0" containsBlank="1" containsNumber="1" containsInteger="1" minValue="3500" maxValue="25000"/>
    </cacheField>
    <cacheField name="bache_localisation_fournisseur" numFmtId="0">
      <sharedItems containsBlank="1"/>
    </cacheField>
    <cacheField name="bache_pays_fournisseur" numFmtId="0">
      <sharedItems containsNonDate="0" containsString="0" containsBlank="1"/>
    </cacheField>
    <cacheField name="bache_pays_fournisseur_autre" numFmtId="0">
      <sharedItems containsNonDate="0" containsString="0" containsBlank="1"/>
    </cacheField>
    <cacheField name="bache_stock" numFmtId="0">
      <sharedItems containsString="0" containsBlank="1" containsNumber="1" containsInteger="1" minValue="4" maxValue="90"/>
    </cacheField>
    <cacheField name="bache_reapprovissionnement" numFmtId="0">
      <sharedItems containsString="0" containsBlank="1" containsNumber="1" containsInteger="1" minValue="1" maxValue="60"/>
    </cacheField>
    <cacheField name="bache_stock_warning" numFmtId="0">
      <sharedItems containsString="0" containsBlank="1" containsNumber="1" containsInteger="1" minValue="0" maxValue="1"/>
    </cacheField>
    <cacheField name="capacite_stock4" numFmtId="0">
      <sharedItems containsString="0" containsBlank="1" containsNumber="1" containsInteger="1" minValue="12" maxValue="2000"/>
    </cacheField>
    <cacheField name="capacite_reappro4" numFmtId="0">
      <sharedItems containsString="0" containsBlank="1" containsNumber="1" containsInteger="1" minValue="0" maxValue="3000"/>
    </cacheField>
    <cacheField name="note_a_1_corde" numFmtId="0">
      <sharedItems containsNonDate="0" containsString="0" containsBlank="1"/>
    </cacheField>
    <cacheField name="corde_disponibilite" numFmtId="0">
      <sharedItems containsBlank="1"/>
    </cacheField>
    <cacheField name="corde_prix_unite" numFmtId="0">
      <sharedItems containsString="0" containsBlank="1" containsNumber="1" containsInteger="1" minValue="150" maxValue="21000"/>
    </cacheField>
    <cacheField name="corde_localisation_fournisseur" numFmtId="0">
      <sharedItems containsBlank="1"/>
    </cacheField>
    <cacheField name="corde_pays_fournisseur" numFmtId="0">
      <sharedItems containsNonDate="0" containsString="0" containsBlank="1"/>
    </cacheField>
    <cacheField name="corde_pays_fournisseur_autre" numFmtId="0">
      <sharedItems containsNonDate="0" containsString="0" containsBlank="1"/>
    </cacheField>
    <cacheField name="corde_stock" numFmtId="0">
      <sharedItems containsString="0" containsBlank="1" containsNumber="1" containsInteger="1" minValue="7" maxValue="60"/>
    </cacheField>
    <cacheField name="corde_reapprovissionnement" numFmtId="0">
      <sharedItems containsString="0" containsBlank="1" containsNumber="1" containsInteger="1" minValue="0" maxValue="60"/>
    </cacheField>
    <cacheField name="corde_stock_warning" numFmtId="0">
      <sharedItems containsString="0" containsBlank="1" containsNumber="1" containsInteger="1" minValue="0" maxValue="1"/>
    </cacheField>
    <cacheField name="capacite_stock5" numFmtId="0">
      <sharedItems containsString="0" containsBlank="1" containsNumber="1" containsInteger="1" minValue="10" maxValue="2750"/>
    </cacheField>
    <cacheField name="capacite_reappro5" numFmtId="0">
      <sharedItems containsString="0" containsBlank="1" containsNumber="1" containsInteger="1" minValue="0" maxValue="5000"/>
    </cacheField>
    <cacheField name="note_a_1_tenaille" numFmtId="0">
      <sharedItems containsNonDate="0" containsString="0" containsBlank="1"/>
    </cacheField>
    <cacheField name="tenaille_disponibilite" numFmtId="0">
      <sharedItems containsBlank="1"/>
    </cacheField>
    <cacheField name="tenaille_prix_unite" numFmtId="0">
      <sharedItems containsString="0" containsBlank="1" containsNumber="1" containsInteger="1" minValue="700" maxValue="175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120"/>
    </cacheField>
    <cacheField name="tenaille_reapprovissionnement" numFmtId="0">
      <sharedItems containsString="0" containsBlank="1" containsNumber="1" containsInteger="1" minValue="1" maxValue="60"/>
    </cacheField>
    <cacheField name="tenaille_stock_warning" numFmtId="0">
      <sharedItems containsString="0" containsBlank="1" containsNumber="1" containsInteger="1" minValue="0" maxValue="1"/>
    </cacheField>
    <cacheField name="capacite_stock6" numFmtId="0">
      <sharedItems containsString="0" containsBlank="1" containsNumber="1" containsInteger="1" minValue="10" maxValue="500"/>
    </cacheField>
    <cacheField name="capacite_reappro6" numFmtId="0">
      <sharedItems containsString="0" containsBlank="1" containsNumber="1" containsInteger="1" minValue="0" maxValue="1000"/>
    </cacheField>
    <cacheField name="note_a_1_pelle" numFmtId="0">
      <sharedItems containsNonDate="0" containsString="0" containsBlank="1"/>
    </cacheField>
    <cacheField name="pelle_disponibilite" numFmtId="0">
      <sharedItems containsBlank="1"/>
    </cacheField>
    <cacheField name="pelle_prix_unite" numFmtId="0">
      <sharedItems containsString="0" containsBlank="1" containsNumber="1" containsInteger="1" minValue="1250" maxValue="5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5" maxValue="120"/>
    </cacheField>
    <cacheField name="pelle_reapprovissionnement" numFmtId="0">
      <sharedItems containsString="0" containsBlank="1" containsNumber="1" containsInteger="1" minValue="0" maxValue="60"/>
    </cacheField>
    <cacheField name="pelle_stock_warning" numFmtId="0">
      <sharedItems containsString="0" containsBlank="1" containsNumber="1" containsInteger="1" minValue="0" maxValue="1"/>
    </cacheField>
    <cacheField name="capacite_stock7" numFmtId="0">
      <sharedItems containsString="0" containsBlank="1" containsNumber="1" containsInteger="1" minValue="10" maxValue="500"/>
    </cacheField>
    <cacheField name="capacite_reappro7" numFmtId="0">
      <sharedItems containsString="0" containsBlank="1" containsNumber="1" containsInteger="1" minValue="0" maxValue="200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1"/>
    </cacheField>
    <cacheField name="a_1_difficultes_reapprov_raisons_route_etat" numFmtId="0">
      <sharedItems containsString="0" containsBlank="1" containsNumber="1" containsInteger="1" minValue="0" maxValue="1"/>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1"/>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1"/>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1"/>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0"/>
    </cacheField>
    <cacheField name="a_1_variations_prix_nsp" numFmtId="0">
      <sharedItems containsString="0" containsBlank="1" containsNumber="1" containsInteger="1" minValue="0" maxValue="1"/>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1"/>
    </cacheField>
    <cacheField name="a_1_variations_hausse_raisons_hausse_demande_clients" numFmtId="0">
      <sharedItems containsString="0" containsBlank="1" containsNumber="1" containsInteger="1" minValue="0" maxValue="1"/>
    </cacheField>
    <cacheField name="a_1_variations_hausse_raisons_hausse_demande_arrivees" numFmtId="0">
      <sharedItems containsString="0" containsBlank="1" containsNumber="1" containsInteger="1" minValue="0" maxValue="1"/>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1"/>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NonDate="0" containsString="0" containsBlank="1"/>
    </cacheField>
    <cacheField name="a_1_variations_baisse_articles_bache" numFmtId="0">
      <sharedItems containsNonDate="0" containsString="0" containsBlank="1"/>
    </cacheField>
    <cacheField name="a_1_variations_baisse_articles_corde" numFmtId="0">
      <sharedItems containsNonDate="0" containsString="0" containsBlank="1"/>
    </cacheField>
    <cacheField name="a_1_variations_baisse_articles_tenaille" numFmtId="0">
      <sharedItems containsNonDate="0" containsString="0" containsBlank="1"/>
    </cacheField>
    <cacheField name="a_1_variations_baisse_articles_pelle" numFmtId="0">
      <sharedItems containsNonDate="0" containsString="0" containsBlank="1"/>
    </cacheField>
    <cacheField name="a_1_variations_baisse_articles_aucun" numFmtId="0">
      <sharedItems containsNonDate="0" containsString="0" containsBlank="1"/>
    </cacheField>
    <cacheField name="a_1_variations_baisse_raisons" numFmtId="0">
      <sharedItems containsNonDate="0" containsString="0" containsBlank="1"/>
    </cacheField>
    <cacheField name="a_1_variations_baisse_raisons_baisse_couts" numFmtId="0">
      <sharedItems containsNonDate="0" containsString="0" containsBlank="1"/>
    </cacheField>
    <cacheField name="a_1_variations_baisse_raisons_baisse_demande_distribution" numFmtId="0">
      <sharedItems containsNonDate="0" containsString="0" containsBlank="1"/>
    </cacheField>
    <cacheField name="a_1_variations_baisse_raisons_baisse_change" numFmtId="0">
      <sharedItems containsNonDate="0" containsString="0" containsBlank="1"/>
    </cacheField>
    <cacheField name="a_1_variations_baisse_raisons_baisse_demande_autoproduction" numFmtId="0">
      <sharedItems containsNonDate="0" containsString="0" containsBlank="1"/>
    </cacheField>
    <cacheField name="a_1_variations_baisse_raisons_baisse_demande_departs" numFmtId="0">
      <sharedItems containsNonDate="0" containsString="0" containsBlank="1"/>
    </cacheField>
    <cacheField name="a_1_variations_baisse_raisons_baisse_prix_fournisseurs" numFmtId="0">
      <sharedItems containsNonDate="0" containsString="0" containsBlank="1"/>
    </cacheField>
    <cacheField name="a_1_variations_baisse_raisons_hausse_offre_quantites" numFmtId="0">
      <sharedItems containsNonDate="0" containsString="0" containsBlank="1"/>
    </cacheField>
    <cacheField name="a_1_variations_baisse_raisons_hausse_offre_circulation_routes" numFmtId="0">
      <sharedItems containsNonDate="0" containsString="0" containsBlank="1"/>
    </cacheField>
    <cacheField name="a_1_variations_baisse_raisons_hausse_offre_routes_surete" numFmtId="0">
      <sharedItems containsNonDate="0" containsString="0" containsBlank="1"/>
    </cacheField>
    <cacheField name="a_1_variations_baisse_raisons_hausse_offre_production_saison" numFmtId="0">
      <sharedItems containsNonDate="0" containsString="0" containsBlank="1"/>
    </cacheField>
    <cacheField name="a_1_variations_baisse_raisons_autre" numFmtId="0">
      <sharedItems containsNonDate="0" containsString="0" containsBlank="1"/>
    </cacheField>
    <cacheField name="a_1_variations_baisse_raisons_nsp" numFmtId="0">
      <sharedItems containsNonDate="0" containsString="0" containsBlank="1"/>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5"/>
    </cacheField>
    <cacheField name="calc_selected_total" numFmtId="0">
      <sharedItems containsSemiMixedTypes="0" containsString="0" containsNumber="1" containsInteger="1" minValue="3" maxValue="22"/>
    </cacheField>
    <cacheField name="note_h_combustible_bois" numFmtId="0">
      <sharedItems containsNonDate="0" containsString="0" containsBlank="1"/>
    </cacheField>
    <cacheField name="combustible_bois_disponibilite" numFmtId="0">
      <sharedItems containsBlank="1"/>
    </cacheField>
    <cacheField name="combustible_bois_prix_tas" numFmtId="0">
      <sharedItems containsString="0" containsBlank="1" containsNumber="1" containsInteger="1" minValue="200" maxValue="10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2" maxValue="60"/>
    </cacheField>
    <cacheField name="combustible_bois_reapprovisionnement" numFmtId="0">
      <sharedItems containsString="0" containsBlank="1" containsNumber="1" containsInteger="1" minValue="1" maxValue="90"/>
    </cacheField>
    <cacheField name="combustible_bois_stock_warning" numFmtId="0">
      <sharedItems containsString="0" containsBlank="1" containsNumber="1" containsInteger="1" minValue="0" maxValue="1"/>
    </cacheField>
    <cacheField name="capacite_stock8" numFmtId="0">
      <sharedItems containsString="0" containsBlank="1" containsNumber="1" containsInteger="1" minValue="2" maxValue="15000"/>
    </cacheField>
    <cacheField name="capacite_reappro8" numFmtId="0">
      <sharedItems containsString="0" containsBlank="1" containsNumber="1" containsInteger="1" minValue="0" maxValue="15000"/>
    </cacheField>
    <cacheField name="note_h_combustible_charbon" numFmtId="0">
      <sharedItems containsNonDate="0" containsString="0" containsBlank="1"/>
    </cacheField>
    <cacheField name="combustible_charbon_disponibilite" numFmtId="0">
      <sharedItems containsBlank="1"/>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0" maxValue="1"/>
    </cacheField>
    <cacheField name="combustible_charbon_prix_100kg" numFmtId="0">
      <sharedItems containsString="0" containsBlank="1" containsNumber="1" containsInteger="1" minValue="2500" maxValue="9000"/>
    </cacheField>
    <cacheField name="combustible_charbon_prix_sachet" numFmtId="0">
      <sharedItems containsString="0" containsBlank="1" containsNumber="1" containsInteger="1" minValue="100" maxValue="30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7" maxValue="90"/>
    </cacheField>
    <cacheField name="combustible_charbon_reapprovisionnement" numFmtId="0">
      <sharedItems containsString="0" containsBlank="1" containsNumber="1" containsInteger="1" minValue="1" maxValue="30"/>
    </cacheField>
    <cacheField name="combustible_charbon_stock_warning" numFmtId="0">
      <sharedItems containsString="0" containsBlank="1" containsNumber="1" containsInteger="1" minValue="0" maxValue="1"/>
    </cacheField>
    <cacheField name="capacite_stock9" numFmtId="0">
      <sharedItems containsString="0" containsBlank="1" containsNumber="1" containsInteger="1" minValue="5" maxValue="1000"/>
    </cacheField>
    <cacheField name="capacite_reappro9" numFmtId="0">
      <sharedItems containsString="0" containsBlank="1" containsNumber="1" containsInteger="1" minValue="0" maxValue="10000"/>
    </cacheField>
    <cacheField name="note_h_combustible_gaz" numFmtId="0">
      <sharedItems containsNonDate="0" containsString="0" containsBlank="1"/>
    </cacheField>
    <cacheField name="combustible_gaz_disponibilite" numFmtId="0">
      <sharedItems containsBlank="1"/>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1" maxValue="1"/>
    </cacheField>
    <cacheField name="combustible_gaz_unite_12kg" numFmtId="0">
      <sharedItems containsString="0" containsBlank="1" containsNumber="1" containsInteger="1" minValue="0" maxValue="1"/>
    </cacheField>
    <cacheField name="combustible_gaz_prix_3kg" numFmtId="0">
      <sharedItems containsString="0" containsBlank="1" containsNumber="1" containsInteger="1" minValue="15000" maxValue="16000"/>
    </cacheField>
    <cacheField name="combustible_gaz_prix_6kg" numFmtId="0">
      <sharedItems containsString="0" containsBlank="1" containsNumber="1" containsInteger="1" minValue="2500" maxValue="32500"/>
    </cacheField>
    <cacheField name="combustible_gaz_prix_12kg" numFmtId="0">
      <sharedItems containsString="0" containsBlank="1" containsNumber="1" containsInteger="1" minValue="6000" maxValue="375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3" maxValue="60"/>
    </cacheField>
    <cacheField name="combustible_gaz_reapprovisionnement" numFmtId="0">
      <sharedItems containsString="0" containsBlank="1" containsNumber="1" containsInteger="1" minValue="0" maxValue="30"/>
    </cacheField>
    <cacheField name="combustible_gaz_stock_warning" numFmtId="0">
      <sharedItems containsString="0" containsBlank="1" containsNumber="1" containsInteger="1" minValue="0" maxValue="1"/>
    </cacheField>
    <cacheField name="capacite_stock10" numFmtId="0">
      <sharedItems containsString="0" containsBlank="1" containsNumber="1" containsInteger="1" minValue="10" maxValue="500"/>
    </cacheField>
    <cacheField name="capacite_reappro10" numFmtId="0">
      <sharedItems containsString="0" containsBlank="1" containsNumber="1" containsInteger="1" minValue="0" maxValue="500"/>
    </cacheField>
    <cacheField name="note_a_2_marmite_n7" numFmtId="0">
      <sharedItems containsNonDate="0" containsString="0" containsBlank="1"/>
    </cacheField>
    <cacheField name="marmite_n7_disponibilite" numFmtId="0">
      <sharedItems containsBlank="1"/>
    </cacheField>
    <cacheField name="marmite_n7_prix_unite" numFmtId="0">
      <sharedItems containsString="0" containsBlank="1" containsNumber="1" containsInteger="1" minValue="4500" maxValue="9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7" maxValue="90"/>
    </cacheField>
    <cacheField name="marmite_n7_reapprovissionnement" numFmtId="0">
      <sharedItems containsString="0" containsBlank="1" containsNumber="1" containsInteger="1" minValue="1" maxValue="45"/>
    </cacheField>
    <cacheField name="marmite_n7_stock_warning" numFmtId="0">
      <sharedItems containsString="0" containsBlank="1" containsNumber="1" containsInteger="1" minValue="0" maxValue="1"/>
    </cacheField>
    <cacheField name="capacite_stock11" numFmtId="0">
      <sharedItems containsString="0" containsBlank="1" containsNumber="1" containsInteger="1" minValue="10" maxValue="1000"/>
    </cacheField>
    <cacheField name="capacite_reappro11" numFmtId="0">
      <sharedItems containsString="0" containsBlank="1" containsNumber="1" containsInteger="1" minValue="0" maxValue="1500"/>
    </cacheField>
    <cacheField name="note_a_2_marmite_n5" numFmtId="0">
      <sharedItems containsNonDate="0" containsString="0" containsBlank="1"/>
    </cacheField>
    <cacheField name="marmite_n5_disponibilite" numFmtId="0">
      <sharedItems containsBlank="1"/>
    </cacheField>
    <cacheField name="marmite_n5_prix_unite" numFmtId="0">
      <sharedItems containsString="0" containsBlank="1" containsNumber="1" containsInteger="1" minValue="3500" maxValue="100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5" maxValue="90"/>
    </cacheField>
    <cacheField name="marmite_n5_reapprovissionnement" numFmtId="0">
      <sharedItems containsString="0" containsBlank="1" containsNumber="1" containsInteger="1" minValue="1" maxValue="45"/>
    </cacheField>
    <cacheField name="marmite_n5_stock_warning" numFmtId="0">
      <sharedItems containsString="0" containsBlank="1" containsNumber="1" containsInteger="1" minValue="0" maxValue="1"/>
    </cacheField>
    <cacheField name="capacite_stock12" numFmtId="0">
      <sharedItems containsString="0" containsBlank="1" containsNumber="1" containsInteger="1" minValue="10" maxValue="1000"/>
    </cacheField>
    <cacheField name="capacite_reappro12" numFmtId="0">
      <sharedItems containsString="0" containsBlank="1" containsNumber="1" containsInteger="1" minValue="0" maxValue="2000"/>
    </cacheField>
    <cacheField name="note_a_2_assiette_metalique" numFmtId="0">
      <sharedItems containsNonDate="0" containsString="0" containsBlank="1"/>
    </cacheField>
    <cacheField name="assiette_metalique_disponibilite" numFmtId="0">
      <sharedItems containsBlank="1"/>
    </cacheField>
    <cacheField name="assiette_metalique_prix_unite" numFmtId="0">
      <sharedItems containsString="0" containsBlank="1" containsNumber="1" containsInteger="1" minValue="300" maxValue="3500"/>
    </cacheField>
    <cacheField name="assiette_metalique_localisation_fournisseur" numFmtId="0">
      <sharedItems containsBlank="1"/>
    </cacheField>
    <cacheField name="assiette_metalique_pays_fournisseur" numFmtId="0">
      <sharedItems containsNonDate="0" containsString="0"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60"/>
    </cacheField>
    <cacheField name="assiette_metalique_stock_warning" numFmtId="0">
      <sharedItems containsString="0" containsBlank="1" containsNumber="1" containsInteger="1" minValue="0" maxValue="1"/>
    </cacheField>
    <cacheField name="capacite_stock13" numFmtId="0">
      <sharedItems containsString="0" containsBlank="1" containsNumber="1" containsInteger="1" minValue="24" maxValue="1000"/>
    </cacheField>
    <cacheField name="capacite_reappro13" numFmtId="0">
      <sharedItems containsString="0" containsBlank="1" containsNumber="1" containsInteger="1" minValue="0" maxValue="1000"/>
    </cacheField>
    <cacheField name="note_a_2_gobelet_plastique" numFmtId="0">
      <sharedItems containsNonDate="0" containsString="0" containsBlank="1"/>
    </cacheField>
    <cacheField name="gobelet_plastique_disponibilite" numFmtId="0">
      <sharedItems containsBlank="1"/>
    </cacheField>
    <cacheField name="gobelet_plastique_prix_unite" numFmtId="0">
      <sharedItems containsString="0" containsBlank="1" containsNumber="1" containsInteger="1" minValue="100" maxValue="300"/>
    </cacheField>
    <cacheField name="gobelet_plastique_localisation_fournisseur" numFmtId="0">
      <sharedItems containsBlank="1"/>
    </cacheField>
    <cacheField name="gobelet_plastique_pays_fournisseur" numFmtId="0">
      <sharedItems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7" maxValue="120"/>
    </cacheField>
    <cacheField name="gobelet_plastique_reapprovissionnement" numFmtId="0">
      <sharedItems containsString="0" containsBlank="1" containsNumber="1" containsInteger="1" minValue="1" maxValue="60"/>
    </cacheField>
    <cacheField name="gobelet_plastique_stock_warning" numFmtId="0">
      <sharedItems containsString="0" containsBlank="1" containsNumber="1" containsInteger="1" minValue="0" maxValue="1"/>
    </cacheField>
    <cacheField name="capacite_stock14" numFmtId="0">
      <sharedItems containsString="0" containsBlank="1" containsNumber="1" containsInteger="1" minValue="24" maxValue="2880"/>
    </cacheField>
    <cacheField name="capacite_reappro14" numFmtId="0">
      <sharedItems containsString="0" containsBlank="1" containsNumber="1" containsInteger="1" minValue="0" maxValue="3000"/>
    </cacheField>
    <cacheField name="note_a_2_gobelet_acier" numFmtId="0">
      <sharedItems containsNonDate="0" containsString="0" containsBlank="1"/>
    </cacheField>
    <cacheField name="gobelet_acier_disponibilite" numFmtId="0">
      <sharedItems containsBlank="1"/>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0" maxValue="1"/>
    </cacheField>
    <cacheField name="gobelet_acier_prix_0_25l" numFmtId="0">
      <sharedItems containsString="0" containsBlank="1" containsNumber="1" containsInteger="1" minValue="100" maxValue="2000"/>
    </cacheField>
    <cacheField name="gobelet_acier_prix_0_5l" numFmtId="0">
      <sharedItems containsString="0" containsBlank="1" containsNumber="1" containsInteger="1" minValue="200" maxValue="2500"/>
    </cacheField>
    <cacheField name="gobelet_acier_prix_1l" numFmtId="0">
      <sharedItems containsString="0" containsBlank="1" containsNumber="1" containsInteger="1" minValue="500" maxValue="30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10" maxValue="90"/>
    </cacheField>
    <cacheField name="gobelet_acier_reapprovissionnement" numFmtId="0">
      <sharedItems containsString="0" containsBlank="1" containsNumber="1" containsInteger="1" minValue="1" maxValue="60"/>
    </cacheField>
    <cacheField name="gobelet_acier_stock_warning" numFmtId="0">
      <sharedItems containsString="0" containsBlank="1" containsNumber="1" containsInteger="1" minValue="0" maxValue="1"/>
    </cacheField>
    <cacheField name="capacite_stock15" numFmtId="0">
      <sharedItems containsString="0" containsBlank="1" containsNumber="1" containsInteger="1" minValue="10" maxValue="3600"/>
    </cacheField>
    <cacheField name="capacite_reappro15" numFmtId="0">
      <sharedItems containsString="0" containsBlank="1" containsNumber="1" containsInteger="1" minValue="0" maxValue="2000"/>
    </cacheField>
    <cacheField name="note_a_2_bassine" numFmtId="0">
      <sharedItems containsNonDate="0" containsString="0" containsBlank="1"/>
    </cacheField>
    <cacheField name="bassine_disponibilite" numFmtId="0">
      <sharedItems containsBlank="1"/>
    </cacheField>
    <cacheField name="bassine_prix_unite" numFmtId="0">
      <sharedItems containsString="0" containsBlank="1" containsNumber="1" containsInteger="1" minValue="700" maxValue="3100"/>
    </cacheField>
    <cacheField name="bassine_localisation_fournisseur" numFmtId="0">
      <sharedItems containsBlank="1"/>
    </cacheField>
    <cacheField name="bassine_pays_fournisseur" numFmtId="0">
      <sharedItems containsBlank="1"/>
    </cacheField>
    <cacheField name="bassine_pays_fournisseur_autre" numFmtId="0">
      <sharedItems containsNonDate="0" containsString="0" containsBlank="1"/>
    </cacheField>
    <cacheField name="bassine_stock" numFmtId="0">
      <sharedItems containsString="0" containsBlank="1" containsNumber="1" containsInteger="1" minValue="10" maxValue="60"/>
    </cacheField>
    <cacheField name="bassine_reapprovissionnement" numFmtId="0">
      <sharedItems containsString="0" containsBlank="1" containsNumber="1" containsInteger="1" minValue="1" maxValue="60"/>
    </cacheField>
    <cacheField name="bassine_stock_warning" numFmtId="0">
      <sharedItems containsString="0" containsBlank="1" containsNumber="1" containsInteger="1" minValue="0" maxValue="1"/>
    </cacheField>
    <cacheField name="capacite_stock16" numFmtId="0">
      <sharedItems containsString="0" containsBlank="1" containsNumber="1" containsInteger="1" minValue="20" maxValue="2400"/>
    </cacheField>
    <cacheField name="capacite_reappro16" numFmtId="0">
      <sharedItems containsString="0" containsBlank="1" containsNumber="1" containsInteger="1" minValue="0" maxValue="7000"/>
    </cacheField>
    <cacheField name="note_a_2_natte" numFmtId="0">
      <sharedItems containsNonDate="0" containsString="0" containsBlank="1"/>
    </cacheField>
    <cacheField name="natte_disponibilite" numFmtId="0">
      <sharedItems containsBlank="1"/>
    </cacheField>
    <cacheField name="natte_prix_unite" numFmtId="0">
      <sharedItems containsString="0" containsBlank="1" containsNumber="1" containsInteger="1" minValue="3000" maxValue="4000"/>
    </cacheField>
    <cacheField name="natte_localisation_fournisseur" numFmtId="0">
      <sharedItems containsBlank="1"/>
    </cacheField>
    <cacheField name="natte_pays_fournisseur" numFmtId="0">
      <sharedItems containsBlank="1"/>
    </cacheField>
    <cacheField name="natte_pays_fournisseur_autre" numFmtId="0">
      <sharedItems containsNonDate="0" containsString="0" containsBlank="1"/>
    </cacheField>
    <cacheField name="natte_stock" numFmtId="0">
      <sharedItems containsString="0" containsBlank="1" containsNumber="1" containsInteger="1" minValue="7" maxValue="90"/>
    </cacheField>
    <cacheField name="natte_reapprovissionnement" numFmtId="0">
      <sharedItems containsString="0" containsBlank="1" containsNumber="1" containsInteger="1" minValue="1" maxValue="90"/>
    </cacheField>
    <cacheField name="natte_stock_warning" numFmtId="0">
      <sharedItems containsString="0" containsBlank="1" containsNumber="1" containsInteger="1" minValue="0" maxValue="1"/>
    </cacheField>
    <cacheField name="capacite_stock17" numFmtId="0">
      <sharedItems containsString="0" containsBlank="1" containsNumber="1" containsInteger="1" minValue="20" maxValue="1500"/>
    </cacheField>
    <cacheField name="capacite_reappro17" numFmtId="0">
      <sharedItems containsString="0" containsBlank="1" containsNumber="1" containsInteger="1" minValue="0" maxValue="1000"/>
    </cacheField>
    <cacheField name="note_a_2_couverture" numFmtId="0">
      <sharedItems containsNonDate="0" containsString="0" containsBlank="1"/>
    </cacheField>
    <cacheField name="couverture_disponibilite" numFmtId="0">
      <sharedItems containsBlank="1"/>
    </cacheField>
    <cacheField name="couverture_prix_unite" numFmtId="0">
      <sharedItems containsString="0" containsBlank="1" containsNumber="1" containsInteger="1" minValue="1500" maxValue="4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10" maxValue="150"/>
    </cacheField>
    <cacheField name="couverture_reapprovissionnement" numFmtId="0">
      <sharedItems containsString="0" containsBlank="1" containsNumber="1" containsInteger="1" minValue="1" maxValue="60"/>
    </cacheField>
    <cacheField name="couverture_stock_warning" numFmtId="0">
      <sharedItems containsString="0" containsBlank="1" containsNumber="1" containsInteger="1" minValue="0" maxValue="1"/>
    </cacheField>
    <cacheField name="capacite_stock18" numFmtId="0">
      <sharedItems containsString="0" containsBlank="1" containsNumber="1" containsInteger="1" minValue="10" maxValue="1000"/>
    </cacheField>
    <cacheField name="capacite_reappro18" numFmtId="0">
      <sharedItems containsString="0" containsBlank="1" containsNumber="1" containsInteger="1" minValue="0" maxValue="800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1750" maxValue="5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5" maxValue="120"/>
    </cacheField>
    <cacheField name="moustiquaire_reapprovissionnement" numFmtId="0">
      <sharedItems containsString="0" containsBlank="1" containsNumber="1" containsInteger="1" minValue="1" maxValue="60"/>
    </cacheField>
    <cacheField name="moustiquaire_stock_warning" numFmtId="0">
      <sharedItems containsString="0" containsBlank="1" containsNumber="1" containsInteger="1" minValue="0" maxValue="1"/>
    </cacheField>
    <cacheField name="capacite_stock19" numFmtId="0">
      <sharedItems containsString="0" containsBlank="1" containsNumber="1" containsInteger="1" minValue="15" maxValue="1000"/>
    </cacheField>
    <cacheField name="capacite_reappro19" numFmtId="0">
      <sharedItems containsString="0" containsBlank="1" containsNumber="1" containsInteger="1" minValue="0" maxValue="2000"/>
    </cacheField>
    <cacheField name="note_a_2_lampe" numFmtId="0">
      <sharedItems containsNonDate="0" containsString="0" containsBlank="1"/>
    </cacheField>
    <cacheField name="lampe_disponibilite" numFmtId="0">
      <sharedItems containsBlank="1"/>
    </cacheField>
    <cacheField name="lampe_prix_unite" numFmtId="0">
      <sharedItems containsString="0" containsBlank="1" containsNumber="1" containsInteger="1" minValue="750" maxValue="70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5" maxValue="120"/>
    </cacheField>
    <cacheField name="lampe_reapprovissionnement" numFmtId="0">
      <sharedItems containsString="0" containsBlank="1" containsNumber="1" containsInteger="1" minValue="1" maxValue="90"/>
    </cacheField>
    <cacheField name="lampe_stock_warning" numFmtId="0">
      <sharedItems containsString="0" containsBlank="1" containsNumber="1" containsInteger="1" minValue="0" maxValue="1"/>
    </cacheField>
    <cacheField name="capacite_stock20" numFmtId="0">
      <sharedItems containsString="0" containsBlank="1" containsNumber="1" containsInteger="1" minValue="20" maxValue="2000"/>
    </cacheField>
    <cacheField name="capacite_reappro20" numFmtId="0">
      <sharedItems containsString="0" containsBlank="1" containsNumber="1" containsInteger="1" minValue="0" maxValue="500"/>
    </cacheField>
    <cacheField name="note_a_2_pagne" numFmtId="0">
      <sharedItems containsNonDate="0" containsString="0" containsBlank="1"/>
    </cacheField>
    <cacheField name="a_2_pagne_disponibilite" numFmtId="0">
      <sharedItems containsBlank="1"/>
    </cacheField>
    <cacheField name="a_2_pagne_unite_oui_non" numFmtId="0">
      <sharedItems containsBlank="1"/>
    </cacheField>
    <cacheField name="a_2_pagne6yards_prix_unite" numFmtId="0">
      <sharedItems containsString="0" containsBlank="1" containsNumber="1" containsInteger="1" minValue="1500" maxValue="7000"/>
    </cacheField>
    <cacheField name="a_2_pagne_unite_nombre_morceaux" numFmtId="0">
      <sharedItems containsNonDate="0" containsString="0" containsBlank="1"/>
    </cacheField>
    <cacheField name="a_2_pagne_prix_autre_unite" numFmtId="0">
      <sharedItems containsNonDate="0" containsString="0" containsBlank="1"/>
    </cacheField>
    <cacheField name="a_2_pagne_localisation_fournisseur" numFmtId="0">
      <sharedItems containsBlank="1"/>
    </cacheField>
    <cacheField name="a_2_pagne_pays_fournisseur" numFmtId="0">
      <sharedItems containsNonDate="0" containsString="0"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10" maxValue="90"/>
    </cacheField>
    <cacheField name="a_2_pagne_reapprovissionnement" numFmtId="0">
      <sharedItems containsString="0" containsBlank="1" containsNumber="1" containsInteger="1" minValue="1" maxValue="60"/>
    </cacheField>
    <cacheField name="a_2_pagne_stock_warning" numFmtId="0">
      <sharedItems containsString="0" containsBlank="1" containsNumber="1" containsInteger="1" minValue="0" maxValue="1"/>
    </cacheField>
    <cacheField name="capacite_stock21" numFmtId="0">
      <sharedItems containsString="0" containsBlank="1" containsNumber="1" containsInteger="1" minValue="20" maxValue="1500"/>
    </cacheField>
    <cacheField name="capacite_reappro21" numFmtId="0">
      <sharedItems containsString="0" containsBlank="1" containsNumber="1" containsInteger="1" minValue="0" maxValue="5000"/>
    </cacheField>
    <cacheField name="note_a_2_sac_boro" numFmtId="0">
      <sharedItems containsNonDate="0" containsString="0" containsBlank="1"/>
    </cacheField>
    <cacheField name="sac_boro_disponibilite" numFmtId="0">
      <sharedItems containsBlank="1"/>
    </cacheField>
    <cacheField name="sac_boro_prix_unite" numFmtId="0">
      <sharedItems containsString="0" containsBlank="1" containsNumber="1" containsInteger="1" minValue="200" maxValue="1250"/>
    </cacheField>
    <cacheField name="sac_boro_localisation_fournisseur" numFmtId="0">
      <sharedItems containsBlank="1"/>
    </cacheField>
    <cacheField name="sac_boro_pays_fournisseur" numFmtId="0">
      <sharedItems containsBlank="1"/>
    </cacheField>
    <cacheField name="sac_boro_pays_fournisseur_autre" numFmtId="0">
      <sharedItems containsNonDate="0" containsString="0" containsBlank="1"/>
    </cacheField>
    <cacheField name="sac_boro_stock" numFmtId="0">
      <sharedItems containsString="0" containsBlank="1" containsNumber="1" containsInteger="1" minValue="2" maxValue="500"/>
    </cacheField>
    <cacheField name="sac_boro_reapprovissionnement" numFmtId="0">
      <sharedItems containsString="0" containsBlank="1" containsNumber="1" containsInteger="1" minValue="1" maxValue="200"/>
    </cacheField>
    <cacheField name="sac_boro_stock_warning" numFmtId="0">
      <sharedItems containsString="0" containsBlank="1" containsNumber="1" containsInteger="1" minValue="0" maxValue="1"/>
    </cacheField>
    <cacheField name="capacite_stock22" numFmtId="0">
      <sharedItems containsString="0" containsBlank="1" containsNumber="1" containsInteger="1" minValue="1" maxValue="2500"/>
    </cacheField>
    <cacheField name="capacite_reappro22" numFmtId="0">
      <sharedItems containsString="0" containsBlank="1" containsNumber="1" containsInteger="1" minValue="0" maxValue="3000"/>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0"/>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1"/>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0"/>
    </cacheField>
    <cacheField name="a_2_variations_hausse_raisons_hausse_demande_clients" numFmtId="0">
      <sharedItems containsString="0" containsBlank="1" containsNumber="1" containsInteger="1" minValue="0" maxValue="0"/>
    </cacheField>
    <cacheField name="a_2_variations_hausse_raisons_hausse_demande_arrivees" numFmtId="0">
      <sharedItems containsString="0" containsBlank="1" containsNumber="1" containsInteger="1" minValue="0" maxValue="1"/>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0"/>
    </cacheField>
    <cacheField name="a_2_variations_hausse_raisons_nsp" numFmtId="0">
      <sharedItems containsString="0" containsBlank="1" containsNumber="1" containsInteger="1" minValue="0" maxValue="0"/>
    </cacheField>
    <cacheField name="a_2_variations_hausse_raisons_autre_2" numFmtId="0">
      <sharedItems containsNonDate="0" containsString="0" containsBlank="1"/>
    </cacheField>
    <cacheField name="a_2_variations_baisse_articles" numFmtId="0">
      <sharedItems containsBlank="1"/>
    </cacheField>
    <cacheField name="a_2_variations_baisse_articles_combustible_bois" numFmtId="0">
      <sharedItems containsString="0" containsBlank="1" containsNumber="1" containsInteger="1" minValue="0" maxValue="0"/>
    </cacheField>
    <cacheField name="a_2_variations_baisse_articles_combustible_charbon" numFmtId="0">
      <sharedItems containsString="0" containsBlank="1" containsNumber="1" containsInteger="1" minValue="1" maxValue="1"/>
    </cacheField>
    <cacheField name="a_2_variations_baisse_articles_combustible_gaz" numFmtId="0">
      <sharedItems containsString="0" containsBlank="1" containsNumber="1" containsInteger="1" minValue="0" maxValue="0"/>
    </cacheField>
    <cacheField name="a_2_variations_baisse_articles_marmite7" numFmtId="0">
      <sharedItems containsString="0" containsBlank="1" containsNumber="1" containsInteger="1" minValue="0" maxValue="0"/>
    </cacheField>
    <cacheField name="a_2_variations_baisse_articles_marmite5" numFmtId="0">
      <sharedItems containsString="0" containsBlank="1" containsNumber="1" containsInteger="1" minValue="0" maxValue="0"/>
    </cacheField>
    <cacheField name="a_2_variations_baisse_articles_assiette" numFmtId="0">
      <sharedItems containsString="0" containsBlank="1" containsNumber="1" containsInteger="1" minValue="0" maxValue="0"/>
    </cacheField>
    <cacheField name="a_2_variations_baisse_articles_gobelet_plastique" numFmtId="0">
      <sharedItems containsString="0" containsBlank="1" containsNumber="1" containsInteger="1" minValue="0" maxValue="0"/>
    </cacheField>
    <cacheField name="a_2_variations_baisse_articles_gobelet_acier" numFmtId="0">
      <sharedItems containsString="0" containsBlank="1" containsNumber="1" containsInteger="1" minValue="0" maxValue="0"/>
    </cacheField>
    <cacheField name="a_2_variations_baisse_articles_bassine" numFmtId="0">
      <sharedItems containsString="0" containsBlank="1" containsNumber="1" containsInteger="1" minValue="0" maxValue="0"/>
    </cacheField>
    <cacheField name="a_2_variations_baisse_articles_natte" numFmtId="0">
      <sharedItems containsString="0" containsBlank="1" containsNumber="1" containsInteger="1" minValue="0" maxValue="0"/>
    </cacheField>
    <cacheField name="a_2_variations_baisse_articles_couverture" numFmtId="0">
      <sharedItems containsString="0" containsBlank="1" containsNumber="1" containsInteger="1" minValue="0" maxValue="0"/>
    </cacheField>
    <cacheField name="a_2_variations_baisse_articles_moustiquaire" numFmtId="0">
      <sharedItems containsString="0" containsBlank="1" containsNumber="1" containsInteger="1" minValue="0" maxValue="0"/>
    </cacheField>
    <cacheField name="a_2_variations_baisse_articles_lampe" numFmtId="0">
      <sharedItems containsString="0" containsBlank="1" containsNumber="1" containsInteger="1" minValue="0" maxValue="0"/>
    </cacheField>
    <cacheField name="a_2_variations_baisse_articles_pagne" numFmtId="0">
      <sharedItems containsString="0" containsBlank="1" containsNumber="1" containsInteger="1" minValue="0" maxValue="0"/>
    </cacheField>
    <cacheField name="a_2_variations_baisse_articles_sac_boro" numFmtId="0">
      <sharedItems containsString="0" containsBlank="1" containsNumber="1" containsInteger="1" minValue="0" maxValue="0"/>
    </cacheField>
    <cacheField name="a_2_variations_baisse_articles_aucun" numFmtId="0">
      <sharedItems containsString="0" containsBlank="1" containsNumber="1" containsInteger="1" minValue="0" maxValue="0"/>
    </cacheField>
    <cacheField name="a_2_variations_baisse_raisons" numFmtId="0">
      <sharedItems containsBlank="1"/>
    </cacheField>
    <cacheField name="a_2_variations_baisse_raisons_baisse_couts" numFmtId="0">
      <sharedItems containsString="0" containsBlank="1" containsNumber="1" containsInteger="1" minValue="0" maxValue="0"/>
    </cacheField>
    <cacheField name="a_2_variations_baisse_raisons_baisse_demande_distribution" numFmtId="0">
      <sharedItems containsString="0" containsBlank="1" containsNumber="1" containsInteger="1" minValue="0" maxValue="0"/>
    </cacheField>
    <cacheField name="a_2_variations_baisse_raisons_baisse_change" numFmtId="0">
      <sharedItems containsString="0" containsBlank="1" containsNumber="1" containsInteger="1" minValue="0" maxValue="0"/>
    </cacheField>
    <cacheField name="a_2_variations_baisse_raisons_baisse_demande_autoproduction" numFmtId="0">
      <sharedItems containsString="0" containsBlank="1" containsNumber="1" containsInteger="1" minValue="0" maxValue="0"/>
    </cacheField>
    <cacheField name="a_2_variations_baisse_raisons_baisse_demande_departs" numFmtId="0">
      <sharedItems containsString="0" containsBlank="1" containsNumber="1" containsInteger="1" minValue="0" maxValue="0"/>
    </cacheField>
    <cacheField name="a_2_variations_baisse_raisons_baisse_prix_fournisseurs" numFmtId="0">
      <sharedItems containsString="0" containsBlank="1" containsNumber="1" containsInteger="1" minValue="0" maxValue="0"/>
    </cacheField>
    <cacheField name="a_2_variations_baisse_raisons_hausse_offre_quantites" numFmtId="0">
      <sharedItems containsString="0" containsBlank="1" containsNumber="1" containsInteger="1" minValue="0" maxValue="0"/>
    </cacheField>
    <cacheField name="a_2_variations_baisse_raisons_hausse_offre_circulation_routes" numFmtId="0">
      <sharedItems containsString="0" containsBlank="1" containsNumber="1" containsInteger="1" minValue="0" maxValue="0"/>
    </cacheField>
    <cacheField name="a_2_variations_baisse_raisons_hausse_offre_routes_surete" numFmtId="0">
      <sharedItems containsString="0" containsBlank="1" containsNumber="1" containsInteger="1" minValue="0" maxValue="0"/>
    </cacheField>
    <cacheField name="a_2_variations_baisse_raisons_hausse_offre_production_saison" numFmtId="0">
      <sharedItems containsString="0" containsBlank="1" containsNumber="1" containsInteger="1" minValue="0" maxValue="0"/>
    </cacheField>
    <cacheField name="a_2_variations_baisse_raisons_autre" numFmtId="0">
      <sharedItems containsString="0" containsBlank="1" containsNumber="1" containsInteger="1" minValue="1" maxValue="1"/>
    </cacheField>
    <cacheField name="a_2_variations_baisse_raisons_nsp" numFmtId="0">
      <sharedItems containsString="0" containsBlank="1" containsNumber="1" containsInteger="1" minValue="0" maxValue="0"/>
    </cacheField>
    <cacheField name="a_2_variations_baisse_raisons_autre_2" numFmtId="0">
      <sharedItems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1" maxValue="1"/>
    </cacheField>
    <cacheField name="alimentaire_vendus_sorgho_rouge" numFmtId="0">
      <sharedItems containsString="0" containsBlank="1" containsNumber="1" containsInteger="1" minValue="1" maxValue="1"/>
    </cacheField>
    <cacheField name="alimentaire_vendus_sorgho_blanc" numFmtId="0">
      <sharedItems containsString="0" containsBlank="1" containsNumber="1" containsInteger="1" minValue="1" maxValue="1"/>
    </cacheField>
    <cacheField name="alimentaire_vendus_mil" numFmtId="0">
      <sharedItems containsString="0" containsBlank="1" containsNumber="1" containsInteger="1" minValue="1"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1" maxValue="1"/>
    </cacheField>
    <cacheField name="alimentaire_vendus_fonio" numFmtId="0">
      <sharedItems containsString="0" containsBlank="1" containsNumber="1" containsInteger="1" minValue="0" maxValue="0"/>
    </cacheField>
    <cacheField name="alimentaire_vendus_manioc" numFmtId="0">
      <sharedItems containsString="0" containsBlank="1" containsNumber="1" containsInteger="1" minValue="0" maxValue="0"/>
    </cacheField>
    <cacheField name="alimentaire_vendus_igname" numFmtId="0">
      <sharedItems containsString="0" containsBlank="1" containsNumber="1" containsInteger="1" minValue="0" maxValue="0"/>
    </cacheField>
    <cacheField name="alimentaire_vendus_patate" numFmtId="0">
      <sharedItems containsString="0" containsBlank="1" containsNumber="1" containsInteger="1" minValue="0" maxValue="0"/>
    </cacheField>
    <cacheField name="alimentaire_vendus_pomme_de_terre" numFmtId="0">
      <sharedItems containsString="0" containsBlank="1" containsNumber="1" containsInteger="1" minValue="0" maxValue="0"/>
    </cacheField>
    <cacheField name="alimentaire_vendus_viande_beuf" numFmtId="0">
      <sharedItems containsString="0" containsBlank="1" containsNumber="1" containsInteger="1" minValue="1" maxValue="1"/>
    </cacheField>
    <cacheField name="alimentaire_vendus_viande_mouton" numFmtId="0">
      <sharedItems containsString="0" containsBlank="1" containsNumber="1" containsInteger="1" minValue="1" maxValue="1"/>
    </cacheField>
    <cacheField name="alimentaire_vendus_poisson" numFmtId="0">
      <sharedItems containsString="0" containsBlank="1" containsNumber="1" containsInteger="1" minValue="1" maxValue="1"/>
    </cacheField>
    <cacheField name="alimentaire_vendus_lait_en_poudre" numFmtId="0">
      <sharedItems containsString="0" containsBlank="1" containsNumber="1" containsInteger="1" minValue="1"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1" maxValue="1"/>
    </cacheField>
    <cacheField name="alimentaire_vendus_arachide_coque" numFmtId="0">
      <sharedItems containsString="0" containsBlank="1" containsNumber="1" containsInteger="1" minValue="1" maxValue="1"/>
    </cacheField>
    <cacheField name="alimentaire_vendus_arachide_graine" numFmtId="0">
      <sharedItems containsString="0" containsBlank="1" containsNumber="1" containsInteger="1" minValue="0" maxValue="0"/>
    </cacheField>
    <cacheField name="alimentaire_vendus_voandzou" numFmtId="0">
      <sharedItems containsString="0" containsBlank="1" containsNumber="1" containsInteger="1" minValue="1" maxValue="1"/>
    </cacheField>
    <cacheField name="alimentaire_vendus_oignon" numFmtId="0">
      <sharedItems containsString="0" containsBlank="1" containsNumber="1" containsInteger="1" minValue="1" maxValue="1"/>
    </cacheField>
    <cacheField name="alimentaire_vendus_tomate" numFmtId="0">
      <sharedItems containsString="0" containsBlank="1" containsNumber="1" containsInteger="1" minValue="1" maxValue="1"/>
    </cacheField>
    <cacheField name="alimentaire_vendus_feuille" numFmtId="0">
      <sharedItems containsString="0" containsBlank="1" containsNumber="1" containsInteger="1" minValue="1" maxValue="1"/>
    </cacheField>
    <cacheField name="alimentaire_vendus_huile" numFmtId="0">
      <sharedItems containsString="0" containsBlank="1" containsNumber="1" containsInteger="1" minValue="1" maxValue="1"/>
    </cacheField>
    <cacheField name="alimentaire_vendus_beurre" numFmtId="0">
      <sharedItems containsString="0" containsBlank="1" containsNumber="1" containsInteger="1" minValue="1" maxValue="1"/>
    </cacheField>
    <cacheField name="alimentaire_vendus_sucre" numFmtId="0">
      <sharedItems containsString="0" containsBlank="1" containsNumber="1" containsInteger="1" minValue="1" maxValue="1"/>
    </cacheField>
    <cacheField name="alimentaire_vendus_sel" numFmtId="0">
      <sharedItems containsString="0" containsBlank="1" containsNumber="1" containsInteger="1" minValue="1" maxValue="1"/>
    </cacheField>
    <cacheField name="alimentaire_vendus_aucun" numFmtId="0">
      <sharedItems containsString="0" containsBlank="1" containsNumber="1" containsInteger="1" minValue="0" maxValue="0"/>
    </cacheField>
    <cacheField name="calc_selected_alimentaire" numFmtId="0">
      <sharedItems containsString="0" containsBlank="1" containsNumber="1" containsInteger="1" minValue="20" maxValue="20"/>
    </cacheField>
    <cacheField name="note_alimentaire_mais" numFmtId="0">
      <sharedItems containsNonDate="0" containsString="0" containsBlank="1"/>
    </cacheField>
    <cacheField name="mais_disponibilite" numFmtId="0">
      <sharedItems containsBlank="1"/>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0"/>
    </cacheField>
    <cacheField name="mais_prix_kg" numFmtId="0">
      <sharedItems containsNonDate="0" containsString="0" containsBlank="1"/>
    </cacheField>
    <cacheField name="mais_prix_yorouba" numFmtId="0">
      <sharedItems containsString="0" containsBlank="1" containsNumber="1" containsInteger="1" minValue="750" maxValue="750"/>
    </cacheField>
    <cacheField name="mais_prix_tine" numFmtId="0">
      <sharedItems containsNonDate="0" containsString="0" containsBlank="1"/>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7" maxValue="20"/>
    </cacheField>
    <cacheField name="mais_reapprovissionnement" numFmtId="0">
      <sharedItems containsString="0" containsBlank="1" containsNumber="1" containsInteger="1" minValue="2" maxValue="3"/>
    </cacheField>
    <cacheField name="mais_stock_warning" numFmtId="0">
      <sharedItems containsString="0" containsBlank="1" containsNumber="1" containsInteger="1" minValue="0" maxValue="0"/>
    </cacheField>
    <cacheField name="capacite_stock23" numFmtId="0">
      <sharedItems containsString="0" containsBlank="1" containsNumber="1" containsInteger="1" minValue="1000" maxValue="500000"/>
    </cacheField>
    <cacheField name="capacite_reappro23" numFmtId="0">
      <sharedItems containsString="0" containsBlank="1" containsNumber="1" containsInteger="1" minValue="1000" maxValue="600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0"/>
    </cacheField>
    <cacheField name="sorgho_blanc_prix_kg" numFmtId="0">
      <sharedItems containsNonDate="0" containsString="0" containsBlank="1"/>
    </cacheField>
    <cacheField name="sorgho_blanc_prix_yorouba" numFmtId="0">
      <sharedItems containsString="0" containsBlank="1" containsNumber="1" containsInteger="1" minValue="450" maxValue="450"/>
    </cacheField>
    <cacheField name="sorgho_blanc_prix_tine" numFmtId="0">
      <sharedItems containsNonDate="0" containsString="0" containsBlank="1"/>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14" maxValue="25"/>
    </cacheField>
    <cacheField name="sorgho_blanc_reapprovissionnement" numFmtId="0">
      <sharedItems containsString="0" containsBlank="1" containsNumber="1" containsInteger="1" minValue="1" maxValue="2"/>
    </cacheField>
    <cacheField name="sorgho_blanc_stock_warning" numFmtId="0">
      <sharedItems containsString="0" containsBlank="1" containsNumber="1" containsInteger="1" minValue="0" maxValue="0"/>
    </cacheField>
    <cacheField name="capacite_stock24" numFmtId="0">
      <sharedItems containsString="0" containsBlank="1" containsNumber="1" containsInteger="1" minValue="500" maxValue="20000"/>
    </cacheField>
    <cacheField name="capacite_reappro24" numFmtId="0">
      <sharedItems containsString="0" containsBlank="1" containsNumber="1" containsInteger="1" minValue="1000" maxValue="2000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0" maxValue="0"/>
    </cacheField>
    <cacheField name="sorgho_rouge_prix_kg" numFmtId="0">
      <sharedItems containsNonDate="0" containsString="0" containsBlank="1"/>
    </cacheField>
    <cacheField name="sorgho_rouge_prix_yorouba" numFmtId="0">
      <sharedItems containsString="0" containsBlank="1" containsNumber="1" containsInteger="1" minValue="400" maxValue="450"/>
    </cacheField>
    <cacheField name="sorgho_rouge_prix_tine" numFmtId="0">
      <sharedItems containsNonDate="0" containsString="0" containsBlank="1"/>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7" maxValue="16"/>
    </cacheField>
    <cacheField name="sorgho_rouge_reapprovissionnement" numFmtId="0">
      <sharedItems containsString="0" containsBlank="1" containsNumber="1" containsInteger="1" minValue="1" maxValue="2"/>
    </cacheField>
    <cacheField name="sorgho_rouge_stock_warning" numFmtId="0">
      <sharedItems containsString="0" containsBlank="1" containsNumber="1" containsInteger="1" minValue="0" maxValue="0"/>
    </cacheField>
    <cacheField name="capacite_stock25" numFmtId="0">
      <sharedItems containsString="0" containsBlank="1" containsNumber="1" containsInteger="1" minValue="1000" maxValue="50000"/>
    </cacheField>
    <cacheField name="capacite_reappro25" numFmtId="0">
      <sharedItems containsString="0" containsBlank="1" containsNumber="1" containsInteger="1" minValue="3000" maxValue="5000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0"/>
    </cacheField>
    <cacheField name="mil_local_prix_kg" numFmtId="0">
      <sharedItems containsNonDate="0" containsString="0" containsBlank="1"/>
    </cacheField>
    <cacheField name="mil_local_prix_yorouba" numFmtId="0">
      <sharedItems containsString="0" containsBlank="1" containsNumber="1" containsInteger="1" minValue="500" maxValue="600"/>
    </cacheField>
    <cacheField name="mil_local_prix_tine" numFmtId="0">
      <sharedItems containsNonDate="0" containsString="0" containsBlank="1"/>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7" maxValue="20"/>
    </cacheField>
    <cacheField name="mil_local_reapprovissionnement" numFmtId="0">
      <sharedItems containsString="0" containsBlank="1" containsNumber="1" containsInteger="1" minValue="2" maxValue="3"/>
    </cacheField>
    <cacheField name="mil_local_stock_warning" numFmtId="0">
      <sharedItems containsString="0" containsBlank="1" containsNumber="1" containsInteger="1" minValue="0" maxValue="0"/>
    </cacheField>
    <cacheField name="capacite_stock26" numFmtId="0">
      <sharedItems containsString="0" containsBlank="1" containsNumber="1" containsInteger="1" minValue="500" maxValue="20000"/>
    </cacheField>
    <cacheField name="capacite_reappro26" numFmtId="0">
      <sharedItems containsString="0" containsBlank="1" containsNumber="1" containsInteger="1" minValue="900" maxValue="2000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1" maxValue="1"/>
    </cacheField>
    <cacheField name="riz_local_unite_yorouba" numFmtId="0">
      <sharedItems containsString="0" containsBlank="1" containsNumber="1" containsInteger="1" minValue="0" maxValue="0"/>
    </cacheField>
    <cacheField name="riz_local_unite_tine" numFmtId="0">
      <sharedItems containsString="0" containsBlank="1" containsNumber="1" containsInteger="1" minValue="0" maxValue="0"/>
    </cacheField>
    <cacheField name="riz_local_prix_kg" numFmtId="0">
      <sharedItems containsString="0" containsBlank="1" containsNumber="1" containsInteger="1" minValue="400" maxValue="400"/>
    </cacheField>
    <cacheField name="riz_local_prix_yorouba" numFmtId="0">
      <sharedItems containsNonDate="0" containsString="0" containsBlank="1"/>
    </cacheField>
    <cacheField name="riz_local_prix_tine" numFmtId="0">
      <sharedItems containsNonDate="0" containsString="0" containsBlank="1"/>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14" maxValue="103"/>
    </cacheField>
    <cacheField name="riz_local_reapprovissionnement" numFmtId="0">
      <sharedItems containsString="0" containsBlank="1" containsNumber="1" containsInteger="1" minValue="3" maxValue="3"/>
    </cacheField>
    <cacheField name="riz_local_stock_warning" numFmtId="0">
      <sharedItems containsString="0" containsBlank="1" containsNumber="1" containsInteger="1" minValue="0" maxValue="0"/>
    </cacheField>
    <cacheField name="capacite_stock27" numFmtId="0">
      <sharedItems containsString="0" containsBlank="1" containsNumber="1" containsInteger="1" minValue="1000" maxValue="10000"/>
    </cacheField>
    <cacheField name="capacite_reappro27" numFmtId="0">
      <sharedItems containsString="0" containsBlank="1" containsNumber="1" containsInteger="1" minValue="1000" maxValue="1000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0" maxValue="0"/>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50" maxValue="450"/>
    </cacheField>
    <cacheField name="riz_importe_prix_yorouba" numFmtId="0">
      <sharedItems containsNonDate="0" containsString="0" containsBlank="1"/>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7" maxValue="14"/>
    </cacheField>
    <cacheField name="riz_importe_reapprovissionnement" numFmtId="0">
      <sharedItems containsString="0" containsBlank="1" containsNumber="1" containsInteger="1" minValue="1" maxValue="2"/>
    </cacheField>
    <cacheField name="riz_importe_stock_warning" numFmtId="0">
      <sharedItems containsString="0" containsBlank="1" containsNumber="1" containsInteger="1" minValue="0" maxValue="0"/>
    </cacheField>
    <cacheField name="capacite_stock28" numFmtId="0">
      <sharedItems containsString="0" containsBlank="1" containsNumber="1" containsInteger="1" minValue="500" maxValue="50000"/>
    </cacheField>
    <cacheField name="capacite_reappro28" numFmtId="0">
      <sharedItems containsString="0" containsBlank="1" containsNumber="1" containsInteger="1" minValue="1000" maxValue="50000"/>
    </cacheField>
    <cacheField name="note_alimentaire_fonios" numFmtId="0">
      <sharedItems containsNonDate="0" containsString="0" containsBlank="1"/>
    </cacheField>
    <cacheField name="fonio_disponibilite" numFmtId="0">
      <sharedItems containsNonDate="0" containsString="0" containsBlank="1"/>
    </cacheField>
    <cacheField name="fonio_unite" numFmtId="0">
      <sharedItems containsNonDate="0" containsString="0" containsBlank="1"/>
    </cacheField>
    <cacheField name="fonio_unite_kg" numFmtId="0">
      <sharedItems containsNonDate="0" containsString="0" containsBlank="1"/>
    </cacheField>
    <cacheField name="fonio_unite_yorouba" numFmtId="0">
      <sharedItems containsNonDate="0" containsString="0" containsBlank="1"/>
    </cacheField>
    <cacheField name="fonio_unite_tine" numFmtId="0">
      <sharedItems containsNonDate="0" containsString="0" containsBlank="1"/>
    </cacheField>
    <cacheField name="fonio_prix_kg" numFmtId="0">
      <sharedItems containsNonDate="0" containsString="0" containsBlank="1"/>
    </cacheField>
    <cacheField name="fonio_prix_yorouba" numFmtId="0">
      <sharedItems containsNonDate="0" containsString="0" containsBlank="1"/>
    </cacheField>
    <cacheField name="fonio_prix_tine" numFmtId="0">
      <sharedItems containsNonDate="0" containsString="0" containsBlank="1"/>
    </cacheField>
    <cacheField name="fonios_localisation_fournisseur" numFmtId="0">
      <sharedItems containsNonDate="0" containsString="0"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NonDate="0" containsString="0" containsBlank="1"/>
    </cacheField>
    <cacheField name="fonio_reapprovissionnement" numFmtId="0">
      <sharedItems containsNonDate="0" containsString="0" containsBlank="1"/>
    </cacheField>
    <cacheField name="fonio_stock_warning" numFmtId="0">
      <sharedItems containsNonDate="0" containsString="0" containsBlank="1"/>
    </cacheField>
    <cacheField name="capacite_stock29" numFmtId="0">
      <sharedItems containsNonDate="0" containsString="0" containsBlank="1"/>
    </cacheField>
    <cacheField name="capacite_reappro29" numFmtId="0">
      <sharedItems containsNonDate="0" containsString="0" containsBlank="1"/>
    </cacheField>
    <cacheField name="note_alimentaire_manioc" numFmtId="0">
      <sharedItems containsNonDate="0" containsString="0" containsBlank="1"/>
    </cacheField>
    <cacheField name="manioc_disponibilite" numFmtId="0">
      <sharedItems containsNonDate="0" containsString="0" containsBlank="1"/>
    </cacheField>
    <cacheField name="manioc_prix_unite" numFmtId="0">
      <sharedItems containsNonDate="0" containsString="0" containsBlank="1"/>
    </cacheField>
    <cacheField name="manioc_localisation_fournisseur" numFmtId="0">
      <sharedItems containsNonDate="0" containsString="0"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NonDate="0" containsString="0" containsBlank="1"/>
    </cacheField>
    <cacheField name="manioc_reapprovissionnement" numFmtId="0">
      <sharedItems containsNonDate="0" containsString="0" containsBlank="1"/>
    </cacheField>
    <cacheField name="manioc_stock_warning" numFmtId="0">
      <sharedItems containsNonDate="0" containsString="0" containsBlank="1"/>
    </cacheField>
    <cacheField name="capacite_stock30" numFmtId="0">
      <sharedItems containsNonDate="0" containsString="0" containsBlank="1"/>
    </cacheField>
    <cacheField name="capacite_reappro30" numFmtId="0">
      <sharedItems containsNonDate="0" containsString="0" containsBlank="1"/>
    </cacheField>
    <cacheField name="note_alimentaire_igname" numFmtId="0">
      <sharedItems containsNonDate="0" containsString="0" containsBlank="1"/>
    </cacheField>
    <cacheField name="igname_disponibilite" numFmtId="0">
      <sharedItems containsNonDate="0" containsString="0" containsBlank="1"/>
    </cacheField>
    <cacheField name="igname_prix_unite" numFmtId="0">
      <sharedItems containsNonDate="0" containsString="0" containsBlank="1"/>
    </cacheField>
    <cacheField name="igname_localisation_fournisseur" numFmtId="0">
      <sharedItems containsNonDate="0" containsString="0"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NonDate="0" containsString="0" containsBlank="1"/>
    </cacheField>
    <cacheField name="igname_reapprovissionnement" numFmtId="0">
      <sharedItems containsNonDate="0" containsString="0" containsBlank="1"/>
    </cacheField>
    <cacheField name="igname_stock_warning" numFmtId="0">
      <sharedItems containsNonDate="0" containsString="0" containsBlank="1"/>
    </cacheField>
    <cacheField name="capacite_stock31" numFmtId="0">
      <sharedItems containsNonDate="0" containsString="0" containsBlank="1"/>
    </cacheField>
    <cacheField name="capacite_reappro31" numFmtId="0">
      <sharedItems containsNonDate="0" containsString="0" containsBlank="1"/>
    </cacheField>
    <cacheField name="note_alimentaire_patate" numFmtId="0">
      <sharedItems containsNonDate="0" containsString="0" containsBlank="1"/>
    </cacheField>
    <cacheField name="patate_disponibilite" numFmtId="0">
      <sharedItems containsNonDate="0" containsString="0" containsBlank="1"/>
    </cacheField>
    <cacheField name="patate_prix_unite" numFmtId="0">
      <sharedItems containsNonDate="0" containsString="0" containsBlank="1"/>
    </cacheField>
    <cacheField name="patate_localisation_fournisseur" numFmtId="0">
      <sharedItems containsNonDate="0" containsString="0"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NonDate="0" containsString="0" containsBlank="1"/>
    </cacheField>
    <cacheField name="patate_reapprovissionnement" numFmtId="0">
      <sharedItems containsNonDate="0" containsString="0" containsBlank="1"/>
    </cacheField>
    <cacheField name="patate_stock_warning" numFmtId="0">
      <sharedItems containsNonDate="0" containsString="0" containsBlank="1"/>
    </cacheField>
    <cacheField name="capacite_stock32" numFmtId="0">
      <sharedItems containsNonDate="0" containsString="0" containsBlank="1"/>
    </cacheField>
    <cacheField name="capacite_reappro32" numFmtId="0">
      <sharedItems containsNonDate="0" containsString="0" containsBlank="1"/>
    </cacheField>
    <cacheField name="note_alimentaire_pomme_de_terre" numFmtId="0">
      <sharedItems containsNonDate="0" containsString="0" containsBlank="1"/>
    </cacheField>
    <cacheField name="pomme_de_terre_disponibilite" numFmtId="0">
      <sharedItems containsNonDate="0" containsString="0" containsBlank="1"/>
    </cacheField>
    <cacheField name="pomme_de_terre_prix_unite" numFmtId="0">
      <sharedItems containsNonDate="0" containsString="0" containsBlank="1"/>
    </cacheField>
    <cacheField name="pomme_de_terre_localisation_fournisseur" numFmtId="0">
      <sharedItems containsNonDate="0" containsString="0"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NonDate="0" containsString="0" containsBlank="1"/>
    </cacheField>
    <cacheField name="pomme_de_terre_reapprovissionnement" numFmtId="0">
      <sharedItems containsNonDate="0" containsString="0" containsBlank="1"/>
    </cacheField>
    <cacheField name="pomme_de_terre_stock_warning" numFmtId="0">
      <sharedItems containsNonDate="0" containsString="0" containsBlank="1"/>
    </cacheField>
    <cacheField name="capacite_stock33" numFmtId="0">
      <sharedItems containsNonDate="0" containsString="0" containsBlank="1"/>
    </cacheField>
    <cacheField name="capacite_reappro33" numFmtId="0">
      <sharedItems containsNonDate="0" containsString="0" containsBlank="1"/>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1"/>
    </cacheField>
    <cacheField name="viande_beuf_reapprovissionnement" numFmtId="0">
      <sharedItems containsString="0" containsBlank="1" containsNumber="1" containsInteger="1" minValue="0" maxValue="1"/>
    </cacheField>
    <cacheField name="viande_beuf_stock_warning" numFmtId="0">
      <sharedItems containsString="0" containsBlank="1" containsNumber="1" containsInteger="1" minValue="0" maxValue="1"/>
    </cacheField>
    <cacheField name="capacite_stock34" numFmtId="0">
      <sharedItems containsString="0" containsBlank="1" containsNumber="1" containsInteger="1" minValue="0" maxValue="300"/>
    </cacheField>
    <cacheField name="capacite_reappro34" numFmtId="0">
      <sharedItems containsString="0" containsBlank="1" containsNumber="1" containsInteger="1" minValue="0" maxValue="300"/>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500" maxValue="25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1"/>
    </cacheField>
    <cacheField name="viande_mouton_reapprovissionnement" numFmtId="0">
      <sharedItems containsString="0" containsBlank="1" containsNumber="1" containsInteger="1" minValue="0" maxValue="1"/>
    </cacheField>
    <cacheField name="viande_mouton_stock_warning" numFmtId="0">
      <sharedItems containsString="0" containsBlank="1" containsNumber="1" containsInteger="1" minValue="0" maxValue="1"/>
    </cacheField>
    <cacheField name="capacite_stock35" numFmtId="0">
      <sharedItems containsString="0" containsBlank="1" containsNumber="1" containsInteger="1" minValue="0" maxValue="300"/>
    </cacheField>
    <cacheField name="capacite_reappro35" numFmtId="0">
      <sharedItems containsString="0" containsBlank="1" containsNumber="1" containsInteger="1" minValue="0" maxValue="300"/>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50" maxValue="18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3"/>
    </cacheField>
    <cacheField name="poisson_reapprovissionnement" numFmtId="0">
      <sharedItems containsString="0" containsBlank="1" containsNumber="1" containsInteger="1" minValue="1" maxValue="1"/>
    </cacheField>
    <cacheField name="poisson_stock_warning" numFmtId="0">
      <sharedItems containsString="0" containsBlank="1" containsNumber="1" containsInteger="1" minValue="0" maxValue="0"/>
    </cacheField>
    <cacheField name="capacite_stock36" numFmtId="0">
      <sharedItems containsString="0" containsBlank="1" containsNumber="1" containsInteger="1" minValue="300" maxValue="500"/>
    </cacheField>
    <cacheField name="capacite_reappro36" numFmtId="0">
      <sharedItems containsString="0" containsBlank="1" containsNumber="1" containsInteger="1" minValue="400" maxValue="70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3250" maxValue="375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7" maxValue="20"/>
    </cacheField>
    <cacheField name="lait_en_poudre_reapprovissionnement" numFmtId="0">
      <sharedItems containsString="0" containsBlank="1" containsNumber="1" containsInteger="1" minValue="1" maxValue="1"/>
    </cacheField>
    <cacheField name="lait_en_poudre_stock_warning" numFmtId="0">
      <sharedItems containsString="0" containsBlank="1" containsNumber="1" containsInteger="1" minValue="0" maxValue="0"/>
    </cacheField>
    <cacheField name="capacite_stock37" numFmtId="0">
      <sharedItems containsString="0" containsBlank="1" containsNumber="1" containsInteger="1" minValue="50" maxValue="300"/>
    </cacheField>
    <cacheField name="capacite_reappro37" numFmtId="0">
      <sharedItems containsString="0" containsBlank="1" containsNumber="1" containsInteger="1" minValue="100" maxValue="30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500" maxValue="50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1" maxValue="2"/>
    </cacheField>
    <cacheField name="lait_frais_reapprovissionnement" numFmtId="0">
      <sharedItems containsString="0" containsBlank="1" containsNumber="1" containsInteger="1" minValue="0" maxValue="1"/>
    </cacheField>
    <cacheField name="lait_frais_stock_warning" numFmtId="0">
      <sharedItems containsString="0" containsBlank="1" containsNumber="1" containsInteger="1" minValue="0" maxValue="0"/>
    </cacheField>
    <cacheField name="capacite_stock38" numFmtId="0">
      <sharedItems containsString="0" containsBlank="1" containsNumber="1" containsInteger="1" minValue="0" maxValue="0"/>
    </cacheField>
    <cacheField name="capacite_reappro38" numFmtId="0">
      <sharedItems containsString="0" containsBlank="1" containsNumber="1" containsInteger="1" minValue="0" maxValue="0"/>
    </cacheField>
    <cacheField name="note_alimentaire_haricots" numFmtId="0">
      <sharedItems containsNonDate="0" containsString="0" containsBlank="1"/>
    </cacheField>
    <cacheField name="haricot_disponibilite" numFmtId="0">
      <sharedItems containsBlank="1"/>
    </cacheField>
    <cacheField name="haricot_unite" numFmtId="0">
      <sharedItems containsBlank="1"/>
    </cacheField>
    <cacheField name="haricot_unite_kg" numFmtId="0">
      <sharedItems containsString="0" containsBlank="1" containsNumber="1" containsInteger="1" minValue="0" maxValue="0"/>
    </cacheField>
    <cacheField name="haricot_unite_yorouba" numFmtId="0">
      <sharedItems containsString="0" containsBlank="1" containsNumber="1" containsInteger="1" minValue="1" maxValue="1"/>
    </cacheField>
    <cacheField name="haricot_unite_tine" numFmtId="0">
      <sharedItems containsString="0" containsBlank="1" containsNumber="1" containsInteger="1" minValue="0" maxValue="0"/>
    </cacheField>
    <cacheField name="haricot_prix_kg" numFmtId="0">
      <sharedItems containsNonDate="0" containsString="0" containsBlank="1"/>
    </cacheField>
    <cacheField name="haricot_prix_yorouba" numFmtId="0">
      <sharedItems containsString="0" containsBlank="1" containsNumber="1" containsInteger="1" minValue="550" maxValue="1000"/>
    </cacheField>
    <cacheField name="haricot_prix_tine" numFmtId="0">
      <sharedItems containsNonDate="0" containsString="0" containsBlank="1"/>
    </cacheField>
    <cacheField name="haricots_localisation_fournisseur" numFmtId="0">
      <sharedItems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String="0" containsBlank="1" containsNumber="1" containsInteger="1" minValue="7" maxValue="15"/>
    </cacheField>
    <cacheField name="haricot_reapprovissionnement" numFmtId="0">
      <sharedItems containsString="0" containsBlank="1" containsNumber="1" containsInteger="1" minValue="1" maxValue="3"/>
    </cacheField>
    <cacheField name="haricot_stock_warning" numFmtId="0">
      <sharedItems containsString="0" containsBlank="1" containsNumber="1" containsInteger="1" minValue="0" maxValue="0"/>
    </cacheField>
    <cacheField name="capacite_stock39" numFmtId="0">
      <sharedItems containsString="0" containsBlank="1" containsNumber="1" containsInteger="1" minValue="200" maxValue="20000"/>
    </cacheField>
    <cacheField name="capacite_reappro39" numFmtId="0">
      <sharedItems containsString="0" containsBlank="1" containsNumber="1" containsInteger="1" minValue="500" maxValue="15000"/>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0"/>
    </cacheField>
    <cacheField name="arachide_coque_coque_prix_kg" numFmtId="0">
      <sharedItems containsNonDate="0" containsString="0" containsBlank="1"/>
    </cacheField>
    <cacheField name="arachide_coque_prix_yorouba" numFmtId="0">
      <sharedItems containsString="0" containsBlank="1" containsNumber="1" containsInteger="1" minValue="500" maxValue="600"/>
    </cacheField>
    <cacheField name="arachide_coque_prix_tine" numFmtId="0">
      <sharedItems containsNonDate="0" containsString="0" containsBlank="1"/>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7" maxValue="14"/>
    </cacheField>
    <cacheField name="arachide_coque_reapprovissionnement" numFmtId="0">
      <sharedItems containsString="0" containsBlank="1" containsNumber="1" containsInteger="1" minValue="2" maxValue="3"/>
    </cacheField>
    <cacheField name="arachide_coque_stock_warning" numFmtId="0">
      <sharedItems containsString="0" containsBlank="1" containsNumber="1" containsInteger="1" minValue="0" maxValue="0"/>
    </cacheField>
    <cacheField name="capacite_stock40" numFmtId="0">
      <sharedItems containsString="0" containsBlank="1" containsNumber="1" containsInteger="1" minValue="200" maxValue="10000"/>
    </cacheField>
    <cacheField name="capacite_reappro40" numFmtId="0">
      <sharedItems containsString="0" containsBlank="1" containsNumber="1" containsInteger="1" minValue="300" maxValue="10000"/>
    </cacheField>
    <cacheField name="note_alimentaire_arachide_graine" numFmtId="0">
      <sharedItems containsNonDate="0" containsString="0" containsBlank="1"/>
    </cacheField>
    <cacheField name="arachide_graine_disponibilite" numFmtId="0">
      <sharedItems containsNonDate="0" containsString="0" containsBlank="1"/>
    </cacheField>
    <cacheField name="arachide_graine_unite" numFmtId="0">
      <sharedItems containsNonDate="0" containsString="0" containsBlank="1"/>
    </cacheField>
    <cacheField name="arachide_graine_unite_kg" numFmtId="0">
      <sharedItems containsNonDate="0" containsString="0" containsBlank="1"/>
    </cacheField>
    <cacheField name="arachide_graine_unite_yorouba" numFmtId="0">
      <sharedItems containsNonDate="0" containsString="0" containsBlank="1"/>
    </cacheField>
    <cacheField name="arachide_graine_unite_tine" numFmtId="0">
      <sharedItems containsNonDate="0" containsString="0" containsBlank="1"/>
    </cacheField>
    <cacheField name="arachide_graine_graine_prix_kg" numFmtId="0">
      <sharedItems containsNonDate="0" containsString="0" containsBlank="1"/>
    </cacheField>
    <cacheField name="arachide_graine_prix_yorouba" numFmtId="0">
      <sharedItems containsNonDate="0" containsString="0" containsBlank="1"/>
    </cacheField>
    <cacheField name="arachide_graine_prix_tine" numFmtId="0">
      <sharedItems containsNonDate="0" containsString="0" containsBlank="1"/>
    </cacheField>
    <cacheField name="arachides_graine_localisation_fournisseur" numFmtId="0">
      <sharedItems containsNonDate="0" containsString="0"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NonDate="0" containsString="0" containsBlank="1"/>
    </cacheField>
    <cacheField name="arachide_graine_reapprovissionnement" numFmtId="0">
      <sharedItems containsNonDate="0" containsString="0" containsBlank="1"/>
    </cacheField>
    <cacheField name="arachide_graine_stock_warning" numFmtId="0">
      <sharedItems containsNonDate="0" containsString="0" containsBlank="1"/>
    </cacheField>
    <cacheField name="capacite_stock41" numFmtId="0">
      <sharedItems containsNonDate="0" containsString="0" containsBlank="1"/>
    </cacheField>
    <cacheField name="capacite_reappro41" numFmtId="0">
      <sharedItems containsNonDate="0" containsString="0" containsBlank="1"/>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0"/>
    </cacheField>
    <cacheField name="voandzou_prix_unite_kg" numFmtId="0">
      <sharedItems containsNonDate="0" containsString="0" containsBlank="1"/>
    </cacheField>
    <cacheField name="voandzou_prix_unite_yorouba" numFmtId="0">
      <sharedItems containsString="0" containsBlank="1" containsNumber="1" containsInteger="1" minValue="1000" maxValue="1500"/>
    </cacheField>
    <cacheField name="voandzou_prix_unite_tine" numFmtId="0">
      <sharedItems containsNonDate="0" containsString="0" containsBlank="1"/>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7" maxValue="15"/>
    </cacheField>
    <cacheField name="voandzou_reapprovissionnement" numFmtId="0">
      <sharedItems containsString="0" containsBlank="1" containsNumber="1" containsInteger="1" minValue="3" maxValue="5"/>
    </cacheField>
    <cacheField name="voandzou_stock_warning" numFmtId="0">
      <sharedItems containsString="0" containsBlank="1" containsNumber="1" containsInteger="1" minValue="0" maxValue="0"/>
    </cacheField>
    <cacheField name="capacite_stock42" numFmtId="0">
      <sharedItems containsString="0" containsBlank="1" containsNumber="1" containsInteger="1" minValue="100" maxValue="3000"/>
    </cacheField>
    <cacheField name="capacite_reappro42" numFmtId="0">
      <sharedItems containsString="0" containsBlank="1" containsNumber="1" containsInteger="1" minValue="200" maxValue="3000"/>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0" maxValue="0"/>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NonDate="0" containsString="0" containsBlank="1"/>
    </cacheField>
    <cacheField name="oignon_prix_unite_tas" numFmtId="0">
      <sharedItems containsString="0" containsBlank="1" containsNumber="1" containsInteger="1" minValue="100" maxValue="5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5" maxValue="15"/>
    </cacheField>
    <cacheField name="oignon_reapprovissionnement" numFmtId="0">
      <sharedItems containsString="0" containsBlank="1" containsNumber="1" containsInteger="1" minValue="1" maxValue="3"/>
    </cacheField>
    <cacheField name="oignon_stock_warning" numFmtId="0">
      <sharedItems containsString="0" containsBlank="1" containsNumber="1" containsInteger="1" minValue="0" maxValue="0"/>
    </cacheField>
    <cacheField name="capacite_stock43" numFmtId="0">
      <sharedItems containsString="0" containsBlank="1" containsNumber="1" containsInteger="1" minValue="100" maxValue="100"/>
    </cacheField>
    <cacheField name="capacite_reappro43" numFmtId="0">
      <sharedItems containsString="0" containsBlank="1" containsNumber="1" containsInteger="1" minValue="100" maxValue="25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100" maxValue="1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2" maxValue="10"/>
    </cacheField>
    <cacheField name="tomate_reapprovissionnement" numFmtId="0">
      <sharedItems containsString="0" containsBlank="1" containsNumber="1" containsInteger="1" minValue="1" maxValue="3"/>
    </cacheField>
    <cacheField name="tomate_stock_warning" numFmtId="0">
      <sharedItems containsString="0" containsBlank="1" containsNumber="1" containsInteger="1" minValue="0" maxValue="0"/>
    </cacheField>
    <cacheField name="capacite_stock44" numFmtId="0">
      <sharedItems containsString="0" containsBlank="1" containsNumber="1" containsInteger="1" minValue="50" maxValue="100"/>
    </cacheField>
    <cacheField name="capacite_reappro44" numFmtId="0">
      <sharedItems containsString="0" containsBlank="1" containsNumber="1" containsInteger="1" minValue="100" maxValue="20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2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1" maxValue="2"/>
    </cacheField>
    <cacheField name="feuille_reapprovissionnement" numFmtId="0">
      <sharedItems containsString="0" containsBlank="1" containsNumber="1" containsInteger="1" minValue="1" maxValue="1"/>
    </cacheField>
    <cacheField name="feuille_stock_warning" numFmtId="0">
      <sharedItems containsString="0" containsBlank="1" containsNumber="1" containsInteger="1" minValue="0" maxValue="1"/>
    </cacheField>
    <cacheField name="capacite_stock45" numFmtId="0">
      <sharedItems containsString="0" containsBlank="1" containsNumber="1" containsInteger="1" minValue="60" maxValue="200"/>
    </cacheField>
    <cacheField name="capacite_reappro45" numFmtId="0">
      <sharedItems containsString="0" containsBlank="1" containsNumber="1" containsInteger="1" minValue="60" maxValue="30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000" maxValue="11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5" maxValue="7"/>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capacite_stock46" numFmtId="0">
      <sharedItems containsString="0" containsBlank="1" containsNumber="1" containsInteger="1" minValue="20" maxValue="500"/>
    </cacheField>
    <cacheField name="capacite_reappro46" numFmtId="0">
      <sharedItems containsString="0" containsBlank="1" containsNumber="1" containsInteger="1" minValue="50" maxValue="50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0" maxValue="0"/>
    </cacheField>
    <cacheField name="beurre_unite_kg" numFmtId="0">
      <sharedItems containsString="0" containsBlank="1" containsNumber="1" containsInteger="1" minValue="0" maxValue="0"/>
    </cacheField>
    <cacheField name="beurre_unite_boule" numFmtId="0">
      <sharedItems containsString="0" containsBlank="1" containsNumber="1" containsInteger="1" minValue="1" maxValue="1"/>
    </cacheField>
    <cacheField name="beurre_prix_unite_litre" numFmtId="0">
      <sharedItems containsNonDate="0" containsString="0" containsBlank="1"/>
    </cacheField>
    <cacheField name="beurre_prix_unite_kg" numFmtId="0">
      <sharedItems containsNonDate="0" containsString="0" containsBlank="1"/>
    </cacheField>
    <cacheField name="beurre_prix_unite_boule" numFmtId="0">
      <sharedItems containsString="0" containsBlank="1" containsNumber="1" containsInteger="1" minValue="10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5" maxValue="17"/>
    </cacheField>
    <cacheField name="beurre_reapprovissionnement" numFmtId="0">
      <sharedItems containsString="0" containsBlank="1" containsNumber="1" containsInteger="1" minValue="3" maxValue="3"/>
    </cacheField>
    <cacheField name="beurre_stock_warning" numFmtId="0">
      <sharedItems containsString="0" containsBlank="1" containsNumber="1" containsInteger="1" minValue="0" maxValue="0"/>
    </cacheField>
    <cacheField name="capacite_stock47" numFmtId="0">
      <sharedItems containsString="0" containsBlank="1" containsNumber="1" containsInteger="1" minValue="40" maxValue="100"/>
    </cacheField>
    <cacheField name="capacite_reappro47" numFmtId="0">
      <sharedItems containsString="0" containsBlank="1" containsNumber="1" containsInteger="1" minValue="60" maxValue="10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0" maxValue="1"/>
    </cacheField>
    <cacheField name="sucre_prix_unite_poudre" numFmtId="0">
      <sharedItems containsString="0" containsBlank="1" containsNumber="1" containsInteger="1" minValue="650" maxValue="650"/>
    </cacheField>
    <cacheField name="sucre_prix_unite_morceaux" numFmtId="0">
      <sharedItems containsString="0" containsBlank="1" containsNumber="1" containsInteger="1" minValue="1000" maxValue="100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5" maxValue="20"/>
    </cacheField>
    <cacheField name="sucre_reapprovissionnement" numFmtId="0">
      <sharedItems containsString="0" containsBlank="1" containsNumber="1" containsInteger="1" minValue="1" maxValue="1"/>
    </cacheField>
    <cacheField name="sucre_stock_warning" numFmtId="0">
      <sharedItems containsString="0" containsBlank="1" containsNumber="1" containsInteger="1" minValue="0" maxValue="0"/>
    </cacheField>
    <cacheField name="capacite_stock48" numFmtId="0">
      <sharedItems containsString="0" containsBlank="1" containsNumber="1" containsInteger="1" minValue="500" maxValue="3000"/>
    </cacheField>
    <cacheField name="capacite_reappro48" numFmtId="0">
      <sharedItems containsString="0" containsBlank="1" containsNumber="1" containsInteger="1" minValue="800" maxValue="300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100" maxValue="50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7" maxValue="20"/>
    </cacheField>
    <cacheField name="sel_reapprovissionnement" numFmtId="0">
      <sharedItems containsString="0" containsBlank="1" containsNumber="1" containsInteger="1" minValue="1" maxValue="1"/>
    </cacheField>
    <cacheField name="sel_stock_warning" numFmtId="0">
      <sharedItems containsString="0" containsBlank="1" containsNumber="1" containsInteger="1" minValue="0" maxValue="0"/>
    </cacheField>
    <cacheField name="capacite_stock49" numFmtId="0">
      <sharedItems containsString="0" containsBlank="1" containsNumber="1" containsInteger="1" minValue="200" maxValue="500"/>
    </cacheField>
    <cacheField name="capacite_reappro49" numFmtId="0">
      <sharedItems containsString="0" containsBlank="1" containsNumber="1" containsInteger="1" minValue="350" maxValue="80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0"/>
    </cacheField>
    <cacheField name="alimentaire_difficultes_reapprov_articles_sorgho_blanc" numFmtId="0">
      <sharedItems containsString="0" containsBlank="1" containsNumber="1" containsInteger="1" minValue="0" maxValue="0"/>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0"/>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0"/>
    </cacheField>
    <cacheField name="alimentaire_difficultes_reapprov_articles_igname" numFmtId="0">
      <sharedItems containsString="0" containsBlank="1" containsNumber="1" containsInteger="1" minValue="0" maxValue="0"/>
    </cacheField>
    <cacheField name="alimentaire_difficultes_reapprov_articles_patate" numFmtId="0">
      <sharedItems containsString="0" containsBlank="1" containsNumber="1" containsInteger="1" minValue="0" maxValue="0"/>
    </cacheField>
    <cacheField name="alimentaire_difficultes_reapprov_articles_pomme_de_terre" numFmtId="0">
      <sharedItems containsString="0" containsBlank="1" containsNumber="1" containsInteger="1" minValue="0" maxValue="0"/>
    </cacheField>
    <cacheField name="alimentaire_difficultes_reapprov_articles_viande_beuf" numFmtId="0">
      <sharedItems containsString="0" containsBlank="1" containsNumber="1" containsInteger="1" minValue="0" maxValue="0"/>
    </cacheField>
    <cacheField name="alimentaire_difficultes_reapprov_articles_viande_mouton" numFmtId="0">
      <sharedItems containsString="0" containsBlank="1" containsNumber="1" containsInteger="1" minValue="0" maxValue="0"/>
    </cacheField>
    <cacheField name="alimentaire_difficultes_reapprov_articles_poisson" numFmtId="0">
      <sharedItems containsString="0" containsBlank="1" containsNumber="1" containsInteger="1" minValue="1"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1" maxValue="1"/>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0"/>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0"/>
    </cacheField>
    <cacheField name="alimentaire_difficultes_reapprov_raisons_degradation_perte" numFmtId="0">
      <sharedItems containsString="0" containsBlank="1" containsNumber="1" containsInteger="1" minValue="1"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1" maxValue="1"/>
    </cacheField>
    <cacheField name="alimentaire_difficultes_reapprov_raisons_prix_fournisseurs" numFmtId="0">
      <sharedItems containsString="0" containsBlank="1" containsNumber="1" containsInteger="1" minValue="0" maxValue="0"/>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0"/>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1" maxValue="1"/>
    </cacheField>
    <cacheField name="variations_alimentaire_prix_prix_hausse" numFmtId="0">
      <sharedItems containsString="0" containsBlank="1" containsNumber="1" containsInteger="1" minValue="0" maxValue="0"/>
    </cacheField>
    <cacheField name="variations_alimentaire_prix_prix_baisse" numFmtId="0">
      <sharedItems containsString="0" containsBlank="1" containsNumber="1" containsInteger="1" minValue="0" maxValue="0"/>
    </cacheField>
    <cacheField name="variations_alimentaire_prix_nsp" numFmtId="0">
      <sharedItems containsString="0" containsBlank="1" containsNumber="1" containsInteger="1" minValue="0" maxValue="0"/>
    </cacheField>
    <cacheField name="variations_alimentaire_hausse_articles" numFmtId="0">
      <sharedItems containsNonDate="0" containsString="0" containsBlank="1"/>
    </cacheField>
    <cacheField name="variations_alimentaire_hausse_articles_mais" numFmtId="0">
      <sharedItems containsNonDate="0" containsString="0" containsBlank="1"/>
    </cacheField>
    <cacheField name="variations_alimentaire_hausse_articles_sorgho_rouge" numFmtId="0">
      <sharedItems containsNonDate="0" containsString="0" containsBlank="1"/>
    </cacheField>
    <cacheField name="variations_alimentaire_hausse_articles_sorgho_blanc" numFmtId="0">
      <sharedItems containsNonDate="0" containsString="0" containsBlank="1"/>
    </cacheField>
    <cacheField name="variations_alimentaire_hausse_articles_mil" numFmtId="0">
      <sharedItems containsNonDate="0" containsString="0" containsBlank="1"/>
    </cacheField>
    <cacheField name="variations_alimentaire_hausse_articles_riz_local" numFmtId="0">
      <sharedItems containsNonDate="0" containsString="0" containsBlank="1"/>
    </cacheField>
    <cacheField name="variations_alimentaire_hausse_articles_riz_importe" numFmtId="0">
      <sharedItems containsNonDate="0" containsString="0" containsBlank="1"/>
    </cacheField>
    <cacheField name="variations_alimentaire_hausse_articles_fonio" numFmtId="0">
      <sharedItems containsNonDate="0" containsString="0" containsBlank="1"/>
    </cacheField>
    <cacheField name="variations_alimentaire_hausse_articles_manioc" numFmtId="0">
      <sharedItems containsNonDate="0" containsString="0" containsBlank="1"/>
    </cacheField>
    <cacheField name="variations_alimentaire_hausse_articles_igname" numFmtId="0">
      <sharedItems containsNonDate="0" containsString="0" containsBlank="1"/>
    </cacheField>
    <cacheField name="variations_alimentaire_hausse_articles_patate" numFmtId="0">
      <sharedItems containsNonDate="0" containsString="0" containsBlank="1"/>
    </cacheField>
    <cacheField name="variations_alimentaire_hausse_articles_pomme_de_terre" numFmtId="0">
      <sharedItems containsNonDate="0" containsString="0" containsBlank="1"/>
    </cacheField>
    <cacheField name="variations_alimentaire_hausse_articles_viande_beuf" numFmtId="0">
      <sharedItems containsNonDate="0" containsString="0" containsBlank="1"/>
    </cacheField>
    <cacheField name="variations_alimentaire_hausse_articles_viande_mouton" numFmtId="0">
      <sharedItems containsNonDate="0" containsString="0" containsBlank="1"/>
    </cacheField>
    <cacheField name="variations_alimentaire_hausse_articles_poisson" numFmtId="0">
      <sharedItems containsNonDate="0" containsString="0" containsBlank="1"/>
    </cacheField>
    <cacheField name="variations_alimentaire_hausse_articles_lait_en_poudre" numFmtId="0">
      <sharedItems containsNonDate="0" containsString="0" containsBlank="1"/>
    </cacheField>
    <cacheField name="variations_alimentaire_hausse_articles_lait_frais" numFmtId="0">
      <sharedItems containsNonDate="0" containsString="0" containsBlank="1"/>
    </cacheField>
    <cacheField name="variations_alimentaire_hausse_articles_niebe" numFmtId="0">
      <sharedItems containsNonDate="0" containsString="0" containsBlank="1"/>
    </cacheField>
    <cacheField name="variations_alimentaire_hausse_articles_arachide_coque" numFmtId="0">
      <sharedItems containsNonDate="0" containsString="0" containsBlank="1"/>
    </cacheField>
    <cacheField name="variations_alimentaire_hausse_articles_arachide_graine" numFmtId="0">
      <sharedItems containsNonDate="0" containsString="0" containsBlank="1"/>
    </cacheField>
    <cacheField name="variations_alimentaire_hausse_articles_voandzou" numFmtId="0">
      <sharedItems containsNonDate="0" containsString="0" containsBlank="1"/>
    </cacheField>
    <cacheField name="variations_alimentaire_hausse_articles_oignon" numFmtId="0">
      <sharedItems containsNonDate="0" containsString="0" containsBlank="1"/>
    </cacheField>
    <cacheField name="variations_alimentaire_hausse_articles_tomate" numFmtId="0">
      <sharedItems containsNonDate="0" containsString="0" containsBlank="1"/>
    </cacheField>
    <cacheField name="variations_alimentaire_hausse_articles_feuille" numFmtId="0">
      <sharedItems containsNonDate="0" containsString="0" containsBlank="1"/>
    </cacheField>
    <cacheField name="variations_alimentaire_hausse_articles_huile" numFmtId="0">
      <sharedItems containsNonDate="0" containsString="0" containsBlank="1"/>
    </cacheField>
    <cacheField name="variations_alimentaire_hausse_articles_beurre" numFmtId="0">
      <sharedItems containsNonDate="0" containsString="0" containsBlank="1"/>
    </cacheField>
    <cacheField name="variations_alimentaire_hausse_articles_sucre" numFmtId="0">
      <sharedItems containsNonDate="0" containsString="0" containsBlank="1"/>
    </cacheField>
    <cacheField name="variations_alimentaire_hausse_articles_sel" numFmtId="0">
      <sharedItems containsNonDate="0" containsString="0" containsBlank="1"/>
    </cacheField>
    <cacheField name="variations_alimentaire_hausse_articles_aucun" numFmtId="0">
      <sharedItems containsNonDate="0" containsString="0" containsBlank="1"/>
    </cacheField>
    <cacheField name="variations_alimentaire_hausse_raisons" numFmtId="0">
      <sharedItems containsNonDate="0" containsString="0" containsBlank="1"/>
    </cacheField>
    <cacheField name="variations_alimentaire_hausse_raisons_hausse_couts" numFmtId="0">
      <sharedItems containsNonDate="0" containsString="0" containsBlank="1"/>
    </cacheField>
    <cacheField name="variations_alimentaire_hausse_raisons_hausse_demande_distribution" numFmtId="0">
      <sharedItems containsNonDate="0" containsString="0" containsBlank="1"/>
    </cacheField>
    <cacheField name="variations_alimentaire_hausse_raisons_hausse_change" numFmtId="0">
      <sharedItems containsNonDate="0" containsString="0" containsBlank="1"/>
    </cacheField>
    <cacheField name="variations_alimentaire_hausse_raisons_hausse_demande_clients" numFmtId="0">
      <sharedItems containsNonDate="0" containsString="0" containsBlank="1"/>
    </cacheField>
    <cacheField name="variations_alimentaire_hausse_raisons_hausse_demande_arrivees" numFmtId="0">
      <sharedItems containsNonDate="0" containsString="0" containsBlank="1"/>
    </cacheField>
    <cacheField name="variations_alimentaire_hausse_raisons_hausse_prix_fournisseurs" numFmtId="0">
      <sharedItems containsNonDate="0" containsString="0" containsBlank="1"/>
    </cacheField>
    <cacheField name="variations_alimentaire_hausse_raisons_baisse_offre_rupturestocks" numFmtId="0">
      <sharedItems containsNonDate="0" containsString="0" containsBlank="1"/>
    </cacheField>
    <cacheField name="variations_alimentaire_hausse_raisons_baisse_offre_saison_circulation" numFmtId="0">
      <sharedItems containsNonDate="0" containsString="0" containsBlank="1"/>
    </cacheField>
    <cacheField name="variations_alimentaire_hausse_raisons_baisse_offre_securite" numFmtId="0">
      <sharedItems containsNonDate="0" containsString="0" containsBlank="1"/>
    </cacheField>
    <cacheField name="variations_alimentaire_hausse_raisons_baisse_offre_production_saison" numFmtId="0">
      <sharedItems containsNonDate="0" containsString="0" containsBlank="1"/>
    </cacheField>
    <cacheField name="variations_alimentaire_hausse_raisons_autre" numFmtId="0">
      <sharedItems containsNonDate="0" containsString="0" containsBlank="1"/>
    </cacheField>
    <cacheField name="variations_alimentaire_hausse_raisons_nsp" numFmtId="0">
      <sharedItems containsNonDate="0" containsString="0" containsBlank="1"/>
    </cacheField>
    <cacheField name="variations_alimentaire_hausse_raisons_autre_2" numFmtId="0">
      <sharedItems containsNonDate="0" containsString="0" containsBlank="1"/>
    </cacheField>
    <cacheField name="variations_alimentaire_baisse_articles" numFmtId="0">
      <sharedItems containsNonDate="0" containsString="0" containsBlank="1"/>
    </cacheField>
    <cacheField name="variations_alimentaire_baisse_articles_mais" numFmtId="0">
      <sharedItems containsNonDate="0" containsString="0" containsBlank="1"/>
    </cacheField>
    <cacheField name="variations_alimentaire_baisse_articles_sorgho_rouge" numFmtId="0">
      <sharedItems containsNonDate="0" containsString="0" containsBlank="1"/>
    </cacheField>
    <cacheField name="variations_alimentaire_baisse_articles_sorgho_blanc" numFmtId="0">
      <sharedItems containsNonDate="0" containsString="0" containsBlank="1"/>
    </cacheField>
    <cacheField name="variations_alimentaire_baisse_articles_mil" numFmtId="0">
      <sharedItems containsNonDate="0" containsString="0" containsBlank="1"/>
    </cacheField>
    <cacheField name="variations_alimentaire_baisse_articles_riz_local" numFmtId="0">
      <sharedItems containsNonDate="0" containsString="0" containsBlank="1"/>
    </cacheField>
    <cacheField name="variations_alimentaire_baisse_articles_riz_importe" numFmtId="0">
      <sharedItems containsNonDate="0" containsString="0" containsBlank="1"/>
    </cacheField>
    <cacheField name="variations_alimentaire_baisse_articles_fonio" numFmtId="0">
      <sharedItems containsNonDate="0" containsString="0" containsBlank="1"/>
    </cacheField>
    <cacheField name="variations_alimentaire_baisse_articles_manioc" numFmtId="0">
      <sharedItems containsNonDate="0" containsString="0" containsBlank="1"/>
    </cacheField>
    <cacheField name="variations_alimentaire_baisse_articles_igname" numFmtId="0">
      <sharedItems containsNonDate="0" containsString="0" containsBlank="1"/>
    </cacheField>
    <cacheField name="variations_alimentaire_baisse_articles_patate" numFmtId="0">
      <sharedItems containsNonDate="0" containsString="0" containsBlank="1"/>
    </cacheField>
    <cacheField name="variations_alimentaire_baisse_articles_pomme_de_terre" numFmtId="0">
      <sharedItems containsNonDate="0" containsString="0" containsBlank="1"/>
    </cacheField>
    <cacheField name="variations_alimentaire_baisse_articles_viande_beuf" numFmtId="0">
      <sharedItems containsNonDate="0" containsString="0" containsBlank="1"/>
    </cacheField>
    <cacheField name="variations_alimentaire_baisse_articles_viande_mouton" numFmtId="0">
      <sharedItems containsNonDate="0" containsString="0" containsBlank="1"/>
    </cacheField>
    <cacheField name="variations_alimentaire_baisse_articles_poisson" numFmtId="0">
      <sharedItems containsNonDate="0" containsString="0" containsBlank="1"/>
    </cacheField>
    <cacheField name="variations_alimentaire_baisse_articles_lait_en_poudre" numFmtId="0">
      <sharedItems containsNonDate="0" containsString="0" containsBlank="1"/>
    </cacheField>
    <cacheField name="variations_alimentaire_baisse_articles_lait_frais" numFmtId="0">
      <sharedItems containsNonDate="0" containsString="0" containsBlank="1"/>
    </cacheField>
    <cacheField name="variations_alimentaire_baisse_articles_niebe" numFmtId="0">
      <sharedItems containsNonDate="0" containsString="0" containsBlank="1"/>
    </cacheField>
    <cacheField name="variations_alimentaire_baisse_articles_arachide_coque" numFmtId="0">
      <sharedItems containsNonDate="0" containsString="0" containsBlank="1"/>
    </cacheField>
    <cacheField name="variations_alimentaire_baisse_articles_arachide_graine" numFmtId="0">
      <sharedItems containsNonDate="0" containsString="0" containsBlank="1"/>
    </cacheField>
    <cacheField name="variations_alimentaire_baisse_articles_voandzou" numFmtId="0">
      <sharedItems containsNonDate="0" containsString="0" containsBlank="1"/>
    </cacheField>
    <cacheField name="variations_alimentaire_baisse_articles_oignon" numFmtId="0">
      <sharedItems containsNonDate="0" containsString="0" containsBlank="1"/>
    </cacheField>
    <cacheField name="variations_alimentaire_baisse_articles_tomate" numFmtId="0">
      <sharedItems containsNonDate="0" containsString="0" containsBlank="1"/>
    </cacheField>
    <cacheField name="variations_alimentaire_baisse_articles_feuille" numFmtId="0">
      <sharedItems containsNonDate="0" containsString="0" containsBlank="1"/>
    </cacheField>
    <cacheField name="variations_alimentaire_baisse_articles_huile" numFmtId="0">
      <sharedItems containsNonDate="0" containsString="0" containsBlank="1"/>
    </cacheField>
    <cacheField name="variations_alimentaire_baisse_articles_beurre" numFmtId="0">
      <sharedItems containsNonDate="0" containsString="0" containsBlank="1"/>
    </cacheField>
    <cacheField name="variations_alimentaire_baisse_articles_sucre" numFmtId="0">
      <sharedItems containsNonDate="0" containsString="0" containsBlank="1"/>
    </cacheField>
    <cacheField name="variations_alimentaire_baisse_articles_sel" numFmtId="0">
      <sharedItems containsNonDate="0" containsString="0" containsBlank="1"/>
    </cacheField>
    <cacheField name="variations_alimentaire_baisse_articles_aucun" numFmtId="0">
      <sharedItems containsNonDate="0" containsString="0" containsBlank="1"/>
    </cacheField>
    <cacheField name="variations_alimentaire_baisse_raisons" numFmtId="0">
      <sharedItems containsNonDate="0" containsString="0" containsBlank="1"/>
    </cacheField>
    <cacheField name="variations_alimentaire_baisse_raisons_baisse_couts" numFmtId="0">
      <sharedItems containsNonDate="0" containsString="0" containsBlank="1"/>
    </cacheField>
    <cacheField name="variations_alimentaire_baisse_raisons_baisse_demande_distribution" numFmtId="0">
      <sharedItems containsNonDate="0" containsString="0" containsBlank="1"/>
    </cacheField>
    <cacheField name="variations_alimentaire_baisse_raisons_baisse_change" numFmtId="0">
      <sharedItems containsNonDate="0" containsString="0" containsBlank="1"/>
    </cacheField>
    <cacheField name="variations_alimentaire_baisse_raisons_baisse_demande_autoproduction" numFmtId="0">
      <sharedItems containsNonDate="0" containsString="0" containsBlank="1"/>
    </cacheField>
    <cacheField name="variations_alimentaire_baisse_raisons_baisse_demande_departs" numFmtId="0">
      <sharedItems containsNonDate="0" containsString="0" containsBlank="1"/>
    </cacheField>
    <cacheField name="variations_alimentaire_baisse_raisons_baisse_prix_fournisseurs" numFmtId="0">
      <sharedItems containsNonDate="0" containsString="0" containsBlank="1"/>
    </cacheField>
    <cacheField name="variations_alimentaire_baisse_raisons_hausse_offre_quantites" numFmtId="0">
      <sharedItems containsNonDate="0" containsString="0" containsBlank="1"/>
    </cacheField>
    <cacheField name="variations_alimentaire_baisse_raisons_hausse_offre_circulation_routes" numFmtId="0">
      <sharedItems containsNonDate="0" containsString="0" containsBlank="1"/>
    </cacheField>
    <cacheField name="variations_alimentaire_baisse_raisons_hausse_offre_routes_surete" numFmtId="0">
      <sharedItems containsNonDate="0" containsString="0" containsBlank="1"/>
    </cacheField>
    <cacheField name="variations_alimentaire_baisse_raisons_hausse_offre_production_saison" numFmtId="0">
      <sharedItems containsNonDate="0" containsString="0" containsBlank="1"/>
    </cacheField>
    <cacheField name="variations_alimentaire_baisse_raisons_autre" numFmtId="0">
      <sharedItems containsNonDate="0" containsString="0" containsBlank="1"/>
    </cacheField>
    <cacheField name="variations_alimentaire_baisse_raisons_nsp" numFmtId="0">
      <sharedItems containsNonDate="0" containsString="0" containsBlank="1"/>
    </cacheField>
    <cacheField name="variations_alimentaire_baisse_raisons_autre_2" numFmtId="0">
      <sharedItems containsNonDate="0" containsString="0" containsBlank="1"/>
    </cacheField>
    <cacheField name="resilience_maintenir_activite" numFmtId="0">
      <sharedItems/>
    </cacheField>
    <cacheField name="resilience_maintenir_activite_aucun" numFmtId="0">
      <sharedItems containsSemiMixedTypes="0" containsString="0" containsNumber="1" containsInteger="1" minValue="0" maxValue="1"/>
    </cacheField>
    <cacheField name="resilience_maintenir_activite_achat_prix" numFmtId="0">
      <sharedItems containsSemiMixedTypes="0" containsString="0" containsNumber="1" containsInteger="1" minValue="0" maxValue="1"/>
    </cacheField>
    <cacheField name="resilience_maintenir_activite_transports" numFmtId="0">
      <sharedItems containsSemiMixedTypes="0" containsString="0" containsNumber="1" containsInteger="1" minValue="0" maxValue="1"/>
    </cacheField>
    <cacheField name="resilience_maintenir_activite_achat_liquidites" numFmtId="0">
      <sharedItems containsSemiMixedTypes="0" containsString="0" containsNumber="1" containsInteger="1" minValue="0" maxValue="1"/>
    </cacheField>
    <cacheField name="resilience_maintenir_activite_recrutement" numFmtId="0">
      <sharedItems containsSemiMixedTypes="0" containsString="0" containsNumber="1" containsInteger="1" minValue="0" maxValue="1"/>
    </cacheField>
    <cacheField name="resilience_maintenir_activite_ganes_bandits" numFmtId="0">
      <sharedItems containsSemiMixedTypes="0" containsString="0" containsNumber="1" containsInteger="1" minValue="0" maxValue="1"/>
    </cacheField>
    <cacheField name="resilience_maintenir_activite_aide_humanitaire" numFmtId="0">
      <sharedItems containsSemiMixedTypes="0" containsString="0" containsNumber="1" containsInteger="1" minValue="0" maxValue="0"/>
    </cacheField>
    <cacheField name="resilience_maintenir_activite_autre" numFmtId="0">
      <sharedItems containsSemiMixedTypes="0" containsString="0" containsNumber="1" containsInteger="1" minValue="0" maxValue="1"/>
    </cacheField>
    <cacheField name="resilience_maintenir_activite_pas_de_reponse" numFmtId="0">
      <sharedItems containsSemiMixedTypes="0" containsString="0" containsNumber="1" containsInteger="1" minValue="0" maxValue="0"/>
    </cacheField>
    <cacheField name="resilience_maintenir_activite_pas_envie_repondre" numFmtId="0">
      <sharedItems containsSemiMixedTypes="0" containsString="0" containsNumber="1" containsInteger="1" minValue="0" maxValue="1"/>
    </cacheField>
    <cacheField name="resilience_maintenir_activite_autre_2" numFmtId="0">
      <sharedItems containsBlank="1"/>
    </cacheField>
    <cacheField name="infrastructure_modalites_paiement" numFmtId="0">
      <sharedItems/>
    </cacheField>
    <cacheField name="infrastructure_modalites_paiement_credit_informel" numFmtId="0">
      <sharedItems containsSemiMixedTypes="0" containsString="0" containsNumber="1" containsInteger="1" minValue="0" maxValue="1"/>
    </cacheField>
    <cacheField name="infrastructure_modalites_paiement_liquide_devise_etrangere" numFmtId="0">
      <sharedItems containsSemiMixedTypes="0" containsString="0" containsNumber="1" containsInteger="1" minValue="0" maxValue="0"/>
    </cacheField>
    <cacheField name="infrastructure_modalites_paiement_argent_mobile" numFmtId="0">
      <sharedItems containsSemiMixedTypes="0" containsString="0" containsNumber="1" containsInteger="1" minValue="0" maxValue="1"/>
    </cacheField>
    <cacheField name="infrastructure_modalites_paiement_transfert" numFmtId="0">
      <sharedItems containsSemiMixedTypes="0" containsString="0" containsNumber="1" containsInteger="1" minValue="0" maxValue="1"/>
    </cacheField>
    <cacheField name="infrastructure_modalites_paiement_carte_credit" numFmtId="0">
      <sharedItems containsSemiMixedTypes="0" containsString="0" containsNumber="1" containsInteger="1" minValue="0" maxValue="0"/>
    </cacheField>
    <cacheField name="infrastructure_modalites_paiement_cheque" numFmtId="0">
      <sharedItems containsSemiMixedTypes="0" containsString="0" containsNumber="1" containsInteger="1" minValue="0" maxValue="1"/>
    </cacheField>
    <cacheField name="infrastructure_modalites_paiement_bons" numFmtId="0">
      <sharedItems containsSemiMixedTypes="0" containsString="0" containsNumber="1" containsInteger="1" minValue="0" maxValue="1"/>
    </cacheField>
    <cacheField name="infrastructure_modalites_paiement_troc" numFmtId="0">
      <sharedItems containsSemiMixedTypes="0" containsString="0" containsNumber="1" containsInteger="1" minValue="0" maxValue="0"/>
    </cacheField>
    <cacheField name="infrastructure_modalites_paiement_autre" numFmtId="0">
      <sharedItems containsSemiMixedTypes="0" containsString="0" containsNumber="1" containsInteger="1" minValue="0" maxValue="1"/>
    </cacheField>
    <cacheField name="infrastructure_modalites_paiement_pas_de_reponse" numFmtId="0">
      <sharedItems containsSemiMixedTypes="0" containsString="0" containsNumber="1" containsInteger="1" minValue="0" maxValue="1"/>
    </cacheField>
    <cacheField name="infrastructure_modalites_paiement_pas_envie_repondre" numFmtId="0">
      <sharedItems containsSemiMixedTypes="0" containsString="0" containsNumber="1" containsInteger="1" minValue="0" maxValue="1"/>
    </cacheField>
    <cacheField name="infrastructure_modalites_paiement_autre_2" numFmtId="0">
      <sharedItems containsBlank="1"/>
    </cacheField>
    <cacheField name="infrastructure_installations_stockage" numFmtId="0">
      <sharedItems/>
    </cacheField>
    <cacheField name="affordability_achat_ou_deplacement" numFmtId="0">
      <sharedItems/>
    </cacheField>
    <cacheField name="affordability_achat_ou_deplacement_non" numFmtId="0">
      <sharedItems containsSemiMixedTypes="0" containsString="0" containsNumber="1" containsInteger="1" minValue="0" maxValue="1"/>
    </cacheField>
    <cacheField name="affordability_achat_ou_deplacement_oui_produits" numFmtId="0">
      <sharedItems containsSemiMixedTypes="0" containsString="0" containsNumber="1" containsInteger="1" minValue="0" maxValue="1"/>
    </cacheField>
    <cacheField name="affordability_achat_ou_deplacement_oui_transports" numFmtId="0">
      <sharedItems containsSemiMixedTypes="0" containsString="0" containsNumber="1" containsInteger="1" minValue="0" maxValue="1"/>
    </cacheField>
    <cacheField name="affordability_achat_ou_deplacement_oui_carburant" numFmtId="0">
      <sharedItems containsSemiMixedTypes="0" containsString="0" containsNumber="1" containsInteger="1" minValue="0" maxValue="1"/>
    </cacheField>
    <cacheField name="affordability_achat_ou_deplacement_pas_de_reponse" numFmtId="0">
      <sharedItems containsSemiMixedTypes="0" containsString="0" containsNumber="1" containsInteger="1" minValue="0" maxValue="1"/>
    </cacheField>
    <cacheField name="affordability_achat_ou_deplacement_pas_envie_repondre" numFmtId="0">
      <sharedItems containsSemiMixedTypes="0" containsString="0" containsNumber="1" containsInteger="1" minValue="0" maxValue="0"/>
    </cacheField>
    <cacheField name="affordability_credit" numFmtId="0">
      <sharedItems containsBlank="1"/>
    </cacheField>
    <cacheField name="accessibility_marche_discrimination" numFmtId="0">
      <sharedItems/>
    </cacheField>
    <cacheField name="accessibility_marche_discrimination_aucun" numFmtId="0">
      <sharedItems containsSemiMixedTypes="0" containsString="0" containsNumber="1" containsInteger="1" minValue="0" maxValue="1"/>
    </cacheField>
    <cacheField name="accessibility_marche_discrimination_oui_femmes" numFmtId="0">
      <sharedItems containsSemiMixedTypes="0" containsString="0" containsNumber="1" containsInteger="1" minValue="0" maxValue="1"/>
    </cacheField>
    <cacheField name="accessibility_marche_discrimination_oui_personnes_agees" numFmtId="0">
      <sharedItems containsSemiMixedTypes="0" containsString="0" containsNumber="1" containsInteger="1" minValue="0" maxValue="0"/>
    </cacheField>
    <cacheField name="accessibility_marche_discrimination_oui_handicapes" numFmtId="0">
      <sharedItems containsSemiMixedTypes="0" containsString="0" containsNumber="1" containsInteger="1" minValue="0" maxValue="0"/>
    </cacheField>
    <cacheField name="accessibility_marche_discrimination_oui_refugies" numFmtId="0">
      <sharedItems containsSemiMixedTypes="0" containsString="0" containsNumber="1" containsInteger="1" minValue="0" maxValue="0"/>
    </cacheField>
    <cacheField name="accessibility_marche_discrimination_oui_deplaces" numFmtId="0">
      <sharedItems containsSemiMixedTypes="0" containsString="0" containsNumber="1" containsInteger="1" minValue="0" maxValue="1"/>
    </cacheField>
    <cacheField name="accessibility_marche_discrimination_oui_groupe_ethnique" numFmtId="0">
      <sharedItems containsSemiMixedTypes="0" containsString="0" containsNumber="1" containsInteger="1" minValue="0" maxValue="1"/>
    </cacheField>
    <cacheField name="accessibility_marche_discrimination_autre" numFmtId="0">
      <sharedItems containsSemiMixedTypes="0" containsString="0" containsNumber="1" containsInteger="1" minValue="0" maxValue="1"/>
    </cacheField>
    <cacheField name="accessibility_marche_discrimination_pas_de_reponse" numFmtId="0">
      <sharedItems containsSemiMixedTypes="0" containsString="0" containsNumber="1" containsInteger="1" minValue="0" maxValue="1"/>
    </cacheField>
    <cacheField name="accessibility_marche_discrimination_pas_envie_repondre" numFmtId="0">
      <sharedItems containsSemiMixedTypes="0" containsString="0" containsNumber="1" containsInteger="1" minValue="0" maxValue="1"/>
    </cacheField>
    <cacheField name="accessibility_marche_discrimination_groupe_ethnique" numFmtId="0">
      <sharedItems containsBlank="1"/>
    </cacheField>
    <cacheField name="accessibility_marche_discrimination_autre_2" numFmtId="0">
      <sharedItems containsBlank="1"/>
    </cacheField>
    <cacheField name="distributeur_argent_liquide" numFmtId="0">
      <sharedItems/>
    </cacheField>
    <cacheField name="accessibility_marche_difficultes" numFmtId="0">
      <sharedItems/>
    </cacheField>
    <cacheField name="accessibility_marche_difficultes_aucun" numFmtId="0">
      <sharedItems containsSemiMixedTypes="0" containsString="0" containsNumber="1" containsInteger="1" minValue="0" maxValue="1"/>
    </cacheField>
    <cacheField name="accessibility_marche_difficultes_manque_transports" numFmtId="0">
      <sharedItems containsSemiMixedTypes="0" containsString="0" containsNumber="1" containsInteger="1" minValue="0" maxValue="1"/>
    </cacheField>
    <cacheField name="accessibility_marche_difficultes_restrictions_mouvements" numFmtId="0">
      <sharedItems containsSemiMixedTypes="0" containsString="0" containsNumber="1" containsInteger="1" minValue="0" maxValue="1"/>
    </cacheField>
    <cacheField name="accessibility_marche_difficultes_horaires_restreints" numFmtId="0">
      <sharedItems containsSemiMixedTypes="0" containsString="0" containsNumber="1" containsInteger="1" minValue="0" maxValue="1"/>
    </cacheField>
    <cacheField name="accessibility_marche_difficultes_personnes_insecurite" numFmtId="0">
      <sharedItems containsSemiMixedTypes="0" containsString="0" containsNumber="1" containsInteger="1" minValue="0" maxValue="1"/>
    </cacheField>
    <cacheField name="accessibility_marche_difficultes_lieux_insecurite" numFmtId="0">
      <sharedItems containsSemiMixedTypes="0" containsString="0" containsNumber="1" containsInteger="1" minValue="0" maxValue="1"/>
    </cacheField>
    <cacheField name="accessibility_marche_difficultes_autre" numFmtId="0">
      <sharedItems containsSemiMixedTypes="0" containsString="0" containsNumber="1" containsInteger="1" minValue="0" maxValue="1"/>
    </cacheField>
    <cacheField name="accessibility_marche_difficultes_pas_de_reponse" numFmtId="0">
      <sharedItems containsSemiMixedTypes="0" containsString="0" containsNumber="1" containsInteger="1" minValue="0" maxValue="1"/>
    </cacheField>
    <cacheField name="accessibility_marche_difficultes_pas_envie_repondre" numFmtId="0">
      <sharedItems containsSemiMixedTypes="0" containsString="0" containsNumber="1" containsInteger="1" minValue="0" maxValue="1"/>
    </cacheField>
    <cacheField name="accessibility_marche_difficultes_autre_2" numFmtId="0">
      <sharedItems containsBlank="1"/>
    </cacheField>
    <cacheField name="accessibility_incidents_marche" numFmtId="0">
      <sharedItems/>
    </cacheField>
    <cacheField name="accessibility_incidents_marche_aucun" numFmtId="0">
      <sharedItems containsSemiMixedTypes="0" containsString="0" containsNumber="1" containsInteger="1" minValue="0" maxValue="1"/>
    </cacheField>
    <cacheField name="accessibility_incidents_marche_vol_tire" numFmtId="0">
      <sharedItems containsSemiMixedTypes="0" containsString="0" containsNumber="1" containsInteger="1" minValue="0" maxValue="1"/>
    </cacheField>
    <cacheField name="accessibility_incidents_marche_vol_etalage" numFmtId="0">
      <sharedItems containsSemiMixedTypes="0" containsString="0" containsNumber="1" containsInteger="1" minValue="0" maxValue="1"/>
    </cacheField>
    <cacheField name="accessibility_incidents_marche_vol_cambriolage" numFmtId="0">
      <sharedItems containsSemiMixedTypes="0" containsString="0" containsNumber="1" containsInteger="1" minValue="0" maxValue="1"/>
    </cacheField>
    <cacheField name="accessibility_incidents_marche_racket" numFmtId="0">
      <sharedItems containsSemiMixedTypes="0" containsString="0" containsNumber="1" containsInteger="1" minValue="0" maxValue="1"/>
    </cacheField>
    <cacheField name="accessibility_incidents_marche_agression_commercant" numFmtId="0">
      <sharedItems containsSemiMixedTypes="0" containsString="0" containsNumber="1" containsInteger="1" minValue="0" maxValue="1"/>
    </cacheField>
    <cacheField name="accessibility_incidents_marche_agression_client" numFmtId="0">
      <sharedItems containsSemiMixedTypes="0" containsString="0" containsNumber="1" containsInteger="1" minValue="0" maxValue="1"/>
    </cacheField>
    <cacheField name="accessibility_incidents_marche_autre" numFmtId="0">
      <sharedItems containsSemiMixedTypes="0" containsString="0" containsNumber="1" containsInteger="1" minValue="0" maxValue="1"/>
    </cacheField>
    <cacheField name="accessibility_incidents_marche_pas_de_reponse" numFmtId="0">
      <sharedItems containsSemiMixedTypes="0" containsString="0" containsNumber="1" containsInteger="1" minValue="0" maxValue="1"/>
    </cacheField>
    <cacheField name="accessibility_incidents_marche_pas_envie_repondre" numFmtId="0">
      <sharedItems containsSemiMixedTypes="0" containsString="0" containsNumber="1" containsInteger="1" minValue="0" maxValue="1"/>
    </cacheField>
    <cacheField name="accessibility_incidents_marche_autre_2" numFmtId="0">
      <sharedItems containsBlank="1"/>
    </cacheField>
    <cacheField name="accessibility_routes_difficultes" numFmtId="0">
      <sharedItems/>
    </cacheField>
    <cacheField name="accessibility_routes_difficultes_aucun" numFmtId="0">
      <sharedItems containsSemiMixedTypes="0" containsString="0" containsNumber="1" containsInteger="1" minValue="0" maxValue="1"/>
    </cacheField>
    <cacheField name="accessibility_routes_difficultes_route_endommagees" numFmtId="0">
      <sharedItems containsSemiMixedTypes="0" containsString="0" containsNumber="1" containsInteger="1" minValue="0" maxValue="1"/>
    </cacheField>
    <cacheField name="accessibility_routes_difficultes_routes_inondees" numFmtId="0">
      <sharedItems containsSemiMixedTypes="0" containsString="0" containsNumber="1" containsInteger="1" minValue="0" maxValue="1"/>
    </cacheField>
    <cacheField name="accessibility_routes_difficultes_routes_barrees" numFmtId="0">
      <sharedItems containsSemiMixedTypes="0" containsString="0" containsNumber="1" containsInteger="1" minValue="0" maxValue="1"/>
    </cacheField>
    <cacheField name="accessibility_routes_difficultes_routes_ganes" numFmtId="0">
      <sharedItems containsSemiMixedTypes="0" containsString="0" containsNumber="1" containsInteger="1" minValue="0" maxValue="1"/>
    </cacheField>
    <cacheField name="accessibility_routes_difficultes_routes_banditisme" numFmtId="0">
      <sharedItems containsSemiMixedTypes="0" containsString="0" containsNumber="1" containsInteger="1" minValue="0" maxValue="1"/>
    </cacheField>
    <cacheField name="accessibility_routes_difficultes_autre" numFmtId="0">
      <sharedItems containsSemiMixedTypes="0" containsString="0" containsNumber="1" containsInteger="1" minValue="0" maxValue="0"/>
    </cacheField>
    <cacheField name="accessibility_routes_difficultes_pas_de_reponse" numFmtId="0">
      <sharedItems containsSemiMixedTypes="0" containsString="0" containsNumber="1" containsInteger="1" minValue="0" maxValue="1"/>
    </cacheField>
    <cacheField name="accessibility_routes_difficultes_pas_envie_repondre" numFmtId="0">
      <sharedItems containsSemiMixedTypes="0" containsString="0" containsNumber="1" containsInteger="1" minValue="0" maxValue="1"/>
    </cacheField>
    <cacheField name="accessibility_routes_difficultes_autre_2" numFmtId="0">
      <sharedItems containsNonDate="0" containsString="0" containsBlank="1"/>
    </cacheField>
    <cacheField name="accessibility_incidents_routes" numFmtId="0">
      <sharedItems/>
    </cacheField>
    <cacheField name="accessibility_incidents_routes_aucun" numFmtId="0">
      <sharedItems containsSemiMixedTypes="0" containsString="0" containsNumber="1" containsInteger="1" minValue="0" maxValue="1"/>
    </cacheField>
    <cacheField name="accessibility_incidents_routes_argent" numFmtId="0">
      <sharedItems containsSemiMixedTypes="0" containsString="0" containsNumber="1" containsInteger="1" minValue="0" maxValue="1"/>
    </cacheField>
    <cacheField name="accessibility_incidents_routes_marchandises" numFmtId="0">
      <sharedItems containsSemiMixedTypes="0" containsString="0" containsNumber="1" containsInteger="1" minValue="0" maxValue="1"/>
    </cacheField>
    <cacheField name="accessibility_incidents_routes_vehicules" numFmtId="0">
      <sharedItems containsSemiMixedTypes="0" containsString="0" containsNumber="1" containsInteger="1" minValue="0" maxValue="1"/>
    </cacheField>
    <cacheField name="accessibility_incidents_routes_aggression" numFmtId="0">
      <sharedItems containsSemiMixedTypes="0" containsString="0" containsNumber="1" containsInteger="1" minValue="0" maxValue="1"/>
    </cacheField>
    <cacheField name="accessibility_incidents_routes_enlevement" numFmtId="0">
      <sharedItems containsSemiMixedTypes="0" containsString="0" containsNumber="1" containsInteger="1" minValue="0" maxValue="1"/>
    </cacheField>
    <cacheField name="accessibility_incidents_routes_assassinat" numFmtId="0">
      <sharedItems containsSemiMixedTypes="0" containsString="0" containsNumber="1" containsInteger="1" minValue="0" maxValue="1"/>
    </cacheField>
    <cacheField name="accessibility_incidents_routes_autre" numFmtId="0">
      <sharedItems containsSemiMixedTypes="0" containsString="0" containsNumber="1" containsInteger="1" minValue="0" maxValue="1"/>
    </cacheField>
    <cacheField name="accessibility_incidents_routes_pas_de_reponse" numFmtId="0">
      <sharedItems containsSemiMixedTypes="0" containsString="0" containsNumber="1" containsInteger="1" minValue="0" maxValue="1"/>
    </cacheField>
    <cacheField name="accessibility_incidents_routes_autre_2" numFmtId="0">
      <sharedItems containsBlank="1"/>
    </cacheField>
    <cacheField name="variation_commercants" numFmtId="0">
      <sharedItems/>
    </cacheField>
    <cacheField name="variation_commercants_explication1" numFmtId="0">
      <sharedItems containsBlank="1"/>
    </cacheField>
    <cacheField name="variation_commercants_explication2_hausse" numFmtId="0">
      <sharedItems containsBlank="1"/>
    </cacheField>
    <cacheField name="variation_commercants_explication2_baisse" numFmtId="0">
      <sharedItems containsBlank="1"/>
    </cacheField>
    <cacheField name="variation_clients" numFmtId="0">
      <sharedItems/>
    </cacheField>
    <cacheField name="variation_clients_explication1" numFmtId="0">
      <sharedItems containsBlank="1"/>
    </cacheField>
    <cacheField name="variation_clients_explication2_hausse" numFmtId="0">
      <sharedItems containsBlank="1"/>
    </cacheField>
    <cacheField name="variation_clients_explication2_baisse" numFmtId="0">
      <sharedItems containsBlank="1"/>
    </cacheField>
    <cacheField name="commentaire_fin" numFmtId="0">
      <sharedItems containsBlank="1"/>
    </cacheField>
    <cacheField name="remerciements" numFmtId="0">
      <sharedItems containsNonDate="0" containsString="0" containsBlank="1"/>
    </cacheField>
    <cacheField name="comment" numFmtId="0">
      <sharedItems containsBlank="1"/>
    </cacheField>
    <cacheField name="end_note_1" numFmtId="0">
      <sharedItems containsNonDate="0" containsString="0" containsBlank="1"/>
    </cacheField>
    <cacheField name="end_note_2" numFmtId="0">
      <sharedItems containsNonDate="0" containsString="0" containsBlank="1"/>
    </cacheField>
    <cacheField name="id" numFmtId="0">
      <sharedItems containsSemiMixedTypes="0" containsString="0" containsNumber="1" containsInteger="1" minValue="427944694" maxValue="435906651"/>
    </cacheField>
    <cacheField name="submission_time" numFmtId="165">
      <sharedItems containsSemiMixedTypes="0" containsNonDate="0" containsDate="1" containsString="0" minDate="2023-05-18T19:43:46" maxDate="2023-06-05T08:41:26"/>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submitted_by" numFmtId="0">
      <sharedItems/>
    </cacheField>
    <cacheField name="version" numFmtId="0">
      <sharedItems/>
    </cacheField>
    <cacheField name="ta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n v="1"/>
    <s v="26bb0d79-6f68-4382-b0b5-3e670d9ac2d8"/>
    <d v="2023-05-18T00:00:00"/>
    <s v="sebba"/>
    <s v="Si-SEB002"/>
    <d v="2023-05-18T08:00:50"/>
    <d v="2023-05-18T19:37:42"/>
    <s v="audit.csv"/>
    <m/>
    <m/>
    <s v="si"/>
    <d v="2023-05-18T00:00:00"/>
    <s v="sahel"/>
    <s v="yagha"/>
    <x v="0"/>
    <s v="central"/>
    <m/>
    <m/>
    <s v="Solidarité Internationale Burkina Faso (SI)"/>
    <s v="Marché de Sebba"/>
    <m/>
    <s v="oui"/>
    <m/>
    <x v="0"/>
    <m/>
    <m/>
    <s v="seau bidon savon400gr"/>
    <n v="1"/>
    <n v="1"/>
    <n v="1"/>
    <n v="0"/>
    <n v="3"/>
    <m/>
    <s v="nondisponible"/>
    <m/>
    <m/>
    <m/>
    <m/>
    <m/>
    <m/>
    <m/>
    <m/>
    <m/>
    <m/>
    <s v="peudisponible"/>
    <s v="20l 25l"/>
    <n v="1"/>
    <n v="1"/>
    <n v="1250"/>
    <n v="1500"/>
    <s v="meme_pays"/>
    <m/>
    <m/>
    <n v="14"/>
    <n v="60"/>
    <n v="1"/>
    <n v="400"/>
    <n v="0"/>
    <m/>
    <s v="nondisponible"/>
    <m/>
    <m/>
    <m/>
    <m/>
    <m/>
    <m/>
    <m/>
    <m/>
    <m/>
    <m/>
    <m/>
    <m/>
    <m/>
    <m/>
    <s v="oui"/>
    <m/>
    <s v="seau bidon savon400gr"/>
    <n v="1"/>
    <n v="1"/>
    <n v="1"/>
    <n v="0"/>
    <m/>
    <s v="securite"/>
    <n v="1"/>
    <n v="0"/>
    <n v="0"/>
    <n v="0"/>
    <n v="0"/>
    <n v="0"/>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n v="1"/>
    <n v="0"/>
    <n v="0"/>
    <n v="0"/>
    <n v="0"/>
    <n v="0"/>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500"/>
    <s v="meme_localite"/>
    <m/>
    <m/>
    <n v="3"/>
    <n v="2"/>
    <n v="0"/>
    <n v="4"/>
    <n v="5"/>
    <m/>
    <s v="peudisponible"/>
    <s v="sac"/>
    <n v="1"/>
    <n v="0"/>
    <n v="8000"/>
    <m/>
    <s v="meme_localite"/>
    <m/>
    <m/>
    <n v="15"/>
    <n v="3"/>
    <n v="0"/>
    <n v="10"/>
    <n v="1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2500"/>
    <s v="meme_pays"/>
    <m/>
    <m/>
    <n v="15"/>
    <n v="60"/>
    <n v="1"/>
    <n v="300"/>
    <n v="0"/>
    <m/>
    <s v="nondisponible"/>
    <m/>
    <m/>
    <m/>
    <m/>
    <m/>
    <m/>
    <m/>
    <m/>
    <m/>
    <m/>
    <m/>
    <m/>
    <m/>
    <s v="peudisponible"/>
    <n v="600"/>
    <s v="meme_pays"/>
    <m/>
    <m/>
    <n v="30"/>
    <n v="60"/>
    <n v="1"/>
    <n v="5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autre"/>
    <n v="1"/>
    <n v="0"/>
    <n v="0"/>
    <n v="0"/>
    <n v="0"/>
    <n v="0"/>
    <n v="0"/>
    <n v="0"/>
    <n v="0"/>
    <n v="1"/>
    <n v="0"/>
    <s v="La localité est sous blocus depuis une année maintenant ! il faut des coinvois pour le ravitaillement"/>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heque"/>
    <n v="0"/>
    <n v="0"/>
    <n v="0"/>
    <n v="0"/>
    <n v="0"/>
    <n v="1"/>
    <n v="0"/>
    <n v="0"/>
    <n v="0"/>
    <n v="0"/>
    <n v="0"/>
    <m/>
    <s v="non_personnel"/>
    <s v="oui_produits"/>
    <n v="0"/>
    <n v="1"/>
    <n v="0"/>
    <n v="0"/>
    <n v="0"/>
    <n v="0"/>
    <m/>
    <s v="pas_envie_repondre"/>
    <n v="0"/>
    <n v="0"/>
    <n v="0"/>
    <n v="0"/>
    <n v="0"/>
    <n v="0"/>
    <n v="0"/>
    <n v="0"/>
    <n v="0"/>
    <n v="1"/>
    <m/>
    <m/>
    <s v="non"/>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pas_envie_repondre"/>
    <m/>
    <m/>
    <s v="baisse_beaucoup"/>
    <s v="pas_envie_repondre"/>
    <m/>
    <m/>
    <s v="Le marché la depuis près d'une année nous sommes sous blocus ! Personne ne rentre ni ne sort! Pour nous approvisionner il faut le convoi ! Nous demandons aux bonnes volontés de nous venir en aide !"/>
    <m/>
    <s v="Nous sommes sous blocus notre activité est vraiment très risqué maintenant nous demandons de l'aide"/>
    <m/>
    <m/>
    <n v="427944694"/>
    <d v="2023-05-18T19:43:46"/>
    <m/>
    <m/>
    <s v="submitted_via_web"/>
    <s v="bkf_icsm"/>
    <s v="vEg88UCoFGv45yEpkkQUHG"/>
    <m/>
  </r>
  <r>
    <n v="2"/>
    <s v="b4d639e1-6271-4422-8514-4db285f244bf"/>
    <d v="2023-05-18T00:00:00"/>
    <s v="sebba"/>
    <s v="Si _SEB003"/>
    <d v="2023-05-18T10:56:50"/>
    <d v="2023-05-18T19:37:35"/>
    <s v="audit.csv"/>
    <m/>
    <m/>
    <s v="si"/>
    <d v="2023-05-18T00:00:00"/>
    <s v="sahel"/>
    <s v="yagha"/>
    <x v="0"/>
    <s v="central"/>
    <m/>
    <m/>
    <s v="Solidarité Internationale Burkina Faso (SI)"/>
    <s v="Marché de Sebba"/>
    <m/>
    <s v="oui"/>
    <m/>
    <x v="0"/>
    <m/>
    <m/>
    <s v="seau bidon savon400gr"/>
    <n v="1"/>
    <n v="1"/>
    <n v="1"/>
    <n v="0"/>
    <n v="3"/>
    <m/>
    <s v="nondisponible"/>
    <m/>
    <m/>
    <m/>
    <m/>
    <m/>
    <m/>
    <m/>
    <m/>
    <m/>
    <m/>
    <s v="nondisponible"/>
    <m/>
    <m/>
    <m/>
    <m/>
    <m/>
    <m/>
    <m/>
    <m/>
    <m/>
    <m/>
    <m/>
    <m/>
    <m/>
    <m/>
    <s v="nondisponible"/>
    <m/>
    <m/>
    <m/>
    <m/>
    <m/>
    <m/>
    <m/>
    <m/>
    <m/>
    <m/>
    <m/>
    <m/>
    <m/>
    <m/>
    <s v="oui"/>
    <m/>
    <s v="seau bidon savon400gr"/>
    <n v="1"/>
    <n v="1"/>
    <n v="1"/>
    <n v="0"/>
    <m/>
    <s v="securite"/>
    <n v="1"/>
    <n v="0"/>
    <n v="0"/>
    <n v="0"/>
    <n v="0"/>
    <n v="0"/>
    <n v="0"/>
    <n v="0"/>
    <n v="0"/>
    <n v="0"/>
    <n v="0"/>
    <m/>
    <m/>
    <s v="prix_hausse"/>
    <n v="0"/>
    <n v="1"/>
    <n v="0"/>
    <n v="0"/>
    <s v="seau bidon savon400gr"/>
    <n v="1"/>
    <n v="1"/>
    <n v="1"/>
    <n v="0"/>
    <s v="hausse_couts"/>
    <n v="1"/>
    <n v="0"/>
    <n v="0"/>
    <n v="0"/>
    <n v="0"/>
    <n v="0"/>
    <n v="0"/>
    <n v="0"/>
    <n v="0"/>
    <n v="0"/>
    <n v="0"/>
    <n v="0"/>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n v="1"/>
    <n v="0"/>
    <n v="0"/>
    <n v="0"/>
    <n v="0"/>
    <n v="0"/>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nondisponible"/>
    <m/>
    <m/>
    <m/>
    <m/>
    <m/>
    <m/>
    <m/>
    <m/>
    <m/>
    <m/>
    <s v="peudisponible"/>
    <s v="sac"/>
    <n v="1"/>
    <n v="0"/>
    <n v="7500"/>
    <m/>
    <s v="meme_localite"/>
    <m/>
    <m/>
    <n v="15"/>
    <n v="10"/>
    <n v="0"/>
    <n v="100"/>
    <n v="8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nondisponible"/>
    <m/>
    <m/>
    <m/>
    <m/>
    <m/>
    <m/>
    <m/>
    <m/>
    <m/>
    <m/>
    <s v="nondisponible"/>
    <m/>
    <m/>
    <m/>
    <m/>
    <m/>
    <m/>
    <m/>
    <m/>
    <m/>
    <m/>
    <m/>
    <m/>
    <m/>
    <s v="nondisponible"/>
    <m/>
    <m/>
    <m/>
    <m/>
    <m/>
    <m/>
    <m/>
    <m/>
    <m/>
    <m/>
    <s v="oui"/>
    <m/>
    <s v="combustible_gaz marmite7 marmite5 assiette gobelet_plastique gobelet_acier bassine natte couverture moustiquaire lampe pagne combustible_bois combustible_charbon sac_boro"/>
    <n v="1"/>
    <n v="1"/>
    <n v="1"/>
    <n v="1"/>
    <n v="1"/>
    <n v="1"/>
    <n v="1"/>
    <n v="1"/>
    <n v="1"/>
    <n v="1"/>
    <n v="1"/>
    <n v="1"/>
    <n v="1"/>
    <n v="1"/>
    <n v="1"/>
    <n v="0"/>
    <m/>
    <s v="securite"/>
    <n v="1"/>
    <n v="0"/>
    <n v="0"/>
    <n v="0"/>
    <n v="0"/>
    <n v="0"/>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n v="0"/>
    <n v="0"/>
    <n v="0"/>
    <n v="0"/>
    <n v="0"/>
    <n v="1"/>
    <n v="0"/>
    <n v="0"/>
    <n v="0"/>
    <n v="0"/>
    <n v="0"/>
    <m/>
    <s v="oui_personnel"/>
    <s v="oui_produits"/>
    <n v="0"/>
    <n v="1"/>
    <n v="0"/>
    <n v="0"/>
    <n v="0"/>
    <n v="0"/>
    <m/>
    <s v="pas_envie_repondre"/>
    <n v="0"/>
    <n v="0"/>
    <n v="0"/>
    <n v="0"/>
    <n v="0"/>
    <n v="0"/>
    <n v="0"/>
    <n v="0"/>
    <n v="0"/>
    <n v="1"/>
    <m/>
    <m/>
    <s v="non"/>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pas_envie_repondre"/>
    <m/>
    <m/>
    <s v="baisse_beaucoup"/>
    <s v="pas_envie_repondre"/>
    <m/>
    <m/>
    <s v="Localité sous blocus près d'un an nous avons sincèrement un gros souci d'approvisionnement"/>
    <m/>
    <s v="Localité sous blocus"/>
    <m/>
    <m/>
    <n v="427944705"/>
    <d v="2023-05-18T19:43:49"/>
    <m/>
    <m/>
    <s v="submitted_via_web"/>
    <s v="bkf_icsm"/>
    <s v="vEg88UCoFGv45yEpkkQUHG"/>
    <m/>
  </r>
  <r>
    <n v="3"/>
    <s v="d4cc4f0a-f1a3-4ddd-a8a4-1debd6674c31"/>
    <d v="2023-05-18T00:00:00"/>
    <s v="sebba"/>
    <s v="Si-SEB004"/>
    <d v="2023-05-18T11:20:19"/>
    <d v="2023-05-18T19:37:27"/>
    <s v="audit.csv"/>
    <m/>
    <m/>
    <s v="si"/>
    <d v="2023-05-18T00:00:00"/>
    <s v="sahel"/>
    <s v="yagha"/>
    <x v="0"/>
    <s v="central"/>
    <m/>
    <m/>
    <s v="Solidarité Internationale Burkina Faso (SI)"/>
    <s v="Marché de Sebba"/>
    <m/>
    <s v="oui"/>
    <m/>
    <x v="0"/>
    <m/>
    <m/>
    <s v="seau bidon savon400gr"/>
    <n v="1"/>
    <n v="1"/>
    <n v="1"/>
    <n v="0"/>
    <n v="3"/>
    <m/>
    <s v="nondisponible"/>
    <m/>
    <m/>
    <m/>
    <m/>
    <m/>
    <m/>
    <m/>
    <m/>
    <m/>
    <m/>
    <s v="nondisponible"/>
    <m/>
    <m/>
    <m/>
    <m/>
    <m/>
    <m/>
    <m/>
    <m/>
    <m/>
    <m/>
    <m/>
    <m/>
    <m/>
    <m/>
    <s v="nondisponible"/>
    <m/>
    <m/>
    <m/>
    <m/>
    <m/>
    <m/>
    <m/>
    <m/>
    <m/>
    <m/>
    <m/>
    <m/>
    <m/>
    <m/>
    <s v="nsp"/>
    <m/>
    <m/>
    <m/>
    <m/>
    <m/>
    <m/>
    <m/>
    <m/>
    <m/>
    <m/>
    <m/>
    <m/>
    <m/>
    <m/>
    <m/>
    <m/>
    <m/>
    <m/>
    <m/>
    <m/>
    <m/>
    <s v="prix_constants"/>
    <n v="1"/>
    <n v="0"/>
    <n v="0"/>
    <n v="0"/>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nondisponible"/>
    <m/>
    <m/>
    <m/>
    <m/>
    <m/>
    <m/>
    <m/>
    <m/>
    <m/>
    <m/>
    <s v="peudisponible"/>
    <s v="sac"/>
    <n v="1"/>
    <n v="0"/>
    <n v="9000"/>
    <m/>
    <s v="meme_localite"/>
    <m/>
    <m/>
    <n v="20"/>
    <n v="15"/>
    <n v="0"/>
    <n v="50"/>
    <n v="1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750"/>
    <s v="meme_pays"/>
    <m/>
    <m/>
    <n v="10"/>
    <n v="60"/>
    <n v="1"/>
    <n v="100"/>
    <n v="0"/>
    <m/>
    <s v="nondisponible"/>
    <m/>
    <m/>
    <m/>
    <m/>
    <m/>
    <m/>
    <m/>
    <m/>
    <m/>
    <m/>
    <m/>
    <m/>
    <m/>
    <s v="nondisponible"/>
    <m/>
    <m/>
    <m/>
    <m/>
    <m/>
    <m/>
    <m/>
    <m/>
    <m/>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heque"/>
    <n v="0"/>
    <n v="0"/>
    <n v="0"/>
    <n v="0"/>
    <n v="0"/>
    <n v="1"/>
    <n v="0"/>
    <n v="0"/>
    <n v="0"/>
    <n v="0"/>
    <n v="0"/>
    <m/>
    <s v="oui_personnel"/>
    <s v="oui_produits"/>
    <n v="0"/>
    <n v="1"/>
    <n v="0"/>
    <n v="0"/>
    <n v="0"/>
    <n v="0"/>
    <m/>
    <s v="pas_envie_repondre"/>
    <n v="0"/>
    <n v="0"/>
    <n v="0"/>
    <n v="0"/>
    <n v="0"/>
    <n v="0"/>
    <n v="0"/>
    <n v="0"/>
    <n v="0"/>
    <n v="1"/>
    <m/>
    <m/>
    <s v="non"/>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moyen"/>
    <s v="pas_envie_repondre"/>
    <m/>
    <m/>
    <s v="baisse_moyen"/>
    <s v="pas_envie_repondre"/>
    <m/>
    <m/>
    <s v="Le marché est sous blocus rein ne rentre dans ce marche rein ne sort donc c'est difficile c'est le monde rural qui allumente le marché"/>
    <m/>
    <s v="Ras"/>
    <m/>
    <m/>
    <n v="427944725"/>
    <d v="2023-05-18T19:43:54"/>
    <m/>
    <m/>
    <s v="submitted_via_web"/>
    <s v="bkf_icsm"/>
    <s v="vEg88UCoFGv45yEpkkQUHG"/>
    <m/>
  </r>
  <r>
    <n v="4"/>
    <s v="f7d64396-6f00-43bc-8f21-4fd28c88d6a6"/>
    <d v="2023-05-18T00:00:00"/>
    <s v="sebba"/>
    <s v="Si _SEB006"/>
    <d v="2023-05-18T15:03:49"/>
    <d v="2023-05-18T19:37:19"/>
    <s v="audit.csv"/>
    <m/>
    <m/>
    <s v="si"/>
    <d v="2023-05-18T00:00:00"/>
    <s v="sahel"/>
    <s v="yagha"/>
    <x v="0"/>
    <s v="central"/>
    <m/>
    <m/>
    <s v="Solidarité Internationale Burkina Faso (SI)"/>
    <s v="Marché de Sebba"/>
    <m/>
    <s v="oui"/>
    <m/>
    <x v="0"/>
    <m/>
    <m/>
    <s v="savon400gr bidon seau"/>
    <n v="1"/>
    <n v="1"/>
    <n v="1"/>
    <n v="0"/>
    <n v="3"/>
    <m/>
    <s v="nondisponible"/>
    <m/>
    <m/>
    <m/>
    <m/>
    <m/>
    <m/>
    <m/>
    <m/>
    <m/>
    <m/>
    <s v="nondisponible"/>
    <m/>
    <m/>
    <m/>
    <m/>
    <m/>
    <m/>
    <m/>
    <m/>
    <m/>
    <m/>
    <m/>
    <m/>
    <m/>
    <m/>
    <s v="nondisponible"/>
    <m/>
    <m/>
    <m/>
    <m/>
    <m/>
    <m/>
    <m/>
    <m/>
    <m/>
    <m/>
    <m/>
    <m/>
    <m/>
    <m/>
    <s v="oui"/>
    <m/>
    <s v="seau bidon savon400gr"/>
    <n v="1"/>
    <n v="1"/>
    <n v="1"/>
    <n v="0"/>
    <m/>
    <s v="securite rarete_transport"/>
    <n v="1"/>
    <n v="0"/>
    <n v="0"/>
    <n v="0"/>
    <n v="0"/>
    <n v="1"/>
    <n v="0"/>
    <n v="0"/>
    <n v="0"/>
    <n v="0"/>
    <n v="0"/>
    <m/>
    <m/>
    <s v="prix_hausse"/>
    <n v="0"/>
    <n v="1"/>
    <n v="0"/>
    <n v="0"/>
    <s v="seau bidon savon400gr"/>
    <n v="1"/>
    <n v="1"/>
    <n v="1"/>
    <n v="0"/>
    <s v="baisse_offre_securite"/>
    <n v="0"/>
    <n v="0"/>
    <n v="0"/>
    <n v="0"/>
    <n v="0"/>
    <n v="0"/>
    <n v="0"/>
    <n v="0"/>
    <n v="1"/>
    <n v="0"/>
    <n v="0"/>
    <n v="0"/>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nondisponible"/>
    <m/>
    <m/>
    <m/>
    <m/>
    <m/>
    <m/>
    <m/>
    <m/>
    <m/>
    <m/>
    <s v="nondisponible"/>
    <m/>
    <m/>
    <m/>
    <m/>
    <m/>
    <m/>
    <m/>
    <m/>
    <m/>
    <m/>
    <m/>
    <m/>
    <m/>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nondisponible"/>
    <m/>
    <m/>
    <m/>
    <m/>
    <m/>
    <m/>
    <m/>
    <m/>
    <m/>
    <m/>
    <s v="nondisponible"/>
    <m/>
    <m/>
    <m/>
    <m/>
    <m/>
    <m/>
    <m/>
    <m/>
    <m/>
    <m/>
    <m/>
    <m/>
    <m/>
    <s v="nondisponible"/>
    <m/>
    <m/>
    <m/>
    <m/>
    <m/>
    <m/>
    <m/>
    <m/>
    <m/>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heque"/>
    <n v="0"/>
    <n v="0"/>
    <n v="0"/>
    <n v="0"/>
    <n v="0"/>
    <n v="1"/>
    <n v="0"/>
    <n v="0"/>
    <n v="0"/>
    <n v="0"/>
    <n v="0"/>
    <m/>
    <s v="oui_point_de_vente"/>
    <s v="oui_produits"/>
    <n v="0"/>
    <n v="1"/>
    <n v="0"/>
    <n v="0"/>
    <n v="0"/>
    <n v="0"/>
    <m/>
    <s v="pas_de_reponse"/>
    <n v="0"/>
    <n v="0"/>
    <n v="0"/>
    <n v="0"/>
    <n v="0"/>
    <n v="0"/>
    <n v="0"/>
    <n v="0"/>
    <n v="1"/>
    <n v="0"/>
    <m/>
    <m/>
    <s v="non"/>
    <s v="pas_de_reponse"/>
    <n v="0"/>
    <n v="0"/>
    <n v="0"/>
    <n v="0"/>
    <n v="0"/>
    <n v="0"/>
    <n v="0"/>
    <n v="1"/>
    <n v="0"/>
    <m/>
    <s v="pas_envie_repondre"/>
    <n v="0"/>
    <n v="0"/>
    <n v="0"/>
    <n v="0"/>
    <n v="0"/>
    <n v="0"/>
    <n v="0"/>
    <n v="0"/>
    <n v="0"/>
    <n v="1"/>
    <m/>
    <s v="pas_envie_repondre"/>
    <n v="0"/>
    <n v="0"/>
    <n v="0"/>
    <n v="0"/>
    <n v="0"/>
    <n v="0"/>
    <n v="0"/>
    <n v="0"/>
    <n v="1"/>
    <m/>
    <s v="pas_de_reponse"/>
    <n v="0"/>
    <n v="0"/>
    <n v="0"/>
    <n v="0"/>
    <n v="0"/>
    <n v="0"/>
    <n v="0"/>
    <n v="0"/>
    <n v="1"/>
    <m/>
    <s v="baisse_moyen"/>
    <s v="pas_envie_repondre"/>
    <m/>
    <m/>
    <s v="baisse_un_peu"/>
    <s v="pas_envie_repondre"/>
    <m/>
    <m/>
    <s v="Nous sommes sous blocus depuis près d'un an !"/>
    <m/>
    <s v="Ras"/>
    <m/>
    <m/>
    <n v="427944740"/>
    <d v="2023-05-18T19:43:59"/>
    <m/>
    <m/>
    <s v="submitted_via_web"/>
    <s v="bkf_icsm"/>
    <s v="vEg88UCoFGv45yEpkkQUHG"/>
    <m/>
  </r>
  <r>
    <n v="5"/>
    <s v="30bee599-48e0-44d3-88e1-3644c5f13391"/>
    <d v="2023-05-18T00:00:00"/>
    <s v="sebba"/>
    <s v="Si -SEB007"/>
    <d v="2023-05-18T16:18:39"/>
    <d v="2023-05-18T19:37:13"/>
    <s v="audit.csv"/>
    <m/>
    <m/>
    <s v="si"/>
    <d v="2023-05-18T00:00:00"/>
    <s v="sahel"/>
    <s v="yagha"/>
    <x v="0"/>
    <s v="central"/>
    <m/>
    <m/>
    <s v="Solidarité Internationale Burkina Faso (SI)"/>
    <s v="Marché de Sebba"/>
    <m/>
    <s v="oui"/>
    <m/>
    <x v="0"/>
    <m/>
    <m/>
    <s v="seau bidon savon400gr"/>
    <n v="1"/>
    <n v="1"/>
    <n v="1"/>
    <n v="0"/>
    <n v="3"/>
    <m/>
    <s v="nondisponible"/>
    <m/>
    <m/>
    <m/>
    <m/>
    <m/>
    <m/>
    <m/>
    <m/>
    <m/>
    <m/>
    <s v="nondisponible"/>
    <m/>
    <m/>
    <m/>
    <m/>
    <m/>
    <m/>
    <m/>
    <m/>
    <m/>
    <m/>
    <m/>
    <m/>
    <m/>
    <m/>
    <s v="nondisponible"/>
    <m/>
    <m/>
    <m/>
    <m/>
    <m/>
    <m/>
    <m/>
    <m/>
    <m/>
    <m/>
    <m/>
    <m/>
    <m/>
    <m/>
    <s v="oui"/>
    <m/>
    <s v="seau bidon savon400gr"/>
    <n v="1"/>
    <n v="1"/>
    <n v="1"/>
    <n v="0"/>
    <m/>
    <s v="securite rarete_transport"/>
    <n v="1"/>
    <n v="0"/>
    <n v="0"/>
    <n v="0"/>
    <n v="0"/>
    <n v="1"/>
    <n v="0"/>
    <n v="0"/>
    <n v="0"/>
    <n v="0"/>
    <n v="0"/>
    <m/>
    <m/>
    <s v="prix_constants"/>
    <n v="1"/>
    <n v="0"/>
    <n v="0"/>
    <n v="0"/>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nondisponible"/>
    <m/>
    <m/>
    <m/>
    <m/>
    <m/>
    <m/>
    <m/>
    <m/>
    <m/>
    <m/>
    <s v="peudisponible"/>
    <s v="sac"/>
    <n v="1"/>
    <n v="0"/>
    <n v="8500"/>
    <m/>
    <s v="meme_localite"/>
    <m/>
    <m/>
    <n v="10"/>
    <n v="15"/>
    <n v="1"/>
    <n v="1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nondisponible"/>
    <m/>
    <m/>
    <m/>
    <m/>
    <m/>
    <m/>
    <m/>
    <m/>
    <m/>
    <m/>
    <s v="nondisponible"/>
    <m/>
    <m/>
    <m/>
    <m/>
    <m/>
    <m/>
    <m/>
    <m/>
    <m/>
    <m/>
    <m/>
    <m/>
    <m/>
    <s v="nondisponible"/>
    <m/>
    <m/>
    <m/>
    <m/>
    <m/>
    <m/>
    <m/>
    <m/>
    <m/>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n v="0"/>
    <n v="0"/>
    <n v="0"/>
    <n v="0"/>
    <n v="0"/>
    <n v="1"/>
    <n v="0"/>
    <n v="0"/>
    <n v="0"/>
    <n v="0"/>
    <n v="0"/>
    <m/>
    <s v="oui_collectif"/>
    <s v="oui_produits"/>
    <n v="0"/>
    <n v="1"/>
    <n v="0"/>
    <n v="0"/>
    <n v="0"/>
    <n v="0"/>
    <m/>
    <s v="pas_envie_repondre"/>
    <n v="0"/>
    <n v="0"/>
    <n v="0"/>
    <n v="0"/>
    <n v="0"/>
    <n v="0"/>
    <n v="0"/>
    <n v="0"/>
    <n v="0"/>
    <n v="1"/>
    <m/>
    <m/>
    <s v="non"/>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pas_envie_repondre"/>
    <m/>
    <m/>
    <s v="baisse_beaucoup"/>
    <s v="pas_envie_repondre"/>
    <m/>
    <m/>
    <s v="Localité sous blocus depuis près d'an"/>
    <m/>
    <s v="Sincèrement la population souffrent énormément"/>
    <m/>
    <m/>
    <n v="427944755"/>
    <d v="2023-05-18T19:44:02"/>
    <m/>
    <m/>
    <s v="submitted_via_web"/>
    <s v="bkf_icsm"/>
    <s v="vEg88UCoFGv45yEpkkQUHG"/>
    <m/>
  </r>
  <r>
    <n v="6"/>
    <s v="61b72705-d679-4419-812b-1560cca802c2"/>
    <d v="2023-05-18T00:00:00"/>
    <s v="sebba"/>
    <s v="Si-SEB008"/>
    <d v="2023-05-18T16:37:36"/>
    <d v="2023-05-18T19:37:06"/>
    <s v="audit.csv"/>
    <m/>
    <m/>
    <s v="si"/>
    <d v="2023-05-18T00:00:00"/>
    <s v="sahel"/>
    <s v="yagha"/>
    <x v="0"/>
    <s v="central"/>
    <m/>
    <m/>
    <s v="Solidarité Internationale Burkina Faso (SI)"/>
    <s v="Marché de Sebba"/>
    <m/>
    <s v="oui"/>
    <m/>
    <x v="1"/>
    <m/>
    <m/>
    <s v="seau bidon savon400gr"/>
    <n v="1"/>
    <n v="1"/>
    <n v="1"/>
    <n v="0"/>
    <n v="3"/>
    <m/>
    <s v="peudisponible"/>
    <n v="2500"/>
    <s v="meme_pays"/>
    <m/>
    <m/>
    <n v="10"/>
    <n v="70"/>
    <n v="1"/>
    <n v="100"/>
    <n v="0"/>
    <m/>
    <s v="nondisponible"/>
    <m/>
    <m/>
    <m/>
    <m/>
    <m/>
    <m/>
    <m/>
    <m/>
    <m/>
    <m/>
    <m/>
    <m/>
    <m/>
    <m/>
    <s v="peudisponible"/>
    <s v="boule400g"/>
    <n v="1"/>
    <n v="0"/>
    <n v="2500"/>
    <m/>
    <s v="meme_pays"/>
    <m/>
    <m/>
    <n v="15"/>
    <n v="90"/>
    <n v="1"/>
    <n v="200"/>
    <n v="0"/>
    <m/>
    <s v="oui"/>
    <m/>
    <s v="seau bidon savon400gr"/>
    <n v="1"/>
    <n v="1"/>
    <n v="1"/>
    <n v="0"/>
    <m/>
    <s v="securite rarete_transport"/>
    <n v="1"/>
    <n v="0"/>
    <n v="0"/>
    <n v="0"/>
    <n v="0"/>
    <n v="1"/>
    <n v="0"/>
    <n v="0"/>
    <n v="0"/>
    <n v="0"/>
    <n v="0"/>
    <m/>
    <m/>
    <s v="prix_constants"/>
    <n v="1"/>
    <n v="0"/>
    <n v="0"/>
    <n v="0"/>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10"/>
    <n v="90"/>
    <n v="1"/>
    <n v="60"/>
    <n v="0"/>
    <m/>
    <s v="peudisponible"/>
    <s v="sac"/>
    <n v="1"/>
    <n v="0"/>
    <n v="7000"/>
    <m/>
    <s v="meme_localite"/>
    <m/>
    <m/>
    <n v="10"/>
    <n v="5"/>
    <n v="0"/>
    <n v="10"/>
    <n v="5"/>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nondisponible"/>
    <m/>
    <m/>
    <m/>
    <m/>
    <m/>
    <m/>
    <m/>
    <m/>
    <m/>
    <m/>
    <s v="nondisponible"/>
    <m/>
    <m/>
    <m/>
    <m/>
    <m/>
    <m/>
    <m/>
    <m/>
    <m/>
    <m/>
    <m/>
    <m/>
    <m/>
    <s v="nondisponible"/>
    <m/>
    <m/>
    <m/>
    <m/>
    <m/>
    <m/>
    <m/>
    <m/>
    <m/>
    <m/>
    <s v="oui"/>
    <m/>
    <s v="combustible_gaz marmite7 marmite5 assiette gobelet_plastique gobelet_acier bassine natte couverture moustiquaire lampe pagne combustible_bois combustible_charbon sac_boro"/>
    <n v="1"/>
    <n v="1"/>
    <n v="1"/>
    <n v="1"/>
    <n v="1"/>
    <n v="1"/>
    <n v="1"/>
    <n v="1"/>
    <n v="1"/>
    <n v="1"/>
    <n v="1"/>
    <n v="1"/>
    <n v="1"/>
    <n v="1"/>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s_envie_repondre"/>
    <n v="0"/>
    <n v="0"/>
    <n v="0"/>
    <n v="0"/>
    <n v="0"/>
    <n v="0"/>
    <n v="0"/>
    <n v="0"/>
    <n v="0"/>
    <n v="1"/>
    <m/>
    <s v="cheque"/>
    <n v="0"/>
    <n v="0"/>
    <n v="0"/>
    <n v="0"/>
    <n v="0"/>
    <n v="1"/>
    <n v="0"/>
    <n v="0"/>
    <n v="0"/>
    <n v="0"/>
    <n v="0"/>
    <m/>
    <s v="oui_personnel"/>
    <s v="oui_produits"/>
    <n v="0"/>
    <n v="1"/>
    <n v="0"/>
    <n v="0"/>
    <n v="0"/>
    <n v="0"/>
    <m/>
    <s v="pas_envie_repondre"/>
    <n v="0"/>
    <n v="0"/>
    <n v="0"/>
    <n v="0"/>
    <n v="0"/>
    <n v="0"/>
    <n v="0"/>
    <n v="0"/>
    <n v="0"/>
    <n v="1"/>
    <m/>
    <m/>
    <s v="non"/>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pas_envie_repondre"/>
    <m/>
    <m/>
    <s v="baisse_beaucoup"/>
    <s v="pas_envie_repondre"/>
    <m/>
    <m/>
    <s v="Localité sous blocus depuis près d'un an"/>
    <m/>
    <s v="Notre marche est pratiquement pas mouvementé depuis près d'un an"/>
    <m/>
    <m/>
    <n v="427944763"/>
    <d v="2023-05-18T19:44:04"/>
    <m/>
    <m/>
    <s v="submitted_via_web"/>
    <s v="bkf_icsm"/>
    <s v="vEg88UCoFGv45yEpkkQUHG"/>
    <m/>
  </r>
  <r>
    <n v="7"/>
    <s v="eca803fa-8dce-4a6f-bfd7-b788ac6a6e24"/>
    <d v="2023-05-18T00:00:00"/>
    <s v="sebba"/>
    <s v="Si-SEB009"/>
    <d v="2023-05-18T17:27:40"/>
    <d v="2023-05-18T19:36:59"/>
    <s v="audit.csv"/>
    <m/>
    <m/>
    <s v="si"/>
    <d v="2023-05-18T00:00:00"/>
    <s v="sahel"/>
    <s v="yagha"/>
    <x v="0"/>
    <s v="central"/>
    <m/>
    <m/>
    <s v="Solidarité Internationale Burkina Faso (SI)"/>
    <s v="Marché de Sebba"/>
    <m/>
    <s v="oui"/>
    <m/>
    <x v="1"/>
    <m/>
    <m/>
    <s v="seau bidon savon400gr"/>
    <n v="1"/>
    <n v="1"/>
    <n v="1"/>
    <n v="0"/>
    <n v="3"/>
    <m/>
    <s v="nondisponible"/>
    <m/>
    <m/>
    <m/>
    <m/>
    <m/>
    <m/>
    <m/>
    <m/>
    <m/>
    <m/>
    <s v="nondisponible"/>
    <m/>
    <m/>
    <m/>
    <m/>
    <m/>
    <m/>
    <m/>
    <m/>
    <m/>
    <m/>
    <m/>
    <m/>
    <m/>
    <m/>
    <s v="nondisponible"/>
    <m/>
    <m/>
    <m/>
    <m/>
    <m/>
    <m/>
    <m/>
    <m/>
    <m/>
    <m/>
    <m/>
    <m/>
    <m/>
    <m/>
    <s v="oui"/>
    <m/>
    <s v="seau bidon savon400gr"/>
    <n v="1"/>
    <n v="1"/>
    <n v="1"/>
    <n v="0"/>
    <m/>
    <s v="securite rarete_transport"/>
    <n v="1"/>
    <n v="0"/>
    <n v="0"/>
    <n v="0"/>
    <n v="0"/>
    <n v="1"/>
    <n v="0"/>
    <n v="0"/>
    <n v="0"/>
    <n v="0"/>
    <n v="0"/>
    <m/>
    <m/>
    <s v="prix_constants"/>
    <n v="1"/>
    <n v="0"/>
    <n v="0"/>
    <n v="0"/>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nsp"/>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15"/>
    <n v="70"/>
    <n v="1"/>
    <n v="20"/>
    <n v="5"/>
    <m/>
    <s v="peudisponible"/>
    <s v="sac"/>
    <n v="1"/>
    <n v="0"/>
    <n v="7500"/>
    <m/>
    <s v="meme_localite"/>
    <m/>
    <m/>
    <n v="10"/>
    <n v="5"/>
    <n v="0"/>
    <n v="10"/>
    <n v="5"/>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nondisponible"/>
    <m/>
    <m/>
    <m/>
    <m/>
    <m/>
    <m/>
    <m/>
    <m/>
    <m/>
    <m/>
    <s v="nondisponible"/>
    <m/>
    <m/>
    <m/>
    <m/>
    <m/>
    <m/>
    <m/>
    <m/>
    <m/>
    <m/>
    <m/>
    <m/>
    <m/>
    <s v="nondisponible"/>
    <m/>
    <m/>
    <m/>
    <m/>
    <m/>
    <m/>
    <m/>
    <m/>
    <m/>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s_envie_repondre"/>
    <n v="0"/>
    <n v="0"/>
    <n v="0"/>
    <n v="0"/>
    <n v="0"/>
    <n v="0"/>
    <n v="0"/>
    <n v="0"/>
    <n v="0"/>
    <n v="1"/>
    <m/>
    <s v="cheque"/>
    <n v="0"/>
    <n v="0"/>
    <n v="0"/>
    <n v="0"/>
    <n v="0"/>
    <n v="1"/>
    <n v="0"/>
    <n v="0"/>
    <n v="0"/>
    <n v="0"/>
    <n v="0"/>
    <m/>
    <s v="oui_personnel"/>
    <s v="oui_produits"/>
    <n v="0"/>
    <n v="1"/>
    <n v="0"/>
    <n v="0"/>
    <n v="0"/>
    <n v="0"/>
    <m/>
    <s v="pas_envie_repondre"/>
    <n v="0"/>
    <n v="0"/>
    <n v="0"/>
    <n v="0"/>
    <n v="0"/>
    <n v="0"/>
    <n v="0"/>
    <n v="0"/>
    <n v="0"/>
    <n v="1"/>
    <m/>
    <m/>
    <s v="non"/>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pas_envie_repondre"/>
    <m/>
    <m/>
    <s v="baisse_beaucoup"/>
    <s v="pas_envie_repondre"/>
    <m/>
    <m/>
    <s v="Localité sous blocus près d'un an"/>
    <m/>
    <s v="Ras"/>
    <m/>
    <m/>
    <n v="427944764"/>
    <d v="2023-05-18T19:44:06"/>
    <m/>
    <m/>
    <s v="submitted_via_web"/>
    <s v="bkf_icsm"/>
    <s v="vEg88UCoFGv45yEpkkQUHG"/>
    <m/>
  </r>
  <r>
    <n v="8"/>
    <s v="8132b93b-6c2d-4193-9244-0dc031c51a24"/>
    <d v="2023-05-18T00:00:00"/>
    <s v="sebba"/>
    <s v="Si -SEB10"/>
    <d v="2023-05-18T18:02:16"/>
    <d v="2023-05-18T19:36:45"/>
    <s v="audit.csv"/>
    <m/>
    <m/>
    <s v="si"/>
    <d v="2023-05-18T00:00:00"/>
    <s v="sahel"/>
    <s v="yagha"/>
    <x v="0"/>
    <s v="central"/>
    <m/>
    <m/>
    <s v="Solidarité Internationale Burkina Faso (SI)"/>
    <s v="Marché de Sebba"/>
    <m/>
    <s v="oui"/>
    <m/>
    <x v="0"/>
    <m/>
    <m/>
    <s v="seau bidon savon400gr"/>
    <n v="1"/>
    <n v="1"/>
    <n v="1"/>
    <n v="0"/>
    <n v="3"/>
    <m/>
    <s v="nondisponible"/>
    <m/>
    <m/>
    <m/>
    <m/>
    <m/>
    <m/>
    <m/>
    <m/>
    <m/>
    <m/>
    <s v="nondisponible"/>
    <m/>
    <m/>
    <m/>
    <m/>
    <m/>
    <m/>
    <m/>
    <m/>
    <m/>
    <m/>
    <m/>
    <m/>
    <m/>
    <m/>
    <s v="nondisponible"/>
    <m/>
    <m/>
    <m/>
    <m/>
    <m/>
    <m/>
    <m/>
    <m/>
    <m/>
    <m/>
    <m/>
    <m/>
    <m/>
    <m/>
    <s v="oui"/>
    <m/>
    <s v="seau bidon savon400gr"/>
    <n v="1"/>
    <n v="1"/>
    <n v="1"/>
    <n v="0"/>
    <m/>
    <s v="securite rarete_transport"/>
    <n v="1"/>
    <n v="0"/>
    <n v="0"/>
    <n v="0"/>
    <n v="0"/>
    <n v="1"/>
    <n v="0"/>
    <n v="0"/>
    <n v="0"/>
    <n v="0"/>
    <n v="0"/>
    <m/>
    <m/>
    <s v="prix_constants"/>
    <n v="1"/>
    <n v="0"/>
    <n v="0"/>
    <n v="0"/>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prix_hausse"/>
    <n v="0"/>
    <n v="1"/>
    <n v="0"/>
    <n v="0"/>
    <s v="bache corde tenaille pelle"/>
    <n v="1"/>
    <n v="1"/>
    <n v="1"/>
    <n v="1"/>
    <n v="0"/>
    <s v="baisse_offre_securite"/>
    <n v="0"/>
    <n v="0"/>
    <n v="0"/>
    <n v="0"/>
    <n v="0"/>
    <n v="0"/>
    <n v="0"/>
    <n v="0"/>
    <n v="1"/>
    <n v="0"/>
    <n v="0"/>
    <n v="0"/>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750"/>
    <s v="meme_localite"/>
    <m/>
    <m/>
    <n v="10"/>
    <n v="4"/>
    <n v="0"/>
    <n v="20"/>
    <n v="10"/>
    <m/>
    <s v="peudisponible"/>
    <s v="sac"/>
    <n v="1"/>
    <n v="0"/>
    <n v="7000"/>
    <m/>
    <s v="meme_localite"/>
    <m/>
    <m/>
    <n v="10"/>
    <n v="4"/>
    <n v="0"/>
    <n v="20"/>
    <n v="1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nondisponible"/>
    <m/>
    <m/>
    <m/>
    <m/>
    <m/>
    <m/>
    <m/>
    <m/>
    <m/>
    <m/>
    <s v="nondisponible"/>
    <m/>
    <m/>
    <m/>
    <m/>
    <m/>
    <m/>
    <m/>
    <m/>
    <m/>
    <m/>
    <m/>
    <m/>
    <m/>
    <s v="nondisponible"/>
    <m/>
    <m/>
    <m/>
    <m/>
    <m/>
    <m/>
    <m/>
    <m/>
    <m/>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n v="0"/>
    <n v="0"/>
    <n v="0"/>
    <n v="0"/>
    <n v="0"/>
    <n v="1"/>
    <n v="0"/>
    <n v="0"/>
    <n v="0"/>
    <n v="0"/>
    <n v="0"/>
    <m/>
    <s v="oui_personnel"/>
    <s v="oui_produits"/>
    <n v="0"/>
    <n v="1"/>
    <n v="0"/>
    <n v="0"/>
    <n v="0"/>
    <n v="0"/>
    <m/>
    <s v="pas_envie_repondre"/>
    <n v="0"/>
    <n v="0"/>
    <n v="0"/>
    <n v="0"/>
    <n v="0"/>
    <n v="0"/>
    <n v="0"/>
    <n v="0"/>
    <n v="0"/>
    <n v="1"/>
    <m/>
    <m/>
    <s v="non"/>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pas_envie_repondre"/>
    <m/>
    <m/>
    <s v="baisse_beaucoup"/>
    <s v="pas_envie_repondre"/>
    <m/>
    <m/>
    <s v="Localité sous blocus près d'un an"/>
    <m/>
    <s v="Le marché n'est pas approvisionné personne ne rentre et personne ne sort"/>
    <m/>
    <m/>
    <n v="427944769"/>
    <d v="2023-05-18T19:44:08"/>
    <m/>
    <m/>
    <s v="submitted_via_web"/>
    <s v="bkf_icsm"/>
    <s v="vEg88UCoFGv45yEpkkQUHG"/>
    <m/>
  </r>
  <r>
    <n v="9"/>
    <s v="0442f3d0-f005-4a49-9c83-adb81622dfef"/>
    <d v="2023-05-19T00:00:00"/>
    <s v="gayeri"/>
    <s v="gayeri1"/>
    <d v="2023-05-19T10:53:51"/>
    <d v="2023-05-21T10:36:46"/>
    <s v="audit.csv"/>
    <m/>
    <m/>
    <s v="pui"/>
    <d v="2023-05-19T00:00:00"/>
    <s v="est"/>
    <s v="komondjari"/>
    <x v="1"/>
    <s v="central"/>
    <m/>
    <m/>
    <s v="Première Urgence Internationnale Burkina Faso (PUI)"/>
    <s v="Marché de Gayeri"/>
    <m/>
    <s v="oui"/>
    <m/>
    <x v="0"/>
    <m/>
    <m/>
    <s v="seau"/>
    <n v="1"/>
    <n v="0"/>
    <n v="0"/>
    <n v="0"/>
    <n v="1"/>
    <m/>
    <s v="peudisponible"/>
    <n v="1000"/>
    <s v="meme_pays"/>
    <m/>
    <m/>
    <n v="90"/>
    <n v="30"/>
    <n v="0"/>
    <n v="100"/>
    <n v="100"/>
    <m/>
    <m/>
    <m/>
    <m/>
    <m/>
    <m/>
    <m/>
    <m/>
    <m/>
    <m/>
    <m/>
    <m/>
    <m/>
    <m/>
    <m/>
    <m/>
    <m/>
    <m/>
    <m/>
    <m/>
    <m/>
    <m/>
    <m/>
    <m/>
    <m/>
    <m/>
    <m/>
    <m/>
    <m/>
    <m/>
    <m/>
    <s v="oui"/>
    <m/>
    <s v="seau"/>
    <n v="1"/>
    <n v="0"/>
    <n v="0"/>
    <n v="0"/>
    <m/>
    <s v="securite"/>
    <n v="1"/>
    <n v="0"/>
    <n v="0"/>
    <n v="0"/>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gobelet_acier assiette"/>
    <n v="0"/>
    <n v="0"/>
    <n v="0"/>
    <n v="0"/>
    <n v="0"/>
    <n v="1"/>
    <n v="1"/>
    <n v="1"/>
    <n v="0"/>
    <n v="0"/>
    <n v="0"/>
    <n v="0"/>
    <n v="0"/>
    <n v="0"/>
    <n v="0"/>
    <n v="0"/>
    <n v="3"/>
    <n v="5"/>
    <m/>
    <m/>
    <m/>
    <m/>
    <m/>
    <m/>
    <m/>
    <m/>
    <m/>
    <m/>
    <m/>
    <m/>
    <m/>
    <m/>
    <m/>
    <m/>
    <m/>
    <m/>
    <m/>
    <m/>
    <m/>
    <m/>
    <m/>
    <m/>
    <m/>
    <m/>
    <m/>
    <m/>
    <m/>
    <m/>
    <m/>
    <m/>
    <m/>
    <m/>
    <m/>
    <m/>
    <m/>
    <m/>
    <m/>
    <m/>
    <m/>
    <m/>
    <m/>
    <m/>
    <m/>
    <m/>
    <m/>
    <m/>
    <m/>
    <m/>
    <m/>
    <m/>
    <m/>
    <m/>
    <m/>
    <m/>
    <m/>
    <m/>
    <m/>
    <m/>
    <m/>
    <m/>
    <m/>
    <m/>
    <m/>
    <m/>
    <s v="peudisponible"/>
    <n v="500"/>
    <s v="meme_pays"/>
    <m/>
    <m/>
    <n v="30"/>
    <n v="60"/>
    <n v="1"/>
    <n v="500"/>
    <n v="500"/>
    <m/>
    <s v="peudisponible"/>
    <n v="150"/>
    <s v="meme_pays"/>
    <m/>
    <m/>
    <n v="90"/>
    <n v="30"/>
    <n v="0"/>
    <n v="1000"/>
    <n v="600"/>
    <m/>
    <s v="peudisponible"/>
    <s v="1l"/>
    <n v="0"/>
    <n v="0"/>
    <n v="1"/>
    <m/>
    <m/>
    <n v="1000"/>
    <s v="meme_pays"/>
    <m/>
    <m/>
    <n v="90"/>
    <n v="30"/>
    <n v="0"/>
    <n v="100"/>
    <n v="100"/>
    <m/>
    <m/>
    <m/>
    <m/>
    <m/>
    <m/>
    <m/>
    <m/>
    <m/>
    <m/>
    <m/>
    <m/>
    <m/>
    <m/>
    <m/>
    <m/>
    <m/>
    <m/>
    <m/>
    <m/>
    <m/>
    <m/>
    <m/>
    <m/>
    <m/>
    <m/>
    <m/>
    <m/>
    <m/>
    <m/>
    <m/>
    <m/>
    <m/>
    <m/>
    <m/>
    <m/>
    <m/>
    <m/>
    <m/>
    <m/>
    <m/>
    <m/>
    <m/>
    <m/>
    <m/>
    <m/>
    <m/>
    <m/>
    <m/>
    <m/>
    <m/>
    <m/>
    <m/>
    <m/>
    <m/>
    <m/>
    <m/>
    <m/>
    <m/>
    <m/>
    <m/>
    <m/>
    <m/>
    <m/>
    <m/>
    <m/>
    <m/>
    <m/>
    <m/>
    <m/>
    <m/>
    <m/>
    <m/>
    <m/>
    <m/>
    <m/>
    <m/>
    <m/>
    <m/>
    <m/>
    <m/>
    <s v="oui"/>
    <m/>
    <s v="gobelet_plastique gobelet_acier"/>
    <n v="0"/>
    <n v="0"/>
    <n v="0"/>
    <n v="0"/>
    <n v="0"/>
    <n v="0"/>
    <n v="1"/>
    <n v="1"/>
    <n v="0"/>
    <n v="0"/>
    <n v="0"/>
    <n v="0"/>
    <n v="0"/>
    <n v="0"/>
    <n v="0"/>
    <n v="0"/>
    <m/>
    <s v="securite route_etat"/>
    <n v="1"/>
    <n v="0"/>
    <n v="0"/>
    <n v="1"/>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autre"/>
    <n v="0"/>
    <n v="0"/>
    <n v="1"/>
    <n v="0"/>
    <n v="0"/>
    <n v="1"/>
    <n v="0"/>
    <n v="1"/>
    <n v="0"/>
    <n v="0"/>
    <s v="Manque des clients"/>
    <s v="credit_informel argent_mobile"/>
    <n v="1"/>
    <n v="0"/>
    <n v="1"/>
    <n v="0"/>
    <n v="0"/>
    <n v="0"/>
    <n v="0"/>
    <n v="0"/>
    <n v="0"/>
    <n v="0"/>
    <n v="0"/>
    <m/>
    <s v="oui_personnel"/>
    <s v="oui_produits"/>
    <n v="0"/>
    <n v="1"/>
    <n v="0"/>
    <n v="0"/>
    <n v="0"/>
    <n v="0"/>
    <s v="non_jamais"/>
    <s v="autre"/>
    <n v="0"/>
    <n v="0"/>
    <n v="0"/>
    <n v="0"/>
    <n v="0"/>
    <n v="0"/>
    <n v="0"/>
    <n v="1"/>
    <n v="0"/>
    <n v="0"/>
    <m/>
    <s v="Les gens des villages voisins dû au blocus"/>
    <s v="oui_plusieurs"/>
    <s v="restrictions_mouvements autre"/>
    <n v="0"/>
    <n v="0"/>
    <n v="1"/>
    <n v="0"/>
    <n v="0"/>
    <n v="0"/>
    <n v="1"/>
    <n v="0"/>
    <n v="0"/>
    <s v="Il y avait des tirs autour de la ville, par conséquent on évitait de venir au marché"/>
    <s v="autre"/>
    <n v="0"/>
    <n v="0"/>
    <n v="0"/>
    <n v="0"/>
    <n v="0"/>
    <n v="0"/>
    <n v="0"/>
    <n v="1"/>
    <n v="0"/>
    <n v="0"/>
    <s v="Les attaques terroristes non loin de la ville"/>
    <s v="routes_inondees"/>
    <n v="0"/>
    <n v="0"/>
    <n v="1"/>
    <n v="0"/>
    <n v="0"/>
    <n v="0"/>
    <n v="0"/>
    <n v="0"/>
    <n v="0"/>
    <m/>
    <s v="enlevement assassinat"/>
    <n v="0"/>
    <n v="0"/>
    <n v="0"/>
    <n v="0"/>
    <n v="0"/>
    <n v="1"/>
    <n v="1"/>
    <n v="0"/>
    <n v="0"/>
    <m/>
    <s v="baisse_beaucoup"/>
    <s v="oui"/>
    <m/>
    <s v="Certains commerçants ont fuit la localité dû à l'insécurité"/>
    <s v="baisse_beaucoup"/>
    <s v="oui"/>
    <m/>
    <s v="Blocus des villages voisins"/>
    <s v="Nous souhaitons que les blocus soient levé, à défaut, qu'il ait Convoi chaque un mois"/>
    <m/>
    <s v="Ras"/>
    <m/>
    <m/>
    <n v="429143674"/>
    <d v="2023-05-21T18:14:41"/>
    <m/>
    <m/>
    <s v="submitted_via_web"/>
    <s v="bkf_icsm"/>
    <s v="vEg88UCoFGv45yEpkkQUHG"/>
    <m/>
  </r>
  <r>
    <n v="10"/>
    <s v="21445290-c881-4b34-b987-a58beefab9c9"/>
    <d v="2023-05-19T00:00:00"/>
    <s v="gayeri"/>
    <s v="gayeri1"/>
    <d v="2023-05-19T15:31:02"/>
    <d v="2023-05-19T16:09:13"/>
    <s v="audit.csv"/>
    <m/>
    <m/>
    <s v="pui"/>
    <d v="2023-05-19T00:00:00"/>
    <s v="est"/>
    <s v="komondjari"/>
    <x v="1"/>
    <s v="central"/>
    <m/>
    <m/>
    <s v="Première Urgence Internationnale Burkina Faso (PUI)"/>
    <s v="Marché de Gayeri"/>
    <m/>
    <s v="oui"/>
    <m/>
    <x v="0"/>
    <m/>
    <m/>
    <s v="seau"/>
    <n v="1"/>
    <n v="0"/>
    <n v="0"/>
    <n v="0"/>
    <n v="1"/>
    <m/>
    <s v="peudisponible"/>
    <n v="1000"/>
    <s v="meme_pays"/>
    <m/>
    <m/>
    <n v="30"/>
    <n v="60"/>
    <n v="1"/>
    <n v="200"/>
    <n v="100"/>
    <m/>
    <m/>
    <m/>
    <m/>
    <m/>
    <m/>
    <m/>
    <m/>
    <m/>
    <m/>
    <m/>
    <m/>
    <m/>
    <m/>
    <m/>
    <m/>
    <m/>
    <m/>
    <m/>
    <m/>
    <m/>
    <m/>
    <m/>
    <m/>
    <m/>
    <m/>
    <m/>
    <m/>
    <m/>
    <m/>
    <m/>
    <s v="oui"/>
    <m/>
    <s v="seau"/>
    <n v="1"/>
    <n v="0"/>
    <n v="0"/>
    <n v="0"/>
    <m/>
    <s v="securite degradation_perte route_etat"/>
    <n v="1"/>
    <n v="0"/>
    <n v="1"/>
    <n v="1"/>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plastique"/>
    <n v="0"/>
    <n v="0"/>
    <n v="0"/>
    <n v="0"/>
    <n v="0"/>
    <n v="1"/>
    <n v="1"/>
    <n v="0"/>
    <n v="0"/>
    <n v="0"/>
    <n v="0"/>
    <n v="0"/>
    <n v="0"/>
    <n v="0"/>
    <n v="0"/>
    <n v="0"/>
    <n v="2"/>
    <n v="4"/>
    <m/>
    <m/>
    <m/>
    <m/>
    <m/>
    <m/>
    <m/>
    <m/>
    <m/>
    <m/>
    <m/>
    <m/>
    <m/>
    <m/>
    <m/>
    <m/>
    <m/>
    <m/>
    <m/>
    <m/>
    <m/>
    <m/>
    <m/>
    <m/>
    <m/>
    <m/>
    <m/>
    <m/>
    <m/>
    <m/>
    <m/>
    <m/>
    <m/>
    <m/>
    <m/>
    <m/>
    <m/>
    <m/>
    <m/>
    <m/>
    <m/>
    <m/>
    <m/>
    <m/>
    <m/>
    <m/>
    <m/>
    <m/>
    <m/>
    <m/>
    <m/>
    <m/>
    <m/>
    <m/>
    <m/>
    <m/>
    <m/>
    <m/>
    <m/>
    <m/>
    <m/>
    <m/>
    <m/>
    <m/>
    <m/>
    <m/>
    <s v="peudisponible"/>
    <n v="500"/>
    <s v="meme_pays"/>
    <m/>
    <m/>
    <n v="60"/>
    <n v="30"/>
    <n v="0"/>
    <n v="300"/>
    <n v="100"/>
    <m/>
    <s v="peudisponible"/>
    <n v="150"/>
    <s v="meme_pays"/>
    <m/>
    <m/>
    <n v="30"/>
    <n v="30"/>
    <n v="1"/>
    <n v="100"/>
    <n v="100"/>
    <m/>
    <m/>
    <m/>
    <m/>
    <m/>
    <m/>
    <m/>
    <m/>
    <m/>
    <m/>
    <m/>
    <m/>
    <m/>
    <m/>
    <m/>
    <m/>
    <m/>
    <m/>
    <m/>
    <m/>
    <m/>
    <m/>
    <m/>
    <m/>
    <m/>
    <m/>
    <m/>
    <m/>
    <m/>
    <m/>
    <m/>
    <m/>
    <m/>
    <m/>
    <m/>
    <m/>
    <m/>
    <m/>
    <m/>
    <m/>
    <m/>
    <m/>
    <m/>
    <m/>
    <m/>
    <m/>
    <m/>
    <m/>
    <m/>
    <m/>
    <m/>
    <m/>
    <m/>
    <m/>
    <m/>
    <m/>
    <m/>
    <m/>
    <m/>
    <m/>
    <m/>
    <m/>
    <m/>
    <m/>
    <m/>
    <m/>
    <m/>
    <m/>
    <m/>
    <m/>
    <m/>
    <m/>
    <m/>
    <m/>
    <m/>
    <m/>
    <m/>
    <m/>
    <m/>
    <m/>
    <m/>
    <m/>
    <m/>
    <m/>
    <m/>
    <m/>
    <m/>
    <m/>
    <m/>
    <m/>
    <m/>
    <m/>
    <m/>
    <m/>
    <m/>
    <m/>
    <m/>
    <m/>
    <s v="oui"/>
    <m/>
    <s v="assiette gobelet_plastique"/>
    <n v="0"/>
    <n v="0"/>
    <n v="0"/>
    <n v="0"/>
    <n v="0"/>
    <n v="1"/>
    <n v="1"/>
    <n v="0"/>
    <n v="0"/>
    <n v="0"/>
    <n v="0"/>
    <n v="0"/>
    <n v="0"/>
    <n v="0"/>
    <n v="0"/>
    <n v="0"/>
    <m/>
    <s v="securite degradation_perte route_etat"/>
    <n v="1"/>
    <n v="0"/>
    <n v="1"/>
    <n v="1"/>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pas_de_reponse"/>
    <n v="0"/>
    <n v="0"/>
    <n v="0"/>
    <n v="0"/>
    <n v="0"/>
    <n v="0"/>
    <n v="0"/>
    <n v="0"/>
    <n v="0"/>
    <n v="1"/>
    <n v="0"/>
    <m/>
    <s v="oui_personnel"/>
    <s v="oui_produits"/>
    <n v="0"/>
    <n v="1"/>
    <n v="0"/>
    <n v="0"/>
    <n v="0"/>
    <n v="0"/>
    <m/>
    <s v="oui_groupe_ethnique"/>
    <n v="0"/>
    <n v="0"/>
    <n v="0"/>
    <n v="0"/>
    <n v="0"/>
    <n v="0"/>
    <n v="1"/>
    <n v="0"/>
    <n v="0"/>
    <n v="0"/>
    <s v="Les peulhs selon mes remarques"/>
    <m/>
    <s v="oui_un_seul"/>
    <s v="autre personnes_insecurite"/>
    <n v="0"/>
    <n v="0"/>
    <n v="0"/>
    <n v="0"/>
    <n v="1"/>
    <n v="0"/>
    <n v="1"/>
    <n v="0"/>
    <n v="0"/>
    <s v="Le blocus de différents villages voisins"/>
    <s v="autre"/>
    <n v="0"/>
    <n v="0"/>
    <n v="0"/>
    <n v="0"/>
    <n v="0"/>
    <n v="0"/>
    <n v="0"/>
    <n v="1"/>
    <n v="0"/>
    <n v="0"/>
    <s v="Les attaques terroristes aux alentours de la ville"/>
    <s v="route_endommagees routes_ganes"/>
    <n v="0"/>
    <n v="1"/>
    <n v="0"/>
    <n v="0"/>
    <n v="1"/>
    <n v="0"/>
    <n v="0"/>
    <n v="0"/>
    <n v="0"/>
    <m/>
    <s v="aggression enlevement"/>
    <n v="0"/>
    <n v="0"/>
    <n v="0"/>
    <n v="0"/>
    <n v="1"/>
    <n v="1"/>
    <n v="0"/>
    <n v="0"/>
    <n v="0"/>
    <m/>
    <s v="baisse_beaucoup"/>
    <s v="oui"/>
    <m/>
    <s v="Beaucoup des commerçants ont quittés la localité à cause de la situation sécuritaire"/>
    <s v="baisse_beaucoup"/>
    <s v="oui"/>
    <m/>
    <s v="Tous les villages environnants n'ont plus accès à ce marché"/>
    <m/>
    <m/>
    <m/>
    <m/>
    <m/>
    <n v="429143688"/>
    <d v="2023-05-21T18:14:49"/>
    <m/>
    <m/>
    <s v="submitted_via_web"/>
    <s v="bkf_icsm"/>
    <s v="vEg88UCoFGv45yEpkkQUHG"/>
    <m/>
  </r>
  <r>
    <n v="11"/>
    <s v="5d6eee1a-d0b3-4b46-a40e-eeb9a742dda5"/>
    <d v="2023-05-19T00:00:00"/>
    <s v="gayeri"/>
    <s v="gayeri1"/>
    <d v="2023-05-19T17:19:49"/>
    <d v="2023-05-19T17:49:09"/>
    <s v="audit.csv"/>
    <m/>
    <m/>
    <s v="pui"/>
    <d v="2023-05-19T00:00:00"/>
    <s v="est"/>
    <s v="komondjari"/>
    <x v="1"/>
    <s v="central"/>
    <m/>
    <m/>
    <s v="Première Urgence Internationnale Burkina Faso (PUI)"/>
    <s v="Marché de Gayeri"/>
    <m/>
    <s v="oui"/>
    <m/>
    <x v="0"/>
    <m/>
    <m/>
    <s v="seau"/>
    <n v="1"/>
    <n v="0"/>
    <n v="0"/>
    <n v="0"/>
    <n v="1"/>
    <m/>
    <s v="peudisponible"/>
    <n v="1250"/>
    <s v="meme_pays"/>
    <m/>
    <m/>
    <n v="90"/>
    <n v="7"/>
    <n v="0"/>
    <n v="40"/>
    <n v="50"/>
    <m/>
    <m/>
    <m/>
    <m/>
    <m/>
    <m/>
    <m/>
    <m/>
    <m/>
    <m/>
    <m/>
    <m/>
    <m/>
    <m/>
    <m/>
    <m/>
    <m/>
    <m/>
    <m/>
    <m/>
    <m/>
    <m/>
    <m/>
    <m/>
    <m/>
    <m/>
    <m/>
    <m/>
    <m/>
    <m/>
    <m/>
    <s v="oui"/>
    <m/>
    <s v="seau"/>
    <n v="1"/>
    <n v="0"/>
    <n v="0"/>
    <n v="0"/>
    <m/>
    <s v="securite"/>
    <n v="1"/>
    <n v="0"/>
    <n v="0"/>
    <n v="0"/>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assiette"/>
    <n v="0"/>
    <n v="0"/>
    <n v="0"/>
    <n v="0"/>
    <n v="0"/>
    <n v="1"/>
    <n v="1"/>
    <n v="0"/>
    <n v="0"/>
    <n v="0"/>
    <n v="0"/>
    <n v="0"/>
    <n v="0"/>
    <n v="0"/>
    <n v="0"/>
    <n v="0"/>
    <n v="2"/>
    <n v="4"/>
    <m/>
    <m/>
    <m/>
    <m/>
    <m/>
    <m/>
    <m/>
    <m/>
    <m/>
    <m/>
    <m/>
    <m/>
    <m/>
    <m/>
    <m/>
    <m/>
    <m/>
    <m/>
    <m/>
    <m/>
    <m/>
    <m/>
    <m/>
    <m/>
    <m/>
    <m/>
    <m/>
    <m/>
    <m/>
    <m/>
    <m/>
    <m/>
    <m/>
    <m/>
    <m/>
    <m/>
    <m/>
    <m/>
    <m/>
    <m/>
    <m/>
    <m/>
    <m/>
    <m/>
    <m/>
    <m/>
    <m/>
    <m/>
    <m/>
    <m/>
    <m/>
    <m/>
    <m/>
    <m/>
    <m/>
    <m/>
    <m/>
    <m/>
    <m/>
    <m/>
    <m/>
    <m/>
    <m/>
    <m/>
    <m/>
    <m/>
    <s v="peudisponible"/>
    <n v="500"/>
    <s v="meme_pays"/>
    <m/>
    <m/>
    <n v="90"/>
    <n v="30"/>
    <n v="0"/>
    <n v="48"/>
    <n v="48"/>
    <m/>
    <s v="peudisponible"/>
    <n v="200"/>
    <s v="meme_pays"/>
    <m/>
    <m/>
    <n v="30"/>
    <n v="30"/>
    <n v="1"/>
    <n v="100"/>
    <n v="100"/>
    <m/>
    <m/>
    <m/>
    <m/>
    <m/>
    <m/>
    <m/>
    <m/>
    <m/>
    <m/>
    <m/>
    <m/>
    <m/>
    <m/>
    <m/>
    <m/>
    <m/>
    <m/>
    <m/>
    <m/>
    <m/>
    <m/>
    <m/>
    <m/>
    <m/>
    <m/>
    <m/>
    <m/>
    <m/>
    <m/>
    <m/>
    <m/>
    <m/>
    <m/>
    <m/>
    <m/>
    <m/>
    <m/>
    <m/>
    <m/>
    <m/>
    <m/>
    <m/>
    <m/>
    <m/>
    <m/>
    <m/>
    <m/>
    <m/>
    <m/>
    <m/>
    <m/>
    <m/>
    <m/>
    <m/>
    <m/>
    <m/>
    <m/>
    <m/>
    <m/>
    <m/>
    <m/>
    <m/>
    <m/>
    <m/>
    <m/>
    <m/>
    <m/>
    <m/>
    <m/>
    <m/>
    <m/>
    <m/>
    <m/>
    <m/>
    <m/>
    <m/>
    <m/>
    <m/>
    <m/>
    <m/>
    <m/>
    <m/>
    <m/>
    <m/>
    <m/>
    <m/>
    <m/>
    <m/>
    <m/>
    <m/>
    <m/>
    <m/>
    <m/>
    <m/>
    <m/>
    <m/>
    <m/>
    <s v="oui"/>
    <m/>
    <s v="assiette gobelet_plastique"/>
    <n v="0"/>
    <n v="0"/>
    <n v="0"/>
    <n v="0"/>
    <n v="0"/>
    <n v="1"/>
    <n v="1"/>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oint_de_vente"/>
    <s v="oui_produits"/>
    <n v="0"/>
    <n v="1"/>
    <n v="0"/>
    <n v="0"/>
    <n v="0"/>
    <n v="0"/>
    <m/>
    <s v="pas_de_reponse"/>
    <n v="0"/>
    <n v="0"/>
    <n v="0"/>
    <n v="0"/>
    <n v="0"/>
    <n v="0"/>
    <n v="0"/>
    <n v="0"/>
    <n v="1"/>
    <n v="0"/>
    <m/>
    <m/>
    <s v="oui_plusieurs"/>
    <s v="manque_transports autre"/>
    <n v="0"/>
    <n v="1"/>
    <n v="0"/>
    <n v="0"/>
    <n v="0"/>
    <n v="0"/>
    <n v="1"/>
    <n v="0"/>
    <n v="0"/>
    <s v="Le blocus sur tous les axes de la ville"/>
    <s v="autre"/>
    <n v="0"/>
    <n v="0"/>
    <n v="0"/>
    <n v="0"/>
    <n v="0"/>
    <n v="0"/>
    <n v="0"/>
    <n v="1"/>
    <n v="0"/>
    <n v="0"/>
    <s v="Les attaques terroristes aux alentours de la ville"/>
    <s v="route_endommagees routes_ganes"/>
    <n v="0"/>
    <n v="1"/>
    <n v="0"/>
    <n v="0"/>
    <n v="1"/>
    <n v="0"/>
    <n v="0"/>
    <n v="0"/>
    <n v="0"/>
    <m/>
    <s v="aggression enlevement"/>
    <n v="0"/>
    <n v="0"/>
    <n v="0"/>
    <n v="0"/>
    <n v="1"/>
    <n v="1"/>
    <n v="0"/>
    <n v="0"/>
    <n v="0"/>
    <m/>
    <s v="baisse_beaucoup"/>
    <s v="oui"/>
    <m/>
    <s v="Ils ont quittés la localité à cause du blocus de Voie menant Gayeri-Fada"/>
    <s v="baisse_beaucoup"/>
    <s v="oui"/>
    <m/>
    <s v="C'est le blocus"/>
    <m/>
    <m/>
    <m/>
    <m/>
    <m/>
    <n v="429143701"/>
    <d v="2023-05-21T18:14:56"/>
    <m/>
    <m/>
    <s v="submitted_via_web"/>
    <s v="bkf_icsm"/>
    <s v="vEg88UCoFGv45yEpkkQUHG"/>
    <m/>
  </r>
  <r>
    <n v="12"/>
    <s v="6ce62ef2-c2fa-449f-aff8-dd1e6edbaa7a"/>
    <d v="2023-05-21T00:00:00"/>
    <s v="gayeri"/>
    <s v="gayeri1"/>
    <d v="2023-05-21T10:57:34"/>
    <d v="2023-05-21T11:14:27"/>
    <s v="audit.csv"/>
    <m/>
    <m/>
    <s v="pui"/>
    <d v="2023-05-21T00:00:00"/>
    <s v="est"/>
    <s v="komondjari"/>
    <x v="1"/>
    <s v="central"/>
    <m/>
    <m/>
    <s v="Première Urgence Internationnale Burkina Faso (PUI)"/>
    <s v="Marché de Gayeri"/>
    <m/>
    <s v="oui"/>
    <m/>
    <x v="0"/>
    <m/>
    <m/>
    <s v="savon400gr"/>
    <n v="0"/>
    <n v="0"/>
    <n v="1"/>
    <n v="0"/>
    <n v="1"/>
    <m/>
    <m/>
    <m/>
    <m/>
    <m/>
    <m/>
    <m/>
    <m/>
    <m/>
    <m/>
    <m/>
    <m/>
    <m/>
    <m/>
    <m/>
    <m/>
    <m/>
    <m/>
    <m/>
    <m/>
    <m/>
    <m/>
    <m/>
    <m/>
    <m/>
    <m/>
    <m/>
    <s v="nondisponible"/>
    <m/>
    <m/>
    <m/>
    <m/>
    <m/>
    <m/>
    <m/>
    <m/>
    <m/>
    <m/>
    <m/>
    <m/>
    <m/>
    <m/>
    <s v="oui"/>
    <m/>
    <s v="savon400gr"/>
    <n v="0"/>
    <n v="0"/>
    <n v="1"/>
    <n v="0"/>
    <m/>
    <s v="securite"/>
    <n v="1"/>
    <n v="0"/>
    <n v="0"/>
    <n v="0"/>
    <n v="0"/>
    <n v="0"/>
    <n v="0"/>
    <n v="0"/>
    <n v="0"/>
    <n v="0"/>
    <n v="0"/>
    <m/>
    <m/>
    <s v="prix_hausse"/>
    <n v="0"/>
    <n v="1"/>
    <n v="0"/>
    <n v="0"/>
    <s v="savon400gr"/>
    <n v="0"/>
    <n v="0"/>
    <n v="1"/>
    <n v="0"/>
    <s v="Hausse_prix_fournisseurs hausse_cout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credit_informel transfert"/>
    <n v="1"/>
    <n v="0"/>
    <n v="0"/>
    <n v="1"/>
    <n v="0"/>
    <n v="0"/>
    <n v="0"/>
    <n v="0"/>
    <n v="0"/>
    <n v="0"/>
    <n v="0"/>
    <m/>
    <s v="oui_personnel"/>
    <s v="oui_transports oui_produits"/>
    <n v="0"/>
    <n v="1"/>
    <n v="1"/>
    <n v="0"/>
    <n v="0"/>
    <n v="0"/>
    <s v="non_pas_dernierement"/>
    <s v="autre oui_groupe_ethnique"/>
    <n v="0"/>
    <n v="0"/>
    <n v="0"/>
    <n v="0"/>
    <n v="0"/>
    <n v="0"/>
    <n v="1"/>
    <n v="1"/>
    <n v="0"/>
    <n v="0"/>
    <s v="Les peulhs"/>
    <s v="Les habitants des villages environnants"/>
    <s v="oui_plusieurs"/>
    <s v="manque_transports restrictions_mouvements autre"/>
    <n v="0"/>
    <n v="1"/>
    <n v="1"/>
    <n v="0"/>
    <n v="0"/>
    <n v="0"/>
    <n v="1"/>
    <n v="0"/>
    <n v="0"/>
    <s v="Les blocus des villages environnants"/>
    <s v="autre"/>
    <n v="0"/>
    <n v="0"/>
    <n v="0"/>
    <n v="0"/>
    <n v="0"/>
    <n v="0"/>
    <n v="0"/>
    <n v="1"/>
    <n v="0"/>
    <n v="0"/>
    <s v="Fermeture du marché dû à l'insécurité"/>
    <s v="routes_ganes"/>
    <n v="0"/>
    <n v="0"/>
    <n v="0"/>
    <n v="0"/>
    <n v="1"/>
    <n v="0"/>
    <n v="0"/>
    <n v="0"/>
    <n v="0"/>
    <m/>
    <s v="aggression enlevement"/>
    <n v="0"/>
    <n v="0"/>
    <n v="0"/>
    <n v="0"/>
    <n v="1"/>
    <n v="1"/>
    <n v="0"/>
    <n v="0"/>
    <n v="0"/>
    <m/>
    <s v="baisse_beaucoup"/>
    <s v="oui"/>
    <m/>
    <s v="Beaucoup des commerçants ont fuit la localité à cause de l'insécurité"/>
    <s v="baisse_beaucoup"/>
    <s v="oui"/>
    <m/>
    <s v="Les villages voisins sont sous blocus."/>
    <m/>
    <m/>
    <m/>
    <m/>
    <m/>
    <n v="429143728"/>
    <d v="2023-05-21T18:15:02"/>
    <m/>
    <m/>
    <s v="submitted_via_web"/>
    <s v="bkf_icsm"/>
    <s v="vEg88UCoFGv45yEpkkQUHG"/>
    <m/>
  </r>
  <r>
    <n v="13"/>
    <s v="975e152e-226b-4312-a0c4-3a3f473775a9"/>
    <d v="2023-05-21T00:00:00"/>
    <s v="gayeri"/>
    <s v="gayeri1"/>
    <d v="2023-05-21T13:42:29"/>
    <d v="2023-05-21T13:57:10"/>
    <s v="audit.csv"/>
    <m/>
    <m/>
    <s v="pui"/>
    <d v="2023-05-21T00:00:00"/>
    <s v="est"/>
    <s v="komondjari"/>
    <x v="1"/>
    <s v="central"/>
    <m/>
    <m/>
    <s v="Première Urgence Internationnale Burkina Faso (PUI)"/>
    <s v="Marché de Gayeri"/>
    <m/>
    <s v="oui"/>
    <m/>
    <x v="0"/>
    <m/>
    <m/>
    <s v="savon400gr"/>
    <n v="0"/>
    <n v="0"/>
    <n v="1"/>
    <n v="0"/>
    <n v="1"/>
    <m/>
    <m/>
    <m/>
    <m/>
    <m/>
    <m/>
    <m/>
    <m/>
    <m/>
    <m/>
    <m/>
    <m/>
    <m/>
    <m/>
    <m/>
    <m/>
    <m/>
    <m/>
    <m/>
    <m/>
    <m/>
    <m/>
    <m/>
    <m/>
    <m/>
    <m/>
    <m/>
    <s v="peudisponible"/>
    <s v="boule250g"/>
    <n v="0"/>
    <n v="1"/>
    <m/>
    <n v="500"/>
    <s v="meme_pays"/>
    <m/>
    <m/>
    <n v="20"/>
    <n v="30"/>
    <n v="1"/>
    <n v="400"/>
    <n v="400"/>
    <m/>
    <s v="oui"/>
    <m/>
    <s v="savon400gr"/>
    <n v="0"/>
    <n v="0"/>
    <n v="1"/>
    <n v="0"/>
    <m/>
    <s v="securite rarete_transport"/>
    <n v="1"/>
    <n v="0"/>
    <n v="0"/>
    <n v="0"/>
    <n v="0"/>
    <n v="1"/>
    <n v="0"/>
    <n v="0"/>
    <n v="0"/>
    <n v="0"/>
    <n v="0"/>
    <m/>
    <m/>
    <s v="prix_hausse"/>
    <n v="0"/>
    <n v="1"/>
    <n v="0"/>
    <n v="0"/>
    <s v="savon400gr"/>
    <n v="0"/>
    <n v="0"/>
    <n v="1"/>
    <n v="0"/>
    <s v="Hausse_prix_fournisseurs baisse_offre_securite"/>
    <n v="0"/>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n v="0"/>
    <n v="0"/>
    <n v="0"/>
    <n v="1"/>
    <n v="0"/>
    <n v="0"/>
    <n v="0"/>
    <n v="0"/>
    <n v="0"/>
    <n v="0"/>
    <n v="0"/>
    <m/>
    <s v="oui_personnel"/>
    <s v="oui_produits"/>
    <n v="0"/>
    <n v="1"/>
    <n v="0"/>
    <n v="0"/>
    <n v="0"/>
    <n v="0"/>
    <m/>
    <s v="autre"/>
    <n v="0"/>
    <n v="0"/>
    <n v="0"/>
    <n v="0"/>
    <n v="0"/>
    <n v="0"/>
    <n v="0"/>
    <n v="1"/>
    <n v="0"/>
    <n v="0"/>
    <m/>
    <s v="Les gens des villages environnants, dû aux blocus"/>
    <s v="oui_plusieurs"/>
    <s v="manque_transports"/>
    <n v="0"/>
    <n v="1"/>
    <n v="0"/>
    <n v="0"/>
    <n v="0"/>
    <n v="0"/>
    <n v="0"/>
    <n v="0"/>
    <n v="0"/>
    <m/>
    <s v="agression_commercant"/>
    <n v="0"/>
    <n v="0"/>
    <n v="0"/>
    <n v="0"/>
    <n v="0"/>
    <n v="1"/>
    <n v="0"/>
    <n v="0"/>
    <n v="0"/>
    <n v="0"/>
    <m/>
    <s v="route_endommagees routes_ganes"/>
    <n v="0"/>
    <n v="1"/>
    <n v="0"/>
    <n v="0"/>
    <n v="1"/>
    <n v="0"/>
    <n v="0"/>
    <n v="0"/>
    <n v="0"/>
    <m/>
    <s v="enlevement assassinat"/>
    <n v="0"/>
    <n v="0"/>
    <n v="0"/>
    <n v="0"/>
    <n v="0"/>
    <n v="1"/>
    <n v="1"/>
    <n v="0"/>
    <n v="0"/>
    <m/>
    <s v="baisse_beaucoup"/>
    <s v="oui"/>
    <m/>
    <s v="Beaucoup des commerçants ont quittés la localité"/>
    <s v="baisse_beaucoup"/>
    <s v="oui"/>
    <m/>
    <s v="Beaucoup des villages sont sous blocus"/>
    <m/>
    <m/>
    <m/>
    <m/>
    <m/>
    <n v="429143767"/>
    <d v="2023-05-21T18:15:07"/>
    <m/>
    <m/>
    <s v="submitted_via_web"/>
    <s v="bkf_icsm"/>
    <s v="vEg88UCoFGv45yEpkkQUHG"/>
    <m/>
  </r>
  <r>
    <n v="14"/>
    <s v="b548519f-16c1-4ae6-80c0-ac29ecb7b18b"/>
    <d v="2023-05-21T00:00:00"/>
    <s v="gayeri"/>
    <s v="gayeri1"/>
    <d v="2023-05-21T16:31:05"/>
    <d v="2023-05-21T16:43:49"/>
    <s v="audit.csv"/>
    <m/>
    <m/>
    <s v="pui"/>
    <d v="2023-05-21T00:00:00"/>
    <s v="est"/>
    <s v="komondjari"/>
    <x v="1"/>
    <s v="central"/>
    <m/>
    <m/>
    <s v="Première Urgence Internationnale Burkina Faso (PUI)"/>
    <s v="Marché de Gayeri"/>
    <m/>
    <s v="oui"/>
    <m/>
    <x v="0"/>
    <m/>
    <m/>
    <s v="savon400gr"/>
    <n v="0"/>
    <n v="0"/>
    <n v="1"/>
    <n v="0"/>
    <n v="1"/>
    <m/>
    <m/>
    <m/>
    <m/>
    <m/>
    <m/>
    <m/>
    <m/>
    <m/>
    <m/>
    <m/>
    <m/>
    <m/>
    <m/>
    <m/>
    <m/>
    <m/>
    <m/>
    <m/>
    <m/>
    <m/>
    <m/>
    <m/>
    <m/>
    <m/>
    <m/>
    <m/>
    <s v="peudisponible"/>
    <s v="boule250g"/>
    <n v="0"/>
    <n v="1"/>
    <m/>
    <n v="500"/>
    <s v="meme_pays"/>
    <m/>
    <m/>
    <n v="7"/>
    <n v="30"/>
    <n v="1"/>
    <n v="400"/>
    <n v="400"/>
    <m/>
    <s v="oui"/>
    <m/>
    <s v="savon400gr"/>
    <n v="0"/>
    <n v="0"/>
    <n v="1"/>
    <n v="0"/>
    <m/>
    <s v="securite"/>
    <n v="1"/>
    <n v="0"/>
    <n v="0"/>
    <n v="0"/>
    <n v="0"/>
    <n v="0"/>
    <n v="0"/>
    <n v="0"/>
    <n v="0"/>
    <n v="0"/>
    <n v="0"/>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credit_informel"/>
    <n v="1"/>
    <n v="0"/>
    <n v="0"/>
    <n v="1"/>
    <n v="0"/>
    <n v="0"/>
    <n v="0"/>
    <n v="0"/>
    <n v="0"/>
    <n v="0"/>
    <n v="0"/>
    <m/>
    <s v="oui_personnel"/>
    <s v="oui_transports"/>
    <n v="0"/>
    <n v="0"/>
    <n v="1"/>
    <n v="0"/>
    <n v="0"/>
    <n v="0"/>
    <s v="non_jamais"/>
    <s v="oui_groupe_ethnique autre"/>
    <n v="0"/>
    <n v="0"/>
    <n v="0"/>
    <n v="0"/>
    <n v="0"/>
    <n v="0"/>
    <n v="1"/>
    <n v="1"/>
    <n v="0"/>
    <n v="0"/>
    <s v="Les peulhs"/>
    <s v="Les gens des villages environnants"/>
    <s v="oui_plusieurs"/>
    <s v="lieux_insecurite"/>
    <n v="0"/>
    <n v="0"/>
    <n v="0"/>
    <n v="0"/>
    <n v="0"/>
    <n v="1"/>
    <n v="0"/>
    <n v="0"/>
    <n v="0"/>
    <m/>
    <s v="agression_client"/>
    <n v="0"/>
    <n v="0"/>
    <n v="0"/>
    <n v="0"/>
    <n v="0"/>
    <n v="0"/>
    <n v="1"/>
    <n v="0"/>
    <n v="0"/>
    <n v="0"/>
    <m/>
    <s v="routes_ganes"/>
    <n v="0"/>
    <n v="0"/>
    <n v="0"/>
    <n v="0"/>
    <n v="1"/>
    <n v="0"/>
    <n v="0"/>
    <n v="0"/>
    <n v="0"/>
    <m/>
    <s v="enlevement assassinat"/>
    <n v="0"/>
    <n v="0"/>
    <n v="0"/>
    <n v="0"/>
    <n v="0"/>
    <n v="1"/>
    <n v="1"/>
    <n v="0"/>
    <n v="0"/>
    <m/>
    <s v="baisse_beaucoup"/>
    <s v="oui"/>
    <m/>
    <s v="Beaucoup des commerçants ont quittés la localité dû à l'insécurité"/>
    <s v="baisse_beaucoup"/>
    <s v="oui"/>
    <m/>
    <s v="Tous les villages environnants sont sous blocus des groupes armés terroristes"/>
    <s v="RAS"/>
    <m/>
    <m/>
    <m/>
    <m/>
    <n v="429143792"/>
    <d v="2023-05-21T18:15:11"/>
    <m/>
    <m/>
    <s v="submitted_via_web"/>
    <s v="bkf_icsm"/>
    <s v="vEg88UCoFGv45yEpkkQUHG"/>
    <m/>
  </r>
  <r>
    <n v="15"/>
    <s v="454cde9c-1aed-453a-9140-f872620eb4a3"/>
    <d v="2023-05-19T00:00:00"/>
    <s v="gayeri"/>
    <s v="gayeri1"/>
    <d v="2023-05-19T10:21:33"/>
    <d v="2023-05-21T10:33:13"/>
    <s v="audit.csv"/>
    <m/>
    <m/>
    <s v="pui"/>
    <d v="2023-05-19T00:00:00"/>
    <s v="est"/>
    <s v="komondjari"/>
    <x v="1"/>
    <s v="central"/>
    <m/>
    <m/>
    <s v="Première Urgence Internationnale Burkina Faso (PUI)"/>
    <s v="Marché de Gayeri"/>
    <m/>
    <s v="oui"/>
    <m/>
    <x v="0"/>
    <m/>
    <m/>
    <s v="seau"/>
    <n v="1"/>
    <n v="0"/>
    <n v="0"/>
    <n v="0"/>
    <n v="1"/>
    <m/>
    <s v="peudisponible"/>
    <n v="1000"/>
    <s v="meme_pays"/>
    <m/>
    <m/>
    <n v="90"/>
    <n v="10"/>
    <n v="0"/>
    <n v="300"/>
    <n v="648"/>
    <m/>
    <m/>
    <m/>
    <m/>
    <m/>
    <m/>
    <m/>
    <m/>
    <m/>
    <m/>
    <m/>
    <m/>
    <m/>
    <m/>
    <m/>
    <m/>
    <m/>
    <m/>
    <m/>
    <m/>
    <m/>
    <m/>
    <m/>
    <m/>
    <m/>
    <m/>
    <m/>
    <m/>
    <m/>
    <m/>
    <m/>
    <s v="oui"/>
    <m/>
    <s v="seau"/>
    <n v="1"/>
    <n v="0"/>
    <n v="0"/>
    <n v="0"/>
    <m/>
    <s v="securite"/>
    <n v="1"/>
    <n v="0"/>
    <n v="0"/>
    <n v="0"/>
    <n v="0"/>
    <n v="0"/>
    <n v="0"/>
    <n v="0"/>
    <n v="0"/>
    <n v="0"/>
    <n v="0"/>
    <m/>
    <m/>
    <s v="prix_hausse"/>
    <n v="0"/>
    <n v="1"/>
    <n v="0"/>
    <n v="0"/>
    <s v="seau"/>
    <n v="1"/>
    <n v="0"/>
    <n v="0"/>
    <n v="0"/>
    <s v="Hausse_prix_fournisseurs baisse_offre_securite hausse_couts"/>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assiette"/>
    <n v="0"/>
    <n v="0"/>
    <n v="0"/>
    <n v="0"/>
    <n v="0"/>
    <n v="1"/>
    <n v="1"/>
    <n v="0"/>
    <n v="0"/>
    <n v="0"/>
    <n v="0"/>
    <n v="0"/>
    <n v="0"/>
    <n v="0"/>
    <n v="0"/>
    <n v="0"/>
    <n v="2"/>
    <n v="4"/>
    <m/>
    <m/>
    <m/>
    <m/>
    <m/>
    <m/>
    <m/>
    <m/>
    <m/>
    <m/>
    <m/>
    <m/>
    <m/>
    <m/>
    <m/>
    <m/>
    <m/>
    <m/>
    <m/>
    <m/>
    <m/>
    <m/>
    <m/>
    <m/>
    <m/>
    <m/>
    <m/>
    <m/>
    <m/>
    <m/>
    <m/>
    <m/>
    <m/>
    <m/>
    <m/>
    <m/>
    <m/>
    <m/>
    <m/>
    <m/>
    <m/>
    <m/>
    <m/>
    <m/>
    <m/>
    <m/>
    <m/>
    <m/>
    <m/>
    <m/>
    <m/>
    <m/>
    <m/>
    <m/>
    <m/>
    <m/>
    <m/>
    <m/>
    <m/>
    <m/>
    <m/>
    <m/>
    <m/>
    <m/>
    <m/>
    <m/>
    <s v="peudisponible"/>
    <n v="500"/>
    <s v="meme_pays"/>
    <m/>
    <m/>
    <n v="60"/>
    <n v="30"/>
    <n v="0"/>
    <n v="300"/>
    <n v="300"/>
    <m/>
    <s v="peudisponible"/>
    <n v="200"/>
    <s v="meme_pays"/>
    <m/>
    <m/>
    <n v="30"/>
    <n v="30"/>
    <n v="1"/>
    <n v="400"/>
    <n v="200"/>
    <m/>
    <m/>
    <m/>
    <m/>
    <m/>
    <m/>
    <m/>
    <m/>
    <m/>
    <m/>
    <m/>
    <m/>
    <m/>
    <m/>
    <m/>
    <m/>
    <m/>
    <m/>
    <m/>
    <m/>
    <m/>
    <m/>
    <m/>
    <m/>
    <m/>
    <m/>
    <m/>
    <m/>
    <m/>
    <m/>
    <m/>
    <m/>
    <m/>
    <m/>
    <m/>
    <m/>
    <m/>
    <m/>
    <m/>
    <m/>
    <m/>
    <m/>
    <m/>
    <m/>
    <m/>
    <m/>
    <m/>
    <m/>
    <m/>
    <m/>
    <m/>
    <m/>
    <m/>
    <m/>
    <m/>
    <m/>
    <m/>
    <m/>
    <m/>
    <m/>
    <m/>
    <m/>
    <m/>
    <m/>
    <m/>
    <m/>
    <m/>
    <m/>
    <m/>
    <m/>
    <m/>
    <m/>
    <m/>
    <m/>
    <m/>
    <m/>
    <m/>
    <m/>
    <m/>
    <m/>
    <m/>
    <m/>
    <m/>
    <m/>
    <m/>
    <m/>
    <m/>
    <m/>
    <m/>
    <m/>
    <m/>
    <m/>
    <m/>
    <m/>
    <m/>
    <m/>
    <m/>
    <m/>
    <s v="oui"/>
    <m/>
    <s v="assiette gobelet_plastique"/>
    <n v="0"/>
    <n v="0"/>
    <n v="0"/>
    <n v="0"/>
    <n v="0"/>
    <n v="1"/>
    <n v="1"/>
    <n v="0"/>
    <n v="0"/>
    <n v="0"/>
    <n v="0"/>
    <n v="0"/>
    <n v="0"/>
    <n v="0"/>
    <n v="0"/>
    <n v="0"/>
    <m/>
    <s v="securite route_etat"/>
    <n v="1"/>
    <n v="0"/>
    <n v="0"/>
    <n v="1"/>
    <n v="0"/>
    <n v="0"/>
    <n v="0"/>
    <n v="0"/>
    <n v="0"/>
    <n v="0"/>
    <n v="0"/>
    <m/>
    <m/>
    <s v="prix_hausse"/>
    <n v="0"/>
    <n v="1"/>
    <n v="0"/>
    <n v="0"/>
    <s v="gobelet_plastique"/>
    <n v="0"/>
    <n v="0"/>
    <n v="0"/>
    <n v="0"/>
    <n v="0"/>
    <n v="0"/>
    <n v="1"/>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autre transports"/>
    <n v="0"/>
    <n v="0"/>
    <n v="1"/>
    <n v="0"/>
    <n v="0"/>
    <n v="1"/>
    <n v="0"/>
    <n v="1"/>
    <n v="0"/>
    <n v="0"/>
    <s v="Manque de clients actuellement"/>
    <s v="credit_informel transfert"/>
    <n v="1"/>
    <n v="0"/>
    <n v="0"/>
    <n v="1"/>
    <n v="0"/>
    <n v="0"/>
    <n v="0"/>
    <n v="0"/>
    <n v="0"/>
    <n v="0"/>
    <n v="0"/>
    <m/>
    <s v="oui_personnel"/>
    <s v="oui_produits"/>
    <n v="0"/>
    <n v="1"/>
    <n v="0"/>
    <n v="0"/>
    <n v="0"/>
    <n v="0"/>
    <s v="non_jamais"/>
    <s v="aucun"/>
    <n v="1"/>
    <n v="0"/>
    <n v="0"/>
    <n v="0"/>
    <n v="0"/>
    <n v="0"/>
    <n v="0"/>
    <n v="0"/>
    <n v="0"/>
    <n v="0"/>
    <m/>
    <m/>
    <s v="oui_plusieurs"/>
    <s v="restrictions_mouvements"/>
    <n v="0"/>
    <n v="0"/>
    <n v="1"/>
    <n v="0"/>
    <n v="0"/>
    <n v="0"/>
    <n v="0"/>
    <n v="0"/>
    <n v="0"/>
    <m/>
    <s v="pas_de_reponse"/>
    <n v="0"/>
    <n v="0"/>
    <n v="0"/>
    <n v="0"/>
    <n v="0"/>
    <n v="0"/>
    <n v="0"/>
    <n v="0"/>
    <n v="1"/>
    <n v="0"/>
    <m/>
    <s v="routes_ganes"/>
    <n v="0"/>
    <n v="0"/>
    <n v="0"/>
    <n v="0"/>
    <n v="1"/>
    <n v="0"/>
    <n v="0"/>
    <n v="0"/>
    <n v="0"/>
    <m/>
    <s v="aggression enlevement assassinat"/>
    <n v="0"/>
    <n v="0"/>
    <n v="0"/>
    <n v="0"/>
    <n v="1"/>
    <n v="1"/>
    <n v="1"/>
    <n v="0"/>
    <n v="0"/>
    <m/>
    <s v="baisse_beaucoup"/>
    <s v="oui"/>
    <m/>
    <s v="Beaucoup des commerçants ont quitté la localité"/>
    <s v="baisse_beaucoup"/>
    <s v="oui"/>
    <m/>
    <s v="Toutes les voix menant à gayeri sont sous blocus"/>
    <s v="Le marché fonctionne à minima"/>
    <m/>
    <s v="Ras"/>
    <m/>
    <m/>
    <n v="429143916"/>
    <d v="2023-05-21T18:15:41"/>
    <m/>
    <m/>
    <s v="submitted_via_web"/>
    <s v="bkf_icsm"/>
    <s v="vEg88UCoFGv45yEpkkQUHG"/>
    <m/>
  </r>
  <r>
    <n v="16"/>
    <s v="95769f36-6767-45a1-afed-c62450ee73ad"/>
    <d v="2023-05-20T00:00:00"/>
    <s v="matiacoali"/>
    <s v="matiacoali1"/>
    <d v="2023-05-20T08:06:12"/>
    <d v="2023-05-22T10:57:59"/>
    <s v="audit.csv"/>
    <m/>
    <m/>
    <s v="acf"/>
    <d v="2023-05-20T00:00:00"/>
    <s v="est"/>
    <s v="gourma"/>
    <x v="2"/>
    <s v="central"/>
    <m/>
    <m/>
    <s v="Action Contre la Faim Burkina Faso (ACF)"/>
    <s v="Marché de Matiacoali"/>
    <m/>
    <s v="oui"/>
    <m/>
    <x v="0"/>
    <m/>
    <m/>
    <s v="seau"/>
    <n v="1"/>
    <n v="0"/>
    <n v="0"/>
    <n v="0"/>
    <n v="1"/>
    <m/>
    <s v="peudisponible"/>
    <n v="1250"/>
    <s v="meme_pays"/>
    <m/>
    <m/>
    <n v="15"/>
    <n v="14"/>
    <n v="0"/>
    <n v="72"/>
    <n v="0"/>
    <m/>
    <m/>
    <m/>
    <m/>
    <m/>
    <m/>
    <m/>
    <m/>
    <m/>
    <m/>
    <m/>
    <m/>
    <m/>
    <m/>
    <m/>
    <m/>
    <m/>
    <m/>
    <m/>
    <m/>
    <m/>
    <m/>
    <m/>
    <m/>
    <m/>
    <m/>
    <m/>
    <m/>
    <m/>
    <m/>
    <m/>
    <s v="oui"/>
    <m/>
    <s v="seau"/>
    <n v="1"/>
    <n v="0"/>
    <n v="0"/>
    <n v="0"/>
    <m/>
    <s v="route_etat cout_transport"/>
    <n v="0"/>
    <n v="0"/>
    <n v="0"/>
    <n v="1"/>
    <n v="0"/>
    <n v="0"/>
    <n v="1"/>
    <n v="0"/>
    <n v="0"/>
    <n v="0"/>
    <n v="0"/>
    <m/>
    <m/>
    <s v="prix_constants"/>
    <n v="1"/>
    <n v="0"/>
    <n v="0"/>
    <n v="0"/>
    <m/>
    <m/>
    <m/>
    <m/>
    <m/>
    <m/>
    <m/>
    <m/>
    <m/>
    <m/>
    <m/>
    <m/>
    <m/>
    <m/>
    <m/>
    <m/>
    <m/>
    <m/>
    <m/>
    <m/>
    <m/>
    <m/>
    <m/>
    <m/>
    <m/>
    <m/>
    <m/>
    <m/>
    <m/>
    <m/>
    <m/>
    <m/>
    <m/>
    <m/>
    <m/>
    <m/>
    <m/>
    <m/>
    <m/>
    <s v="bache corde pelle"/>
    <n v="1"/>
    <n v="1"/>
    <n v="0"/>
    <n v="1"/>
    <n v="0"/>
    <n v="3"/>
    <m/>
    <s v="peudisponible"/>
    <n v="5000"/>
    <s v="meme_pays"/>
    <m/>
    <m/>
    <n v="25"/>
    <n v="30"/>
    <n v="1"/>
    <n v="40"/>
    <n v="0"/>
    <m/>
    <s v="peudisponible"/>
    <n v="20000"/>
    <s v="meme_pays"/>
    <m/>
    <m/>
    <n v="20"/>
    <n v="0"/>
    <n v="0"/>
    <n v="200"/>
    <n v="0"/>
    <m/>
    <m/>
    <m/>
    <m/>
    <m/>
    <m/>
    <m/>
    <m/>
    <m/>
    <m/>
    <m/>
    <m/>
    <s v="peudisponible"/>
    <n v="2000"/>
    <s v="meme_pays"/>
    <m/>
    <m/>
    <n v="30"/>
    <n v="0"/>
    <n v="0"/>
    <n v="240"/>
    <n v="0"/>
    <m/>
    <s v="oui"/>
    <m/>
    <s v="bache corde pelle"/>
    <n v="1"/>
    <n v="1"/>
    <n v="0"/>
    <n v="1"/>
    <n v="0"/>
    <m/>
    <s v="route_etat securite"/>
    <n v="1"/>
    <n v="0"/>
    <n v="0"/>
    <n v="1"/>
    <n v="0"/>
    <n v="0"/>
    <n v="0"/>
    <n v="0"/>
    <n v="0"/>
    <n v="0"/>
    <n v="0"/>
    <m/>
    <m/>
    <s v="prix_hausse"/>
    <n v="0"/>
    <n v="1"/>
    <n v="0"/>
    <n v="0"/>
    <s v="bache corde pelle"/>
    <n v="1"/>
    <n v="1"/>
    <n v="0"/>
    <n v="1"/>
    <n v="0"/>
    <s v="hausse_couts baisse_offre_securite"/>
    <n v="1"/>
    <n v="0"/>
    <n v="0"/>
    <n v="0"/>
    <n v="0"/>
    <n v="0"/>
    <n v="0"/>
    <n v="0"/>
    <n v="1"/>
    <n v="0"/>
    <n v="0"/>
    <n v="0"/>
    <m/>
    <m/>
    <m/>
    <m/>
    <m/>
    <m/>
    <m/>
    <m/>
    <m/>
    <m/>
    <m/>
    <m/>
    <m/>
    <m/>
    <m/>
    <m/>
    <m/>
    <m/>
    <m/>
    <m/>
    <m/>
    <m/>
    <s v="combustible_charbon marmite5 assiette bassine natte sac_boro marmite7 combustible_gaz couverture pagne"/>
    <n v="0"/>
    <n v="1"/>
    <n v="1"/>
    <n v="1"/>
    <n v="1"/>
    <n v="1"/>
    <n v="0"/>
    <n v="0"/>
    <n v="1"/>
    <n v="1"/>
    <n v="1"/>
    <n v="0"/>
    <n v="0"/>
    <n v="1"/>
    <n v="1"/>
    <n v="0"/>
    <n v="10"/>
    <n v="14"/>
    <m/>
    <m/>
    <m/>
    <m/>
    <m/>
    <m/>
    <m/>
    <m/>
    <m/>
    <m/>
    <m/>
    <m/>
    <s v="disponible"/>
    <s v="sac"/>
    <n v="1"/>
    <n v="0"/>
    <n v="2500"/>
    <m/>
    <s v="meme_localite"/>
    <m/>
    <m/>
    <n v="30"/>
    <n v="3"/>
    <n v="0"/>
    <n v="1000"/>
    <n v="500"/>
    <m/>
    <s v="peudisponible"/>
    <s v="6kg 12kg"/>
    <n v="0"/>
    <n v="1"/>
    <n v="1"/>
    <m/>
    <n v="3750"/>
    <n v="7500"/>
    <s v="meme_region"/>
    <m/>
    <m/>
    <n v="20"/>
    <n v="0"/>
    <n v="0"/>
    <n v="50"/>
    <n v="0"/>
    <m/>
    <s v="peudisponible"/>
    <n v="8000"/>
    <s v="meme_pays"/>
    <m/>
    <m/>
    <n v="30"/>
    <n v="30"/>
    <n v="1"/>
    <n v="10"/>
    <n v="0"/>
    <m/>
    <s v="peudisponible"/>
    <n v="6500"/>
    <s v="meme_pays"/>
    <m/>
    <m/>
    <n v="30"/>
    <n v="30"/>
    <n v="1"/>
    <n v="10"/>
    <n v="0"/>
    <m/>
    <s v="peudisponible"/>
    <n v="300"/>
    <s v="meme_pays"/>
    <m/>
    <m/>
    <n v="30"/>
    <n v="30"/>
    <n v="1"/>
    <n v="120"/>
    <n v="0"/>
    <m/>
    <m/>
    <m/>
    <m/>
    <m/>
    <m/>
    <m/>
    <m/>
    <m/>
    <m/>
    <m/>
    <m/>
    <m/>
    <m/>
    <m/>
    <m/>
    <m/>
    <m/>
    <m/>
    <m/>
    <m/>
    <m/>
    <m/>
    <m/>
    <m/>
    <m/>
    <m/>
    <m/>
    <m/>
    <s v="peudisponible"/>
    <n v="700"/>
    <s v="meme_pays"/>
    <m/>
    <m/>
    <n v="30"/>
    <n v="30"/>
    <n v="1"/>
    <n v="120"/>
    <n v="0"/>
    <m/>
    <s v="peudisponible"/>
    <n v="3500"/>
    <s v="meme_pays"/>
    <m/>
    <m/>
    <n v="30"/>
    <n v="30"/>
    <n v="1"/>
    <n v="140"/>
    <n v="0"/>
    <m/>
    <s v="peudisponible"/>
    <n v="2500"/>
    <s v="meme_pays"/>
    <m/>
    <m/>
    <n v="30"/>
    <n v="40"/>
    <n v="1"/>
    <n v="50"/>
    <n v="0"/>
    <m/>
    <m/>
    <m/>
    <m/>
    <m/>
    <m/>
    <m/>
    <m/>
    <m/>
    <m/>
    <m/>
    <m/>
    <m/>
    <m/>
    <m/>
    <m/>
    <m/>
    <m/>
    <m/>
    <m/>
    <m/>
    <m/>
    <m/>
    <s v="peudisponible"/>
    <s v="oui"/>
    <n v="2000"/>
    <m/>
    <m/>
    <s v="meme_pays"/>
    <m/>
    <m/>
    <n v="30"/>
    <n v="60"/>
    <n v="1"/>
    <n v="300"/>
    <n v="0"/>
    <m/>
    <s v="peudisponible"/>
    <n v="250"/>
    <s v="meme_pays"/>
    <m/>
    <m/>
    <n v="500"/>
    <n v="30"/>
    <n v="0"/>
    <n v="1000"/>
    <n v="0"/>
    <m/>
    <s v="oui"/>
    <m/>
    <s v="marmite7 marmite5 assiette bassine natte sac_boro"/>
    <n v="0"/>
    <n v="0"/>
    <n v="0"/>
    <n v="1"/>
    <n v="1"/>
    <n v="1"/>
    <n v="0"/>
    <n v="0"/>
    <n v="1"/>
    <n v="1"/>
    <n v="0"/>
    <n v="0"/>
    <n v="0"/>
    <n v="0"/>
    <n v="1"/>
    <n v="0"/>
    <m/>
    <s v="securite route_etat rarete_transport cout_transport"/>
    <n v="1"/>
    <n v="0"/>
    <n v="0"/>
    <n v="1"/>
    <n v="0"/>
    <n v="1"/>
    <n v="1"/>
    <n v="0"/>
    <n v="0"/>
    <n v="0"/>
    <n v="0"/>
    <m/>
    <m/>
    <s v="prix_baisse prix_hausse"/>
    <n v="0"/>
    <n v="1"/>
    <n v="1"/>
    <n v="0"/>
    <s v="marmite7 marmite5"/>
    <n v="0"/>
    <n v="0"/>
    <n v="0"/>
    <n v="1"/>
    <n v="1"/>
    <n v="0"/>
    <n v="0"/>
    <n v="0"/>
    <n v="0"/>
    <n v="0"/>
    <n v="0"/>
    <n v="0"/>
    <n v="0"/>
    <n v="0"/>
    <n v="0"/>
    <n v="0"/>
    <s v="hausse_couts baisse_offre_securite"/>
    <n v="1"/>
    <n v="0"/>
    <n v="0"/>
    <n v="0"/>
    <n v="0"/>
    <n v="0"/>
    <n v="0"/>
    <n v="0"/>
    <n v="1"/>
    <n v="0"/>
    <n v="0"/>
    <n v="0"/>
    <m/>
    <s v="combustible_charbon"/>
    <n v="0"/>
    <n v="1"/>
    <n v="0"/>
    <n v="0"/>
    <n v="0"/>
    <n v="0"/>
    <n v="0"/>
    <n v="0"/>
    <n v="0"/>
    <n v="0"/>
    <n v="0"/>
    <n v="0"/>
    <n v="0"/>
    <n v="0"/>
    <n v="0"/>
    <n v="0"/>
    <s v="autre"/>
    <n v="0"/>
    <n v="0"/>
    <n v="0"/>
    <n v="0"/>
    <n v="0"/>
    <n v="0"/>
    <n v="0"/>
    <n v="0"/>
    <n v="0"/>
    <n v="0"/>
    <n v="1"/>
    <n v="0"/>
    <s v="la demande est plus élevée au moment du froid et la saison pluvieuse"/>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recrutement ganes_bandits"/>
    <n v="0"/>
    <n v="1"/>
    <n v="1"/>
    <n v="1"/>
    <n v="1"/>
    <n v="1"/>
    <n v="0"/>
    <n v="0"/>
    <n v="0"/>
    <n v="0"/>
    <m/>
    <s v="argent_mobile transfert"/>
    <n v="0"/>
    <n v="0"/>
    <n v="1"/>
    <n v="1"/>
    <n v="0"/>
    <n v="0"/>
    <n v="0"/>
    <n v="0"/>
    <n v="0"/>
    <n v="0"/>
    <n v="0"/>
    <m/>
    <s v="oui_personnel"/>
    <s v="oui_produits oui_carburant oui_transports"/>
    <n v="0"/>
    <n v="1"/>
    <n v="1"/>
    <n v="1"/>
    <n v="0"/>
    <n v="0"/>
    <m/>
    <s v="oui_groupe_ethnique"/>
    <n v="0"/>
    <n v="0"/>
    <n v="0"/>
    <n v="0"/>
    <n v="0"/>
    <n v="0"/>
    <n v="1"/>
    <n v="0"/>
    <n v="0"/>
    <n v="0"/>
    <s v="les jeunes peulhs"/>
    <m/>
    <s v="oui_un_seul"/>
    <s v="manque_transports personnes_insecurite lieux_insecurite"/>
    <n v="0"/>
    <n v="1"/>
    <n v="0"/>
    <n v="0"/>
    <n v="1"/>
    <n v="1"/>
    <n v="0"/>
    <n v="0"/>
    <n v="0"/>
    <m/>
    <s v="aucun"/>
    <n v="1"/>
    <n v="0"/>
    <n v="0"/>
    <n v="0"/>
    <n v="0"/>
    <n v="0"/>
    <n v="0"/>
    <n v="0"/>
    <n v="0"/>
    <n v="0"/>
    <m/>
    <s v="route_endommagees routes_ganes"/>
    <n v="0"/>
    <n v="1"/>
    <n v="0"/>
    <n v="0"/>
    <n v="1"/>
    <n v="0"/>
    <n v="0"/>
    <n v="0"/>
    <n v="0"/>
    <m/>
    <s v="aggression enlevement assassinat"/>
    <n v="0"/>
    <n v="0"/>
    <n v="0"/>
    <n v="0"/>
    <n v="1"/>
    <n v="1"/>
    <n v="1"/>
    <n v="0"/>
    <n v="0"/>
    <m/>
    <s v="baisse_beaucoup"/>
    <s v="oui"/>
    <m/>
    <s v="manque d'insécurité, le transport est devenue trop cher et aussi un des ponts sur l'axe Matiacoali_Fada a été dynamité par les GOA"/>
    <s v="baisse_beaucoup"/>
    <s v="oui"/>
    <m/>
    <s v="routes impraticables dû à l'insécurité"/>
    <s v="baisse des revenus des commerçants"/>
    <m/>
    <s v="nous demandons aux autorités de réagir pour la sécurité de notre région"/>
    <m/>
    <m/>
    <n v="429546443"/>
    <d v="2023-05-22T13:31:34"/>
    <m/>
    <m/>
    <s v="submitted_via_web"/>
    <s v="bkf_icsm"/>
    <s v="vEg88UCoFGv45yEpkkQUHG"/>
    <m/>
  </r>
  <r>
    <n v="17"/>
    <s v="5a5db54f-7e84-4268-ab34-a92bb9724f96"/>
    <d v="2023-05-20T00:00:00"/>
    <s v="matiacoali"/>
    <s v="matiacoali1"/>
    <d v="2023-05-20T09:13:25"/>
    <d v="2023-05-22T10:57:45"/>
    <s v="audit.csv"/>
    <m/>
    <m/>
    <s v="acf"/>
    <d v="2023-05-20T00:00:00"/>
    <s v="est"/>
    <s v="gourma"/>
    <x v="2"/>
    <s v="central"/>
    <m/>
    <m/>
    <s v="Action Contre la Faim Burkina Faso (ACF)"/>
    <s v="Marché de Matiacoali"/>
    <m/>
    <s v="oui"/>
    <m/>
    <x v="2"/>
    <m/>
    <m/>
    <s v="seau"/>
    <n v="1"/>
    <n v="0"/>
    <n v="0"/>
    <n v="0"/>
    <n v="1"/>
    <m/>
    <s v="disponible"/>
    <n v="1250"/>
    <s v="meme_pays"/>
    <m/>
    <m/>
    <n v="21"/>
    <n v="7"/>
    <n v="0"/>
    <n v="500"/>
    <n v="0"/>
    <m/>
    <m/>
    <m/>
    <m/>
    <m/>
    <m/>
    <m/>
    <m/>
    <m/>
    <m/>
    <m/>
    <m/>
    <m/>
    <m/>
    <m/>
    <m/>
    <m/>
    <m/>
    <m/>
    <m/>
    <m/>
    <m/>
    <m/>
    <m/>
    <m/>
    <m/>
    <m/>
    <m/>
    <m/>
    <m/>
    <m/>
    <s v="oui"/>
    <m/>
    <s v="seau"/>
    <n v="1"/>
    <n v="0"/>
    <n v="0"/>
    <n v="0"/>
    <m/>
    <s v="securite rarete_transport"/>
    <n v="1"/>
    <n v="0"/>
    <n v="0"/>
    <n v="0"/>
    <n v="0"/>
    <n v="1"/>
    <n v="0"/>
    <n v="0"/>
    <n v="0"/>
    <n v="0"/>
    <n v="0"/>
    <m/>
    <m/>
    <s v="prix_hausse"/>
    <n v="0"/>
    <n v="1"/>
    <n v="0"/>
    <n v="0"/>
    <s v="seau"/>
    <n v="1"/>
    <n v="0"/>
    <n v="0"/>
    <n v="0"/>
    <s v="hausse_couts baisse_offre_securite Hausse_prix_fournisseurs"/>
    <n v="1"/>
    <n v="0"/>
    <n v="0"/>
    <n v="0"/>
    <n v="0"/>
    <n v="1"/>
    <n v="0"/>
    <n v="0"/>
    <n v="1"/>
    <n v="0"/>
    <n v="0"/>
    <n v="0"/>
    <m/>
    <m/>
    <m/>
    <m/>
    <m/>
    <m/>
    <m/>
    <m/>
    <m/>
    <m/>
    <m/>
    <m/>
    <m/>
    <m/>
    <m/>
    <m/>
    <m/>
    <m/>
    <m/>
    <m/>
    <m/>
    <s v="bache corde"/>
    <n v="1"/>
    <n v="1"/>
    <n v="0"/>
    <n v="0"/>
    <n v="0"/>
    <n v="2"/>
    <m/>
    <s v="peudisponible"/>
    <n v="5000"/>
    <s v="meme_pays"/>
    <m/>
    <m/>
    <n v="7"/>
    <n v="7"/>
    <n v="1"/>
    <n v="500"/>
    <n v="0"/>
    <m/>
    <s v="peudisponible"/>
    <n v="21000"/>
    <s v="meme_pays"/>
    <m/>
    <m/>
    <n v="30"/>
    <n v="7"/>
    <n v="0"/>
    <n v="40"/>
    <n v="0"/>
    <m/>
    <m/>
    <m/>
    <m/>
    <m/>
    <m/>
    <m/>
    <m/>
    <m/>
    <m/>
    <m/>
    <m/>
    <m/>
    <m/>
    <m/>
    <m/>
    <m/>
    <m/>
    <m/>
    <m/>
    <m/>
    <m/>
    <m/>
    <s v="oui"/>
    <m/>
    <s v="bache corde"/>
    <n v="1"/>
    <n v="1"/>
    <n v="0"/>
    <n v="0"/>
    <n v="0"/>
    <m/>
    <s v="securite route_etat rarete_transport"/>
    <n v="1"/>
    <n v="0"/>
    <n v="0"/>
    <n v="1"/>
    <n v="0"/>
    <n v="1"/>
    <n v="0"/>
    <n v="0"/>
    <n v="0"/>
    <n v="0"/>
    <n v="0"/>
    <m/>
    <m/>
    <s v="prix_hausse"/>
    <n v="0"/>
    <n v="1"/>
    <n v="0"/>
    <n v="0"/>
    <s v="bache corde"/>
    <n v="1"/>
    <n v="1"/>
    <n v="0"/>
    <n v="0"/>
    <n v="0"/>
    <s v="hausse_couts hausse_demande_clients Hausse_prix_fournisseurs"/>
    <n v="1"/>
    <n v="0"/>
    <n v="0"/>
    <n v="1"/>
    <n v="0"/>
    <n v="1"/>
    <n v="0"/>
    <n v="0"/>
    <n v="0"/>
    <n v="0"/>
    <n v="0"/>
    <n v="0"/>
    <m/>
    <m/>
    <m/>
    <m/>
    <m/>
    <m/>
    <m/>
    <m/>
    <m/>
    <m/>
    <m/>
    <m/>
    <m/>
    <m/>
    <m/>
    <m/>
    <m/>
    <m/>
    <m/>
    <m/>
    <m/>
    <m/>
    <s v="marmite7 marmite5 assiette gobelet_plastique sac_boro"/>
    <n v="0"/>
    <n v="0"/>
    <n v="0"/>
    <n v="1"/>
    <n v="1"/>
    <n v="1"/>
    <n v="1"/>
    <n v="0"/>
    <n v="0"/>
    <n v="0"/>
    <n v="0"/>
    <n v="0"/>
    <n v="0"/>
    <n v="0"/>
    <n v="1"/>
    <n v="0"/>
    <n v="5"/>
    <n v="8"/>
    <m/>
    <m/>
    <m/>
    <m/>
    <m/>
    <m/>
    <m/>
    <m/>
    <m/>
    <m/>
    <m/>
    <m/>
    <m/>
    <m/>
    <m/>
    <m/>
    <m/>
    <m/>
    <m/>
    <m/>
    <m/>
    <m/>
    <m/>
    <m/>
    <m/>
    <m/>
    <m/>
    <m/>
    <m/>
    <m/>
    <m/>
    <m/>
    <m/>
    <m/>
    <m/>
    <m/>
    <m/>
    <m/>
    <m/>
    <m/>
    <m/>
    <m/>
    <m/>
    <m/>
    <s v="peudisponible"/>
    <n v="7500"/>
    <s v="meme_pays"/>
    <m/>
    <m/>
    <n v="30"/>
    <n v="7"/>
    <n v="0"/>
    <n v="100"/>
    <n v="0"/>
    <m/>
    <s v="peudisponible"/>
    <n v="6000"/>
    <s v="meme_pays"/>
    <m/>
    <m/>
    <n v="30"/>
    <n v="7"/>
    <n v="0"/>
    <n v="100"/>
    <n v="0"/>
    <m/>
    <s v="peudisponible"/>
    <n v="500"/>
    <s v="meme_pays"/>
    <m/>
    <m/>
    <n v="14"/>
    <n v="20"/>
    <n v="1"/>
    <n v="40"/>
    <n v="0"/>
    <m/>
    <s v="peudisponible"/>
    <n v="250"/>
    <s v="meme_pays"/>
    <m/>
    <m/>
    <n v="7"/>
    <n v="30"/>
    <n v="1"/>
    <n v="2880"/>
    <n v="0"/>
    <m/>
    <m/>
    <m/>
    <m/>
    <m/>
    <m/>
    <m/>
    <m/>
    <m/>
    <m/>
    <m/>
    <m/>
    <m/>
    <m/>
    <m/>
    <m/>
    <m/>
    <m/>
    <m/>
    <m/>
    <m/>
    <m/>
    <m/>
    <m/>
    <m/>
    <m/>
    <m/>
    <m/>
    <m/>
    <m/>
    <m/>
    <m/>
    <m/>
    <m/>
    <m/>
    <m/>
    <m/>
    <m/>
    <m/>
    <m/>
    <m/>
    <m/>
    <m/>
    <m/>
    <m/>
    <m/>
    <m/>
    <m/>
    <m/>
    <m/>
    <m/>
    <m/>
    <m/>
    <m/>
    <m/>
    <m/>
    <m/>
    <m/>
    <m/>
    <m/>
    <m/>
    <m/>
    <m/>
    <m/>
    <m/>
    <m/>
    <m/>
    <m/>
    <m/>
    <m/>
    <m/>
    <m/>
    <m/>
    <m/>
    <m/>
    <m/>
    <m/>
    <m/>
    <m/>
    <m/>
    <m/>
    <m/>
    <m/>
    <m/>
    <m/>
    <m/>
    <m/>
    <s v="peudisponible"/>
    <n v="250"/>
    <s v="meme_pays"/>
    <m/>
    <m/>
    <n v="20"/>
    <n v="30"/>
    <n v="1"/>
    <n v="2500"/>
    <n v="0"/>
    <m/>
    <s v="oui"/>
    <m/>
    <s v="marmite7 marmite5 assiette gobelet_plastique sac_boro"/>
    <n v="0"/>
    <n v="0"/>
    <n v="0"/>
    <n v="1"/>
    <n v="1"/>
    <n v="1"/>
    <n v="1"/>
    <n v="0"/>
    <n v="0"/>
    <n v="0"/>
    <n v="0"/>
    <n v="0"/>
    <n v="0"/>
    <n v="0"/>
    <n v="1"/>
    <n v="0"/>
    <m/>
    <s v="securite route_etat rarete_transport"/>
    <n v="1"/>
    <n v="0"/>
    <n v="0"/>
    <n v="1"/>
    <n v="0"/>
    <n v="1"/>
    <n v="0"/>
    <n v="0"/>
    <n v="0"/>
    <n v="0"/>
    <n v="0"/>
    <m/>
    <m/>
    <s v="prix_hausse"/>
    <n v="0"/>
    <n v="1"/>
    <n v="0"/>
    <n v="0"/>
    <s v="marmite7 marmite5 assiette gobelet_plastique sac_boro"/>
    <n v="0"/>
    <n v="0"/>
    <n v="0"/>
    <n v="1"/>
    <n v="1"/>
    <n v="1"/>
    <n v="1"/>
    <n v="0"/>
    <n v="0"/>
    <n v="0"/>
    <n v="0"/>
    <n v="0"/>
    <n v="0"/>
    <n v="0"/>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achat_liquidites ganes_bandits"/>
    <n v="0"/>
    <n v="1"/>
    <n v="0"/>
    <n v="1"/>
    <n v="0"/>
    <n v="1"/>
    <n v="0"/>
    <n v="0"/>
    <n v="0"/>
    <n v="0"/>
    <m/>
    <s v="argent_mobile transfert"/>
    <n v="0"/>
    <n v="0"/>
    <n v="1"/>
    <n v="1"/>
    <n v="0"/>
    <n v="0"/>
    <n v="0"/>
    <n v="0"/>
    <n v="0"/>
    <n v="0"/>
    <n v="0"/>
    <m/>
    <s v="oui_collectif"/>
    <s v="oui_produits oui_transports oui_carburant"/>
    <n v="0"/>
    <n v="1"/>
    <n v="1"/>
    <n v="1"/>
    <n v="0"/>
    <n v="0"/>
    <m/>
    <s v="oui_groupe_ethnique"/>
    <n v="0"/>
    <n v="0"/>
    <n v="0"/>
    <n v="0"/>
    <n v="0"/>
    <n v="0"/>
    <n v="1"/>
    <n v="0"/>
    <n v="0"/>
    <n v="0"/>
    <s v="Les peulhs"/>
    <m/>
    <s v="oui_un_seul"/>
    <s v="aucun"/>
    <n v="1"/>
    <n v="0"/>
    <n v="0"/>
    <n v="0"/>
    <n v="0"/>
    <n v="0"/>
    <n v="0"/>
    <n v="0"/>
    <n v="0"/>
    <m/>
    <s v="aucun"/>
    <n v="1"/>
    <n v="0"/>
    <n v="0"/>
    <n v="0"/>
    <n v="0"/>
    <n v="0"/>
    <n v="0"/>
    <n v="0"/>
    <n v="0"/>
    <n v="0"/>
    <m/>
    <s v="route_endommagees routes_ganes"/>
    <n v="0"/>
    <n v="1"/>
    <n v="0"/>
    <n v="0"/>
    <n v="1"/>
    <n v="0"/>
    <n v="0"/>
    <n v="0"/>
    <n v="0"/>
    <m/>
    <s v="aggression enlevement assassinat"/>
    <n v="0"/>
    <n v="0"/>
    <n v="0"/>
    <n v="0"/>
    <n v="1"/>
    <n v="1"/>
    <n v="1"/>
    <n v="0"/>
    <n v="0"/>
    <m/>
    <s v="baisse_beaucoup"/>
    <s v="oui"/>
    <m/>
    <s v="c'est dû à l'insécurité"/>
    <s v="baisse_beaucoup"/>
    <s v="oui"/>
    <m/>
    <s v="l'insécurité"/>
    <s v="nos revenus sont en faillitte"/>
    <m/>
    <m/>
    <m/>
    <m/>
    <n v="429546451"/>
    <d v="2023-05-22T13:31:35"/>
    <m/>
    <m/>
    <s v="submitted_via_web"/>
    <s v="bkf_icsm"/>
    <s v="vEg88UCoFGv45yEpkkQUHG"/>
    <m/>
  </r>
  <r>
    <n v="18"/>
    <s v="16c91ad1-ef42-4c32-8974-c765056948d3"/>
    <d v="2023-05-20T00:00:00"/>
    <s v="matiacoali"/>
    <s v="matiacoali2"/>
    <d v="2023-05-20T07:39:30"/>
    <d v="2023-05-20T13:08:50"/>
    <s v="audit.csv"/>
    <m/>
    <m/>
    <s v="acf"/>
    <d v="2023-05-20T00:00:00"/>
    <s v="est"/>
    <s v="gourma"/>
    <x v="2"/>
    <s v="central"/>
    <m/>
    <m/>
    <s v="Action Contre la Faim Burkina Faso (ACF)"/>
    <s v="Marché de Matiacoali"/>
    <m/>
    <s v="oui"/>
    <m/>
    <x v="1"/>
    <m/>
    <m/>
    <s v="savon400gr"/>
    <n v="0"/>
    <n v="0"/>
    <n v="1"/>
    <n v="0"/>
    <n v="1"/>
    <m/>
    <m/>
    <m/>
    <m/>
    <m/>
    <m/>
    <m/>
    <m/>
    <m/>
    <m/>
    <m/>
    <m/>
    <m/>
    <m/>
    <m/>
    <m/>
    <m/>
    <m/>
    <m/>
    <m/>
    <m/>
    <m/>
    <m/>
    <m/>
    <m/>
    <m/>
    <m/>
    <s v="peudisponible"/>
    <s v="boule400g boule250g"/>
    <n v="1"/>
    <n v="1"/>
    <n v="400"/>
    <n v="250"/>
    <s v="meme_province"/>
    <m/>
    <m/>
    <n v="20"/>
    <n v="20"/>
    <n v="1"/>
    <n v="4000"/>
    <n v="0"/>
    <m/>
    <s v="oui"/>
    <m/>
    <s v="savon400gr"/>
    <n v="0"/>
    <n v="0"/>
    <n v="1"/>
    <n v="0"/>
    <m/>
    <s v="securite autre rarete_transport prix_fournisseurs cout_transport route_etat"/>
    <n v="1"/>
    <n v="0"/>
    <n v="0"/>
    <n v="1"/>
    <n v="1"/>
    <n v="1"/>
    <n v="1"/>
    <n v="0"/>
    <n v="0"/>
    <n v="1"/>
    <n v="0"/>
    <s v="Le pont reliant Fada le village a été détruit"/>
    <m/>
    <s v="prix_hausse"/>
    <n v="0"/>
    <n v="1"/>
    <n v="0"/>
    <n v="0"/>
    <s v="savon400gr"/>
    <n v="0"/>
    <n v="0"/>
    <n v="1"/>
    <n v="0"/>
    <s v="baisse_offre_securite hausse_couts Hausse_prix_fournisseurs"/>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m/>
    <m/>
    <s v="disponible"/>
    <s v="sac sachet"/>
    <n v="1"/>
    <n v="1"/>
    <n v="3000"/>
    <n v="100"/>
    <s v="meme_localite"/>
    <m/>
    <m/>
    <n v="30"/>
    <n v="7"/>
    <n v="0"/>
    <n v="10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n v="0"/>
    <n v="1"/>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transfert"/>
    <n v="0"/>
    <n v="0"/>
    <n v="1"/>
    <n v="1"/>
    <n v="0"/>
    <n v="0"/>
    <n v="0"/>
    <n v="0"/>
    <n v="0"/>
    <n v="0"/>
    <n v="0"/>
    <m/>
    <s v="oui_point_de_vente"/>
    <s v="oui_carburant oui_transports"/>
    <n v="0"/>
    <n v="0"/>
    <n v="1"/>
    <n v="1"/>
    <n v="0"/>
    <n v="0"/>
    <m/>
    <s v="pas_de_reponse"/>
    <n v="0"/>
    <n v="0"/>
    <n v="0"/>
    <n v="0"/>
    <n v="0"/>
    <n v="0"/>
    <n v="0"/>
    <n v="0"/>
    <n v="1"/>
    <n v="0"/>
    <m/>
    <m/>
    <s v="oui_plusieurs"/>
    <s v="manque_transports autre lieux_insecurite"/>
    <n v="0"/>
    <n v="1"/>
    <n v="0"/>
    <n v="0"/>
    <n v="0"/>
    <n v="1"/>
    <n v="1"/>
    <n v="0"/>
    <n v="0"/>
    <s v="Le pont l'axe Fada Matiacoali a été sauté"/>
    <s v="autre"/>
    <n v="0"/>
    <n v="0"/>
    <n v="0"/>
    <n v="0"/>
    <n v="0"/>
    <n v="0"/>
    <n v="0"/>
    <n v="1"/>
    <n v="0"/>
    <n v="0"/>
    <s v="Pont sauté"/>
    <s v="routes_barrees routes_ganes"/>
    <n v="0"/>
    <n v="0"/>
    <n v="0"/>
    <n v="1"/>
    <n v="1"/>
    <n v="0"/>
    <n v="0"/>
    <n v="0"/>
    <n v="0"/>
    <m/>
    <s v="aggression enlevement"/>
    <n v="0"/>
    <n v="0"/>
    <n v="0"/>
    <n v="0"/>
    <n v="1"/>
    <n v="1"/>
    <n v="0"/>
    <n v="0"/>
    <n v="0"/>
    <m/>
    <s v="augmente_beaucoup"/>
    <s v="oui"/>
    <s v="Insécurité"/>
    <m/>
    <s v="augmente_beaucoup"/>
    <s v="oui"/>
    <s v="Absence de pont sur l'axe Fada , insécurité des routes pour venir dans le village"/>
    <m/>
    <s v="RAS"/>
    <m/>
    <s v="Ras"/>
    <m/>
    <m/>
    <n v="429562839"/>
    <d v="2023-05-22T13:55:03"/>
    <m/>
    <m/>
    <s v="submitted_via_web"/>
    <s v="bkf_icsm"/>
    <s v="vEg88UCoFGv45yEpkkQUHG"/>
    <m/>
  </r>
  <r>
    <n v="19"/>
    <s v="a6fa36d9-6c5c-47f4-9bb0-d0f41be94209"/>
    <d v="2023-05-20T00:00:00"/>
    <s v="matiacoali"/>
    <s v="matiacoali2"/>
    <d v="2023-05-20T08:18:09"/>
    <d v="2023-05-20T13:17:44"/>
    <s v="audit.csv"/>
    <m/>
    <m/>
    <s v="acf"/>
    <d v="2023-05-20T00:00:00"/>
    <s v="est"/>
    <s v="gourma"/>
    <x v="2"/>
    <s v="central"/>
    <m/>
    <m/>
    <s v="Action Contre la Faim Burkina Faso (ACF)"/>
    <s v="Marché de Matiacoali"/>
    <m/>
    <s v="oui"/>
    <m/>
    <x v="1"/>
    <m/>
    <m/>
    <s v="seau"/>
    <n v="1"/>
    <n v="0"/>
    <n v="0"/>
    <n v="0"/>
    <n v="1"/>
    <m/>
    <s v="disponible"/>
    <n v="1500"/>
    <s v="meme_province"/>
    <m/>
    <m/>
    <n v="15"/>
    <n v="10"/>
    <n v="0"/>
    <n v="200"/>
    <n v="0"/>
    <m/>
    <m/>
    <m/>
    <m/>
    <m/>
    <m/>
    <m/>
    <m/>
    <m/>
    <m/>
    <m/>
    <m/>
    <m/>
    <m/>
    <m/>
    <m/>
    <m/>
    <m/>
    <m/>
    <m/>
    <m/>
    <m/>
    <m/>
    <m/>
    <m/>
    <m/>
    <m/>
    <m/>
    <m/>
    <m/>
    <m/>
    <s v="oui"/>
    <m/>
    <s v="seau"/>
    <n v="1"/>
    <n v="0"/>
    <n v="0"/>
    <n v="0"/>
    <m/>
    <s v="securite route_etat"/>
    <n v="1"/>
    <n v="0"/>
    <n v="0"/>
    <n v="1"/>
    <n v="0"/>
    <n v="0"/>
    <n v="0"/>
    <n v="0"/>
    <n v="0"/>
    <n v="0"/>
    <n v="0"/>
    <m/>
    <m/>
    <s v="prix_hausse"/>
    <n v="0"/>
    <n v="1"/>
    <n v="0"/>
    <n v="0"/>
    <s v="seau"/>
    <n v="1"/>
    <n v="0"/>
    <n v="0"/>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gobelet_plastique assiette bassine gobelet_acier"/>
    <n v="0"/>
    <n v="0"/>
    <n v="0"/>
    <n v="1"/>
    <n v="1"/>
    <n v="1"/>
    <n v="1"/>
    <n v="1"/>
    <n v="1"/>
    <n v="0"/>
    <n v="0"/>
    <n v="0"/>
    <n v="0"/>
    <n v="0"/>
    <n v="0"/>
    <n v="0"/>
    <n v="6"/>
    <n v="8"/>
    <m/>
    <m/>
    <m/>
    <m/>
    <m/>
    <m/>
    <m/>
    <m/>
    <m/>
    <m/>
    <m/>
    <m/>
    <m/>
    <m/>
    <m/>
    <m/>
    <m/>
    <m/>
    <m/>
    <m/>
    <m/>
    <m/>
    <m/>
    <m/>
    <m/>
    <m/>
    <m/>
    <m/>
    <m/>
    <m/>
    <m/>
    <m/>
    <m/>
    <m/>
    <m/>
    <m/>
    <m/>
    <m/>
    <m/>
    <m/>
    <m/>
    <m/>
    <m/>
    <m/>
    <s v="disponible"/>
    <n v="8500"/>
    <s v="meme_province"/>
    <m/>
    <m/>
    <n v="20"/>
    <n v="15"/>
    <n v="0"/>
    <n v="100"/>
    <n v="0"/>
    <m/>
    <s v="disponible"/>
    <n v="6500"/>
    <s v="meme_province"/>
    <m/>
    <m/>
    <n v="10"/>
    <n v="10"/>
    <n v="1"/>
    <n v="100"/>
    <n v="0"/>
    <m/>
    <s v="disponible"/>
    <n v="500"/>
    <s v="meme_province"/>
    <m/>
    <m/>
    <n v="15"/>
    <n v="20"/>
    <n v="1"/>
    <n v="300"/>
    <n v="0"/>
    <m/>
    <s v="peudisponible"/>
    <n v="300"/>
    <s v="meme_province"/>
    <m/>
    <m/>
    <n v="10"/>
    <n v="10"/>
    <n v="1"/>
    <n v="400"/>
    <n v="0"/>
    <m/>
    <s v="peudisponible"/>
    <s v="1l 0_5l 0_25l"/>
    <n v="1"/>
    <n v="1"/>
    <n v="1"/>
    <n v="2000"/>
    <n v="2500"/>
    <n v="3000"/>
    <s v="meme_province"/>
    <m/>
    <m/>
    <n v="20"/>
    <n v="15"/>
    <n v="0"/>
    <n v="200"/>
    <n v="0"/>
    <m/>
    <s v="disponible"/>
    <n v="2500"/>
    <s v="meme_province"/>
    <m/>
    <m/>
    <n v="10"/>
    <n v="10"/>
    <n v="1"/>
    <n v="150"/>
    <n v="0"/>
    <m/>
    <m/>
    <m/>
    <m/>
    <m/>
    <m/>
    <m/>
    <m/>
    <m/>
    <m/>
    <m/>
    <m/>
    <m/>
    <m/>
    <m/>
    <m/>
    <m/>
    <m/>
    <m/>
    <m/>
    <m/>
    <m/>
    <m/>
    <m/>
    <m/>
    <m/>
    <m/>
    <m/>
    <m/>
    <m/>
    <m/>
    <m/>
    <m/>
    <m/>
    <m/>
    <m/>
    <m/>
    <m/>
    <m/>
    <m/>
    <m/>
    <m/>
    <m/>
    <m/>
    <m/>
    <m/>
    <m/>
    <m/>
    <m/>
    <m/>
    <m/>
    <m/>
    <m/>
    <m/>
    <m/>
    <m/>
    <m/>
    <m/>
    <m/>
    <m/>
    <m/>
    <m/>
    <m/>
    <m/>
    <m/>
    <m/>
    <m/>
    <m/>
    <m/>
    <m/>
    <s v="oui"/>
    <m/>
    <s v="marmite7 marmite5 assiette gobelet_plastique gobelet_acier bassine"/>
    <n v="0"/>
    <n v="0"/>
    <n v="0"/>
    <n v="1"/>
    <n v="1"/>
    <n v="1"/>
    <n v="1"/>
    <n v="1"/>
    <n v="1"/>
    <n v="0"/>
    <n v="0"/>
    <n v="0"/>
    <n v="0"/>
    <n v="0"/>
    <n v="0"/>
    <n v="0"/>
    <m/>
    <s v="securite cout_transport rarete_transport"/>
    <n v="1"/>
    <n v="0"/>
    <n v="0"/>
    <n v="0"/>
    <n v="0"/>
    <n v="1"/>
    <n v="1"/>
    <n v="0"/>
    <n v="0"/>
    <n v="0"/>
    <n v="0"/>
    <m/>
    <m/>
    <s v="prix_hausse"/>
    <n v="0"/>
    <n v="1"/>
    <n v="0"/>
    <n v="0"/>
    <s v="marmite7 marmite5 assiette gobelet_plastique gobelet_acier bassine"/>
    <n v="0"/>
    <n v="0"/>
    <n v="0"/>
    <n v="1"/>
    <n v="1"/>
    <n v="1"/>
    <n v="1"/>
    <n v="1"/>
    <n v="1"/>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liquidites recrutement ganes_bandits"/>
    <n v="0"/>
    <n v="0"/>
    <n v="1"/>
    <n v="1"/>
    <n v="1"/>
    <n v="1"/>
    <n v="0"/>
    <n v="0"/>
    <n v="0"/>
    <n v="0"/>
    <m/>
    <s v="argent_mobile"/>
    <n v="0"/>
    <n v="0"/>
    <n v="1"/>
    <n v="0"/>
    <n v="0"/>
    <n v="0"/>
    <n v="0"/>
    <n v="0"/>
    <n v="0"/>
    <n v="0"/>
    <n v="0"/>
    <m/>
    <s v="oui_point_de_vente"/>
    <s v="oui_transports"/>
    <n v="0"/>
    <n v="0"/>
    <n v="1"/>
    <n v="0"/>
    <n v="0"/>
    <n v="0"/>
    <m/>
    <s v="pas_de_reponse"/>
    <n v="0"/>
    <n v="0"/>
    <n v="0"/>
    <n v="0"/>
    <n v="0"/>
    <n v="0"/>
    <n v="0"/>
    <n v="0"/>
    <n v="1"/>
    <n v="0"/>
    <m/>
    <m/>
    <s v="oui_plusieurs"/>
    <s v="manque_transports"/>
    <n v="0"/>
    <n v="1"/>
    <n v="0"/>
    <n v="0"/>
    <n v="0"/>
    <n v="0"/>
    <n v="0"/>
    <n v="0"/>
    <n v="0"/>
    <m/>
    <s v="autre"/>
    <n v="0"/>
    <n v="0"/>
    <n v="0"/>
    <n v="0"/>
    <n v="0"/>
    <n v="0"/>
    <n v="0"/>
    <n v="1"/>
    <n v="0"/>
    <n v="0"/>
    <s v="Insécurité"/>
    <s v="routes_barrees routes_ganes"/>
    <n v="0"/>
    <n v="0"/>
    <n v="0"/>
    <n v="1"/>
    <n v="1"/>
    <n v="0"/>
    <n v="0"/>
    <n v="0"/>
    <n v="0"/>
    <m/>
    <s v="enlevement autre"/>
    <n v="0"/>
    <n v="0"/>
    <n v="0"/>
    <n v="0"/>
    <n v="0"/>
    <n v="1"/>
    <n v="0"/>
    <n v="1"/>
    <n v="0"/>
    <s v="Pont dinanmiger"/>
    <s v="augmente_beaucoup"/>
    <s v="oui"/>
    <s v="Insécurité et transport très très rare"/>
    <m/>
    <s v="augmente_beaucoup"/>
    <s v="oui"/>
    <s v="Insécurité"/>
    <m/>
    <s v="Tenir compte des commerçants de la zone payer les articles dans la localité"/>
    <m/>
    <s v="A présent le marché utilise  leurs anciens stocks grâce aux convoies et quelques transporteurs qui suivaient la route.Mais actuellement depuis que le pont qui relie Fada Matiacoali a été détruits tout c'est compliqué,Pas de transporteurs pour le transport"/>
    <m/>
    <m/>
    <n v="429562855"/>
    <d v="2023-05-22T13:55:04"/>
    <m/>
    <m/>
    <s v="submitted_via_web"/>
    <s v="bkf_icsm"/>
    <s v="vEg88UCoFGv45yEpkkQUHG"/>
    <m/>
  </r>
  <r>
    <n v="20"/>
    <s v="61f52da5-3913-4c6e-ad6c-37e2406933a6"/>
    <d v="2023-05-22T00:00:00"/>
    <s v="gayeri"/>
    <s v="gayeri1"/>
    <d v="2023-05-22T13:11:33"/>
    <d v="2023-05-22T13:34:02"/>
    <s v="audit.csv"/>
    <m/>
    <m/>
    <s v="pui"/>
    <d v="2023-05-22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peudisponible"/>
    <n v="10000"/>
    <s v="meme_pays"/>
    <m/>
    <m/>
    <n v="90"/>
    <n v="30"/>
    <n v="0"/>
    <n v="300"/>
    <n v="300"/>
    <m/>
    <m/>
    <m/>
    <m/>
    <m/>
    <m/>
    <m/>
    <m/>
    <m/>
    <m/>
    <m/>
    <m/>
    <s v="peudisponible"/>
    <n v="1500"/>
    <s v="meme_pays"/>
    <m/>
    <m/>
    <n v="90"/>
    <n v="30"/>
    <n v="0"/>
    <n v="500"/>
    <n v="500"/>
    <m/>
    <s v="peudisponible"/>
    <n v="5000"/>
    <s v="meme_pays"/>
    <m/>
    <m/>
    <n v="30"/>
    <n v="30"/>
    <n v="1"/>
    <n v="200"/>
    <n v="200"/>
    <m/>
    <s v="oui"/>
    <m/>
    <s v="bache tenaille pelle"/>
    <n v="1"/>
    <n v="0"/>
    <n v="1"/>
    <n v="1"/>
    <n v="0"/>
    <m/>
    <s v="securite autre"/>
    <n v="1"/>
    <n v="0"/>
    <n v="0"/>
    <n v="0"/>
    <n v="0"/>
    <n v="0"/>
    <n v="0"/>
    <n v="0"/>
    <n v="0"/>
    <n v="1"/>
    <n v="0"/>
    <s v="Nos potentiels clients n'ont plus accès à notre marché"/>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transfert"/>
    <n v="0"/>
    <n v="0"/>
    <n v="0"/>
    <n v="1"/>
    <n v="0"/>
    <n v="1"/>
    <n v="0"/>
    <n v="0"/>
    <n v="0"/>
    <n v="0"/>
    <n v="0"/>
    <m/>
    <s v="oui_point_de_vente"/>
    <s v="oui_produits"/>
    <n v="0"/>
    <n v="1"/>
    <n v="0"/>
    <n v="0"/>
    <n v="0"/>
    <n v="0"/>
    <m/>
    <s v="oui_groupe_ethnique"/>
    <n v="0"/>
    <n v="0"/>
    <n v="0"/>
    <n v="0"/>
    <n v="0"/>
    <n v="0"/>
    <n v="1"/>
    <n v="0"/>
    <n v="0"/>
    <n v="0"/>
    <s v="Les peulhs"/>
    <m/>
    <s v="oui_plusieurs"/>
    <s v="manque_transports lieux_insecurite"/>
    <n v="0"/>
    <n v="1"/>
    <n v="0"/>
    <n v="0"/>
    <n v="0"/>
    <n v="1"/>
    <n v="0"/>
    <n v="0"/>
    <n v="0"/>
    <m/>
    <s v="agression_commercant agression_client"/>
    <n v="0"/>
    <n v="0"/>
    <n v="0"/>
    <n v="0"/>
    <n v="0"/>
    <n v="1"/>
    <n v="1"/>
    <n v="0"/>
    <n v="0"/>
    <n v="0"/>
    <m/>
    <s v="route_endommagees routes_ganes"/>
    <n v="0"/>
    <n v="1"/>
    <n v="0"/>
    <n v="0"/>
    <n v="1"/>
    <n v="0"/>
    <n v="0"/>
    <n v="0"/>
    <n v="0"/>
    <m/>
    <s v="aggression enlevement"/>
    <n v="0"/>
    <n v="0"/>
    <n v="0"/>
    <n v="0"/>
    <n v="1"/>
    <n v="1"/>
    <n v="0"/>
    <n v="0"/>
    <n v="0"/>
    <m/>
    <s v="baisse_beaucoup"/>
    <s v="oui"/>
    <m/>
    <s v="Beaucoup des commerçants ont quittés la localité dû au blocus de gayeri Fada"/>
    <s v="baisse_beaucoup"/>
    <s v="oui"/>
    <m/>
    <s v="Tous les villages environnants sont sous blocus."/>
    <s v="Nous demandons aux autorités de nous aider pour lever le blocus."/>
    <m/>
    <m/>
    <m/>
    <m/>
    <n v="429681394"/>
    <d v="2023-05-22T17:30:13"/>
    <m/>
    <m/>
    <s v="submitted_via_web"/>
    <s v="bkf_icsm"/>
    <s v="vEg88UCoFGv45yEpkkQUHG"/>
    <m/>
  </r>
  <r>
    <n v="21"/>
    <s v="248b8b2c-2224-427a-85de-ae386c3d2eac"/>
    <d v="2023-05-22T00:00:00"/>
    <s v="gayeri"/>
    <s v="gayeri1"/>
    <d v="2023-05-22T13:53:29"/>
    <d v="2023-05-22T14:30:12"/>
    <s v="audit.csv"/>
    <m/>
    <m/>
    <s v="pui"/>
    <d v="2023-05-22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n v="1"/>
    <n v="1"/>
    <n v="0"/>
    <n v="0"/>
    <n v="0"/>
    <n v="2"/>
    <m/>
    <s v="peudisponible"/>
    <n v="5000"/>
    <s v="meme_pays"/>
    <m/>
    <m/>
    <n v="30"/>
    <n v="30"/>
    <n v="1"/>
    <n v="200"/>
    <n v="200"/>
    <m/>
    <s v="peudisponible"/>
    <n v="12500"/>
    <s v="meme_pays"/>
    <m/>
    <m/>
    <n v="30"/>
    <n v="30"/>
    <n v="1"/>
    <n v="300"/>
    <n v="300"/>
    <m/>
    <m/>
    <m/>
    <m/>
    <m/>
    <m/>
    <m/>
    <m/>
    <m/>
    <m/>
    <m/>
    <m/>
    <m/>
    <m/>
    <m/>
    <m/>
    <m/>
    <m/>
    <m/>
    <m/>
    <m/>
    <m/>
    <m/>
    <s v="oui"/>
    <m/>
    <s v="bache corde"/>
    <n v="1"/>
    <n v="1"/>
    <n v="0"/>
    <n v="0"/>
    <n v="0"/>
    <m/>
    <s v="securite rarete_transport"/>
    <n v="1"/>
    <n v="0"/>
    <n v="0"/>
    <n v="0"/>
    <n v="0"/>
    <n v="1"/>
    <n v="0"/>
    <n v="0"/>
    <n v="0"/>
    <n v="0"/>
    <n v="0"/>
    <m/>
    <m/>
    <s v="prix_constants"/>
    <n v="1"/>
    <n v="0"/>
    <n v="0"/>
    <n v="0"/>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cheque"/>
    <n v="0"/>
    <n v="0"/>
    <n v="1"/>
    <n v="0"/>
    <n v="0"/>
    <n v="1"/>
    <n v="0"/>
    <n v="0"/>
    <n v="0"/>
    <n v="0"/>
    <n v="0"/>
    <m/>
    <s v="oui_personnel"/>
    <s v="oui_produits"/>
    <n v="0"/>
    <n v="1"/>
    <n v="0"/>
    <n v="0"/>
    <n v="0"/>
    <n v="0"/>
    <m/>
    <s v="oui_groupe_ethnique"/>
    <n v="0"/>
    <n v="0"/>
    <n v="0"/>
    <n v="0"/>
    <n v="0"/>
    <n v="0"/>
    <n v="1"/>
    <n v="0"/>
    <n v="0"/>
    <n v="0"/>
    <s v="Les peulhs"/>
    <m/>
    <s v="oui_plusieurs"/>
    <s v="manque_transports restrictions_mouvements"/>
    <n v="0"/>
    <n v="1"/>
    <n v="1"/>
    <n v="0"/>
    <n v="0"/>
    <n v="0"/>
    <n v="0"/>
    <n v="0"/>
    <n v="0"/>
    <m/>
    <s v="autre"/>
    <n v="0"/>
    <n v="0"/>
    <n v="0"/>
    <n v="0"/>
    <n v="0"/>
    <n v="0"/>
    <n v="0"/>
    <n v="1"/>
    <n v="0"/>
    <n v="0"/>
    <s v="Les attaques aux alentours de la ville les blocus des villages environnants"/>
    <s v="route_endommagees routes_ganes"/>
    <n v="0"/>
    <n v="1"/>
    <n v="0"/>
    <n v="0"/>
    <n v="1"/>
    <n v="0"/>
    <n v="0"/>
    <n v="0"/>
    <n v="0"/>
    <m/>
    <s v="aucun"/>
    <n v="1"/>
    <n v="0"/>
    <n v="0"/>
    <n v="0"/>
    <n v="0"/>
    <n v="0"/>
    <n v="0"/>
    <n v="0"/>
    <n v="0"/>
    <m/>
    <s v="baisse_beaucoup"/>
    <s v="oui"/>
    <m/>
    <s v="Plusieurs commerçants ont quittés la localité"/>
    <s v="baisse_beaucoup"/>
    <s v="oui"/>
    <m/>
    <s v="Tous les villages environnants sont sous blocus"/>
    <m/>
    <m/>
    <m/>
    <m/>
    <m/>
    <n v="429681452"/>
    <d v="2023-05-22T17:30:20"/>
    <m/>
    <m/>
    <s v="submitted_via_web"/>
    <s v="bkf_icsm"/>
    <s v="vEg88UCoFGv45yEpkkQUHG"/>
    <m/>
  </r>
  <r>
    <n v="22"/>
    <s v="6f00c08c-2374-4f01-88ff-048b9369b3ab"/>
    <d v="2023-05-22T00:00:00"/>
    <s v="gayeri"/>
    <s v="gayeri1"/>
    <d v="2023-05-22T16:09:04"/>
    <d v="2023-05-22T16:35:25"/>
    <s v="audit.csv"/>
    <m/>
    <m/>
    <s v="pui"/>
    <d v="2023-05-22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10000"/>
    <s v="meme_pays"/>
    <m/>
    <m/>
    <n v="30"/>
    <n v="30"/>
    <n v="1"/>
    <n v="100"/>
    <n v="0"/>
    <m/>
    <s v="nondisponible"/>
    <m/>
    <m/>
    <m/>
    <m/>
    <m/>
    <m/>
    <m/>
    <m/>
    <m/>
    <m/>
    <s v="nondisponible"/>
    <m/>
    <m/>
    <m/>
    <m/>
    <m/>
    <m/>
    <m/>
    <m/>
    <m/>
    <m/>
    <s v="peudisponible"/>
    <n v="5000"/>
    <s v="meme_pays"/>
    <m/>
    <m/>
    <n v="90"/>
    <n v="30"/>
    <n v="0"/>
    <n v="100"/>
    <n v="0"/>
    <m/>
    <s v="oui"/>
    <m/>
    <s v="pelle tenaille corde bache"/>
    <n v="1"/>
    <n v="1"/>
    <n v="1"/>
    <n v="1"/>
    <n v="0"/>
    <m/>
    <s v="securite route_etat rarete_transport"/>
    <n v="1"/>
    <n v="0"/>
    <n v="0"/>
    <n v="1"/>
    <n v="0"/>
    <n v="1"/>
    <n v="0"/>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liquidites ganes_bandits"/>
    <n v="0"/>
    <n v="0"/>
    <n v="1"/>
    <n v="1"/>
    <n v="0"/>
    <n v="1"/>
    <n v="0"/>
    <n v="0"/>
    <n v="0"/>
    <n v="0"/>
    <m/>
    <s v="cheque transfert"/>
    <n v="0"/>
    <n v="0"/>
    <n v="0"/>
    <n v="1"/>
    <n v="0"/>
    <n v="1"/>
    <n v="0"/>
    <n v="0"/>
    <n v="0"/>
    <n v="0"/>
    <n v="0"/>
    <m/>
    <s v="oui_point_de_vente"/>
    <s v="oui_produits"/>
    <n v="0"/>
    <n v="1"/>
    <n v="0"/>
    <n v="0"/>
    <n v="0"/>
    <n v="0"/>
    <m/>
    <s v="pas_de_reponse"/>
    <n v="0"/>
    <n v="0"/>
    <n v="0"/>
    <n v="0"/>
    <n v="0"/>
    <n v="0"/>
    <n v="0"/>
    <n v="0"/>
    <n v="1"/>
    <n v="0"/>
    <m/>
    <m/>
    <s v="oui_plusieurs"/>
    <s v="manque_transports restrictions_mouvements lieux_insecurite"/>
    <n v="0"/>
    <n v="1"/>
    <n v="1"/>
    <n v="0"/>
    <n v="0"/>
    <n v="1"/>
    <n v="0"/>
    <n v="0"/>
    <n v="0"/>
    <m/>
    <s v="aucun"/>
    <n v="1"/>
    <n v="0"/>
    <n v="0"/>
    <n v="0"/>
    <n v="0"/>
    <n v="0"/>
    <n v="0"/>
    <n v="0"/>
    <n v="0"/>
    <n v="0"/>
    <m/>
    <s v="route_endommagees routes_ganes"/>
    <n v="0"/>
    <n v="1"/>
    <n v="0"/>
    <n v="0"/>
    <n v="1"/>
    <n v="0"/>
    <n v="0"/>
    <n v="0"/>
    <n v="0"/>
    <m/>
    <s v="enlevement assassinat autre"/>
    <n v="0"/>
    <n v="0"/>
    <n v="0"/>
    <n v="0"/>
    <n v="0"/>
    <n v="1"/>
    <n v="1"/>
    <n v="1"/>
    <n v="0"/>
    <s v="Incendié des marchandises sur la route Fada gayeri"/>
    <s v="baisse_beaucoup"/>
    <s v="oui"/>
    <m/>
    <s v="Plusieurs commerçants ont quittés la localité dû à l'insécurité"/>
    <s v="baisse_beaucoup"/>
    <s v="oui"/>
    <m/>
    <s v="Les blocus des villages environnants"/>
    <s v="La levée du blocus"/>
    <m/>
    <m/>
    <m/>
    <m/>
    <n v="429681487"/>
    <d v="2023-05-22T17:30:23"/>
    <m/>
    <m/>
    <s v="submitted_via_web"/>
    <s v="bkf_icsm"/>
    <s v="vEg88UCoFGv45yEpkkQUHG"/>
    <m/>
  </r>
  <r>
    <n v="23"/>
    <s v="d7206b36-3859-466c-b98a-0c7972c97f82"/>
    <d v="2023-05-22T00:00:00"/>
    <s v="gayeri"/>
    <s v="gayeri1"/>
    <d v="2023-05-22T16:47:43"/>
    <d v="2023-05-22T16:54:02"/>
    <s v="audit.csv"/>
    <m/>
    <m/>
    <s v="pui"/>
    <d v="2023-05-22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region"/>
    <m/>
    <m/>
    <n v="30"/>
    <n v="30"/>
    <n v="1"/>
    <n v="1000"/>
    <n v="200"/>
    <m/>
    <m/>
    <m/>
    <m/>
    <m/>
    <m/>
    <m/>
    <m/>
    <m/>
    <m/>
    <m/>
    <m/>
    <m/>
    <m/>
    <m/>
    <m/>
    <m/>
    <m/>
    <m/>
    <m/>
    <m/>
    <m/>
    <m/>
    <m/>
    <m/>
    <m/>
    <s v="oui"/>
    <m/>
    <s v="lampe"/>
    <n v="0"/>
    <n v="0"/>
    <n v="0"/>
    <n v="0"/>
    <n v="0"/>
    <n v="0"/>
    <n v="0"/>
    <n v="0"/>
    <n v="0"/>
    <n v="0"/>
    <n v="0"/>
    <n v="0"/>
    <n v="1"/>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n v="0"/>
    <n v="0"/>
    <n v="0"/>
    <n v="1"/>
    <n v="0"/>
    <n v="0"/>
    <n v="0"/>
    <n v="0"/>
    <n v="0"/>
    <n v="0"/>
    <n v="0"/>
    <m/>
    <s v="oui_point_de_vente"/>
    <s v="oui_produits"/>
    <n v="0"/>
    <n v="1"/>
    <n v="0"/>
    <n v="0"/>
    <n v="0"/>
    <n v="0"/>
    <m/>
    <s v="pas_de_reponse"/>
    <n v="0"/>
    <n v="0"/>
    <n v="0"/>
    <n v="0"/>
    <n v="0"/>
    <n v="0"/>
    <n v="0"/>
    <n v="0"/>
    <n v="1"/>
    <n v="0"/>
    <m/>
    <m/>
    <s v="oui_plusieurs"/>
    <s v="restrictions_mouvements lieux_insecurite"/>
    <n v="0"/>
    <n v="0"/>
    <n v="1"/>
    <n v="0"/>
    <n v="0"/>
    <n v="1"/>
    <n v="0"/>
    <n v="0"/>
    <n v="0"/>
    <m/>
    <s v="agression_client"/>
    <n v="0"/>
    <n v="0"/>
    <n v="0"/>
    <n v="0"/>
    <n v="0"/>
    <n v="0"/>
    <n v="1"/>
    <n v="0"/>
    <n v="0"/>
    <n v="0"/>
    <m/>
    <s v="route_endommagees routes_ganes routes_banditisme"/>
    <n v="0"/>
    <n v="1"/>
    <n v="0"/>
    <n v="0"/>
    <n v="1"/>
    <n v="1"/>
    <n v="0"/>
    <n v="0"/>
    <n v="0"/>
    <m/>
    <s v="vehicules aggression enlevement assassinat"/>
    <n v="0"/>
    <n v="0"/>
    <n v="0"/>
    <n v="1"/>
    <n v="1"/>
    <n v="1"/>
    <n v="1"/>
    <n v="0"/>
    <n v="0"/>
    <m/>
    <s v="baisse_beaucoup"/>
    <s v="oui"/>
    <m/>
    <s v="Plusieurs commerçants ont quittés la localité dû à l'insécurité"/>
    <s v="baisse_beaucoup"/>
    <s v="oui"/>
    <m/>
    <s v="Tous les villages environnants sont sous blocus"/>
    <m/>
    <m/>
    <m/>
    <m/>
    <m/>
    <n v="429681535"/>
    <d v="2023-05-22T17:30:27"/>
    <m/>
    <m/>
    <s v="submitted_via_web"/>
    <s v="bkf_icsm"/>
    <s v="vEg88UCoFGv45yEpkkQUHG"/>
    <m/>
  </r>
  <r>
    <n v="24"/>
    <s v="214c8957-9e90-4432-9132-190be649cac0"/>
    <d v="2023-05-22T00:00:00"/>
    <s v="gorom_gorom"/>
    <s v="gorom1"/>
    <d v="2023-05-22T11:43:28"/>
    <d v="2023-05-22T15:11:16"/>
    <s v="audit.csv"/>
    <m/>
    <m/>
    <s v="drc"/>
    <d v="2023-05-22T00:00:00"/>
    <s v="sahel"/>
    <s v="oudalan"/>
    <x v="3"/>
    <s v="central"/>
    <m/>
    <m/>
    <s v="Danish Refugee Council Burkina Faso (DRC)"/>
    <s v="Marché de Gorom-Gorom"/>
    <m/>
    <s v="oui"/>
    <m/>
    <x v="3"/>
    <m/>
    <m/>
    <s v="seau bidon savon400gr"/>
    <n v="1"/>
    <n v="1"/>
    <n v="1"/>
    <n v="0"/>
    <n v="3"/>
    <m/>
    <s v="peudisponible"/>
    <n v="1500"/>
    <s v="meme_pays"/>
    <m/>
    <m/>
    <n v="14"/>
    <n v="14"/>
    <n v="1"/>
    <n v="2400"/>
    <n v="1000"/>
    <m/>
    <s v="nondisponible"/>
    <m/>
    <m/>
    <m/>
    <m/>
    <m/>
    <m/>
    <m/>
    <m/>
    <m/>
    <m/>
    <m/>
    <m/>
    <m/>
    <m/>
    <s v="disponible"/>
    <s v="boule400g boule250g"/>
    <n v="1"/>
    <n v="1"/>
    <n v="600"/>
    <n v="350"/>
    <s v="meme_pays"/>
    <m/>
    <m/>
    <n v="14"/>
    <n v="14"/>
    <n v="1"/>
    <n v="4800"/>
    <n v="2400"/>
    <m/>
    <s v="oui"/>
    <m/>
    <s v="seau bidon savon400gr"/>
    <n v="1"/>
    <n v="1"/>
    <n v="1"/>
    <n v="0"/>
    <m/>
    <s v="securite degradation_perte route_etat prix_fournisseurs rarete_transport cout_transport"/>
    <n v="1"/>
    <n v="0"/>
    <n v="1"/>
    <n v="1"/>
    <n v="1"/>
    <n v="1"/>
    <n v="1"/>
    <n v="0"/>
    <n v="0"/>
    <n v="0"/>
    <n v="0"/>
    <m/>
    <m/>
    <s v="prix_hausse"/>
    <n v="0"/>
    <n v="1"/>
    <n v="0"/>
    <n v="0"/>
    <s v="seau bidon savon400gr"/>
    <n v="1"/>
    <n v="1"/>
    <n v="1"/>
    <n v="0"/>
    <s v="hausse_couts Hausse_prix_fournisseurs baisse_offre_securite"/>
    <n v="1"/>
    <n v="0"/>
    <n v="0"/>
    <n v="0"/>
    <n v="0"/>
    <n v="1"/>
    <n v="0"/>
    <n v="0"/>
    <n v="1"/>
    <n v="0"/>
    <n v="0"/>
    <n v="0"/>
    <m/>
    <m/>
    <m/>
    <m/>
    <m/>
    <m/>
    <m/>
    <m/>
    <m/>
    <m/>
    <m/>
    <m/>
    <m/>
    <m/>
    <m/>
    <m/>
    <m/>
    <m/>
    <m/>
    <m/>
    <m/>
    <s v="bache corde tenaille pelle"/>
    <n v="1"/>
    <n v="1"/>
    <n v="1"/>
    <n v="1"/>
    <n v="0"/>
    <n v="4"/>
    <m/>
    <s v="peudisponible"/>
    <n v="7000"/>
    <s v="meme_pays"/>
    <m/>
    <m/>
    <n v="14"/>
    <n v="14"/>
    <n v="1"/>
    <n v="2000"/>
    <n v="1000"/>
    <m/>
    <s v="peudisponible"/>
    <n v="15000"/>
    <s v="meme_pays"/>
    <m/>
    <m/>
    <n v="14"/>
    <n v="14"/>
    <n v="1"/>
    <n v="1000"/>
    <n v="400"/>
    <m/>
    <s v="nondisponible"/>
    <m/>
    <m/>
    <m/>
    <m/>
    <m/>
    <m/>
    <m/>
    <m/>
    <m/>
    <m/>
    <s v="nondisponible"/>
    <m/>
    <m/>
    <m/>
    <m/>
    <m/>
    <m/>
    <m/>
    <m/>
    <m/>
    <m/>
    <s v="oui"/>
    <m/>
    <s v="bache corde tenaille pelle"/>
    <n v="1"/>
    <n v="1"/>
    <n v="1"/>
    <n v="1"/>
    <n v="0"/>
    <m/>
    <s v="securite route_etat prix_fournisseurs rarete_transport cout_transport degradation_perte"/>
    <n v="1"/>
    <n v="0"/>
    <n v="1"/>
    <n v="1"/>
    <n v="1"/>
    <n v="1"/>
    <n v="1"/>
    <n v="0"/>
    <n v="0"/>
    <n v="0"/>
    <n v="0"/>
    <m/>
    <m/>
    <s v="prix_hausse"/>
    <n v="0"/>
    <n v="1"/>
    <n v="0"/>
    <n v="0"/>
    <s v="bache corde tenaille pelle"/>
    <n v="1"/>
    <n v="1"/>
    <n v="1"/>
    <n v="1"/>
    <n v="0"/>
    <s v="hausse_couts Hausse_prix_fournisseurs baisse_offre_rupturestocks baisse_offre_securite"/>
    <n v="1"/>
    <n v="0"/>
    <n v="0"/>
    <n v="0"/>
    <n v="0"/>
    <n v="1"/>
    <n v="1"/>
    <n v="0"/>
    <n v="1"/>
    <n v="0"/>
    <n v="0"/>
    <n v="0"/>
    <m/>
    <m/>
    <m/>
    <m/>
    <m/>
    <m/>
    <m/>
    <m/>
    <m/>
    <m/>
    <m/>
    <m/>
    <m/>
    <m/>
    <m/>
    <m/>
    <m/>
    <m/>
    <m/>
    <m/>
    <m/>
    <m/>
    <s v="marmite7 marmite5 assiette gobelet_plastique gobelet_acier bassine natte couverture moustiquaire lampe pagne sac_boro"/>
    <n v="0"/>
    <n v="0"/>
    <n v="0"/>
    <n v="1"/>
    <n v="1"/>
    <n v="1"/>
    <n v="1"/>
    <n v="1"/>
    <n v="1"/>
    <n v="1"/>
    <n v="1"/>
    <n v="1"/>
    <n v="1"/>
    <n v="1"/>
    <n v="1"/>
    <n v="0"/>
    <n v="12"/>
    <n v="19"/>
    <m/>
    <m/>
    <m/>
    <m/>
    <m/>
    <m/>
    <m/>
    <m/>
    <m/>
    <m/>
    <m/>
    <m/>
    <m/>
    <m/>
    <m/>
    <m/>
    <m/>
    <m/>
    <m/>
    <m/>
    <m/>
    <m/>
    <m/>
    <m/>
    <m/>
    <m/>
    <m/>
    <m/>
    <m/>
    <m/>
    <m/>
    <m/>
    <m/>
    <m/>
    <m/>
    <m/>
    <m/>
    <m/>
    <m/>
    <m/>
    <m/>
    <m/>
    <m/>
    <m/>
    <s v="peudisponible"/>
    <n v="8500"/>
    <s v="meme_pays"/>
    <m/>
    <m/>
    <n v="14"/>
    <n v="14"/>
    <n v="1"/>
    <n v="200"/>
    <n v="100"/>
    <m/>
    <s v="peudisponible"/>
    <n v="7000"/>
    <s v="meme_pays"/>
    <m/>
    <m/>
    <n v="10"/>
    <n v="14"/>
    <n v="1"/>
    <n v="500"/>
    <n v="300"/>
    <m/>
    <s v="peudisponible"/>
    <n v="2500"/>
    <s v="meme_pays"/>
    <m/>
    <m/>
    <n v="14"/>
    <n v="14"/>
    <n v="1"/>
    <n v="600"/>
    <n v="300"/>
    <m/>
    <s v="peudisponible"/>
    <n v="250"/>
    <s v="meme_pays"/>
    <m/>
    <m/>
    <n v="10"/>
    <n v="14"/>
    <n v="1"/>
    <n v="2000"/>
    <n v="800"/>
    <m/>
    <s v="peudisponible"/>
    <s v="1l"/>
    <n v="0"/>
    <n v="0"/>
    <n v="1"/>
    <m/>
    <m/>
    <n v="2250"/>
    <s v="meme_pays"/>
    <m/>
    <m/>
    <n v="14"/>
    <n v="14"/>
    <n v="1"/>
    <n v="3600"/>
    <n v="1000"/>
    <m/>
    <s v="peudisponible"/>
    <n v="1500"/>
    <s v="meme_pays"/>
    <m/>
    <m/>
    <n v="14"/>
    <n v="14"/>
    <n v="1"/>
    <n v="2400"/>
    <n v="1000"/>
    <m/>
    <s v="peudisponible"/>
    <n v="4000"/>
    <s v="meme_pays"/>
    <m/>
    <m/>
    <n v="14"/>
    <n v="14"/>
    <n v="1"/>
    <n v="1000"/>
    <n v="800"/>
    <m/>
    <s v="peudisponible"/>
    <n v="3000"/>
    <s v="meme_pays"/>
    <m/>
    <m/>
    <n v="14"/>
    <n v="14"/>
    <n v="1"/>
    <n v="1000"/>
    <n v="500"/>
    <m/>
    <s v="peudisponible"/>
    <n v="3000"/>
    <s v="meme_pays"/>
    <m/>
    <m/>
    <n v="10"/>
    <n v="14"/>
    <n v="1"/>
    <n v="1000"/>
    <n v="500"/>
    <m/>
    <s v="peudisponible"/>
    <n v="3500"/>
    <s v="meme_pays"/>
    <m/>
    <m/>
    <n v="14"/>
    <n v="14"/>
    <n v="1"/>
    <n v="2000"/>
    <n v="500"/>
    <m/>
    <s v="peudisponible"/>
    <s v="oui"/>
    <n v="7000"/>
    <m/>
    <m/>
    <s v="meme_pays"/>
    <m/>
    <m/>
    <n v="14"/>
    <n v="14"/>
    <n v="1"/>
    <n v="200"/>
    <n v="150"/>
    <m/>
    <s v="peudisponible"/>
    <n v="500"/>
    <s v="meme_pays"/>
    <m/>
    <m/>
    <n v="14"/>
    <n v="14"/>
    <n v="1"/>
    <n v="600"/>
    <n v="400"/>
    <m/>
    <s v="oui"/>
    <m/>
    <s v="marmite7 marmite5 assiette gobelet_acier bassine natte moustiquaire lampe couverture pagne sac_boro gobelet_plastique"/>
    <n v="0"/>
    <n v="0"/>
    <n v="0"/>
    <n v="1"/>
    <n v="1"/>
    <n v="1"/>
    <n v="1"/>
    <n v="1"/>
    <n v="1"/>
    <n v="1"/>
    <n v="1"/>
    <n v="1"/>
    <n v="1"/>
    <n v="1"/>
    <n v="1"/>
    <n v="0"/>
    <m/>
    <s v="securite degradation_perte route_etat prix_fournisseurs rarete_transport cout_transport"/>
    <n v="1"/>
    <n v="0"/>
    <n v="1"/>
    <n v="1"/>
    <n v="1"/>
    <n v="1"/>
    <n v="1"/>
    <n v="0"/>
    <n v="0"/>
    <n v="0"/>
    <n v="0"/>
    <m/>
    <m/>
    <s v="prix_hausse"/>
    <n v="0"/>
    <n v="1"/>
    <n v="0"/>
    <n v="0"/>
    <s v="marmite7 marmite5 assiette gobelet_plastique gobelet_acier bassine natte couverture moustiquaire lampe pagne sac_boro"/>
    <n v="0"/>
    <n v="0"/>
    <n v="0"/>
    <n v="1"/>
    <n v="1"/>
    <n v="1"/>
    <n v="1"/>
    <n v="1"/>
    <n v="1"/>
    <n v="1"/>
    <n v="1"/>
    <n v="1"/>
    <n v="1"/>
    <n v="1"/>
    <n v="1"/>
    <n v="0"/>
    <s v="hausse_couts hausse_demande_distribution Hausse_prix_fournisseurs baisse_offre_rupturestocks baisse_offre_securite"/>
    <n v="1"/>
    <n v="1"/>
    <n v="0"/>
    <n v="0"/>
    <n v="0"/>
    <n v="1"/>
    <n v="1"/>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ganes_bandits"/>
    <n v="0"/>
    <n v="1"/>
    <n v="1"/>
    <n v="1"/>
    <n v="0"/>
    <n v="1"/>
    <n v="0"/>
    <n v="0"/>
    <n v="0"/>
    <n v="0"/>
    <m/>
    <s v="transfert cheque bons credit_informel"/>
    <n v="1"/>
    <n v="0"/>
    <n v="0"/>
    <n v="1"/>
    <n v="0"/>
    <n v="1"/>
    <n v="1"/>
    <n v="0"/>
    <n v="0"/>
    <n v="0"/>
    <n v="0"/>
    <m/>
    <s v="oui_personnel"/>
    <s v="oui_produits"/>
    <n v="0"/>
    <n v="1"/>
    <n v="0"/>
    <n v="0"/>
    <n v="0"/>
    <n v="0"/>
    <s v="oui"/>
    <s v="aucun"/>
    <n v="1"/>
    <n v="0"/>
    <n v="0"/>
    <n v="0"/>
    <n v="0"/>
    <n v="0"/>
    <n v="0"/>
    <n v="0"/>
    <n v="0"/>
    <n v="0"/>
    <m/>
    <m/>
    <s v="oui_plusieurs"/>
    <s v="aucun"/>
    <n v="1"/>
    <n v="0"/>
    <n v="0"/>
    <n v="0"/>
    <n v="0"/>
    <n v="0"/>
    <n v="0"/>
    <n v="0"/>
    <n v="0"/>
    <m/>
    <s v="vol_cambriolage"/>
    <n v="0"/>
    <n v="0"/>
    <n v="0"/>
    <n v="1"/>
    <n v="0"/>
    <n v="0"/>
    <n v="0"/>
    <n v="0"/>
    <n v="0"/>
    <n v="0"/>
    <m/>
    <s v="routes_ganes route_endommagees"/>
    <n v="0"/>
    <n v="1"/>
    <n v="0"/>
    <n v="0"/>
    <n v="1"/>
    <n v="0"/>
    <n v="0"/>
    <n v="0"/>
    <n v="0"/>
    <m/>
    <s v="argent marchandises aggression assassinat enlevement"/>
    <n v="0"/>
    <n v="1"/>
    <n v="1"/>
    <n v="0"/>
    <n v="1"/>
    <n v="1"/>
    <n v="1"/>
    <n v="0"/>
    <n v="0"/>
    <m/>
    <s v="baisse_moyen"/>
    <s v="oui"/>
    <m/>
    <s v="L'insécurité, l'interdiction fait par les groupes armées de prendre l'axe"/>
    <s v="augmente_moyen"/>
    <s v="oui"/>
    <s v="L'arrivée des de nouveaux PDI"/>
    <m/>
    <s v="Il faut beaucoup plus de temps pour une commande du faite de la voix. il attendre le convoi qui n'a pas de jour fixe."/>
    <m/>
    <m/>
    <m/>
    <m/>
    <n v="429953954"/>
    <d v="2023-05-23T09:40:06"/>
    <m/>
    <m/>
    <s v="submitted_via_web"/>
    <s v="bkf_icsm"/>
    <s v="vEg88UCoFGv45yEpkkQUHG"/>
    <m/>
  </r>
  <r>
    <n v="25"/>
    <s v="f2aeb349-1769-441d-8fd0-d4ec5d8f5510"/>
    <d v="2023-05-23T00:00:00"/>
    <s v="gayeri"/>
    <s v="gayeri1"/>
    <d v="2023-05-23T08:34:41"/>
    <d v="2023-05-23T09:01:18"/>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pagn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m/>
    <m/>
    <m/>
    <m/>
    <m/>
    <m/>
    <m/>
    <m/>
    <m/>
    <m/>
    <m/>
    <m/>
    <m/>
    <m/>
    <m/>
    <m/>
    <m/>
    <m/>
    <m/>
    <m/>
    <s v="peudisponible"/>
    <n v="2250"/>
    <s v="meme_pays"/>
    <m/>
    <m/>
    <n v="30"/>
    <n v="30"/>
    <n v="1"/>
    <n v="200"/>
    <n v="200"/>
    <m/>
    <m/>
    <m/>
    <m/>
    <m/>
    <m/>
    <m/>
    <m/>
    <m/>
    <m/>
    <m/>
    <m/>
    <m/>
    <m/>
    <m/>
    <m/>
    <m/>
    <m/>
    <m/>
    <m/>
    <m/>
    <m/>
    <m/>
    <s v="peudisponible"/>
    <s v="oui"/>
    <n v="1500"/>
    <m/>
    <m/>
    <s v="meme_pays"/>
    <m/>
    <m/>
    <n v="30"/>
    <n v="30"/>
    <n v="1"/>
    <n v="200"/>
    <n v="200"/>
    <m/>
    <m/>
    <m/>
    <m/>
    <m/>
    <m/>
    <m/>
    <m/>
    <m/>
    <m/>
    <m/>
    <m/>
    <s v="oui"/>
    <m/>
    <s v="couverture pagne"/>
    <n v="0"/>
    <n v="0"/>
    <n v="0"/>
    <n v="0"/>
    <n v="0"/>
    <n v="0"/>
    <n v="0"/>
    <n v="0"/>
    <n v="0"/>
    <n v="0"/>
    <n v="1"/>
    <n v="0"/>
    <n v="0"/>
    <n v="1"/>
    <n v="0"/>
    <n v="0"/>
    <m/>
    <s v="securite route_etat"/>
    <n v="1"/>
    <n v="0"/>
    <n v="0"/>
    <n v="1"/>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non_pas_dernierement"/>
    <s v="autre"/>
    <n v="0"/>
    <n v="0"/>
    <n v="0"/>
    <n v="0"/>
    <n v="0"/>
    <n v="0"/>
    <n v="0"/>
    <n v="1"/>
    <n v="0"/>
    <n v="0"/>
    <m/>
    <s v="Les gens des villages environnants à cause du blocus"/>
    <s v="oui_plusieurs"/>
    <s v="manque_transports lieux_insecurite"/>
    <n v="0"/>
    <n v="1"/>
    <n v="0"/>
    <n v="0"/>
    <n v="0"/>
    <n v="1"/>
    <n v="0"/>
    <n v="0"/>
    <n v="0"/>
    <m/>
    <s v="autre"/>
    <n v="0"/>
    <n v="0"/>
    <n v="0"/>
    <n v="0"/>
    <n v="0"/>
    <n v="0"/>
    <n v="0"/>
    <n v="1"/>
    <n v="0"/>
    <n v="0"/>
    <s v="Les attaques terroristes aux alentours de la ville"/>
    <s v="route_endommagees routes_ganes"/>
    <n v="0"/>
    <n v="1"/>
    <n v="0"/>
    <n v="0"/>
    <n v="1"/>
    <n v="0"/>
    <n v="0"/>
    <n v="0"/>
    <n v="0"/>
    <m/>
    <s v="vehicules enlevement assassinat"/>
    <n v="0"/>
    <n v="0"/>
    <n v="0"/>
    <n v="1"/>
    <n v="0"/>
    <n v="1"/>
    <n v="1"/>
    <n v="0"/>
    <n v="0"/>
    <m/>
    <s v="baisse_beaucoup"/>
    <s v="oui"/>
    <m/>
    <s v="Plusieurs commerçants ont quittés la localité du fait des attaques terroristes"/>
    <s v="baisse_beaucoup"/>
    <s v="oui"/>
    <m/>
    <s v="Tous les villages environnants sont sous blocus"/>
    <m/>
    <m/>
    <m/>
    <m/>
    <m/>
    <n v="430137444"/>
    <d v="2023-05-23T14:12:55"/>
    <m/>
    <m/>
    <s v="submitted_via_web"/>
    <s v="bkf_icsm"/>
    <s v="vEg88UCoFGv45yEpkkQUHG"/>
    <m/>
  </r>
  <r>
    <n v="26"/>
    <s v="4e2ab9b8-bf51-47e6-a28b-f56b05ac4e9f"/>
    <d v="2023-05-23T00:00:00"/>
    <s v="gayeri"/>
    <s v="gayeri1"/>
    <d v="2023-05-23T09:02:10"/>
    <d v="2023-05-23T09:16:28"/>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pagn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60"/>
    <n v="30"/>
    <n v="0"/>
    <n v="300"/>
    <n v="0"/>
    <m/>
    <m/>
    <m/>
    <m/>
    <m/>
    <m/>
    <m/>
    <m/>
    <m/>
    <m/>
    <m/>
    <m/>
    <m/>
    <m/>
    <m/>
    <m/>
    <m/>
    <m/>
    <m/>
    <m/>
    <m/>
    <m/>
    <m/>
    <s v="peudisponible"/>
    <s v="oui"/>
    <n v="1500"/>
    <m/>
    <m/>
    <s v="meme_pays"/>
    <m/>
    <m/>
    <n v="30"/>
    <n v="30"/>
    <n v="1"/>
    <n v="400"/>
    <n v="0"/>
    <m/>
    <m/>
    <m/>
    <m/>
    <m/>
    <m/>
    <m/>
    <m/>
    <m/>
    <m/>
    <m/>
    <m/>
    <s v="oui"/>
    <m/>
    <s v="couverture pagne"/>
    <n v="0"/>
    <n v="0"/>
    <n v="0"/>
    <n v="0"/>
    <n v="0"/>
    <n v="0"/>
    <n v="0"/>
    <n v="0"/>
    <n v="0"/>
    <n v="0"/>
    <n v="1"/>
    <n v="0"/>
    <n v="0"/>
    <n v="1"/>
    <n v="0"/>
    <n v="0"/>
    <m/>
    <s v="securite route_etat rarete_transport"/>
    <n v="1"/>
    <n v="0"/>
    <n v="0"/>
    <n v="1"/>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cheque"/>
    <n v="0"/>
    <n v="0"/>
    <n v="0"/>
    <n v="1"/>
    <n v="0"/>
    <n v="1"/>
    <n v="0"/>
    <n v="0"/>
    <n v="0"/>
    <n v="0"/>
    <n v="0"/>
    <m/>
    <s v="oui_personnel"/>
    <s v="oui_produits"/>
    <n v="0"/>
    <n v="1"/>
    <n v="0"/>
    <n v="0"/>
    <n v="0"/>
    <n v="0"/>
    <m/>
    <s v="oui_groupe_ethnique autre"/>
    <n v="0"/>
    <n v="0"/>
    <n v="0"/>
    <n v="0"/>
    <n v="0"/>
    <n v="0"/>
    <n v="1"/>
    <n v="1"/>
    <n v="0"/>
    <n v="0"/>
    <s v="Les peulhs"/>
    <s v="Les gens des villages environnants dû aux blocus des terroristes"/>
    <s v="oui_plusieurs"/>
    <s v="personnes_insecurite restrictions_mouvements"/>
    <n v="0"/>
    <n v="0"/>
    <n v="1"/>
    <n v="0"/>
    <n v="1"/>
    <n v="0"/>
    <n v="0"/>
    <n v="0"/>
    <n v="0"/>
    <m/>
    <s v="autre vol_cambriolage"/>
    <n v="0"/>
    <n v="0"/>
    <n v="0"/>
    <n v="1"/>
    <n v="0"/>
    <n v="0"/>
    <n v="0"/>
    <n v="1"/>
    <n v="0"/>
    <n v="0"/>
    <s v="Les attaques terroristes aux alentours de la ville"/>
    <s v="route_endommagees routes_ganes"/>
    <n v="0"/>
    <n v="1"/>
    <n v="0"/>
    <n v="0"/>
    <n v="1"/>
    <n v="0"/>
    <n v="0"/>
    <n v="0"/>
    <n v="0"/>
    <m/>
    <s v="aggression enlevement assassinat"/>
    <n v="0"/>
    <n v="0"/>
    <n v="0"/>
    <n v="0"/>
    <n v="1"/>
    <n v="1"/>
    <n v="1"/>
    <n v="0"/>
    <n v="0"/>
    <m/>
    <s v="baisse_beaucoup"/>
    <s v="oui"/>
    <m/>
    <s v="Plusieurs commerçants ont quittés la localité à cause du blocus"/>
    <s v="baisse_beaucoup"/>
    <s v="oui"/>
    <m/>
    <s v="Tous les villages environnants sont sous blocus"/>
    <m/>
    <m/>
    <m/>
    <m/>
    <m/>
    <n v="430137472"/>
    <d v="2023-05-23T14:12:58"/>
    <m/>
    <m/>
    <s v="submitted_via_web"/>
    <s v="bkf_icsm"/>
    <s v="vEg88UCoFGv45yEpkkQUHG"/>
    <m/>
  </r>
  <r>
    <n v="27"/>
    <s v="f123cad4-4cb2-4465-854c-7f1d685211fd"/>
    <d v="2023-05-23T00:00:00"/>
    <s v="gayeri"/>
    <s v="gayeri1"/>
    <d v="2023-05-23T09:16:56"/>
    <d v="2023-05-23T09:24:54"/>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m/>
    <m/>
    <m/>
    <m/>
    <m/>
    <m/>
    <m/>
    <m/>
    <m/>
    <m/>
    <m/>
    <m/>
    <m/>
    <m/>
    <m/>
    <m/>
    <m/>
    <m/>
    <m/>
    <m/>
    <s v="peudisponible"/>
    <n v="2250"/>
    <s v="meme_pays"/>
    <m/>
    <m/>
    <n v="60"/>
    <n v="30"/>
    <n v="0"/>
    <n v="400"/>
    <n v="0"/>
    <m/>
    <m/>
    <m/>
    <m/>
    <m/>
    <m/>
    <m/>
    <m/>
    <m/>
    <m/>
    <m/>
    <m/>
    <m/>
    <m/>
    <m/>
    <m/>
    <m/>
    <m/>
    <m/>
    <m/>
    <m/>
    <m/>
    <m/>
    <s v="peudisponible"/>
    <s v="oui"/>
    <n v="1500"/>
    <m/>
    <m/>
    <s v="meme_pays"/>
    <m/>
    <m/>
    <n v="30"/>
    <n v="30"/>
    <n v="1"/>
    <n v="600"/>
    <n v="0"/>
    <m/>
    <m/>
    <m/>
    <m/>
    <m/>
    <m/>
    <m/>
    <m/>
    <m/>
    <m/>
    <m/>
    <m/>
    <s v="oui"/>
    <m/>
    <s v="couverture pagne"/>
    <n v="0"/>
    <n v="0"/>
    <n v="0"/>
    <n v="0"/>
    <n v="0"/>
    <n v="0"/>
    <n v="0"/>
    <n v="0"/>
    <n v="0"/>
    <n v="0"/>
    <n v="1"/>
    <n v="0"/>
    <n v="0"/>
    <n v="1"/>
    <n v="0"/>
    <n v="0"/>
    <m/>
    <s v="securite route_etat rarete_transport"/>
    <n v="1"/>
    <n v="0"/>
    <n v="0"/>
    <n v="1"/>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non_pas_dernierement"/>
    <s v="autre"/>
    <n v="0"/>
    <n v="0"/>
    <n v="0"/>
    <n v="0"/>
    <n v="0"/>
    <n v="0"/>
    <n v="0"/>
    <n v="1"/>
    <n v="0"/>
    <n v="0"/>
    <m/>
    <s v="Les personnes qui sont dans les villages environnants à cause du blocus"/>
    <s v="oui_plusieurs"/>
    <s v="restrictions_mouvements personnes_insecurite lieux_insecurite"/>
    <n v="0"/>
    <n v="0"/>
    <n v="1"/>
    <n v="0"/>
    <n v="1"/>
    <n v="1"/>
    <n v="0"/>
    <n v="0"/>
    <n v="0"/>
    <m/>
    <s v="vol_cambriolage"/>
    <n v="0"/>
    <n v="0"/>
    <n v="0"/>
    <n v="1"/>
    <n v="0"/>
    <n v="0"/>
    <n v="0"/>
    <n v="0"/>
    <n v="0"/>
    <n v="0"/>
    <m/>
    <s v="route_endommagees routes_ganes"/>
    <n v="0"/>
    <n v="1"/>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m/>
    <m/>
    <m/>
    <m/>
    <m/>
    <n v="430137510"/>
    <d v="2023-05-23T14:13:00"/>
    <m/>
    <m/>
    <s v="submitted_via_web"/>
    <s v="bkf_icsm"/>
    <s v="vEg88UCoFGv45yEpkkQUHG"/>
    <m/>
  </r>
  <r>
    <n v="28"/>
    <s v="05e1bcfa-e7cf-4083-8f7c-dc473aaaa76e"/>
    <d v="2023-05-23T00:00:00"/>
    <s v="gayeri"/>
    <s v="gayeri1"/>
    <d v="2023-05-23T09:31:20"/>
    <d v="2023-05-23T09:38:50"/>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pagn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60"/>
    <n v="30"/>
    <n v="0"/>
    <n v="500"/>
    <n v="0"/>
    <m/>
    <m/>
    <m/>
    <m/>
    <m/>
    <m/>
    <m/>
    <m/>
    <m/>
    <m/>
    <m/>
    <m/>
    <m/>
    <m/>
    <m/>
    <m/>
    <m/>
    <m/>
    <m/>
    <m/>
    <m/>
    <m/>
    <m/>
    <s v="peudisponible"/>
    <s v="oui"/>
    <n v="1500"/>
    <m/>
    <m/>
    <s v="meme_pays"/>
    <m/>
    <m/>
    <n v="30"/>
    <n v="30"/>
    <n v="1"/>
    <n v="600"/>
    <n v="0"/>
    <m/>
    <m/>
    <m/>
    <m/>
    <m/>
    <m/>
    <m/>
    <m/>
    <m/>
    <m/>
    <m/>
    <m/>
    <s v="oui"/>
    <m/>
    <s v="couverture pagne"/>
    <n v="0"/>
    <n v="0"/>
    <n v="0"/>
    <n v="0"/>
    <n v="0"/>
    <n v="0"/>
    <n v="0"/>
    <n v="0"/>
    <n v="0"/>
    <n v="0"/>
    <n v="1"/>
    <n v="0"/>
    <n v="0"/>
    <n v="1"/>
    <n v="0"/>
    <n v="0"/>
    <m/>
    <s v="securite route_etat rarete_transport"/>
    <n v="1"/>
    <n v="0"/>
    <n v="0"/>
    <n v="1"/>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redit_informel transfert"/>
    <n v="1"/>
    <n v="0"/>
    <n v="0"/>
    <n v="1"/>
    <n v="0"/>
    <n v="0"/>
    <n v="0"/>
    <n v="0"/>
    <n v="0"/>
    <n v="0"/>
    <n v="0"/>
    <m/>
    <s v="oui_personnel"/>
    <s v="oui_produits"/>
    <n v="0"/>
    <n v="1"/>
    <n v="0"/>
    <n v="0"/>
    <n v="0"/>
    <n v="0"/>
    <s v="oui"/>
    <s v="autre"/>
    <n v="0"/>
    <n v="0"/>
    <n v="0"/>
    <n v="0"/>
    <n v="0"/>
    <n v="0"/>
    <n v="0"/>
    <n v="1"/>
    <n v="0"/>
    <n v="0"/>
    <m/>
    <s v="Les gens des villages environnants dû blocus imposer par les terroristes"/>
    <s v="oui_plusieurs"/>
    <s v="manque_transports restrictions_mouvements lieux_insecurite"/>
    <n v="0"/>
    <n v="1"/>
    <n v="1"/>
    <n v="0"/>
    <n v="0"/>
    <n v="1"/>
    <n v="0"/>
    <n v="0"/>
    <n v="0"/>
    <m/>
    <s v="pas_de_reponse"/>
    <n v="0"/>
    <n v="0"/>
    <n v="0"/>
    <n v="0"/>
    <n v="0"/>
    <n v="0"/>
    <n v="0"/>
    <n v="0"/>
    <n v="1"/>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m/>
    <m/>
    <m/>
    <m/>
    <m/>
    <n v="430137593"/>
    <d v="2023-05-23T14:13:07"/>
    <m/>
    <m/>
    <s v="submitted_via_web"/>
    <s v="bkf_icsm"/>
    <s v="vEg88UCoFGv45yEpkkQUHG"/>
    <m/>
  </r>
  <r>
    <n v="29"/>
    <s v="4a2c1222-f874-4628-ac97-6c7ee1fcbdb4"/>
    <d v="2023-05-23T00:00:00"/>
    <s v="gayeri"/>
    <s v="gayeri1"/>
    <d v="2023-05-23T10:13:10"/>
    <d v="2023-05-23T10:34:29"/>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n v="0"/>
    <n v="0"/>
    <n v="0"/>
    <n v="0"/>
    <n v="0"/>
    <n v="0"/>
    <n v="0"/>
    <n v="0"/>
    <n v="0"/>
    <n v="1"/>
    <n v="0"/>
    <n v="0"/>
    <n v="0"/>
    <n v="0"/>
    <n v="0"/>
    <n v="0"/>
    <n v="1"/>
    <n v="3"/>
    <m/>
    <m/>
    <m/>
    <m/>
    <m/>
    <m/>
    <m/>
    <m/>
    <m/>
    <m/>
    <m/>
    <m/>
    <m/>
    <m/>
    <m/>
    <m/>
    <m/>
    <m/>
    <m/>
    <m/>
    <m/>
    <m/>
    <m/>
    <m/>
    <m/>
    <m/>
    <m/>
    <m/>
    <m/>
    <m/>
    <m/>
    <m/>
    <m/>
    <m/>
    <m/>
    <m/>
    <m/>
    <m/>
    <m/>
    <m/>
    <m/>
    <m/>
    <m/>
    <m/>
    <m/>
    <m/>
    <m/>
    <m/>
    <m/>
    <m/>
    <m/>
    <m/>
    <m/>
    <m/>
    <m/>
    <m/>
    <m/>
    <m/>
    <m/>
    <m/>
    <m/>
    <m/>
    <m/>
    <m/>
    <m/>
    <m/>
    <m/>
    <m/>
    <m/>
    <m/>
    <m/>
    <m/>
    <m/>
    <m/>
    <m/>
    <m/>
    <m/>
    <m/>
    <m/>
    <m/>
    <m/>
    <m/>
    <m/>
    <m/>
    <m/>
    <m/>
    <m/>
    <m/>
    <m/>
    <m/>
    <m/>
    <m/>
    <m/>
    <m/>
    <m/>
    <m/>
    <m/>
    <m/>
    <m/>
    <m/>
    <m/>
    <m/>
    <m/>
    <m/>
    <m/>
    <m/>
    <m/>
    <m/>
    <m/>
    <m/>
    <m/>
    <m/>
    <m/>
    <m/>
    <m/>
    <m/>
    <s v="peudisponible"/>
    <n v="3000"/>
    <s v="meme_pays"/>
    <m/>
    <m/>
    <n v="30"/>
    <n v="30"/>
    <n v="1"/>
    <n v="500"/>
    <n v="300"/>
    <m/>
    <m/>
    <m/>
    <m/>
    <m/>
    <m/>
    <m/>
    <m/>
    <m/>
    <m/>
    <m/>
    <m/>
    <m/>
    <m/>
    <m/>
    <m/>
    <m/>
    <m/>
    <m/>
    <m/>
    <m/>
    <m/>
    <m/>
    <m/>
    <m/>
    <m/>
    <m/>
    <m/>
    <m/>
    <m/>
    <m/>
    <m/>
    <m/>
    <m/>
    <m/>
    <m/>
    <m/>
    <m/>
    <m/>
    <m/>
    <m/>
    <m/>
    <m/>
    <m/>
    <m/>
    <m/>
    <m/>
    <m/>
    <m/>
    <m/>
    <m/>
    <m/>
    <m/>
    <m/>
    <m/>
    <m/>
    <m/>
    <m/>
    <m/>
    <s v="oui"/>
    <m/>
    <s v="natte"/>
    <n v="0"/>
    <n v="0"/>
    <n v="0"/>
    <n v="0"/>
    <n v="0"/>
    <n v="0"/>
    <n v="0"/>
    <n v="0"/>
    <n v="0"/>
    <n v="1"/>
    <n v="0"/>
    <n v="0"/>
    <n v="0"/>
    <n v="0"/>
    <n v="0"/>
    <n v="0"/>
    <m/>
    <s v="securite rarete_transport cout_transport"/>
    <n v="1"/>
    <n v="0"/>
    <n v="0"/>
    <n v="0"/>
    <n v="0"/>
    <n v="1"/>
    <n v="1"/>
    <n v="0"/>
    <n v="0"/>
    <n v="0"/>
    <n v="0"/>
    <m/>
    <m/>
    <s v="prix_hausse"/>
    <n v="0"/>
    <n v="1"/>
    <n v="0"/>
    <n v="0"/>
    <s v="natte"/>
    <n v="0"/>
    <n v="0"/>
    <n v="0"/>
    <n v="0"/>
    <n v="0"/>
    <n v="0"/>
    <n v="0"/>
    <n v="0"/>
    <n v="0"/>
    <n v="1"/>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n v="0"/>
    <n v="0"/>
    <n v="0"/>
    <n v="1"/>
    <n v="0"/>
    <n v="0"/>
    <n v="0"/>
    <n v="0"/>
    <n v="0"/>
    <n v="0"/>
    <n v="0"/>
    <m/>
    <s v="oui_personnel"/>
    <s v="oui_produits"/>
    <n v="0"/>
    <n v="1"/>
    <n v="0"/>
    <n v="0"/>
    <n v="0"/>
    <n v="0"/>
    <m/>
    <s v="oui_groupe_ethnique autre"/>
    <n v="0"/>
    <n v="0"/>
    <n v="0"/>
    <n v="0"/>
    <n v="0"/>
    <n v="0"/>
    <n v="1"/>
    <n v="1"/>
    <n v="0"/>
    <n v="0"/>
    <s v="Les peulhs"/>
    <s v="Les gens des villages environnants dû au blocus"/>
    <s v="oui_plusieurs"/>
    <s v="personnes_insecurite restrictions_mouvements manque_transports"/>
    <n v="0"/>
    <n v="1"/>
    <n v="1"/>
    <n v="0"/>
    <n v="1"/>
    <n v="0"/>
    <n v="0"/>
    <n v="0"/>
    <n v="0"/>
    <m/>
    <s v="vol_cambriolage"/>
    <n v="0"/>
    <n v="0"/>
    <n v="0"/>
    <n v="1"/>
    <n v="0"/>
    <n v="0"/>
    <n v="0"/>
    <n v="0"/>
    <n v="0"/>
    <n v="0"/>
    <m/>
    <s v="routes_ganes"/>
    <n v="0"/>
    <n v="0"/>
    <n v="0"/>
    <n v="0"/>
    <n v="1"/>
    <n v="0"/>
    <n v="0"/>
    <n v="0"/>
    <n v="0"/>
    <m/>
    <s v="enlevement aggression assassinat"/>
    <n v="0"/>
    <n v="0"/>
    <n v="0"/>
    <n v="0"/>
    <n v="1"/>
    <n v="1"/>
    <n v="1"/>
    <n v="0"/>
    <n v="0"/>
    <m/>
    <s v="baisse_beaucoup"/>
    <s v="oui"/>
    <m/>
    <s v="Plusieurs commerçants ont quittés la localité dû au blocus"/>
    <s v="baisse_beaucoup"/>
    <s v="oui"/>
    <m/>
    <s v="Tous les villages environnants sont sous blocus"/>
    <m/>
    <m/>
    <m/>
    <m/>
    <m/>
    <n v="430137616"/>
    <d v="2023-05-23T14:13:09"/>
    <m/>
    <m/>
    <s v="submitted_via_web"/>
    <s v="bkf_icsm"/>
    <s v="vEg88UCoFGv45yEpkkQUHG"/>
    <m/>
  </r>
  <r>
    <n v="30"/>
    <s v="1cd1ea22-1f9d-462a-bca8-9a2a768c5289"/>
    <d v="2023-05-23T00:00:00"/>
    <s v="gayeri"/>
    <s v="gayeri1"/>
    <d v="2023-05-23T10:35:16"/>
    <d v="2023-05-23T10:44:38"/>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n v="0"/>
    <n v="0"/>
    <n v="0"/>
    <n v="0"/>
    <n v="0"/>
    <n v="0"/>
    <n v="0"/>
    <n v="0"/>
    <n v="0"/>
    <n v="1"/>
    <n v="0"/>
    <n v="0"/>
    <n v="0"/>
    <n v="0"/>
    <n v="0"/>
    <n v="0"/>
    <n v="1"/>
    <n v="3"/>
    <m/>
    <m/>
    <m/>
    <m/>
    <m/>
    <m/>
    <m/>
    <m/>
    <m/>
    <m/>
    <m/>
    <m/>
    <m/>
    <m/>
    <m/>
    <m/>
    <m/>
    <m/>
    <m/>
    <m/>
    <m/>
    <m/>
    <m/>
    <m/>
    <m/>
    <m/>
    <m/>
    <m/>
    <m/>
    <m/>
    <m/>
    <m/>
    <m/>
    <m/>
    <m/>
    <m/>
    <m/>
    <m/>
    <m/>
    <m/>
    <m/>
    <m/>
    <m/>
    <m/>
    <m/>
    <m/>
    <m/>
    <m/>
    <m/>
    <m/>
    <m/>
    <m/>
    <m/>
    <m/>
    <m/>
    <m/>
    <m/>
    <m/>
    <m/>
    <m/>
    <m/>
    <m/>
    <m/>
    <m/>
    <m/>
    <m/>
    <m/>
    <m/>
    <m/>
    <m/>
    <m/>
    <m/>
    <m/>
    <m/>
    <m/>
    <m/>
    <m/>
    <m/>
    <m/>
    <m/>
    <m/>
    <m/>
    <m/>
    <m/>
    <m/>
    <m/>
    <m/>
    <m/>
    <m/>
    <m/>
    <m/>
    <m/>
    <m/>
    <m/>
    <m/>
    <m/>
    <m/>
    <m/>
    <m/>
    <m/>
    <m/>
    <m/>
    <m/>
    <m/>
    <m/>
    <m/>
    <m/>
    <m/>
    <m/>
    <m/>
    <m/>
    <m/>
    <m/>
    <m/>
    <m/>
    <m/>
    <s v="peudisponible"/>
    <n v="3000"/>
    <s v="meme_pays"/>
    <m/>
    <m/>
    <n v="60"/>
    <n v="30"/>
    <n v="0"/>
    <n v="300"/>
    <n v="100"/>
    <m/>
    <m/>
    <m/>
    <m/>
    <m/>
    <m/>
    <m/>
    <m/>
    <m/>
    <m/>
    <m/>
    <m/>
    <m/>
    <m/>
    <m/>
    <m/>
    <m/>
    <m/>
    <m/>
    <m/>
    <m/>
    <m/>
    <m/>
    <m/>
    <m/>
    <m/>
    <m/>
    <m/>
    <m/>
    <m/>
    <m/>
    <m/>
    <m/>
    <m/>
    <m/>
    <m/>
    <m/>
    <m/>
    <m/>
    <m/>
    <m/>
    <m/>
    <m/>
    <m/>
    <m/>
    <m/>
    <m/>
    <m/>
    <m/>
    <m/>
    <m/>
    <m/>
    <m/>
    <m/>
    <m/>
    <m/>
    <m/>
    <m/>
    <m/>
    <s v="oui"/>
    <m/>
    <s v="natte"/>
    <n v="0"/>
    <n v="0"/>
    <n v="0"/>
    <n v="0"/>
    <n v="0"/>
    <n v="0"/>
    <n v="0"/>
    <n v="0"/>
    <n v="0"/>
    <n v="1"/>
    <n v="0"/>
    <n v="0"/>
    <n v="0"/>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n v="0"/>
    <n v="0"/>
    <n v="0"/>
    <n v="1"/>
    <n v="0"/>
    <n v="0"/>
    <n v="0"/>
    <n v="0"/>
    <n v="0"/>
    <n v="0"/>
    <n v="0"/>
    <m/>
    <s v="oui_point_de_vente"/>
    <s v="oui_produits"/>
    <n v="0"/>
    <n v="1"/>
    <n v="0"/>
    <n v="0"/>
    <n v="0"/>
    <n v="0"/>
    <m/>
    <s v="oui_groupe_ethnique autre"/>
    <n v="0"/>
    <n v="0"/>
    <n v="0"/>
    <n v="0"/>
    <n v="0"/>
    <n v="0"/>
    <n v="1"/>
    <n v="1"/>
    <n v="0"/>
    <n v="0"/>
    <s v="Les peulhs"/>
    <s v="Les gens des villages environnants dû au blocus"/>
    <s v="oui_plusieurs"/>
    <s v="manque_transports restrictions_mouvements"/>
    <n v="0"/>
    <n v="1"/>
    <n v="1"/>
    <n v="0"/>
    <n v="0"/>
    <n v="0"/>
    <n v="0"/>
    <n v="0"/>
    <n v="0"/>
    <m/>
    <s v="pas_de_reponse"/>
    <n v="0"/>
    <n v="0"/>
    <n v="0"/>
    <n v="0"/>
    <n v="0"/>
    <n v="0"/>
    <n v="0"/>
    <n v="0"/>
    <n v="1"/>
    <n v="0"/>
    <m/>
    <s v="routes_ganes routes_banditisme"/>
    <n v="0"/>
    <n v="0"/>
    <n v="0"/>
    <n v="0"/>
    <n v="1"/>
    <n v="1"/>
    <n v="0"/>
    <n v="0"/>
    <n v="0"/>
    <m/>
    <s v="enlevement assassinat aggression"/>
    <n v="0"/>
    <n v="0"/>
    <n v="0"/>
    <n v="0"/>
    <n v="1"/>
    <n v="1"/>
    <n v="1"/>
    <n v="0"/>
    <n v="0"/>
    <m/>
    <s v="baisse_beaucoup"/>
    <s v="oui"/>
    <m/>
    <s v="Plusieurs commerçants ont quittés la localité dû au blocus"/>
    <s v="baisse_beaucoup"/>
    <s v="oui"/>
    <m/>
    <s v="Tous les villages environnants sont sous blocus"/>
    <m/>
    <m/>
    <m/>
    <m/>
    <m/>
    <n v="430137646"/>
    <d v="2023-05-23T14:13:11"/>
    <m/>
    <m/>
    <s v="submitted_via_web"/>
    <s v="bkf_icsm"/>
    <s v="vEg88UCoFGv45yEpkkQUHG"/>
    <m/>
  </r>
  <r>
    <n v="31"/>
    <s v="48d62cdb-cb15-4a71-ad41-47d74d707269"/>
    <d v="2023-05-23T00:00:00"/>
    <s v="gayeri"/>
    <s v="gayeri1"/>
    <d v="2023-05-23T10:53:14"/>
    <d v="2023-05-23T10:58:28"/>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n v="0"/>
    <n v="0"/>
    <n v="0"/>
    <n v="0"/>
    <n v="0"/>
    <n v="0"/>
    <n v="0"/>
    <n v="0"/>
    <n v="0"/>
    <n v="1"/>
    <n v="0"/>
    <n v="0"/>
    <n v="0"/>
    <n v="0"/>
    <n v="0"/>
    <n v="0"/>
    <n v="1"/>
    <n v="3"/>
    <m/>
    <m/>
    <m/>
    <m/>
    <m/>
    <m/>
    <m/>
    <m/>
    <m/>
    <m/>
    <m/>
    <m/>
    <m/>
    <m/>
    <m/>
    <m/>
    <m/>
    <m/>
    <m/>
    <m/>
    <m/>
    <m/>
    <m/>
    <m/>
    <m/>
    <m/>
    <m/>
    <m/>
    <m/>
    <m/>
    <m/>
    <m/>
    <m/>
    <m/>
    <m/>
    <m/>
    <m/>
    <m/>
    <m/>
    <m/>
    <m/>
    <m/>
    <m/>
    <m/>
    <m/>
    <m/>
    <m/>
    <m/>
    <m/>
    <m/>
    <m/>
    <m/>
    <m/>
    <m/>
    <m/>
    <m/>
    <m/>
    <m/>
    <m/>
    <m/>
    <m/>
    <m/>
    <m/>
    <m/>
    <m/>
    <m/>
    <m/>
    <m/>
    <m/>
    <m/>
    <m/>
    <m/>
    <m/>
    <m/>
    <m/>
    <m/>
    <m/>
    <m/>
    <m/>
    <m/>
    <m/>
    <m/>
    <m/>
    <m/>
    <m/>
    <m/>
    <m/>
    <m/>
    <m/>
    <m/>
    <m/>
    <m/>
    <m/>
    <m/>
    <m/>
    <m/>
    <m/>
    <m/>
    <m/>
    <m/>
    <m/>
    <m/>
    <m/>
    <m/>
    <m/>
    <m/>
    <m/>
    <m/>
    <m/>
    <m/>
    <m/>
    <m/>
    <m/>
    <m/>
    <m/>
    <m/>
    <s v="peudisponible"/>
    <n v="3000"/>
    <s v="meme_pays"/>
    <m/>
    <m/>
    <n v="30"/>
    <n v="30"/>
    <n v="1"/>
    <n v="300"/>
    <n v="0"/>
    <m/>
    <m/>
    <m/>
    <m/>
    <m/>
    <m/>
    <m/>
    <m/>
    <m/>
    <m/>
    <m/>
    <m/>
    <m/>
    <m/>
    <m/>
    <m/>
    <m/>
    <m/>
    <m/>
    <m/>
    <m/>
    <m/>
    <m/>
    <m/>
    <m/>
    <m/>
    <m/>
    <m/>
    <m/>
    <m/>
    <m/>
    <m/>
    <m/>
    <m/>
    <m/>
    <m/>
    <m/>
    <m/>
    <m/>
    <m/>
    <m/>
    <m/>
    <m/>
    <m/>
    <m/>
    <m/>
    <m/>
    <m/>
    <m/>
    <m/>
    <m/>
    <m/>
    <m/>
    <m/>
    <m/>
    <m/>
    <m/>
    <m/>
    <m/>
    <s v="oui"/>
    <m/>
    <s v="natte"/>
    <n v="0"/>
    <n v="0"/>
    <n v="0"/>
    <n v="0"/>
    <n v="0"/>
    <n v="0"/>
    <n v="0"/>
    <n v="0"/>
    <n v="0"/>
    <n v="1"/>
    <n v="0"/>
    <n v="0"/>
    <n v="0"/>
    <n v="0"/>
    <n v="0"/>
    <n v="0"/>
    <m/>
    <s v="securite route_etat rarete_transport"/>
    <n v="1"/>
    <n v="0"/>
    <n v="0"/>
    <n v="1"/>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oui"/>
    <s v="pas_de_reponse"/>
    <n v="0"/>
    <n v="0"/>
    <n v="0"/>
    <n v="0"/>
    <n v="0"/>
    <n v="0"/>
    <n v="0"/>
    <n v="0"/>
    <n v="1"/>
    <n v="0"/>
    <m/>
    <m/>
    <s v="oui_plusieurs"/>
    <s v="restrictions_mouvements lieux_insecurite personnes_insecurite"/>
    <n v="0"/>
    <n v="0"/>
    <n v="1"/>
    <n v="0"/>
    <n v="1"/>
    <n v="1"/>
    <n v="0"/>
    <n v="0"/>
    <n v="0"/>
    <m/>
    <s v="pas_de_reponse"/>
    <n v="0"/>
    <n v="0"/>
    <n v="0"/>
    <n v="0"/>
    <n v="0"/>
    <n v="0"/>
    <n v="0"/>
    <n v="0"/>
    <n v="1"/>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m/>
    <m/>
    <m/>
    <m/>
    <m/>
    <n v="430137779"/>
    <d v="2023-05-23T14:13:22"/>
    <m/>
    <m/>
    <s v="submitted_via_web"/>
    <s v="bkf_icsm"/>
    <s v="vEg88UCoFGv45yEpkkQUHG"/>
    <m/>
  </r>
  <r>
    <n v="32"/>
    <s v="133a07b1-f0b4-411e-9181-dfa0885f8137"/>
    <d v="2023-05-23T00:00:00"/>
    <s v="gayeri"/>
    <s v="gayeri1"/>
    <d v="2023-05-23T10:59:02"/>
    <d v="2023-05-23T11:03:31"/>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n v="0"/>
    <n v="0"/>
    <n v="0"/>
    <n v="0"/>
    <n v="0"/>
    <n v="0"/>
    <n v="0"/>
    <n v="0"/>
    <n v="0"/>
    <n v="1"/>
    <n v="0"/>
    <n v="0"/>
    <n v="0"/>
    <n v="0"/>
    <n v="0"/>
    <n v="0"/>
    <n v="1"/>
    <n v="3"/>
    <m/>
    <m/>
    <m/>
    <m/>
    <m/>
    <m/>
    <m/>
    <m/>
    <m/>
    <m/>
    <m/>
    <m/>
    <m/>
    <m/>
    <m/>
    <m/>
    <m/>
    <m/>
    <m/>
    <m/>
    <m/>
    <m/>
    <m/>
    <m/>
    <m/>
    <m/>
    <m/>
    <m/>
    <m/>
    <m/>
    <m/>
    <m/>
    <m/>
    <m/>
    <m/>
    <m/>
    <m/>
    <m/>
    <m/>
    <m/>
    <m/>
    <m/>
    <m/>
    <m/>
    <m/>
    <m/>
    <m/>
    <m/>
    <m/>
    <m/>
    <m/>
    <m/>
    <m/>
    <m/>
    <m/>
    <m/>
    <m/>
    <m/>
    <m/>
    <m/>
    <m/>
    <m/>
    <m/>
    <m/>
    <m/>
    <m/>
    <m/>
    <m/>
    <m/>
    <m/>
    <m/>
    <m/>
    <m/>
    <m/>
    <m/>
    <m/>
    <m/>
    <m/>
    <m/>
    <m/>
    <m/>
    <m/>
    <m/>
    <m/>
    <m/>
    <m/>
    <m/>
    <m/>
    <m/>
    <m/>
    <m/>
    <m/>
    <m/>
    <m/>
    <m/>
    <m/>
    <m/>
    <m/>
    <m/>
    <m/>
    <m/>
    <m/>
    <m/>
    <m/>
    <m/>
    <m/>
    <m/>
    <m/>
    <m/>
    <m/>
    <m/>
    <m/>
    <m/>
    <m/>
    <m/>
    <m/>
    <s v="peudisponible"/>
    <n v="3000"/>
    <s v="meme_pays"/>
    <m/>
    <m/>
    <n v="30"/>
    <n v="30"/>
    <n v="1"/>
    <n v="500"/>
    <n v="0"/>
    <m/>
    <m/>
    <m/>
    <m/>
    <m/>
    <m/>
    <m/>
    <m/>
    <m/>
    <m/>
    <m/>
    <m/>
    <m/>
    <m/>
    <m/>
    <m/>
    <m/>
    <m/>
    <m/>
    <m/>
    <m/>
    <m/>
    <m/>
    <m/>
    <m/>
    <m/>
    <m/>
    <m/>
    <m/>
    <m/>
    <m/>
    <m/>
    <m/>
    <m/>
    <m/>
    <m/>
    <m/>
    <m/>
    <m/>
    <m/>
    <m/>
    <m/>
    <m/>
    <m/>
    <m/>
    <m/>
    <m/>
    <m/>
    <m/>
    <m/>
    <m/>
    <m/>
    <m/>
    <m/>
    <m/>
    <m/>
    <m/>
    <m/>
    <m/>
    <s v="oui"/>
    <m/>
    <s v="natte"/>
    <n v="0"/>
    <n v="0"/>
    <n v="0"/>
    <n v="0"/>
    <n v="0"/>
    <n v="0"/>
    <n v="0"/>
    <n v="0"/>
    <n v="0"/>
    <n v="1"/>
    <n v="0"/>
    <n v="0"/>
    <n v="0"/>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credit_informel"/>
    <n v="1"/>
    <n v="0"/>
    <n v="0"/>
    <n v="1"/>
    <n v="0"/>
    <n v="0"/>
    <n v="0"/>
    <n v="0"/>
    <n v="0"/>
    <n v="0"/>
    <n v="0"/>
    <m/>
    <s v="oui_personnel"/>
    <s v="oui_produits"/>
    <n v="0"/>
    <n v="1"/>
    <n v="0"/>
    <n v="0"/>
    <n v="0"/>
    <n v="0"/>
    <s v="non_jamais"/>
    <s v="autre"/>
    <n v="0"/>
    <n v="0"/>
    <n v="0"/>
    <n v="0"/>
    <n v="0"/>
    <n v="0"/>
    <n v="0"/>
    <n v="1"/>
    <n v="0"/>
    <n v="0"/>
    <m/>
    <s v="Les habitants des villages environnants dû au blocus imposer par les terroristes"/>
    <s v="oui_plusieurs"/>
    <s v="manque_transports restrictions_mouvements lieux_insecurite"/>
    <n v="0"/>
    <n v="1"/>
    <n v="1"/>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m/>
    <m/>
    <m/>
    <m/>
    <m/>
    <n v="430137817"/>
    <d v="2023-05-23T14:13:24"/>
    <m/>
    <m/>
    <s v="submitted_via_web"/>
    <s v="bkf_icsm"/>
    <s v="vEg88UCoFGv45yEpkkQUHG"/>
    <m/>
  </r>
  <r>
    <n v="33"/>
    <s v="ecd26200-f839-40b5-ab40-9c2104eb8e07"/>
    <d v="2023-05-23T00:00:00"/>
    <s v="gayeri"/>
    <s v="gayeri1"/>
    <d v="2023-05-23T12:08:10"/>
    <d v="2023-05-23T12:18:22"/>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60"/>
    <n v="30"/>
    <n v="0"/>
    <n v="400"/>
    <n v="0"/>
    <m/>
    <m/>
    <m/>
    <m/>
    <m/>
    <m/>
    <m/>
    <m/>
    <m/>
    <m/>
    <m/>
    <m/>
    <m/>
    <m/>
    <m/>
    <s v="peudisponible"/>
    <n v="350"/>
    <s v="meme_pays"/>
    <m/>
    <m/>
    <n v="30"/>
    <n v="30"/>
    <n v="1"/>
    <n v="200"/>
    <n v="0"/>
    <m/>
    <s v="oui"/>
    <m/>
    <s v="lampe sac_boro"/>
    <n v="0"/>
    <n v="0"/>
    <n v="0"/>
    <n v="0"/>
    <n v="0"/>
    <n v="0"/>
    <n v="0"/>
    <n v="0"/>
    <n v="0"/>
    <n v="0"/>
    <n v="0"/>
    <n v="0"/>
    <n v="1"/>
    <n v="0"/>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transfert credit_informel"/>
    <n v="1"/>
    <n v="0"/>
    <n v="0"/>
    <n v="1"/>
    <n v="0"/>
    <n v="0"/>
    <n v="0"/>
    <n v="0"/>
    <n v="0"/>
    <n v="0"/>
    <n v="0"/>
    <m/>
    <s v="oui_personnel"/>
    <s v="oui_produits"/>
    <n v="0"/>
    <n v="1"/>
    <n v="0"/>
    <n v="0"/>
    <n v="0"/>
    <n v="0"/>
    <s v="oui"/>
    <s v="pas_de_reponse"/>
    <n v="0"/>
    <n v="0"/>
    <n v="0"/>
    <n v="0"/>
    <n v="0"/>
    <n v="0"/>
    <n v="0"/>
    <n v="0"/>
    <n v="1"/>
    <n v="0"/>
    <m/>
    <m/>
    <s v="oui_plusieurs"/>
    <s v="restrictions_mouvements personnes_insecurite lieux_insecurite"/>
    <n v="0"/>
    <n v="0"/>
    <n v="1"/>
    <n v="0"/>
    <n v="1"/>
    <n v="1"/>
    <n v="0"/>
    <n v="0"/>
    <n v="0"/>
    <m/>
    <s v="vol_cambriolage"/>
    <n v="0"/>
    <n v="0"/>
    <n v="0"/>
    <n v="1"/>
    <n v="0"/>
    <n v="0"/>
    <n v="0"/>
    <n v="0"/>
    <n v="0"/>
    <n v="0"/>
    <m/>
    <s v="routes_ganes"/>
    <n v="0"/>
    <n v="0"/>
    <n v="0"/>
    <n v="0"/>
    <n v="1"/>
    <n v="0"/>
    <n v="0"/>
    <n v="0"/>
    <n v="0"/>
    <m/>
    <s v="enlevement assassinat aggression"/>
    <n v="0"/>
    <n v="0"/>
    <n v="0"/>
    <n v="0"/>
    <n v="1"/>
    <n v="1"/>
    <n v="1"/>
    <n v="0"/>
    <n v="0"/>
    <m/>
    <s v="baisse_beaucoup"/>
    <s v="oui"/>
    <m/>
    <s v="Plusieurs commerçants ont quittés la localité à cause du blocus"/>
    <s v="baisse_beaucoup"/>
    <s v="oui"/>
    <m/>
    <s v="Tous les villages environnants sont sous blocus"/>
    <m/>
    <m/>
    <m/>
    <m/>
    <m/>
    <n v="430137852"/>
    <d v="2023-05-23T14:13:27"/>
    <m/>
    <m/>
    <s v="submitted_via_web"/>
    <s v="bkf_icsm"/>
    <s v="vEg88UCoFGv45yEpkkQUHG"/>
    <m/>
  </r>
  <r>
    <n v="34"/>
    <s v="9d621379-35e0-465e-b499-32be7aab8678"/>
    <d v="2023-05-23T00:00:00"/>
    <s v="gayeri"/>
    <s v="gayeri1"/>
    <d v="2023-05-23T12:53:42"/>
    <d v="2023-05-23T13:18:09"/>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lampe"/>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60"/>
    <n v="30"/>
    <n v="0"/>
    <n v="300"/>
    <n v="0"/>
    <m/>
    <m/>
    <m/>
    <m/>
    <m/>
    <m/>
    <m/>
    <m/>
    <m/>
    <m/>
    <m/>
    <m/>
    <m/>
    <m/>
    <m/>
    <s v="peudisponible"/>
    <n v="300"/>
    <s v="meme_pays"/>
    <m/>
    <m/>
    <n v="60"/>
    <n v="30"/>
    <n v="0"/>
    <n v="400"/>
    <n v="0"/>
    <m/>
    <s v="oui"/>
    <m/>
    <s v="lampe sac_boro"/>
    <n v="0"/>
    <n v="0"/>
    <n v="0"/>
    <n v="0"/>
    <n v="0"/>
    <n v="0"/>
    <n v="0"/>
    <n v="0"/>
    <n v="0"/>
    <n v="0"/>
    <n v="0"/>
    <n v="0"/>
    <n v="1"/>
    <n v="0"/>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n v="0"/>
    <n v="0"/>
    <n v="0"/>
    <n v="1"/>
    <n v="0"/>
    <n v="0"/>
    <n v="0"/>
    <n v="0"/>
    <n v="0"/>
    <n v="0"/>
    <n v="0"/>
    <m/>
    <s v="oui_personnel"/>
    <s v="oui_produits"/>
    <n v="0"/>
    <n v="1"/>
    <n v="0"/>
    <n v="0"/>
    <n v="0"/>
    <n v="0"/>
    <m/>
    <s v="pas_de_reponse"/>
    <n v="0"/>
    <n v="0"/>
    <n v="0"/>
    <n v="0"/>
    <n v="0"/>
    <n v="0"/>
    <n v="0"/>
    <n v="0"/>
    <n v="1"/>
    <n v="0"/>
    <m/>
    <m/>
    <s v="oui_plusieurs"/>
    <s v="restrictions_mouvements autre"/>
    <n v="0"/>
    <n v="0"/>
    <n v="1"/>
    <n v="0"/>
    <n v="0"/>
    <n v="0"/>
    <n v="1"/>
    <n v="0"/>
    <n v="0"/>
    <s v="Les attaques terroristes aux alentours de la ville"/>
    <s v="pas_de_reponse"/>
    <n v="0"/>
    <n v="0"/>
    <n v="0"/>
    <n v="0"/>
    <n v="0"/>
    <n v="0"/>
    <n v="0"/>
    <n v="0"/>
    <n v="1"/>
    <n v="0"/>
    <m/>
    <s v="route_endommagees routes_ganes"/>
    <n v="0"/>
    <n v="1"/>
    <n v="0"/>
    <n v="0"/>
    <n v="1"/>
    <n v="0"/>
    <n v="0"/>
    <n v="0"/>
    <n v="0"/>
    <m/>
    <s v="enlevement aggression assassinat"/>
    <n v="0"/>
    <n v="0"/>
    <n v="0"/>
    <n v="0"/>
    <n v="1"/>
    <n v="1"/>
    <n v="1"/>
    <n v="0"/>
    <n v="0"/>
    <m/>
    <s v="baisse_beaucoup"/>
    <s v="oui"/>
    <m/>
    <s v="Le blocus a contraint à plusieurs commerçants de quitter la localité"/>
    <s v="baisse_beaucoup"/>
    <s v="oui"/>
    <m/>
    <s v="Tous les villages environnants sont sous blocus"/>
    <m/>
    <m/>
    <m/>
    <m/>
    <m/>
    <n v="430137902"/>
    <d v="2023-05-23T14:13:30"/>
    <m/>
    <m/>
    <s v="submitted_via_web"/>
    <s v="bkf_icsm"/>
    <s v="vEg88UCoFGv45yEpkkQUHG"/>
    <m/>
  </r>
  <r>
    <n v="35"/>
    <s v="277a2b7c-4bdb-4b9c-83fe-f3414204148b"/>
    <d v="2023-05-23T00:00:00"/>
    <s v="gayeri"/>
    <s v="gayeri1"/>
    <d v="2023-05-23T13:35:28"/>
    <d v="2023-05-23T13:47:28"/>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30"/>
    <n v="30"/>
    <n v="1"/>
    <n v="300"/>
    <n v="100"/>
    <m/>
    <m/>
    <m/>
    <m/>
    <m/>
    <m/>
    <m/>
    <m/>
    <m/>
    <m/>
    <m/>
    <m/>
    <m/>
    <m/>
    <m/>
    <s v="peudisponible"/>
    <n v="350"/>
    <s v="meme_pays"/>
    <m/>
    <m/>
    <n v="60"/>
    <n v="30"/>
    <n v="0"/>
    <n v="500"/>
    <n v="0"/>
    <m/>
    <s v="oui"/>
    <m/>
    <s v="lampe sac_boro"/>
    <n v="0"/>
    <n v="0"/>
    <n v="0"/>
    <n v="0"/>
    <n v="0"/>
    <n v="0"/>
    <n v="0"/>
    <n v="0"/>
    <n v="0"/>
    <n v="0"/>
    <n v="0"/>
    <n v="0"/>
    <n v="1"/>
    <n v="0"/>
    <n v="1"/>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oint_de_vente"/>
    <s v="oui_produits"/>
    <n v="0"/>
    <n v="1"/>
    <n v="0"/>
    <n v="0"/>
    <n v="0"/>
    <n v="0"/>
    <s v="oui"/>
    <s v="autre"/>
    <n v="0"/>
    <n v="0"/>
    <n v="0"/>
    <n v="0"/>
    <n v="0"/>
    <n v="0"/>
    <n v="0"/>
    <n v="1"/>
    <n v="0"/>
    <n v="0"/>
    <m/>
    <s v="Toutes les personnes des villages environnants dû au blocus"/>
    <s v="oui_plusieurs"/>
    <s v="restrictions_mouvements lieux_insecurite"/>
    <n v="0"/>
    <n v="0"/>
    <n v="1"/>
    <n v="0"/>
    <n v="0"/>
    <n v="1"/>
    <n v="0"/>
    <n v="0"/>
    <n v="0"/>
    <m/>
    <s v="vol_cambriolage"/>
    <n v="0"/>
    <n v="0"/>
    <n v="0"/>
    <n v="1"/>
    <n v="0"/>
    <n v="0"/>
    <n v="0"/>
    <n v="0"/>
    <n v="0"/>
    <n v="0"/>
    <m/>
    <s v="routes_ganes route_endommagees"/>
    <n v="0"/>
    <n v="1"/>
    <n v="0"/>
    <n v="0"/>
    <n v="1"/>
    <n v="0"/>
    <n v="0"/>
    <n v="0"/>
    <n v="0"/>
    <m/>
    <s v="enlevement assassinat aggression"/>
    <n v="0"/>
    <n v="0"/>
    <n v="0"/>
    <n v="0"/>
    <n v="1"/>
    <n v="1"/>
    <n v="1"/>
    <n v="0"/>
    <n v="0"/>
    <m/>
    <s v="baisse_beaucoup"/>
    <s v="oui"/>
    <m/>
    <s v="Plusieurs commerçants ont quittés la localité dû au blocus"/>
    <s v="baisse_beaucoup"/>
    <s v="oui"/>
    <m/>
    <s v="Tous les villages environnants sont sous blocus"/>
    <m/>
    <m/>
    <m/>
    <m/>
    <m/>
    <n v="430137947"/>
    <d v="2023-05-23T14:13:32"/>
    <m/>
    <m/>
    <s v="submitted_via_web"/>
    <s v="bkf_icsm"/>
    <s v="vEg88UCoFGv45yEpkkQUHG"/>
    <m/>
  </r>
  <r>
    <n v="36"/>
    <s v="309fd7ba-e693-4eb3-b790-b10d085ec260"/>
    <d v="2023-05-23T00:00:00"/>
    <s v="gayeri"/>
    <s v="gayeri1"/>
    <d v="2023-05-23T14:06:28"/>
    <d v="2023-05-23T14:11:48"/>
    <s v="audit.csv"/>
    <m/>
    <m/>
    <s v="pui"/>
    <d v="2023-05-23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30"/>
    <n v="30"/>
    <n v="1"/>
    <n v="600"/>
    <n v="0"/>
    <m/>
    <m/>
    <m/>
    <m/>
    <m/>
    <m/>
    <m/>
    <m/>
    <m/>
    <m/>
    <m/>
    <m/>
    <m/>
    <m/>
    <m/>
    <s v="peudisponible"/>
    <n v="300"/>
    <s v="meme_pays"/>
    <m/>
    <m/>
    <n v="30"/>
    <n v="30"/>
    <n v="1"/>
    <n v="400"/>
    <n v="0"/>
    <m/>
    <s v="oui"/>
    <m/>
    <s v="lampe sac_boro"/>
    <n v="0"/>
    <n v="0"/>
    <n v="0"/>
    <n v="0"/>
    <n v="0"/>
    <n v="0"/>
    <n v="0"/>
    <n v="0"/>
    <n v="0"/>
    <n v="0"/>
    <n v="0"/>
    <n v="0"/>
    <n v="1"/>
    <n v="0"/>
    <n v="1"/>
    <n v="0"/>
    <m/>
    <s v="securite route_etat rarete_transport"/>
    <n v="1"/>
    <n v="0"/>
    <n v="0"/>
    <n v="1"/>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n v="0"/>
    <n v="0"/>
    <n v="0"/>
    <n v="1"/>
    <n v="0"/>
    <n v="0"/>
    <n v="0"/>
    <n v="0"/>
    <n v="0"/>
    <n v="0"/>
    <n v="0"/>
    <m/>
    <s v="oui_personnel"/>
    <s v="oui_produits"/>
    <n v="0"/>
    <n v="1"/>
    <n v="0"/>
    <n v="0"/>
    <n v="0"/>
    <n v="0"/>
    <m/>
    <s v="pas_de_reponse"/>
    <n v="0"/>
    <n v="0"/>
    <n v="0"/>
    <n v="0"/>
    <n v="0"/>
    <n v="0"/>
    <n v="0"/>
    <n v="0"/>
    <n v="1"/>
    <n v="0"/>
    <m/>
    <m/>
    <s v="oui_plusieurs"/>
    <s v="horaires_restreints lieux_insecurite personnes_insecurite"/>
    <n v="0"/>
    <n v="0"/>
    <n v="0"/>
    <n v="1"/>
    <n v="1"/>
    <n v="1"/>
    <n v="0"/>
    <n v="0"/>
    <n v="0"/>
    <m/>
    <s v="vol_cambriolage"/>
    <n v="0"/>
    <n v="0"/>
    <n v="0"/>
    <n v="1"/>
    <n v="0"/>
    <n v="0"/>
    <n v="0"/>
    <n v="0"/>
    <n v="0"/>
    <n v="0"/>
    <m/>
    <s v="routes_ganes"/>
    <n v="0"/>
    <n v="0"/>
    <n v="0"/>
    <n v="0"/>
    <n v="1"/>
    <n v="0"/>
    <n v="0"/>
    <n v="0"/>
    <n v="0"/>
    <m/>
    <s v="aggression enlevement assassinat"/>
    <n v="0"/>
    <n v="0"/>
    <n v="0"/>
    <n v="0"/>
    <n v="1"/>
    <n v="1"/>
    <n v="1"/>
    <n v="0"/>
    <n v="0"/>
    <m/>
    <s v="baisse_beaucoup"/>
    <s v="oui"/>
    <m/>
    <s v="Le blocus de la ville a contraint certains commerçants de quitter la localité."/>
    <s v="baisse_beaucoup"/>
    <s v="oui"/>
    <m/>
    <s v="Tous les villages environnants sont sous blocus"/>
    <m/>
    <m/>
    <m/>
    <m/>
    <m/>
    <n v="430137996"/>
    <d v="2023-05-23T14:13:35"/>
    <m/>
    <m/>
    <s v="submitted_via_web"/>
    <s v="bkf_icsm"/>
    <s v="vEg88UCoFGv45yEpkkQUHG"/>
    <m/>
  </r>
  <r>
    <n v="37"/>
    <s v="a6660b8f-961f-41eb-9961-438e6da9e0ff"/>
    <d v="2023-05-24T00:00:00"/>
    <s v="gorgadji"/>
    <s v="gorgadji1"/>
    <d v="2023-05-24T08:17:42"/>
    <d v="2023-05-24T08:36:46"/>
    <s v="audit.csv"/>
    <m/>
    <m/>
    <s v="crbf"/>
    <d v="2023-05-24T00:00:00"/>
    <s v="sahel"/>
    <s v="seno"/>
    <x v="4"/>
    <s v="central"/>
    <m/>
    <m/>
    <s v="Croix Rouge Burkinabè (CRBF)"/>
    <s v="Marché de Gorgadji"/>
    <m/>
    <s v="oui"/>
    <m/>
    <x v="0"/>
    <m/>
    <m/>
    <s v="seau"/>
    <n v="1"/>
    <n v="0"/>
    <n v="0"/>
    <n v="0"/>
    <n v="1"/>
    <m/>
    <s v="peudisponible"/>
    <n v="1500"/>
    <s v="meme_province"/>
    <m/>
    <m/>
    <n v="30"/>
    <n v="60"/>
    <n v="1"/>
    <n v="100"/>
    <n v="0"/>
    <m/>
    <m/>
    <m/>
    <m/>
    <m/>
    <m/>
    <m/>
    <m/>
    <m/>
    <m/>
    <m/>
    <m/>
    <m/>
    <m/>
    <m/>
    <m/>
    <m/>
    <m/>
    <m/>
    <m/>
    <m/>
    <m/>
    <m/>
    <m/>
    <m/>
    <m/>
    <m/>
    <m/>
    <m/>
    <m/>
    <m/>
    <s v="oui"/>
    <m/>
    <s v="seau"/>
    <n v="1"/>
    <n v="0"/>
    <n v="0"/>
    <n v="0"/>
    <m/>
    <s v="securite"/>
    <n v="1"/>
    <n v="0"/>
    <n v="0"/>
    <n v="0"/>
    <n v="0"/>
    <n v="0"/>
    <n v="0"/>
    <n v="0"/>
    <n v="0"/>
    <n v="0"/>
    <n v="0"/>
    <m/>
    <m/>
    <s v="prix_hausse"/>
    <n v="0"/>
    <n v="1"/>
    <n v="0"/>
    <n v="0"/>
    <s v="seau"/>
    <n v="1"/>
    <n v="0"/>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peudisponible"/>
    <n v="150"/>
    <s v="meme_province"/>
    <m/>
    <m/>
    <n v="30"/>
    <n v="60"/>
    <n v="1"/>
    <n v="240"/>
    <n v="0"/>
    <m/>
    <m/>
    <m/>
    <m/>
    <m/>
    <m/>
    <m/>
    <m/>
    <m/>
    <m/>
    <m/>
    <m/>
    <m/>
    <m/>
    <m/>
    <m/>
    <m/>
    <m/>
    <s v="peudisponible"/>
    <n v="1000"/>
    <s v="meme_province"/>
    <m/>
    <m/>
    <n v="30"/>
    <n v="60"/>
    <n v="1"/>
    <n v="120"/>
    <n v="0"/>
    <m/>
    <m/>
    <m/>
    <m/>
    <m/>
    <m/>
    <m/>
    <m/>
    <m/>
    <m/>
    <m/>
    <m/>
    <m/>
    <m/>
    <m/>
    <m/>
    <m/>
    <m/>
    <m/>
    <m/>
    <m/>
    <m/>
    <m/>
    <m/>
    <m/>
    <m/>
    <m/>
    <m/>
    <m/>
    <m/>
    <m/>
    <m/>
    <m/>
    <m/>
    <m/>
    <m/>
    <m/>
    <m/>
    <m/>
    <m/>
    <m/>
    <m/>
    <m/>
    <m/>
    <m/>
    <m/>
    <m/>
    <m/>
    <m/>
    <m/>
    <m/>
    <m/>
    <m/>
    <m/>
    <m/>
    <m/>
    <m/>
    <m/>
    <m/>
    <m/>
    <m/>
    <m/>
    <m/>
    <m/>
    <m/>
    <m/>
    <m/>
    <m/>
    <m/>
    <m/>
    <s v="oui"/>
    <m/>
    <s v="gobelet_plastique bassine"/>
    <n v="0"/>
    <n v="0"/>
    <n v="0"/>
    <n v="0"/>
    <n v="0"/>
    <n v="0"/>
    <n v="1"/>
    <n v="0"/>
    <n v="1"/>
    <n v="0"/>
    <n v="0"/>
    <n v="0"/>
    <n v="0"/>
    <n v="0"/>
    <n v="0"/>
    <n v="0"/>
    <m/>
    <s v="securite"/>
    <n v="1"/>
    <n v="0"/>
    <n v="0"/>
    <n v="0"/>
    <n v="0"/>
    <n v="0"/>
    <n v="0"/>
    <n v="0"/>
    <n v="0"/>
    <n v="0"/>
    <n v="0"/>
    <m/>
    <m/>
    <s v="prix_hausse"/>
    <n v="0"/>
    <n v="1"/>
    <n v="0"/>
    <n v="0"/>
    <s v="gobelet_plastique bassine"/>
    <n v="0"/>
    <n v="0"/>
    <n v="0"/>
    <n v="0"/>
    <n v="0"/>
    <n v="0"/>
    <n v="1"/>
    <n v="0"/>
    <n v="1"/>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ggression"/>
    <n v="0"/>
    <n v="0"/>
    <n v="0"/>
    <n v="0"/>
    <n v="1"/>
    <n v="0"/>
    <n v="0"/>
    <n v="0"/>
    <n v="0"/>
    <m/>
    <s v="augmente_beaucoup"/>
    <s v="oui"/>
    <s v="Sont diminuer à cause de l'insécurité"/>
    <m/>
    <s v="augmente_beaucoup"/>
    <s v="oui"/>
    <s v="Les Clients n'ont plus Rien acheter."/>
    <m/>
    <m/>
    <m/>
    <m/>
    <m/>
    <m/>
    <n v="430564670"/>
    <d v="2023-05-24T09:59:38"/>
    <m/>
    <m/>
    <s v="submitted_via_web"/>
    <s v="bkf_icsm"/>
    <s v="vEg88UCoFGv45yEpkkQUHG"/>
    <m/>
  </r>
  <r>
    <n v="38"/>
    <s v="9468c87e-2ed2-42c5-aad0-bd52d457debb"/>
    <d v="2023-05-24T00:00:00"/>
    <s v="gorgadji"/>
    <s v="gorgadji1"/>
    <d v="2023-05-24T08:37:30"/>
    <d v="2023-05-24T09:02:24"/>
    <s v="audit.csv"/>
    <m/>
    <m/>
    <s v="crbf"/>
    <d v="2023-05-24T00:00:00"/>
    <s v="sahel"/>
    <s v="seno"/>
    <x v="4"/>
    <s v="central"/>
    <m/>
    <m/>
    <s v="Croix Rouge Burkinabè (CRBF)"/>
    <s v="Marché de Gorgadji"/>
    <m/>
    <s v="oui"/>
    <m/>
    <x v="0"/>
    <m/>
    <m/>
    <s v="seau savon400gr"/>
    <n v="1"/>
    <n v="0"/>
    <n v="1"/>
    <n v="0"/>
    <n v="2"/>
    <m/>
    <s v="peudisponible"/>
    <n v="1000"/>
    <s v="meme_province"/>
    <m/>
    <m/>
    <n v="30"/>
    <n v="60"/>
    <n v="1"/>
    <n v="24"/>
    <n v="0"/>
    <m/>
    <m/>
    <m/>
    <m/>
    <m/>
    <m/>
    <m/>
    <m/>
    <m/>
    <m/>
    <m/>
    <m/>
    <m/>
    <m/>
    <m/>
    <m/>
    <s v="peudisponible"/>
    <s v="boule250g"/>
    <n v="0"/>
    <n v="1"/>
    <m/>
    <n v="500"/>
    <s v="meme_province"/>
    <m/>
    <m/>
    <n v="30"/>
    <n v="60"/>
    <n v="1"/>
    <n v="48"/>
    <n v="0"/>
    <m/>
    <s v="oui"/>
    <m/>
    <s v="seau savon400gr"/>
    <n v="1"/>
    <n v="0"/>
    <n v="1"/>
    <n v="0"/>
    <m/>
    <s v="securite"/>
    <n v="1"/>
    <n v="0"/>
    <n v="0"/>
    <n v="0"/>
    <n v="0"/>
    <n v="0"/>
    <n v="0"/>
    <n v="0"/>
    <n v="0"/>
    <n v="0"/>
    <n v="0"/>
    <m/>
    <m/>
    <s v="prix_hausse"/>
    <n v="0"/>
    <n v="1"/>
    <n v="0"/>
    <n v="0"/>
    <s v="seau savon400gr"/>
    <n v="1"/>
    <n v="0"/>
    <n v="1"/>
    <n v="0"/>
    <s v="hausse_couts"/>
    <n v="1"/>
    <n v="0"/>
    <n v="0"/>
    <n v="0"/>
    <n v="0"/>
    <n v="0"/>
    <n v="0"/>
    <n v="0"/>
    <n v="0"/>
    <n v="0"/>
    <n v="0"/>
    <n v="0"/>
    <m/>
    <m/>
    <m/>
    <m/>
    <m/>
    <m/>
    <m/>
    <m/>
    <m/>
    <m/>
    <m/>
    <m/>
    <m/>
    <m/>
    <m/>
    <m/>
    <m/>
    <m/>
    <m/>
    <m/>
    <m/>
    <s v="bache"/>
    <n v="1"/>
    <n v="0"/>
    <n v="0"/>
    <n v="0"/>
    <n v="0"/>
    <n v="1"/>
    <m/>
    <s v="peudisponible"/>
    <n v="7000"/>
    <s v="meme_province"/>
    <m/>
    <m/>
    <n v="30"/>
    <n v="60"/>
    <n v="1"/>
    <n v="50"/>
    <n v="0"/>
    <m/>
    <m/>
    <m/>
    <m/>
    <m/>
    <m/>
    <m/>
    <m/>
    <m/>
    <m/>
    <m/>
    <m/>
    <m/>
    <m/>
    <m/>
    <m/>
    <m/>
    <m/>
    <m/>
    <m/>
    <m/>
    <m/>
    <m/>
    <m/>
    <m/>
    <m/>
    <m/>
    <m/>
    <m/>
    <m/>
    <m/>
    <m/>
    <m/>
    <m/>
    <s v="oui"/>
    <m/>
    <s v="bache"/>
    <n v="1"/>
    <n v="0"/>
    <n v="0"/>
    <n v="0"/>
    <n v="0"/>
    <m/>
    <s v="securite"/>
    <n v="1"/>
    <n v="0"/>
    <n v="0"/>
    <n v="0"/>
    <n v="0"/>
    <n v="0"/>
    <n v="0"/>
    <n v="0"/>
    <n v="0"/>
    <n v="0"/>
    <n v="0"/>
    <m/>
    <m/>
    <s v="prix_hausse"/>
    <n v="0"/>
    <n v="1"/>
    <n v="0"/>
    <n v="0"/>
    <s v="bache"/>
    <n v="1"/>
    <n v="0"/>
    <n v="0"/>
    <n v="0"/>
    <n v="0"/>
    <s v="hausse_couts"/>
    <n v="1"/>
    <n v="0"/>
    <n v="0"/>
    <n v="0"/>
    <n v="0"/>
    <n v="0"/>
    <n v="0"/>
    <n v="0"/>
    <n v="0"/>
    <n v="0"/>
    <n v="0"/>
    <n v="0"/>
    <m/>
    <m/>
    <m/>
    <m/>
    <m/>
    <m/>
    <m/>
    <m/>
    <m/>
    <m/>
    <m/>
    <m/>
    <m/>
    <m/>
    <m/>
    <m/>
    <m/>
    <m/>
    <m/>
    <m/>
    <m/>
    <m/>
    <s v="assiette gobelet_plastique gobelet_acier bassine natte moustiquaire couverture"/>
    <n v="0"/>
    <n v="0"/>
    <n v="0"/>
    <n v="0"/>
    <n v="0"/>
    <n v="1"/>
    <n v="1"/>
    <n v="1"/>
    <n v="1"/>
    <n v="1"/>
    <n v="1"/>
    <n v="1"/>
    <n v="0"/>
    <n v="0"/>
    <n v="0"/>
    <n v="0"/>
    <n v="7"/>
    <n v="10"/>
    <m/>
    <m/>
    <m/>
    <m/>
    <m/>
    <m/>
    <m/>
    <m/>
    <m/>
    <m/>
    <m/>
    <m/>
    <m/>
    <m/>
    <m/>
    <m/>
    <m/>
    <m/>
    <m/>
    <m/>
    <m/>
    <m/>
    <m/>
    <m/>
    <m/>
    <m/>
    <m/>
    <m/>
    <m/>
    <m/>
    <m/>
    <m/>
    <m/>
    <m/>
    <m/>
    <m/>
    <m/>
    <m/>
    <m/>
    <m/>
    <m/>
    <m/>
    <m/>
    <m/>
    <m/>
    <m/>
    <m/>
    <m/>
    <m/>
    <m/>
    <m/>
    <m/>
    <m/>
    <m/>
    <m/>
    <m/>
    <m/>
    <m/>
    <m/>
    <m/>
    <m/>
    <m/>
    <m/>
    <m/>
    <m/>
    <m/>
    <s v="peudisponible"/>
    <n v="500"/>
    <s v="meme_province"/>
    <m/>
    <m/>
    <n v="30"/>
    <n v="60"/>
    <n v="1"/>
    <n v="24"/>
    <n v="0"/>
    <m/>
    <s v="peudisponible"/>
    <n v="200"/>
    <s v="meme_province"/>
    <m/>
    <m/>
    <n v="40"/>
    <n v="45"/>
    <n v="1"/>
    <n v="120"/>
    <n v="0"/>
    <m/>
    <s v="peudisponible"/>
    <s v="1l 0_5l 0_25l"/>
    <n v="1"/>
    <n v="1"/>
    <n v="1"/>
    <n v="1000"/>
    <n v="1500"/>
    <n v="2000"/>
    <s v="meme_province"/>
    <m/>
    <m/>
    <n v="45"/>
    <n v="50"/>
    <n v="1"/>
    <n v="200"/>
    <n v="0"/>
    <m/>
    <s v="peudisponible"/>
    <n v="2000"/>
    <s v="meme_province"/>
    <m/>
    <m/>
    <n v="30"/>
    <n v="50"/>
    <n v="1"/>
    <n v="24"/>
    <n v="0"/>
    <m/>
    <s v="peudisponible"/>
    <n v="3500"/>
    <s v="meme_province"/>
    <m/>
    <m/>
    <n v="60"/>
    <n v="45"/>
    <n v="0"/>
    <n v="48"/>
    <n v="0"/>
    <m/>
    <s v="peudisponible"/>
    <n v="2500"/>
    <s v="meme_province"/>
    <m/>
    <m/>
    <n v="60"/>
    <n v="45"/>
    <n v="0"/>
    <n v="24"/>
    <n v="0"/>
    <m/>
    <s v="peudisponible"/>
    <n v="2000"/>
    <s v="meme_province"/>
    <m/>
    <m/>
    <n v="30"/>
    <n v="60"/>
    <n v="1"/>
    <n v="24"/>
    <n v="0"/>
    <m/>
    <m/>
    <m/>
    <m/>
    <m/>
    <m/>
    <m/>
    <m/>
    <m/>
    <m/>
    <m/>
    <m/>
    <m/>
    <m/>
    <m/>
    <m/>
    <m/>
    <m/>
    <m/>
    <m/>
    <m/>
    <m/>
    <m/>
    <m/>
    <m/>
    <m/>
    <m/>
    <m/>
    <m/>
    <m/>
    <m/>
    <m/>
    <m/>
    <m/>
    <m/>
    <m/>
    <m/>
    <s v="oui"/>
    <m/>
    <s v="assiette gobelet_plastique bassine gobelet_acier natte couverture moustiquaire"/>
    <n v="0"/>
    <n v="0"/>
    <n v="0"/>
    <n v="0"/>
    <n v="0"/>
    <n v="1"/>
    <n v="1"/>
    <n v="1"/>
    <n v="1"/>
    <n v="1"/>
    <n v="1"/>
    <n v="1"/>
    <n v="0"/>
    <n v="0"/>
    <n v="0"/>
    <n v="0"/>
    <m/>
    <s v="securite cout_transport"/>
    <n v="1"/>
    <n v="0"/>
    <n v="0"/>
    <n v="0"/>
    <n v="0"/>
    <n v="0"/>
    <n v="1"/>
    <n v="0"/>
    <n v="0"/>
    <n v="0"/>
    <n v="0"/>
    <m/>
    <m/>
    <s v="prix_hausse"/>
    <n v="0"/>
    <n v="1"/>
    <n v="0"/>
    <n v="0"/>
    <s v="assiette gobelet_plastique gobelet_acier bassine natte couverture moustiquaire"/>
    <n v="0"/>
    <n v="0"/>
    <n v="0"/>
    <n v="0"/>
    <n v="0"/>
    <n v="1"/>
    <n v="1"/>
    <n v="1"/>
    <n v="1"/>
    <n v="1"/>
    <n v="1"/>
    <n v="1"/>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ggression"/>
    <n v="0"/>
    <n v="0"/>
    <n v="0"/>
    <n v="0"/>
    <n v="1"/>
    <n v="0"/>
    <n v="0"/>
    <n v="0"/>
    <n v="0"/>
    <m/>
    <s v="augmente_beaucoup"/>
    <s v="oui"/>
    <s v="À cause de l'insécurité que les sont diminuer sur le marché"/>
    <m/>
    <s v="augmente_beaucoup"/>
    <s v="oui"/>
    <s v="Les clients  n'ont z d'argent pour payer."/>
    <m/>
    <m/>
    <m/>
    <m/>
    <m/>
    <m/>
    <n v="430564902"/>
    <d v="2023-05-24T09:59:59"/>
    <m/>
    <m/>
    <s v="submitted_via_web"/>
    <s v="bkf_icsm"/>
    <s v="vEg88UCoFGv45yEpkkQUHG"/>
    <m/>
  </r>
  <r>
    <n v="39"/>
    <s v="a333d088-ca0d-4c1e-99a5-18cb7019dd61"/>
    <d v="2023-05-24T00:00:00"/>
    <s v="gorgadji"/>
    <s v="gorgadji1"/>
    <d v="2023-05-24T09:20:29"/>
    <d v="2023-05-24T09:53:49"/>
    <s v="audit.csv"/>
    <m/>
    <m/>
    <s v="crbf"/>
    <d v="2023-05-24T00:00:00"/>
    <s v="sahel"/>
    <s v="seno"/>
    <x v="4"/>
    <s v="central"/>
    <m/>
    <m/>
    <s v="Croix Rouge Burkinabè (CRBF)"/>
    <s v="Marché de Gorgadji"/>
    <m/>
    <s v="oui"/>
    <m/>
    <x v="0"/>
    <m/>
    <m/>
    <s v="seau"/>
    <n v="1"/>
    <n v="0"/>
    <n v="0"/>
    <n v="0"/>
    <n v="1"/>
    <m/>
    <s v="peudisponible"/>
    <n v="1000"/>
    <s v="meme_province"/>
    <m/>
    <m/>
    <n v="30"/>
    <n v="30"/>
    <n v="1"/>
    <n v="24"/>
    <n v="0"/>
    <m/>
    <m/>
    <m/>
    <m/>
    <m/>
    <m/>
    <m/>
    <m/>
    <m/>
    <m/>
    <m/>
    <m/>
    <m/>
    <m/>
    <m/>
    <m/>
    <m/>
    <m/>
    <m/>
    <m/>
    <m/>
    <m/>
    <m/>
    <m/>
    <m/>
    <m/>
    <m/>
    <m/>
    <m/>
    <m/>
    <m/>
    <s v="oui"/>
    <m/>
    <s v="seau"/>
    <n v="1"/>
    <n v="0"/>
    <n v="0"/>
    <n v="0"/>
    <m/>
    <s v="securite"/>
    <n v="1"/>
    <n v="0"/>
    <n v="0"/>
    <n v="0"/>
    <n v="0"/>
    <n v="0"/>
    <n v="0"/>
    <n v="0"/>
    <n v="0"/>
    <n v="0"/>
    <n v="0"/>
    <m/>
    <m/>
    <s v="prix_hausse"/>
    <n v="0"/>
    <n v="1"/>
    <n v="0"/>
    <n v="0"/>
    <s v="seau"/>
    <n v="1"/>
    <n v="0"/>
    <n v="0"/>
    <n v="0"/>
    <s v="hausse_couts baisse_offre_securite"/>
    <n v="1"/>
    <n v="0"/>
    <n v="0"/>
    <n v="0"/>
    <n v="0"/>
    <n v="0"/>
    <n v="0"/>
    <n v="0"/>
    <n v="1"/>
    <n v="0"/>
    <n v="0"/>
    <n v="0"/>
    <m/>
    <m/>
    <m/>
    <m/>
    <m/>
    <m/>
    <m/>
    <m/>
    <m/>
    <m/>
    <m/>
    <m/>
    <m/>
    <m/>
    <m/>
    <m/>
    <m/>
    <m/>
    <m/>
    <m/>
    <m/>
    <s v="bache"/>
    <n v="1"/>
    <n v="0"/>
    <n v="0"/>
    <n v="0"/>
    <n v="0"/>
    <n v="1"/>
    <m/>
    <s v="peudisponible"/>
    <n v="6000"/>
    <s v="meme_province"/>
    <m/>
    <m/>
    <n v="30"/>
    <n v="30"/>
    <n v="1"/>
    <n v="12"/>
    <n v="0"/>
    <m/>
    <m/>
    <m/>
    <m/>
    <m/>
    <m/>
    <m/>
    <m/>
    <m/>
    <m/>
    <m/>
    <m/>
    <m/>
    <m/>
    <m/>
    <m/>
    <m/>
    <m/>
    <m/>
    <m/>
    <m/>
    <m/>
    <m/>
    <m/>
    <m/>
    <m/>
    <m/>
    <m/>
    <m/>
    <m/>
    <m/>
    <m/>
    <m/>
    <m/>
    <s v="oui"/>
    <m/>
    <s v="bache"/>
    <n v="1"/>
    <n v="0"/>
    <n v="0"/>
    <n v="0"/>
    <n v="0"/>
    <m/>
    <s v="securite prix_fournisseurs cout_transport"/>
    <n v="1"/>
    <n v="0"/>
    <n v="0"/>
    <n v="0"/>
    <n v="1"/>
    <n v="0"/>
    <n v="1"/>
    <n v="0"/>
    <n v="0"/>
    <n v="0"/>
    <n v="0"/>
    <m/>
    <m/>
    <s v="prix_hausse"/>
    <n v="0"/>
    <n v="1"/>
    <n v="0"/>
    <n v="0"/>
    <s v="bache"/>
    <n v="1"/>
    <n v="0"/>
    <n v="0"/>
    <n v="0"/>
    <n v="0"/>
    <s v="hausse_couts baisse_offre_securite"/>
    <n v="1"/>
    <n v="0"/>
    <n v="0"/>
    <n v="0"/>
    <n v="0"/>
    <n v="0"/>
    <n v="0"/>
    <n v="0"/>
    <n v="1"/>
    <n v="0"/>
    <n v="0"/>
    <n v="0"/>
    <m/>
    <m/>
    <m/>
    <m/>
    <m/>
    <m/>
    <m/>
    <m/>
    <m/>
    <m/>
    <m/>
    <m/>
    <m/>
    <m/>
    <m/>
    <m/>
    <m/>
    <m/>
    <m/>
    <m/>
    <m/>
    <m/>
    <s v="combustible_charbon assiette gobelet_plastique gobelet_acier bassine"/>
    <n v="0"/>
    <n v="1"/>
    <n v="0"/>
    <n v="0"/>
    <n v="0"/>
    <n v="1"/>
    <n v="1"/>
    <n v="1"/>
    <n v="1"/>
    <n v="0"/>
    <n v="0"/>
    <n v="0"/>
    <n v="0"/>
    <n v="0"/>
    <n v="0"/>
    <n v="0"/>
    <n v="5"/>
    <n v="7"/>
    <m/>
    <m/>
    <m/>
    <m/>
    <m/>
    <m/>
    <m/>
    <m/>
    <m/>
    <m/>
    <m/>
    <m/>
    <s v="peudisponible"/>
    <s v="sachet"/>
    <n v="0"/>
    <n v="1"/>
    <m/>
    <n v="100"/>
    <s v="meme_commune"/>
    <m/>
    <m/>
    <n v="30"/>
    <n v="30"/>
    <n v="1"/>
    <n v="500"/>
    <n v="0"/>
    <m/>
    <m/>
    <m/>
    <m/>
    <m/>
    <m/>
    <m/>
    <m/>
    <m/>
    <m/>
    <m/>
    <m/>
    <m/>
    <m/>
    <m/>
    <m/>
    <m/>
    <m/>
    <m/>
    <m/>
    <m/>
    <m/>
    <m/>
    <m/>
    <m/>
    <m/>
    <m/>
    <m/>
    <m/>
    <m/>
    <m/>
    <m/>
    <m/>
    <m/>
    <m/>
    <m/>
    <m/>
    <m/>
    <m/>
    <m/>
    <s v="peudisponible"/>
    <n v="1000"/>
    <s v="meme_province"/>
    <m/>
    <m/>
    <n v="30"/>
    <n v="30"/>
    <n v="1"/>
    <n v="24"/>
    <n v="0"/>
    <m/>
    <s v="peudisponible"/>
    <n v="100"/>
    <s v="meme_province"/>
    <m/>
    <m/>
    <n v="30"/>
    <n v="30"/>
    <n v="1"/>
    <n v="24"/>
    <n v="0"/>
    <m/>
    <s v="peudisponible"/>
    <s v="0_25l 0_5l 1l"/>
    <n v="1"/>
    <n v="1"/>
    <n v="1"/>
    <n v="500"/>
    <n v="750"/>
    <n v="2000"/>
    <s v="meme_province"/>
    <m/>
    <m/>
    <n v="30"/>
    <n v="30"/>
    <n v="1"/>
    <n v="36"/>
    <n v="0"/>
    <m/>
    <s v="peudisponible"/>
    <n v="1000"/>
    <s v="meme_province"/>
    <m/>
    <m/>
    <n v="30"/>
    <n v="30"/>
    <n v="1"/>
    <n v="24"/>
    <n v="0"/>
    <m/>
    <m/>
    <m/>
    <m/>
    <m/>
    <m/>
    <m/>
    <m/>
    <m/>
    <m/>
    <m/>
    <m/>
    <m/>
    <m/>
    <m/>
    <m/>
    <m/>
    <m/>
    <m/>
    <m/>
    <m/>
    <m/>
    <m/>
    <m/>
    <m/>
    <m/>
    <m/>
    <m/>
    <m/>
    <m/>
    <m/>
    <m/>
    <m/>
    <m/>
    <m/>
    <m/>
    <m/>
    <m/>
    <m/>
    <m/>
    <m/>
    <m/>
    <m/>
    <m/>
    <m/>
    <m/>
    <m/>
    <m/>
    <m/>
    <m/>
    <m/>
    <m/>
    <m/>
    <m/>
    <m/>
    <m/>
    <m/>
    <m/>
    <m/>
    <m/>
    <m/>
    <m/>
    <m/>
    <m/>
    <m/>
    <m/>
    <m/>
    <m/>
    <m/>
    <m/>
    <s v="oui"/>
    <m/>
    <s v="combustible_charbon assiette gobelet_plastique gobelet_acier bassine"/>
    <n v="0"/>
    <n v="1"/>
    <n v="0"/>
    <n v="0"/>
    <n v="0"/>
    <n v="1"/>
    <n v="1"/>
    <n v="1"/>
    <n v="1"/>
    <n v="0"/>
    <n v="0"/>
    <n v="0"/>
    <n v="0"/>
    <n v="0"/>
    <n v="0"/>
    <n v="0"/>
    <m/>
    <s v="securite cout_transport"/>
    <n v="1"/>
    <n v="0"/>
    <n v="0"/>
    <n v="0"/>
    <n v="0"/>
    <n v="0"/>
    <n v="1"/>
    <n v="0"/>
    <n v="0"/>
    <n v="0"/>
    <n v="0"/>
    <m/>
    <m/>
    <s v="prix_hausse"/>
    <n v="0"/>
    <n v="1"/>
    <n v="0"/>
    <n v="0"/>
    <s v="combustible_charbon assiette gobelet_plastique gobelet_acier bassine"/>
    <n v="0"/>
    <n v="1"/>
    <n v="0"/>
    <n v="0"/>
    <n v="0"/>
    <n v="1"/>
    <n v="1"/>
    <n v="1"/>
    <n v="1"/>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ggression"/>
    <n v="0"/>
    <n v="0"/>
    <n v="0"/>
    <n v="0"/>
    <n v="1"/>
    <n v="0"/>
    <n v="0"/>
    <n v="0"/>
    <n v="0"/>
    <m/>
    <s v="augmente_beaucoup"/>
    <s v="oui"/>
    <s v="À cause de l'insécurité"/>
    <m/>
    <s v="augmente_beaucoup"/>
    <s v="oui"/>
    <s v="Les clients n'ont plus de l'argent pour payer"/>
    <m/>
    <m/>
    <m/>
    <m/>
    <m/>
    <m/>
    <n v="430565156"/>
    <d v="2023-05-24T10:00:22"/>
    <m/>
    <m/>
    <s v="submitted_via_web"/>
    <s v="bkf_icsm"/>
    <s v="vEg88UCoFGv45yEpkkQUHG"/>
    <m/>
  </r>
  <r>
    <n v="40"/>
    <s v="4a473096-52e8-439a-9fbd-583b9c4b0463"/>
    <d v="2023-05-24T00:00:00"/>
    <s v="gorgadji"/>
    <s v="gorgadji2"/>
    <d v="2023-05-24T10:25:11"/>
    <d v="2023-05-24T10:45:49"/>
    <s v="audit.csv"/>
    <m/>
    <m/>
    <s v="crbf"/>
    <d v="2023-05-24T00:00:00"/>
    <s v="sahel"/>
    <s v="seno"/>
    <x v="4"/>
    <s v="central"/>
    <m/>
    <m/>
    <s v="Croix Rouge Burkinabè (CRBF)"/>
    <s v="Marché de Gorgadj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000"/>
    <s v="meme_pays"/>
    <m/>
    <m/>
    <n v="90"/>
    <n v="60"/>
    <n v="0"/>
    <n v="60"/>
    <n v="0"/>
    <m/>
    <s v="peudisponible"/>
    <n v="3000"/>
    <s v="meme_pays"/>
    <m/>
    <m/>
    <n v="60"/>
    <n v="60"/>
    <n v="1"/>
    <n v="100"/>
    <n v="0"/>
    <m/>
    <s v="peudisponible"/>
    <n v="1000"/>
    <s v="meme_pays"/>
    <m/>
    <m/>
    <n v="90"/>
    <n v="60"/>
    <n v="0"/>
    <n v="60"/>
    <n v="0"/>
    <m/>
    <s v="peudisponible"/>
    <n v="1250"/>
    <s v="meme_pays"/>
    <m/>
    <m/>
    <n v="60"/>
    <n v="60"/>
    <n v="1"/>
    <n v="60"/>
    <n v="0"/>
    <m/>
    <s v="oui"/>
    <m/>
    <s v="bache corde tenaille pelle"/>
    <n v="1"/>
    <n v="1"/>
    <n v="1"/>
    <n v="1"/>
    <n v="0"/>
    <m/>
    <s v="securite"/>
    <n v="1"/>
    <n v="0"/>
    <n v="0"/>
    <n v="0"/>
    <n v="0"/>
    <n v="0"/>
    <n v="0"/>
    <n v="0"/>
    <n v="0"/>
    <n v="0"/>
    <n v="0"/>
    <m/>
    <m/>
    <s v="prix_hausse"/>
    <n v="0"/>
    <n v="1"/>
    <n v="0"/>
    <n v="0"/>
    <s v="bache corde tenaille pelle"/>
    <n v="1"/>
    <n v="1"/>
    <n v="1"/>
    <n v="1"/>
    <n v="0"/>
    <s v="hausse_couts"/>
    <n v="1"/>
    <n v="0"/>
    <n v="0"/>
    <n v="0"/>
    <n v="0"/>
    <n v="0"/>
    <n v="0"/>
    <n v="0"/>
    <n v="0"/>
    <n v="0"/>
    <n v="0"/>
    <n v="0"/>
    <m/>
    <m/>
    <m/>
    <m/>
    <m/>
    <m/>
    <m/>
    <m/>
    <m/>
    <m/>
    <m/>
    <m/>
    <m/>
    <m/>
    <m/>
    <m/>
    <m/>
    <m/>
    <m/>
    <m/>
    <m/>
    <m/>
    <s v="lampe"/>
    <n v="0"/>
    <n v="0"/>
    <n v="0"/>
    <n v="0"/>
    <n v="0"/>
    <n v="0"/>
    <n v="0"/>
    <n v="0"/>
    <n v="0"/>
    <n v="0"/>
    <n v="0"/>
    <n v="0"/>
    <n v="1"/>
    <n v="0"/>
    <n v="0"/>
    <n v="0"/>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250"/>
    <s v="meme_pays"/>
    <m/>
    <m/>
    <n v="60"/>
    <n v="60"/>
    <n v="1"/>
    <n v="100"/>
    <n v="0"/>
    <m/>
    <m/>
    <m/>
    <m/>
    <m/>
    <m/>
    <m/>
    <m/>
    <m/>
    <m/>
    <m/>
    <m/>
    <m/>
    <m/>
    <m/>
    <m/>
    <m/>
    <m/>
    <m/>
    <m/>
    <m/>
    <m/>
    <m/>
    <m/>
    <m/>
    <m/>
    <s v="oui"/>
    <m/>
    <s v="lampe"/>
    <n v="0"/>
    <n v="0"/>
    <n v="0"/>
    <n v="0"/>
    <n v="0"/>
    <n v="0"/>
    <n v="0"/>
    <n v="0"/>
    <n v="0"/>
    <n v="0"/>
    <n v="0"/>
    <n v="0"/>
    <n v="1"/>
    <n v="0"/>
    <n v="0"/>
    <n v="0"/>
    <m/>
    <s v="securite"/>
    <n v="1"/>
    <n v="0"/>
    <n v="0"/>
    <n v="0"/>
    <n v="0"/>
    <n v="0"/>
    <n v="0"/>
    <n v="0"/>
    <n v="0"/>
    <n v="0"/>
    <n v="0"/>
    <m/>
    <m/>
    <s v="prix_hausse"/>
    <n v="0"/>
    <n v="1"/>
    <n v="0"/>
    <n v="0"/>
    <s v="lampe"/>
    <n v="0"/>
    <n v="0"/>
    <n v="0"/>
    <n v="0"/>
    <n v="0"/>
    <n v="0"/>
    <n v="0"/>
    <n v="0"/>
    <n v="0"/>
    <n v="0"/>
    <n v="0"/>
    <n v="0"/>
    <n v="1"/>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non_collectif"/>
    <s v="oui_produits"/>
    <n v="0"/>
    <n v="1"/>
    <n v="0"/>
    <n v="0"/>
    <n v="0"/>
    <n v="0"/>
    <m/>
    <s v="oui_femmes"/>
    <n v="0"/>
    <n v="1"/>
    <n v="0"/>
    <n v="0"/>
    <n v="0"/>
    <n v="0"/>
    <n v="0"/>
    <n v="0"/>
    <n v="0"/>
    <n v="0"/>
    <m/>
    <m/>
    <s v="oui_plusieurs"/>
    <s v="personnes_insecurite"/>
    <n v="0"/>
    <n v="0"/>
    <n v="0"/>
    <n v="0"/>
    <n v="1"/>
    <n v="0"/>
    <n v="0"/>
    <n v="0"/>
    <n v="0"/>
    <m/>
    <s v="agression_client"/>
    <n v="0"/>
    <n v="0"/>
    <n v="0"/>
    <n v="0"/>
    <n v="0"/>
    <n v="0"/>
    <n v="1"/>
    <n v="0"/>
    <n v="0"/>
    <n v="0"/>
    <m/>
    <s v="route_endommagees"/>
    <n v="0"/>
    <n v="1"/>
    <n v="0"/>
    <n v="0"/>
    <n v="0"/>
    <n v="0"/>
    <n v="0"/>
    <n v="0"/>
    <n v="0"/>
    <m/>
    <s v="aggression"/>
    <n v="0"/>
    <n v="0"/>
    <n v="0"/>
    <n v="0"/>
    <n v="1"/>
    <n v="0"/>
    <n v="0"/>
    <n v="0"/>
    <n v="0"/>
    <m/>
    <s v="baisse_un_peu"/>
    <s v="oui"/>
    <m/>
    <s v="A cause de l'insécurité"/>
    <s v="baisse_un_peu"/>
    <s v="oui"/>
    <m/>
    <s v="A cause de l'insécurité"/>
    <s v="Nous vendons les produits non alimentaire nous voulons qu'on nous touche en cas de besoin en contrat"/>
    <m/>
    <m/>
    <m/>
    <m/>
    <n v="430594634"/>
    <d v="2023-05-24T10:53:57"/>
    <m/>
    <m/>
    <s v="submitted_via_web"/>
    <s v="bkf_icsm"/>
    <s v="vEg88UCoFGv45yEpkkQUHG"/>
    <m/>
  </r>
  <r>
    <n v="41"/>
    <s v="17376b84-7937-4805-b156-25fbf056bd35"/>
    <d v="2023-05-24T00:00:00"/>
    <s v="gorgadji"/>
    <s v="gorgadji2"/>
    <d v="2023-05-24T09:29:06"/>
    <d v="2023-05-24T10:17:34"/>
    <s v="audit.csv"/>
    <m/>
    <m/>
    <s v="crbf"/>
    <d v="2023-05-24T00:00:00"/>
    <s v="sahel"/>
    <s v="seno"/>
    <x v="4"/>
    <s v="central"/>
    <m/>
    <m/>
    <s v="Croix Rouge Burkinabè (CRBF)"/>
    <s v="Marché de Gorgadji"/>
    <m/>
    <s v="oui"/>
    <m/>
    <x v="0"/>
    <m/>
    <m/>
    <s v="seau"/>
    <n v="1"/>
    <n v="0"/>
    <n v="0"/>
    <n v="0"/>
    <n v="1"/>
    <m/>
    <s v="peudisponible"/>
    <n v="1250"/>
    <s v="meme_pays"/>
    <m/>
    <m/>
    <n v="60"/>
    <n v="60"/>
    <n v="1"/>
    <n v="100"/>
    <n v="0"/>
    <m/>
    <m/>
    <m/>
    <m/>
    <m/>
    <m/>
    <m/>
    <m/>
    <m/>
    <m/>
    <m/>
    <m/>
    <m/>
    <m/>
    <m/>
    <m/>
    <m/>
    <m/>
    <m/>
    <m/>
    <m/>
    <m/>
    <m/>
    <m/>
    <m/>
    <m/>
    <m/>
    <m/>
    <m/>
    <m/>
    <m/>
    <s v="oui"/>
    <m/>
    <s v="seau"/>
    <n v="1"/>
    <n v="0"/>
    <n v="0"/>
    <n v="0"/>
    <m/>
    <s v="securite"/>
    <n v="1"/>
    <n v="0"/>
    <n v="0"/>
    <n v="0"/>
    <n v="0"/>
    <n v="0"/>
    <n v="0"/>
    <n v="0"/>
    <n v="0"/>
    <n v="0"/>
    <n v="0"/>
    <m/>
    <m/>
    <s v="prix_hausse"/>
    <n v="0"/>
    <n v="1"/>
    <n v="0"/>
    <n v="0"/>
    <s v="seau"/>
    <n v="1"/>
    <n v="0"/>
    <n v="0"/>
    <n v="0"/>
    <s v="hausse_couts"/>
    <n v="1"/>
    <n v="0"/>
    <n v="0"/>
    <n v="0"/>
    <n v="0"/>
    <n v="0"/>
    <n v="0"/>
    <n v="0"/>
    <n v="0"/>
    <n v="0"/>
    <n v="0"/>
    <n v="0"/>
    <m/>
    <m/>
    <m/>
    <m/>
    <m/>
    <m/>
    <m/>
    <m/>
    <m/>
    <m/>
    <m/>
    <m/>
    <m/>
    <m/>
    <m/>
    <m/>
    <m/>
    <m/>
    <m/>
    <m/>
    <m/>
    <s v="bache"/>
    <n v="1"/>
    <n v="0"/>
    <n v="0"/>
    <n v="0"/>
    <n v="0"/>
    <n v="1"/>
    <m/>
    <s v="peudisponible"/>
    <n v="7500"/>
    <s v="meme_pays"/>
    <m/>
    <m/>
    <n v="60"/>
    <n v="60"/>
    <n v="1"/>
    <n v="66"/>
    <n v="0"/>
    <m/>
    <m/>
    <m/>
    <m/>
    <m/>
    <m/>
    <m/>
    <m/>
    <m/>
    <m/>
    <m/>
    <m/>
    <m/>
    <m/>
    <m/>
    <m/>
    <m/>
    <m/>
    <m/>
    <m/>
    <m/>
    <m/>
    <m/>
    <m/>
    <m/>
    <m/>
    <m/>
    <m/>
    <m/>
    <m/>
    <m/>
    <m/>
    <m/>
    <m/>
    <s v="oui"/>
    <m/>
    <s v="bache"/>
    <n v="1"/>
    <n v="0"/>
    <n v="0"/>
    <n v="0"/>
    <n v="0"/>
    <m/>
    <s v="securite"/>
    <n v="1"/>
    <n v="0"/>
    <n v="0"/>
    <n v="0"/>
    <n v="0"/>
    <n v="0"/>
    <n v="0"/>
    <n v="0"/>
    <n v="0"/>
    <n v="0"/>
    <n v="0"/>
    <m/>
    <m/>
    <s v="prix_hausse"/>
    <n v="0"/>
    <n v="1"/>
    <n v="0"/>
    <n v="0"/>
    <s v="bache"/>
    <n v="1"/>
    <n v="0"/>
    <n v="0"/>
    <n v="0"/>
    <n v="0"/>
    <s v="hausse_couts"/>
    <n v="1"/>
    <n v="0"/>
    <n v="0"/>
    <n v="0"/>
    <n v="0"/>
    <n v="0"/>
    <n v="0"/>
    <n v="0"/>
    <n v="0"/>
    <n v="0"/>
    <n v="0"/>
    <n v="0"/>
    <m/>
    <m/>
    <m/>
    <m/>
    <m/>
    <m/>
    <m/>
    <m/>
    <m/>
    <m/>
    <m/>
    <m/>
    <m/>
    <m/>
    <m/>
    <m/>
    <m/>
    <m/>
    <m/>
    <m/>
    <m/>
    <m/>
    <s v="gobelet_plastique gobelet_acier bassine natte couverture lampe"/>
    <n v="0"/>
    <n v="0"/>
    <n v="0"/>
    <n v="0"/>
    <n v="0"/>
    <n v="0"/>
    <n v="1"/>
    <n v="1"/>
    <n v="1"/>
    <n v="1"/>
    <n v="1"/>
    <n v="0"/>
    <n v="1"/>
    <n v="0"/>
    <n v="0"/>
    <n v="0"/>
    <n v="6"/>
    <n v="8"/>
    <m/>
    <m/>
    <m/>
    <m/>
    <m/>
    <m/>
    <m/>
    <m/>
    <m/>
    <m/>
    <m/>
    <m/>
    <m/>
    <m/>
    <m/>
    <m/>
    <m/>
    <m/>
    <m/>
    <m/>
    <m/>
    <m/>
    <m/>
    <m/>
    <m/>
    <m/>
    <m/>
    <m/>
    <m/>
    <m/>
    <m/>
    <m/>
    <m/>
    <m/>
    <m/>
    <m/>
    <m/>
    <m/>
    <m/>
    <m/>
    <m/>
    <m/>
    <m/>
    <m/>
    <m/>
    <m/>
    <m/>
    <m/>
    <m/>
    <m/>
    <m/>
    <m/>
    <m/>
    <m/>
    <m/>
    <m/>
    <m/>
    <m/>
    <m/>
    <m/>
    <m/>
    <m/>
    <m/>
    <m/>
    <m/>
    <m/>
    <m/>
    <m/>
    <m/>
    <m/>
    <m/>
    <m/>
    <m/>
    <m/>
    <m/>
    <m/>
    <m/>
    <s v="peudisponible"/>
    <n v="250"/>
    <s v="meme_pays"/>
    <m/>
    <m/>
    <n v="30"/>
    <n v="60"/>
    <n v="1"/>
    <n v="360"/>
    <n v="0"/>
    <m/>
    <s v="peudisponible"/>
    <s v="0_5l 0_25l 1l"/>
    <n v="1"/>
    <n v="1"/>
    <n v="1"/>
    <n v="1000"/>
    <n v="1500"/>
    <n v="2500"/>
    <s v="meme_pays"/>
    <m/>
    <m/>
    <n v="30"/>
    <n v="60"/>
    <n v="1"/>
    <n v="60"/>
    <n v="0"/>
    <m/>
    <s v="peudisponible"/>
    <n v="1500"/>
    <s v="meme_pays"/>
    <m/>
    <m/>
    <n v="60"/>
    <n v="60"/>
    <n v="1"/>
    <n v="120"/>
    <n v="0"/>
    <m/>
    <s v="peudisponible"/>
    <n v="4000"/>
    <s v="meme_pays"/>
    <m/>
    <m/>
    <n v="60"/>
    <n v="60"/>
    <n v="1"/>
    <n v="120"/>
    <n v="0"/>
    <m/>
    <s v="peudisponible"/>
    <n v="2500"/>
    <s v="meme_pays"/>
    <m/>
    <m/>
    <n v="60"/>
    <n v="60"/>
    <n v="1"/>
    <n v="100"/>
    <n v="0"/>
    <m/>
    <m/>
    <m/>
    <m/>
    <m/>
    <m/>
    <m/>
    <m/>
    <m/>
    <m/>
    <m/>
    <m/>
    <s v="peudisponible"/>
    <n v="1750"/>
    <s v="meme_pays"/>
    <m/>
    <m/>
    <n v="30"/>
    <n v="60"/>
    <n v="1"/>
    <n v="48"/>
    <n v="0"/>
    <m/>
    <m/>
    <m/>
    <m/>
    <m/>
    <m/>
    <m/>
    <m/>
    <m/>
    <m/>
    <m/>
    <m/>
    <m/>
    <m/>
    <m/>
    <m/>
    <m/>
    <m/>
    <m/>
    <m/>
    <m/>
    <m/>
    <m/>
    <m/>
    <m/>
    <m/>
    <s v="oui"/>
    <m/>
    <s v="gobelet_plastique gobelet_acier bassine natte couverture"/>
    <n v="0"/>
    <n v="0"/>
    <n v="0"/>
    <n v="0"/>
    <n v="0"/>
    <n v="0"/>
    <n v="1"/>
    <n v="1"/>
    <n v="1"/>
    <n v="1"/>
    <n v="1"/>
    <n v="0"/>
    <n v="0"/>
    <n v="0"/>
    <n v="0"/>
    <n v="0"/>
    <m/>
    <s v="securite"/>
    <n v="1"/>
    <n v="0"/>
    <n v="0"/>
    <n v="0"/>
    <n v="0"/>
    <n v="0"/>
    <n v="0"/>
    <n v="0"/>
    <n v="0"/>
    <n v="0"/>
    <n v="0"/>
    <m/>
    <m/>
    <s v="prix_hausse"/>
    <n v="0"/>
    <n v="1"/>
    <n v="0"/>
    <n v="0"/>
    <s v="gobelet_plastique gobelet_acier bassine natte couverture lampe"/>
    <n v="0"/>
    <n v="0"/>
    <n v="0"/>
    <n v="0"/>
    <n v="0"/>
    <n v="0"/>
    <n v="1"/>
    <n v="1"/>
    <n v="1"/>
    <n v="1"/>
    <n v="1"/>
    <n v="0"/>
    <n v="1"/>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non_chez_soi"/>
    <s v="oui_produits"/>
    <n v="0"/>
    <n v="1"/>
    <n v="0"/>
    <n v="0"/>
    <n v="0"/>
    <n v="0"/>
    <m/>
    <s v="aucun"/>
    <n v="1"/>
    <n v="0"/>
    <n v="0"/>
    <n v="0"/>
    <n v="0"/>
    <n v="0"/>
    <n v="0"/>
    <n v="0"/>
    <n v="0"/>
    <n v="0"/>
    <m/>
    <m/>
    <s v="oui_plusieurs"/>
    <s v="personnes_insecurite"/>
    <n v="0"/>
    <n v="0"/>
    <n v="0"/>
    <n v="0"/>
    <n v="1"/>
    <n v="0"/>
    <n v="0"/>
    <n v="0"/>
    <n v="0"/>
    <m/>
    <s v="agression_client"/>
    <n v="0"/>
    <n v="0"/>
    <n v="0"/>
    <n v="0"/>
    <n v="0"/>
    <n v="0"/>
    <n v="1"/>
    <n v="0"/>
    <n v="0"/>
    <n v="0"/>
    <m/>
    <s v="route_endommagees"/>
    <n v="0"/>
    <n v="1"/>
    <n v="0"/>
    <n v="0"/>
    <n v="0"/>
    <n v="0"/>
    <n v="0"/>
    <n v="0"/>
    <n v="0"/>
    <m/>
    <s v="argent"/>
    <n v="0"/>
    <n v="1"/>
    <n v="0"/>
    <n v="0"/>
    <n v="0"/>
    <n v="0"/>
    <n v="0"/>
    <n v="0"/>
    <n v="0"/>
    <m/>
    <s v="baisse_un_peu"/>
    <s v="oui"/>
    <m/>
    <s v="A cause de l'insécurité"/>
    <s v="baisse_un_peu"/>
    <s v="oui"/>
    <m/>
    <s v="Beaucoup ont quitté gorgadji pour d'autres localités"/>
    <s v="Nous aimerions que chaque commerçants  soit reconnue dans sont propre activité car les commerçants de vivre  où produits alimentaires  jouent les deux rôles"/>
    <m/>
    <m/>
    <m/>
    <m/>
    <n v="430924526"/>
    <d v="2023-05-24T20:06:59"/>
    <m/>
    <m/>
    <s v="submitted_via_web"/>
    <s v="bkf_icsm"/>
    <s v="vEg88UCoFGv45yEpkkQUHG"/>
    <m/>
  </r>
  <r>
    <n v="42"/>
    <s v="e9a88dc9-bd2c-4f91-b9cb-5a4c9a0aa406"/>
    <d v="2023-05-19T00:00:00"/>
    <s v="gorgadji"/>
    <s v="gorgadji2"/>
    <d v="2023-05-19T11:29:52"/>
    <d v="2023-05-19T12:44:15"/>
    <s v="audit.csv"/>
    <m/>
    <m/>
    <s v="crbf"/>
    <d v="2023-05-19T00:00:00"/>
    <s v="sahel"/>
    <s v="seno"/>
    <x v="4"/>
    <s v="central"/>
    <m/>
    <m/>
    <s v="Croix Rouge Burkinabè (CRBF)"/>
    <s v="Marché de Gorgadji"/>
    <m/>
    <s v="oui"/>
    <m/>
    <x v="0"/>
    <m/>
    <m/>
    <s v="seau"/>
    <n v="1"/>
    <n v="0"/>
    <n v="0"/>
    <n v="0"/>
    <n v="1"/>
    <m/>
    <s v="peudisponible"/>
    <n v="1250"/>
    <s v="meme_pays"/>
    <m/>
    <m/>
    <n v="365"/>
    <n v="20"/>
    <n v="0"/>
    <n v="120"/>
    <n v="0"/>
    <m/>
    <m/>
    <m/>
    <m/>
    <m/>
    <m/>
    <m/>
    <m/>
    <m/>
    <m/>
    <m/>
    <m/>
    <m/>
    <m/>
    <m/>
    <m/>
    <m/>
    <m/>
    <m/>
    <m/>
    <m/>
    <m/>
    <m/>
    <m/>
    <m/>
    <m/>
    <m/>
    <m/>
    <m/>
    <m/>
    <m/>
    <s v="oui"/>
    <m/>
    <s v="seau"/>
    <n v="1"/>
    <n v="0"/>
    <n v="0"/>
    <n v="0"/>
    <m/>
    <s v="securite"/>
    <n v="1"/>
    <n v="0"/>
    <n v="0"/>
    <n v="0"/>
    <n v="0"/>
    <n v="0"/>
    <n v="0"/>
    <n v="0"/>
    <n v="0"/>
    <n v="0"/>
    <n v="0"/>
    <m/>
    <m/>
    <s v="prix_hausse"/>
    <n v="0"/>
    <n v="1"/>
    <n v="0"/>
    <n v="0"/>
    <s v="seau"/>
    <n v="1"/>
    <n v="0"/>
    <n v="0"/>
    <n v="0"/>
    <s v="Hausse_prix_fournisseurs hausse_cout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gobelet_acier natte couverture moustiquaire sac_boro"/>
    <n v="0"/>
    <n v="0"/>
    <n v="0"/>
    <n v="0"/>
    <n v="0"/>
    <n v="0"/>
    <n v="1"/>
    <n v="1"/>
    <n v="0"/>
    <n v="1"/>
    <n v="1"/>
    <n v="1"/>
    <n v="0"/>
    <n v="0"/>
    <n v="1"/>
    <n v="0"/>
    <n v="6"/>
    <n v="8"/>
    <m/>
    <m/>
    <m/>
    <m/>
    <m/>
    <m/>
    <m/>
    <m/>
    <m/>
    <m/>
    <m/>
    <m/>
    <m/>
    <m/>
    <m/>
    <m/>
    <m/>
    <m/>
    <m/>
    <m/>
    <m/>
    <m/>
    <m/>
    <m/>
    <m/>
    <m/>
    <m/>
    <m/>
    <m/>
    <m/>
    <m/>
    <m/>
    <m/>
    <m/>
    <m/>
    <m/>
    <m/>
    <m/>
    <m/>
    <m/>
    <m/>
    <m/>
    <m/>
    <m/>
    <m/>
    <m/>
    <m/>
    <m/>
    <m/>
    <m/>
    <m/>
    <m/>
    <m/>
    <m/>
    <m/>
    <m/>
    <m/>
    <m/>
    <m/>
    <m/>
    <m/>
    <m/>
    <m/>
    <m/>
    <m/>
    <m/>
    <m/>
    <m/>
    <m/>
    <m/>
    <m/>
    <m/>
    <m/>
    <m/>
    <m/>
    <m/>
    <m/>
    <s v="peudisponible"/>
    <n v="200"/>
    <s v="meme_pays"/>
    <m/>
    <m/>
    <n v="120"/>
    <n v="30"/>
    <n v="0"/>
    <n v="60"/>
    <n v="0"/>
    <m/>
    <s v="peudisponible"/>
    <s v="0_5l"/>
    <n v="0"/>
    <n v="1"/>
    <n v="0"/>
    <m/>
    <n v="1500"/>
    <m/>
    <s v="meme_pays"/>
    <m/>
    <m/>
    <n v="20"/>
    <n v="30"/>
    <n v="1"/>
    <n v="60"/>
    <n v="0"/>
    <m/>
    <m/>
    <m/>
    <m/>
    <m/>
    <m/>
    <m/>
    <m/>
    <m/>
    <m/>
    <m/>
    <m/>
    <s v="peudisponible"/>
    <n v="4000"/>
    <s v="meme_pays"/>
    <m/>
    <m/>
    <n v="30"/>
    <n v="60"/>
    <n v="1"/>
    <n v="120"/>
    <n v="0"/>
    <m/>
    <s v="peudisponible"/>
    <n v="2500"/>
    <s v="meme_pays"/>
    <m/>
    <m/>
    <n v="150"/>
    <n v="60"/>
    <n v="0"/>
    <n v="100"/>
    <n v="0"/>
    <m/>
    <s v="peudisponible"/>
    <n v="2500"/>
    <s v="meme_pays"/>
    <m/>
    <m/>
    <n v="120"/>
    <n v="60"/>
    <n v="0"/>
    <n v="60"/>
    <n v="0"/>
    <m/>
    <m/>
    <m/>
    <m/>
    <m/>
    <m/>
    <m/>
    <m/>
    <m/>
    <m/>
    <m/>
    <m/>
    <m/>
    <m/>
    <m/>
    <m/>
    <m/>
    <m/>
    <m/>
    <m/>
    <m/>
    <m/>
    <m/>
    <m/>
    <m/>
    <m/>
    <s v="peudisponible"/>
    <n v="300"/>
    <s v="meme_pays"/>
    <m/>
    <m/>
    <n v="90"/>
    <n v="60"/>
    <n v="0"/>
    <n v="100"/>
    <n v="0"/>
    <m/>
    <s v="oui"/>
    <m/>
    <s v="moustiquaire"/>
    <n v="0"/>
    <n v="0"/>
    <n v="0"/>
    <n v="0"/>
    <n v="0"/>
    <n v="0"/>
    <n v="0"/>
    <n v="0"/>
    <n v="0"/>
    <n v="0"/>
    <n v="0"/>
    <n v="1"/>
    <n v="0"/>
    <n v="0"/>
    <n v="0"/>
    <n v="0"/>
    <m/>
    <s v="rarete_transport prix_fournisseurs securite"/>
    <n v="1"/>
    <n v="0"/>
    <n v="0"/>
    <n v="0"/>
    <n v="1"/>
    <n v="1"/>
    <n v="0"/>
    <n v="0"/>
    <n v="0"/>
    <n v="0"/>
    <n v="0"/>
    <m/>
    <m/>
    <s v="prix_hausse"/>
    <n v="0"/>
    <n v="1"/>
    <n v="0"/>
    <n v="0"/>
    <s v="gobelet_plastique couverture natte"/>
    <n v="0"/>
    <n v="0"/>
    <n v="0"/>
    <n v="0"/>
    <n v="0"/>
    <n v="0"/>
    <n v="1"/>
    <n v="0"/>
    <n v="0"/>
    <n v="1"/>
    <n v="1"/>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n v="0"/>
    <n v="0"/>
    <n v="0"/>
    <n v="1"/>
    <n v="0"/>
    <n v="0"/>
    <n v="0"/>
    <n v="0"/>
    <n v="0"/>
    <n v="0"/>
    <n v="0"/>
    <m/>
    <s v="oui_personnel"/>
    <s v="oui_transports"/>
    <n v="0"/>
    <n v="0"/>
    <n v="1"/>
    <n v="0"/>
    <n v="0"/>
    <n v="0"/>
    <m/>
    <s v="aucun"/>
    <n v="1"/>
    <n v="0"/>
    <n v="0"/>
    <n v="0"/>
    <n v="0"/>
    <n v="0"/>
    <n v="0"/>
    <n v="0"/>
    <n v="0"/>
    <n v="0"/>
    <m/>
    <m/>
    <s v="oui_plusieurs"/>
    <s v="personnes_insecurite"/>
    <n v="0"/>
    <n v="0"/>
    <n v="0"/>
    <n v="0"/>
    <n v="1"/>
    <n v="0"/>
    <n v="0"/>
    <n v="0"/>
    <n v="0"/>
    <m/>
    <s v="aucun"/>
    <n v="1"/>
    <n v="0"/>
    <n v="0"/>
    <n v="0"/>
    <n v="0"/>
    <n v="0"/>
    <n v="0"/>
    <n v="0"/>
    <n v="0"/>
    <n v="0"/>
    <m/>
    <s v="routes_barrees route_endommagees"/>
    <n v="0"/>
    <n v="1"/>
    <n v="0"/>
    <n v="1"/>
    <n v="0"/>
    <n v="0"/>
    <n v="0"/>
    <n v="0"/>
    <n v="0"/>
    <m/>
    <s v="aggression assassinat"/>
    <n v="0"/>
    <n v="0"/>
    <n v="0"/>
    <n v="0"/>
    <n v="1"/>
    <n v="0"/>
    <n v="1"/>
    <n v="0"/>
    <n v="0"/>
    <m/>
    <s v="baisse_un_peu"/>
    <s v="oui"/>
    <m/>
    <s v="A cause de l'insécurité"/>
    <s v="baisse_un_peu"/>
    <s v="oui"/>
    <m/>
    <s v="A cause des différents blocus"/>
    <s v="La situation sécuritaire a réduit notre chiffre d'affaires"/>
    <m/>
    <m/>
    <m/>
    <m/>
    <n v="430924839"/>
    <d v="2023-05-24T20:08:32"/>
    <m/>
    <m/>
    <s v="submitted_via_web"/>
    <s v="bkf_icsm"/>
    <s v="vEg88UCoFGv45yEpkkQUHG"/>
    <m/>
  </r>
  <r>
    <n v="43"/>
    <s v="e41c1ed6-8dec-4924-92e5-f8d9f19317ab"/>
    <d v="2023-05-19T00:00:00"/>
    <s v="gorgadji"/>
    <s v="gorgadji2"/>
    <d v="2023-05-19T10:06:23"/>
    <d v="2023-05-20T10:13:06"/>
    <s v="audit.csv"/>
    <m/>
    <m/>
    <s v="crbf"/>
    <d v="2023-05-19T00:00:00"/>
    <s v="sahel"/>
    <s v="seno"/>
    <x v="4"/>
    <s v="central"/>
    <m/>
    <m/>
    <s v="Croix Rouge Burkinabè (CRBF)"/>
    <s v="Marché de Gorgadj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12500"/>
    <s v="meme_pays"/>
    <m/>
    <m/>
    <n v="77"/>
    <n v="60"/>
    <n v="0"/>
    <n v="120"/>
    <n v="0"/>
    <m/>
    <s v="disponible"/>
    <n v="14000"/>
    <s v="meme_pays"/>
    <m/>
    <m/>
    <n v="24"/>
    <n v="60"/>
    <n v="0"/>
    <n v="20"/>
    <n v="0"/>
    <m/>
    <s v="peudisponible"/>
    <n v="1000"/>
    <s v="meme_pays"/>
    <m/>
    <m/>
    <n v="120"/>
    <n v="60"/>
    <n v="0"/>
    <n v="120"/>
    <n v="0"/>
    <m/>
    <s v="peudisponible"/>
    <n v="1250"/>
    <s v="meme_pays"/>
    <m/>
    <m/>
    <n v="120"/>
    <n v="60"/>
    <n v="0"/>
    <n v="60"/>
    <n v="0"/>
    <m/>
    <s v="oui"/>
    <m/>
    <s v="pelle"/>
    <n v="0"/>
    <n v="0"/>
    <n v="0"/>
    <n v="1"/>
    <n v="0"/>
    <m/>
    <s v="securite route_etat rarete_transport"/>
    <n v="1"/>
    <n v="0"/>
    <n v="0"/>
    <n v="1"/>
    <n v="0"/>
    <n v="1"/>
    <n v="0"/>
    <n v="0"/>
    <n v="0"/>
    <n v="0"/>
    <n v="0"/>
    <m/>
    <m/>
    <s v="prix_hausse"/>
    <n v="0"/>
    <n v="1"/>
    <n v="0"/>
    <n v="0"/>
    <s v="bache pelle"/>
    <n v="1"/>
    <n v="0"/>
    <n v="0"/>
    <n v="1"/>
    <n v="0"/>
    <s v="hausse_couts Hausse_prix_fournisseurs baisse_offre_securite"/>
    <n v="1"/>
    <n v="0"/>
    <n v="0"/>
    <n v="0"/>
    <n v="0"/>
    <n v="1"/>
    <n v="0"/>
    <n v="0"/>
    <n v="1"/>
    <n v="0"/>
    <n v="0"/>
    <n v="0"/>
    <m/>
    <m/>
    <m/>
    <m/>
    <m/>
    <m/>
    <m/>
    <m/>
    <m/>
    <m/>
    <m/>
    <m/>
    <m/>
    <m/>
    <m/>
    <m/>
    <m/>
    <m/>
    <m/>
    <m/>
    <m/>
    <m/>
    <s v="lampe"/>
    <n v="0"/>
    <n v="0"/>
    <n v="0"/>
    <n v="0"/>
    <n v="0"/>
    <n v="0"/>
    <n v="0"/>
    <n v="0"/>
    <n v="0"/>
    <n v="0"/>
    <n v="0"/>
    <n v="0"/>
    <n v="1"/>
    <n v="0"/>
    <n v="0"/>
    <n v="0"/>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pays"/>
    <m/>
    <m/>
    <n v="120"/>
    <n v="60"/>
    <n v="0"/>
    <n v="100"/>
    <n v="0"/>
    <m/>
    <m/>
    <m/>
    <m/>
    <m/>
    <m/>
    <m/>
    <m/>
    <m/>
    <m/>
    <m/>
    <m/>
    <m/>
    <m/>
    <m/>
    <m/>
    <m/>
    <m/>
    <m/>
    <m/>
    <m/>
    <m/>
    <m/>
    <m/>
    <m/>
    <m/>
    <s v="oui"/>
    <m/>
    <s v="lampe"/>
    <n v="0"/>
    <n v="0"/>
    <n v="0"/>
    <n v="0"/>
    <n v="0"/>
    <n v="0"/>
    <n v="0"/>
    <n v="0"/>
    <n v="0"/>
    <n v="0"/>
    <n v="0"/>
    <n v="0"/>
    <n v="1"/>
    <n v="0"/>
    <n v="0"/>
    <n v="0"/>
    <m/>
    <s v="securite rarete_transport"/>
    <n v="1"/>
    <n v="0"/>
    <n v="0"/>
    <n v="0"/>
    <n v="0"/>
    <n v="1"/>
    <n v="0"/>
    <n v="0"/>
    <n v="0"/>
    <n v="0"/>
    <n v="0"/>
    <m/>
    <m/>
    <s v="prix_hausse"/>
    <n v="0"/>
    <n v="1"/>
    <n v="0"/>
    <n v="0"/>
    <s v="lampe"/>
    <n v="0"/>
    <n v="0"/>
    <n v="0"/>
    <n v="0"/>
    <n v="0"/>
    <n v="0"/>
    <n v="0"/>
    <n v="0"/>
    <n v="0"/>
    <n v="0"/>
    <n v="0"/>
    <n v="0"/>
    <n v="1"/>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n v="0"/>
    <n v="0"/>
    <n v="1"/>
    <n v="0"/>
    <n v="0"/>
    <n v="0"/>
    <n v="0"/>
    <n v="0"/>
    <n v="0"/>
    <n v="0"/>
    <n v="0"/>
    <m/>
    <s v="oui_personnel"/>
    <s v="oui_produits"/>
    <n v="0"/>
    <n v="1"/>
    <n v="0"/>
    <n v="0"/>
    <n v="0"/>
    <n v="0"/>
    <m/>
    <s v="aucun"/>
    <n v="1"/>
    <n v="0"/>
    <n v="0"/>
    <n v="0"/>
    <n v="0"/>
    <n v="0"/>
    <n v="0"/>
    <n v="0"/>
    <n v="0"/>
    <n v="0"/>
    <m/>
    <m/>
    <s v="oui_plusieurs"/>
    <s v="personnes_insecurite"/>
    <n v="0"/>
    <n v="0"/>
    <n v="0"/>
    <n v="0"/>
    <n v="1"/>
    <n v="0"/>
    <n v="0"/>
    <n v="0"/>
    <n v="0"/>
    <m/>
    <s v="aucun"/>
    <n v="1"/>
    <n v="0"/>
    <n v="0"/>
    <n v="0"/>
    <n v="0"/>
    <n v="0"/>
    <n v="0"/>
    <n v="0"/>
    <n v="0"/>
    <n v="0"/>
    <m/>
    <s v="routes_ganes routes_barrees"/>
    <n v="0"/>
    <n v="0"/>
    <n v="0"/>
    <n v="1"/>
    <n v="1"/>
    <n v="0"/>
    <n v="0"/>
    <n v="0"/>
    <n v="0"/>
    <m/>
    <s v="assassinat"/>
    <n v="0"/>
    <n v="0"/>
    <n v="0"/>
    <n v="0"/>
    <n v="0"/>
    <n v="0"/>
    <n v="1"/>
    <n v="0"/>
    <n v="0"/>
    <m/>
    <s v="baisse_un_peu"/>
    <s v="oui"/>
    <m/>
    <s v="A cause de la persistance de l'insécurité"/>
    <s v="augmente_moyen"/>
    <s v="oui"/>
    <s v="Accalmie précaire de la situation sécuritaire"/>
    <m/>
    <s v="Nous prions pour que la paix reviennent"/>
    <m/>
    <m/>
    <m/>
    <m/>
    <n v="430924978"/>
    <d v="2023-05-24T20:09:20"/>
    <m/>
    <m/>
    <s v="submitted_via_web"/>
    <s v="bkf_icsm"/>
    <s v="vEg88UCoFGv45yEpkkQUHG"/>
    <m/>
  </r>
  <r>
    <n v="44"/>
    <s v="8f698fbb-f4a3-4061-9a48-7c0b03625d0e"/>
    <d v="2023-05-23T00:00:00"/>
    <s v="gorgadji"/>
    <s v="gorgadji3"/>
    <d v="2023-05-23T13:16:00"/>
    <d v="2023-05-23T13:42:29"/>
    <s v="audit.csv"/>
    <m/>
    <m/>
    <s v="crbf"/>
    <d v="2023-05-23T00:00:00"/>
    <s v="sahel"/>
    <s v="seno"/>
    <x v="4"/>
    <s v="central"/>
    <m/>
    <m/>
    <s v="Croix Rouge Burkinabè (CRBF)"/>
    <s v="Marché de Gorgadji"/>
    <m/>
    <s v="oui"/>
    <m/>
    <x v="0"/>
    <m/>
    <m/>
    <s v="savon400gr bidon seau"/>
    <n v="1"/>
    <n v="1"/>
    <n v="1"/>
    <n v="0"/>
    <n v="3"/>
    <m/>
    <s v="peudisponible"/>
    <n v="1750"/>
    <s v="meme_pays"/>
    <m/>
    <m/>
    <n v="60"/>
    <n v="7"/>
    <n v="0"/>
    <n v="1000"/>
    <n v="0"/>
    <m/>
    <s v="peudisponible"/>
    <s v="20l"/>
    <n v="1"/>
    <n v="0"/>
    <n v="3250"/>
    <m/>
    <s v="meme_pays"/>
    <m/>
    <m/>
    <n v="30"/>
    <n v="20"/>
    <n v="0"/>
    <n v="100"/>
    <n v="0"/>
    <m/>
    <s v="disponible"/>
    <s v="boule250g"/>
    <n v="0"/>
    <n v="1"/>
    <m/>
    <n v="400"/>
    <s v="meme_pays"/>
    <m/>
    <m/>
    <n v="20"/>
    <n v="20"/>
    <n v="1"/>
    <n v="600"/>
    <n v="0"/>
    <m/>
    <s v="oui"/>
    <m/>
    <s v="bidon seau"/>
    <n v="1"/>
    <n v="1"/>
    <n v="0"/>
    <n v="0"/>
    <m/>
    <s v="securite route_etat rarete_transport cout_transport tracasseries"/>
    <n v="1"/>
    <n v="0"/>
    <n v="0"/>
    <n v="1"/>
    <n v="0"/>
    <n v="1"/>
    <n v="1"/>
    <n v="0"/>
    <n v="1"/>
    <n v="0"/>
    <n v="0"/>
    <m/>
    <m/>
    <s v="prix_hausse"/>
    <n v="0"/>
    <n v="1"/>
    <n v="0"/>
    <n v="0"/>
    <s v="bidon"/>
    <n v="0"/>
    <n v="1"/>
    <n v="0"/>
    <n v="0"/>
    <s v="hausse_couts hausse_demande_distribution"/>
    <n v="1"/>
    <n v="1"/>
    <n v="0"/>
    <n v="0"/>
    <n v="0"/>
    <n v="0"/>
    <n v="0"/>
    <n v="0"/>
    <n v="0"/>
    <n v="0"/>
    <n v="0"/>
    <n v="0"/>
    <m/>
    <m/>
    <m/>
    <m/>
    <m/>
    <m/>
    <m/>
    <m/>
    <m/>
    <m/>
    <m/>
    <m/>
    <m/>
    <m/>
    <m/>
    <m/>
    <m/>
    <m/>
    <m/>
    <m/>
    <m/>
    <s v="tenaille corde bache pelle"/>
    <n v="1"/>
    <n v="1"/>
    <n v="1"/>
    <n v="1"/>
    <n v="0"/>
    <n v="4"/>
    <m/>
    <s v="peudisponible"/>
    <n v="25000"/>
    <s v="meme_pays"/>
    <m/>
    <m/>
    <n v="20"/>
    <n v="20"/>
    <n v="1"/>
    <n v="50"/>
    <n v="0"/>
    <m/>
    <s v="peudisponible"/>
    <n v="5000"/>
    <s v="meme_pays"/>
    <m/>
    <m/>
    <n v="50"/>
    <n v="20"/>
    <n v="0"/>
    <n v="20"/>
    <n v="0"/>
    <m/>
    <s v="peudisponible"/>
    <n v="1500"/>
    <s v="meme_pays"/>
    <m/>
    <m/>
    <n v="30"/>
    <n v="18"/>
    <n v="0"/>
    <n v="500"/>
    <n v="0"/>
    <m/>
    <s v="peudisponible"/>
    <n v="1500"/>
    <s v="meme_region"/>
    <m/>
    <m/>
    <n v="20"/>
    <n v="20"/>
    <n v="1"/>
    <n v="400"/>
    <n v="0"/>
    <m/>
    <s v="oui"/>
    <m/>
    <s v="corde"/>
    <n v="0"/>
    <n v="1"/>
    <n v="0"/>
    <n v="0"/>
    <n v="0"/>
    <m/>
    <s v="route_etat rarete_transport"/>
    <n v="0"/>
    <n v="0"/>
    <n v="0"/>
    <n v="1"/>
    <n v="0"/>
    <n v="1"/>
    <n v="0"/>
    <n v="0"/>
    <n v="0"/>
    <n v="0"/>
    <n v="0"/>
    <m/>
    <m/>
    <s v="prix_hausse"/>
    <n v="0"/>
    <n v="1"/>
    <n v="0"/>
    <n v="0"/>
    <s v="corde bache"/>
    <n v="1"/>
    <n v="1"/>
    <n v="0"/>
    <n v="0"/>
    <n v="0"/>
    <s v="hausse_couts baisse_offre_securite"/>
    <n v="1"/>
    <n v="0"/>
    <n v="0"/>
    <n v="0"/>
    <n v="0"/>
    <n v="0"/>
    <n v="0"/>
    <n v="0"/>
    <n v="1"/>
    <n v="0"/>
    <n v="0"/>
    <n v="0"/>
    <m/>
    <m/>
    <m/>
    <m/>
    <m/>
    <m/>
    <m/>
    <m/>
    <m/>
    <m/>
    <m/>
    <m/>
    <m/>
    <m/>
    <m/>
    <m/>
    <m/>
    <m/>
    <m/>
    <m/>
    <m/>
    <m/>
    <s v="combustible_bois"/>
    <n v="1"/>
    <n v="0"/>
    <n v="0"/>
    <n v="0"/>
    <n v="0"/>
    <n v="0"/>
    <n v="0"/>
    <n v="0"/>
    <n v="0"/>
    <n v="0"/>
    <n v="0"/>
    <n v="0"/>
    <n v="0"/>
    <n v="0"/>
    <n v="0"/>
    <n v="0"/>
    <n v="1"/>
    <n v="8"/>
    <m/>
    <s v="peudisponible"/>
    <n v="500"/>
    <s v="meme_commune"/>
    <m/>
    <m/>
    <n v="2"/>
    <n v="5"/>
    <n v="1"/>
    <n v="5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credit_informel"/>
    <n v="1"/>
    <n v="0"/>
    <n v="0"/>
    <n v="0"/>
    <n v="0"/>
    <n v="0"/>
    <n v="0"/>
    <n v="0"/>
    <n v="0"/>
    <n v="0"/>
    <n v="0"/>
    <m/>
    <s v="non_collectif"/>
    <s v="oui_produits oui_carburant"/>
    <n v="0"/>
    <n v="1"/>
    <n v="0"/>
    <n v="1"/>
    <n v="0"/>
    <n v="0"/>
    <s v="non_pas_dernierement"/>
    <s v="oui_femmes oui_deplaces"/>
    <n v="0"/>
    <n v="1"/>
    <n v="0"/>
    <n v="0"/>
    <n v="0"/>
    <n v="1"/>
    <n v="0"/>
    <n v="0"/>
    <n v="0"/>
    <n v="0"/>
    <m/>
    <m/>
    <s v="oui_plusieurs"/>
    <s v="manque_transports lieux_insecurite"/>
    <n v="0"/>
    <n v="1"/>
    <n v="0"/>
    <n v="0"/>
    <n v="0"/>
    <n v="1"/>
    <n v="0"/>
    <n v="0"/>
    <n v="0"/>
    <m/>
    <s v="vol_tire agression_commercant agression_client"/>
    <n v="0"/>
    <n v="1"/>
    <n v="0"/>
    <n v="0"/>
    <n v="0"/>
    <n v="1"/>
    <n v="1"/>
    <n v="0"/>
    <n v="0"/>
    <n v="0"/>
    <m/>
    <s v="route_endommagees routes_barrees"/>
    <n v="0"/>
    <n v="1"/>
    <n v="0"/>
    <n v="1"/>
    <n v="0"/>
    <n v="0"/>
    <n v="0"/>
    <n v="0"/>
    <n v="0"/>
    <m/>
    <s v="argent marchandises vehicules aggression"/>
    <n v="0"/>
    <n v="1"/>
    <n v="1"/>
    <n v="1"/>
    <n v="1"/>
    <n v="0"/>
    <n v="0"/>
    <n v="0"/>
    <n v="0"/>
    <m/>
    <s v="augmente_un_peu"/>
    <s v="non"/>
    <m/>
    <m/>
    <s v="augmente_un_peu"/>
    <s v="non"/>
    <m/>
    <m/>
    <m/>
    <m/>
    <m/>
    <m/>
    <m/>
    <n v="430947143"/>
    <d v="2023-05-24T21:50:07"/>
    <m/>
    <m/>
    <s v="submitted_via_web"/>
    <s v="bkf_icsm"/>
    <s v="vEg88UCoFGv45yEpkkQUHG"/>
    <m/>
  </r>
  <r>
    <n v="45"/>
    <s v="742e9eab-fff1-4c53-964e-cbddbd323cdd"/>
    <d v="2023-05-25T00:00:00"/>
    <s v="gorgadji"/>
    <s v="gorgadji1"/>
    <d v="2023-05-25T11:26:18"/>
    <d v="2023-05-25T11:43:44"/>
    <s v="audit.csv"/>
    <m/>
    <m/>
    <s v="crbf"/>
    <d v="2023-05-25T00:00:00"/>
    <s v="sahel"/>
    <s v="seno"/>
    <x v="4"/>
    <s v="central"/>
    <m/>
    <m/>
    <s v="Croix Rouge Burkinabè (CRBF)"/>
    <s v="Marché de Gorgadji"/>
    <m/>
    <s v="oui"/>
    <m/>
    <x v="0"/>
    <m/>
    <m/>
    <s v="seau"/>
    <n v="1"/>
    <n v="0"/>
    <n v="0"/>
    <n v="0"/>
    <n v="1"/>
    <m/>
    <s v="peudisponible"/>
    <n v="1000"/>
    <s v="meme_commune"/>
    <m/>
    <m/>
    <n v="30"/>
    <n v="30"/>
    <n v="1"/>
    <n v="480"/>
    <n v="0"/>
    <m/>
    <m/>
    <m/>
    <m/>
    <m/>
    <m/>
    <m/>
    <m/>
    <m/>
    <m/>
    <m/>
    <m/>
    <m/>
    <m/>
    <m/>
    <m/>
    <m/>
    <m/>
    <m/>
    <m/>
    <m/>
    <m/>
    <m/>
    <m/>
    <m/>
    <m/>
    <m/>
    <m/>
    <m/>
    <m/>
    <m/>
    <s v="oui"/>
    <m/>
    <s v="seau"/>
    <n v="1"/>
    <n v="0"/>
    <n v="0"/>
    <n v="0"/>
    <m/>
    <s v="securite"/>
    <n v="1"/>
    <n v="0"/>
    <n v="0"/>
    <n v="0"/>
    <n v="0"/>
    <n v="0"/>
    <n v="0"/>
    <n v="0"/>
    <n v="0"/>
    <n v="0"/>
    <n v="0"/>
    <m/>
    <m/>
    <s v="prix_hausse"/>
    <n v="0"/>
    <n v="1"/>
    <n v="0"/>
    <n v="0"/>
    <s v="seau"/>
    <n v="1"/>
    <n v="0"/>
    <n v="0"/>
    <n v="0"/>
    <s v="baisse_offre_securite hausse_couts"/>
    <n v="1"/>
    <n v="0"/>
    <n v="0"/>
    <n v="0"/>
    <n v="0"/>
    <n v="0"/>
    <n v="0"/>
    <n v="0"/>
    <n v="1"/>
    <n v="0"/>
    <n v="0"/>
    <n v="0"/>
    <m/>
    <m/>
    <m/>
    <m/>
    <m/>
    <m/>
    <m/>
    <m/>
    <m/>
    <m/>
    <m/>
    <m/>
    <m/>
    <m/>
    <m/>
    <m/>
    <m/>
    <m/>
    <m/>
    <m/>
    <m/>
    <s v="bache"/>
    <n v="1"/>
    <n v="0"/>
    <n v="0"/>
    <n v="0"/>
    <n v="0"/>
    <n v="1"/>
    <m/>
    <s v="peudisponible"/>
    <n v="6000"/>
    <s v="meme_commune"/>
    <m/>
    <m/>
    <n v="30"/>
    <n v="30"/>
    <n v="1"/>
    <n v="120"/>
    <n v="0"/>
    <m/>
    <m/>
    <m/>
    <m/>
    <m/>
    <m/>
    <m/>
    <m/>
    <m/>
    <m/>
    <m/>
    <m/>
    <m/>
    <m/>
    <m/>
    <m/>
    <m/>
    <m/>
    <m/>
    <m/>
    <m/>
    <m/>
    <m/>
    <m/>
    <m/>
    <m/>
    <m/>
    <m/>
    <m/>
    <m/>
    <m/>
    <m/>
    <m/>
    <m/>
    <s v="oui"/>
    <m/>
    <s v="bache"/>
    <n v="1"/>
    <n v="0"/>
    <n v="0"/>
    <n v="0"/>
    <n v="0"/>
    <m/>
    <s v="securite"/>
    <n v="1"/>
    <n v="0"/>
    <n v="0"/>
    <n v="0"/>
    <n v="0"/>
    <n v="0"/>
    <n v="0"/>
    <n v="0"/>
    <n v="0"/>
    <n v="0"/>
    <n v="0"/>
    <m/>
    <m/>
    <s v="prix_hausse"/>
    <n v="0"/>
    <n v="1"/>
    <n v="0"/>
    <n v="0"/>
    <s v="bache"/>
    <n v="1"/>
    <n v="0"/>
    <n v="0"/>
    <n v="0"/>
    <n v="0"/>
    <s v="hausse_couts baisse_offre_securite"/>
    <n v="1"/>
    <n v="0"/>
    <n v="0"/>
    <n v="0"/>
    <n v="0"/>
    <n v="0"/>
    <n v="0"/>
    <n v="0"/>
    <n v="1"/>
    <n v="0"/>
    <n v="0"/>
    <n v="0"/>
    <m/>
    <m/>
    <m/>
    <m/>
    <m/>
    <m/>
    <m/>
    <m/>
    <m/>
    <m/>
    <m/>
    <m/>
    <m/>
    <m/>
    <m/>
    <m/>
    <m/>
    <m/>
    <m/>
    <m/>
    <m/>
    <m/>
    <s v="assiette gobelet_acier bassine couverture moustiquaire"/>
    <n v="0"/>
    <n v="0"/>
    <n v="0"/>
    <n v="0"/>
    <n v="0"/>
    <n v="1"/>
    <n v="0"/>
    <n v="1"/>
    <n v="1"/>
    <n v="0"/>
    <n v="1"/>
    <n v="1"/>
    <n v="0"/>
    <n v="0"/>
    <n v="0"/>
    <n v="0"/>
    <n v="5"/>
    <n v="7"/>
    <m/>
    <m/>
    <m/>
    <m/>
    <m/>
    <m/>
    <m/>
    <m/>
    <m/>
    <m/>
    <m/>
    <m/>
    <m/>
    <m/>
    <m/>
    <m/>
    <m/>
    <m/>
    <m/>
    <m/>
    <m/>
    <m/>
    <m/>
    <m/>
    <m/>
    <m/>
    <m/>
    <m/>
    <m/>
    <m/>
    <m/>
    <m/>
    <m/>
    <m/>
    <m/>
    <m/>
    <m/>
    <m/>
    <m/>
    <m/>
    <m/>
    <m/>
    <m/>
    <m/>
    <m/>
    <m/>
    <m/>
    <m/>
    <m/>
    <m/>
    <m/>
    <m/>
    <m/>
    <m/>
    <m/>
    <m/>
    <m/>
    <m/>
    <m/>
    <m/>
    <m/>
    <m/>
    <m/>
    <m/>
    <m/>
    <m/>
    <s v="peudisponible"/>
    <n v="3500"/>
    <s v="meme_commune"/>
    <m/>
    <m/>
    <n v="30"/>
    <n v="30"/>
    <n v="1"/>
    <n v="60"/>
    <n v="0"/>
    <m/>
    <m/>
    <m/>
    <m/>
    <m/>
    <m/>
    <m/>
    <m/>
    <m/>
    <m/>
    <m/>
    <m/>
    <s v="peudisponible"/>
    <s v="0_25l 0_5l 1l"/>
    <n v="1"/>
    <n v="1"/>
    <n v="1"/>
    <n v="750"/>
    <n v="1500"/>
    <n v="2000"/>
    <s v="meme_commune"/>
    <m/>
    <m/>
    <n v="30"/>
    <n v="45"/>
    <n v="1"/>
    <n v="120"/>
    <n v="0"/>
    <m/>
    <s v="peudisponible"/>
    <n v="1000"/>
    <s v="meme_commune"/>
    <m/>
    <m/>
    <n v="35"/>
    <n v="45"/>
    <n v="1"/>
    <n v="240"/>
    <n v="0"/>
    <m/>
    <m/>
    <m/>
    <m/>
    <m/>
    <m/>
    <m/>
    <m/>
    <m/>
    <m/>
    <m/>
    <m/>
    <s v="peudisponible"/>
    <n v="2500"/>
    <s v="meme_commune"/>
    <m/>
    <m/>
    <n v="45"/>
    <n v="60"/>
    <n v="1"/>
    <n v="48"/>
    <n v="0"/>
    <m/>
    <s v="peudisponible"/>
    <n v="2500"/>
    <s v="meme_commune"/>
    <m/>
    <m/>
    <n v="30"/>
    <n v="30"/>
    <n v="1"/>
    <n v="48"/>
    <n v="0"/>
    <m/>
    <m/>
    <m/>
    <m/>
    <m/>
    <m/>
    <m/>
    <m/>
    <m/>
    <m/>
    <m/>
    <m/>
    <m/>
    <m/>
    <m/>
    <m/>
    <m/>
    <m/>
    <m/>
    <m/>
    <m/>
    <m/>
    <m/>
    <m/>
    <m/>
    <m/>
    <m/>
    <m/>
    <m/>
    <m/>
    <m/>
    <m/>
    <m/>
    <m/>
    <m/>
    <m/>
    <m/>
    <s v="oui"/>
    <m/>
    <s v="assiette gobelet_acier couverture moustiquaire bassine"/>
    <n v="0"/>
    <n v="0"/>
    <n v="0"/>
    <n v="0"/>
    <n v="0"/>
    <n v="1"/>
    <n v="0"/>
    <n v="1"/>
    <n v="1"/>
    <n v="0"/>
    <n v="1"/>
    <n v="1"/>
    <n v="0"/>
    <n v="0"/>
    <n v="0"/>
    <n v="0"/>
    <m/>
    <s v="securite"/>
    <n v="1"/>
    <n v="0"/>
    <n v="0"/>
    <n v="0"/>
    <n v="0"/>
    <n v="0"/>
    <n v="0"/>
    <n v="0"/>
    <n v="0"/>
    <n v="0"/>
    <n v="0"/>
    <m/>
    <m/>
    <s v="prix_hausse"/>
    <n v="0"/>
    <n v="1"/>
    <n v="0"/>
    <n v="0"/>
    <s v="assiette gobelet_acier bassine couverture moustiquaire"/>
    <n v="0"/>
    <n v="0"/>
    <n v="0"/>
    <n v="0"/>
    <n v="0"/>
    <n v="1"/>
    <n v="0"/>
    <n v="1"/>
    <n v="1"/>
    <n v="0"/>
    <n v="1"/>
    <n v="1"/>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ggression enlevement assassinat"/>
    <n v="0"/>
    <n v="0"/>
    <n v="0"/>
    <n v="0"/>
    <n v="1"/>
    <n v="1"/>
    <n v="1"/>
    <n v="0"/>
    <n v="0"/>
    <m/>
    <s v="augmente_beaucoup"/>
    <s v="oui"/>
    <s v="À cause de l'insécurité"/>
    <m/>
    <s v="augmente_beaucoup"/>
    <s v="oui"/>
    <s v="C'est diminuer par ce que les clients n'ont plus rien pour payer."/>
    <m/>
    <m/>
    <m/>
    <m/>
    <m/>
    <m/>
    <n v="431237148"/>
    <d v="2023-05-25T11:44:05"/>
    <m/>
    <m/>
    <s v="submitted_via_web"/>
    <s v="bkf_icsm"/>
    <s v="vEg88UCoFGv45yEpkkQUHG"/>
    <m/>
  </r>
  <r>
    <n v="46"/>
    <s v="48d2166d-415f-4bb4-88fc-b0fcda66b520"/>
    <d v="2023-05-25T00:00:00"/>
    <s v="gayeri"/>
    <s v="gayeri1"/>
    <d v="2023-05-25T10:48:14"/>
    <d v="2023-05-25T11:00:25"/>
    <s v="audit.csv"/>
    <m/>
    <m/>
    <s v="pui"/>
    <d v="2023-05-25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n v="0"/>
    <n v="0"/>
    <n v="0"/>
    <n v="0"/>
    <n v="0"/>
    <n v="0"/>
    <n v="0"/>
    <n v="0"/>
    <n v="1"/>
    <n v="0"/>
    <n v="0"/>
    <n v="0"/>
    <n v="0"/>
    <n v="0"/>
    <n v="0"/>
    <n v="0"/>
    <n v="1"/>
    <n v="3"/>
    <m/>
    <m/>
    <m/>
    <m/>
    <m/>
    <m/>
    <m/>
    <m/>
    <m/>
    <m/>
    <m/>
    <m/>
    <m/>
    <m/>
    <m/>
    <m/>
    <m/>
    <m/>
    <m/>
    <m/>
    <m/>
    <m/>
    <m/>
    <m/>
    <m/>
    <m/>
    <m/>
    <m/>
    <m/>
    <m/>
    <m/>
    <m/>
    <m/>
    <m/>
    <m/>
    <m/>
    <m/>
    <m/>
    <m/>
    <m/>
    <m/>
    <m/>
    <m/>
    <m/>
    <m/>
    <m/>
    <m/>
    <m/>
    <m/>
    <m/>
    <m/>
    <m/>
    <m/>
    <m/>
    <m/>
    <m/>
    <m/>
    <m/>
    <m/>
    <m/>
    <m/>
    <m/>
    <m/>
    <m/>
    <m/>
    <m/>
    <m/>
    <m/>
    <m/>
    <m/>
    <m/>
    <m/>
    <m/>
    <m/>
    <m/>
    <m/>
    <m/>
    <m/>
    <m/>
    <m/>
    <m/>
    <m/>
    <m/>
    <m/>
    <m/>
    <m/>
    <m/>
    <m/>
    <m/>
    <m/>
    <m/>
    <m/>
    <m/>
    <m/>
    <m/>
    <m/>
    <m/>
    <m/>
    <m/>
    <m/>
    <m/>
    <m/>
    <m/>
    <m/>
    <m/>
    <s v="peudisponible"/>
    <n v="2000"/>
    <s v="meme_pays"/>
    <m/>
    <m/>
    <n v="60"/>
    <n v="30"/>
    <n v="0"/>
    <n v="300"/>
    <n v="0"/>
    <m/>
    <m/>
    <m/>
    <m/>
    <m/>
    <m/>
    <m/>
    <m/>
    <m/>
    <m/>
    <m/>
    <m/>
    <m/>
    <m/>
    <m/>
    <m/>
    <m/>
    <m/>
    <m/>
    <m/>
    <m/>
    <m/>
    <m/>
    <m/>
    <m/>
    <m/>
    <m/>
    <m/>
    <m/>
    <m/>
    <m/>
    <m/>
    <m/>
    <m/>
    <m/>
    <m/>
    <m/>
    <m/>
    <m/>
    <m/>
    <m/>
    <m/>
    <m/>
    <m/>
    <m/>
    <m/>
    <m/>
    <m/>
    <m/>
    <m/>
    <m/>
    <m/>
    <m/>
    <m/>
    <m/>
    <m/>
    <m/>
    <m/>
    <m/>
    <m/>
    <m/>
    <m/>
    <m/>
    <m/>
    <m/>
    <m/>
    <m/>
    <m/>
    <m/>
    <m/>
    <s v="oui"/>
    <m/>
    <s v="bassine"/>
    <n v="0"/>
    <n v="0"/>
    <n v="0"/>
    <n v="0"/>
    <n v="0"/>
    <n v="0"/>
    <n v="0"/>
    <n v="0"/>
    <n v="1"/>
    <n v="0"/>
    <n v="0"/>
    <n v="0"/>
    <n v="0"/>
    <n v="0"/>
    <n v="0"/>
    <n v="0"/>
    <m/>
    <s v="securite route_etat rarete_transport"/>
    <n v="1"/>
    <n v="0"/>
    <n v="0"/>
    <n v="1"/>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cheque"/>
    <n v="0"/>
    <n v="0"/>
    <n v="0"/>
    <n v="1"/>
    <n v="0"/>
    <n v="1"/>
    <n v="0"/>
    <n v="0"/>
    <n v="0"/>
    <n v="0"/>
    <n v="0"/>
    <m/>
    <s v="oui_personnel"/>
    <s v="oui_produits"/>
    <n v="0"/>
    <n v="1"/>
    <n v="0"/>
    <n v="0"/>
    <n v="0"/>
    <n v="0"/>
    <m/>
    <s v="pas_de_reponse"/>
    <n v="0"/>
    <n v="0"/>
    <n v="0"/>
    <n v="0"/>
    <n v="0"/>
    <n v="0"/>
    <n v="0"/>
    <n v="0"/>
    <n v="1"/>
    <n v="0"/>
    <m/>
    <m/>
    <s v="oui_plusieurs"/>
    <s v="restrictions_mouvements manque_transports personnes_insecurite"/>
    <n v="0"/>
    <n v="1"/>
    <n v="1"/>
    <n v="0"/>
    <n v="1"/>
    <n v="0"/>
    <n v="0"/>
    <n v="0"/>
    <n v="0"/>
    <m/>
    <s v="vol_cambriolage"/>
    <n v="0"/>
    <n v="0"/>
    <n v="0"/>
    <n v="1"/>
    <n v="0"/>
    <n v="0"/>
    <n v="0"/>
    <n v="0"/>
    <n v="0"/>
    <n v="0"/>
    <m/>
    <s v="routes_ganes"/>
    <n v="0"/>
    <n v="0"/>
    <n v="0"/>
    <n v="0"/>
    <n v="1"/>
    <n v="0"/>
    <n v="0"/>
    <n v="0"/>
    <n v="0"/>
    <m/>
    <s v="enlevement aggression assassinat"/>
    <n v="0"/>
    <n v="0"/>
    <n v="0"/>
    <n v="0"/>
    <n v="1"/>
    <n v="1"/>
    <n v="1"/>
    <n v="0"/>
    <n v="0"/>
    <m/>
    <s v="baisse_beaucoup"/>
    <s v="oui"/>
    <m/>
    <s v="Plusieurs commerçants ont quittés la localité à cause de l'insécurité"/>
    <s v="baisse_beaucoup"/>
    <s v="oui"/>
    <m/>
    <s v="Tous les villages environnants sont sous blocus"/>
    <m/>
    <m/>
    <m/>
    <m/>
    <m/>
    <n v="431456983"/>
    <d v="2023-05-25T17:24:11"/>
    <m/>
    <m/>
    <s v="submitted_via_web"/>
    <s v="bkf_icsm"/>
    <s v="vEg88UCoFGv45yEpkkQUHG"/>
    <m/>
  </r>
  <r>
    <n v="47"/>
    <s v="8147bcfd-01d0-4ad4-a031-f954a81ff7e0"/>
    <d v="2023-05-25T00:00:00"/>
    <s v="gayeri"/>
    <s v="gayeri1"/>
    <d v="2023-05-25T11:19:53"/>
    <d v="2023-05-25T11:25:58"/>
    <s v="audit.csv"/>
    <m/>
    <m/>
    <s v="pui"/>
    <d v="2023-05-25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n v="1"/>
    <n v="0"/>
    <n v="0"/>
    <n v="0"/>
    <n v="0"/>
    <n v="1"/>
    <m/>
    <s v="peudisponible"/>
    <n v="5000"/>
    <s v="meme_pays"/>
    <m/>
    <m/>
    <n v="60"/>
    <n v="30"/>
    <n v="0"/>
    <n v="300"/>
    <n v="0"/>
    <m/>
    <m/>
    <m/>
    <m/>
    <m/>
    <m/>
    <m/>
    <m/>
    <m/>
    <m/>
    <m/>
    <m/>
    <m/>
    <m/>
    <m/>
    <m/>
    <m/>
    <m/>
    <m/>
    <m/>
    <m/>
    <m/>
    <m/>
    <m/>
    <m/>
    <m/>
    <m/>
    <m/>
    <m/>
    <m/>
    <m/>
    <m/>
    <m/>
    <m/>
    <s v="oui"/>
    <m/>
    <s v="bache"/>
    <n v="1"/>
    <n v="0"/>
    <n v="0"/>
    <n v="0"/>
    <n v="0"/>
    <m/>
    <s v="securite route_etat rarete_transport"/>
    <n v="1"/>
    <n v="0"/>
    <n v="0"/>
    <n v="1"/>
    <n v="0"/>
    <n v="1"/>
    <n v="0"/>
    <n v="0"/>
    <n v="0"/>
    <n v="0"/>
    <n v="0"/>
    <m/>
    <m/>
    <s v="prix_constants"/>
    <n v="1"/>
    <n v="0"/>
    <n v="0"/>
    <n v="0"/>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credit_informel transfert"/>
    <n v="1"/>
    <n v="0"/>
    <n v="0"/>
    <n v="1"/>
    <n v="0"/>
    <n v="0"/>
    <n v="0"/>
    <n v="0"/>
    <n v="0"/>
    <n v="0"/>
    <n v="0"/>
    <m/>
    <s v="oui_personnel"/>
    <s v="oui_produits"/>
    <n v="0"/>
    <n v="1"/>
    <n v="0"/>
    <n v="0"/>
    <n v="0"/>
    <n v="0"/>
    <s v="non_jamais"/>
    <s v="pas_de_reponse"/>
    <n v="0"/>
    <n v="0"/>
    <n v="0"/>
    <n v="0"/>
    <n v="0"/>
    <n v="0"/>
    <n v="0"/>
    <n v="0"/>
    <n v="1"/>
    <n v="0"/>
    <m/>
    <m/>
    <s v="oui_plusieurs"/>
    <s v="restrictions_mouvements lieux_insecurite"/>
    <n v="0"/>
    <n v="0"/>
    <n v="1"/>
    <n v="0"/>
    <n v="0"/>
    <n v="1"/>
    <n v="0"/>
    <n v="0"/>
    <n v="0"/>
    <m/>
    <s v="pas_de_reponse"/>
    <n v="0"/>
    <n v="0"/>
    <n v="0"/>
    <n v="0"/>
    <n v="0"/>
    <n v="0"/>
    <n v="0"/>
    <n v="0"/>
    <n v="1"/>
    <n v="0"/>
    <m/>
    <s v="routes_ganes route_endommagees"/>
    <n v="0"/>
    <n v="1"/>
    <n v="0"/>
    <n v="0"/>
    <n v="1"/>
    <n v="0"/>
    <n v="0"/>
    <n v="0"/>
    <n v="0"/>
    <m/>
    <s v="aggression enlevement assassinat"/>
    <n v="0"/>
    <n v="0"/>
    <n v="0"/>
    <n v="0"/>
    <n v="1"/>
    <n v="1"/>
    <n v="1"/>
    <n v="0"/>
    <n v="0"/>
    <m/>
    <s v="baisse_beaucoup"/>
    <s v="oui"/>
    <m/>
    <s v="Plusieurs commerçants ont quittés la localité dû au blocus de la route gayeri Fada"/>
    <s v="baisse_beaucoup"/>
    <s v="oui"/>
    <m/>
    <s v="Tous les villages environnants sont sous blocus"/>
    <m/>
    <m/>
    <m/>
    <m/>
    <m/>
    <n v="431456995"/>
    <d v="2023-05-25T17:24:13"/>
    <m/>
    <m/>
    <s v="submitted_via_web"/>
    <s v="bkf_icsm"/>
    <s v="vEg88UCoFGv45yEpkkQUHG"/>
    <m/>
  </r>
  <r>
    <n v="48"/>
    <s v="136808d5-c347-4201-bab6-c6ddb7e46115"/>
    <d v="2023-05-25T00:00:00"/>
    <s v="gayeri"/>
    <s v="gayeri1"/>
    <d v="2023-05-25T11:26:07"/>
    <d v="2023-05-25T11:32:26"/>
    <s v="audit.csv"/>
    <m/>
    <m/>
    <s v="pui"/>
    <d v="2023-05-25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pelle"/>
    <n v="0"/>
    <n v="0"/>
    <n v="0"/>
    <n v="1"/>
    <n v="0"/>
    <n v="1"/>
    <m/>
    <m/>
    <m/>
    <m/>
    <m/>
    <m/>
    <m/>
    <m/>
    <m/>
    <m/>
    <m/>
    <m/>
    <m/>
    <m/>
    <m/>
    <m/>
    <m/>
    <m/>
    <m/>
    <m/>
    <m/>
    <m/>
    <m/>
    <m/>
    <m/>
    <m/>
    <m/>
    <m/>
    <m/>
    <m/>
    <m/>
    <m/>
    <m/>
    <m/>
    <s v="peudisponible"/>
    <n v="5000"/>
    <s v="meme_pays"/>
    <m/>
    <m/>
    <n v="60"/>
    <n v="30"/>
    <n v="0"/>
    <n v="200"/>
    <n v="0"/>
    <m/>
    <s v="oui"/>
    <m/>
    <s v="pelle"/>
    <n v="0"/>
    <n v="0"/>
    <n v="0"/>
    <n v="1"/>
    <n v="0"/>
    <m/>
    <s v="securite route_etat"/>
    <n v="1"/>
    <n v="0"/>
    <n v="0"/>
    <n v="1"/>
    <n v="0"/>
    <n v="0"/>
    <n v="0"/>
    <n v="0"/>
    <n v="0"/>
    <n v="0"/>
    <n v="0"/>
    <m/>
    <m/>
    <s v="prix_constants"/>
    <n v="1"/>
    <n v="0"/>
    <n v="0"/>
    <n v="0"/>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redit_informel transfert"/>
    <n v="1"/>
    <n v="0"/>
    <n v="0"/>
    <n v="1"/>
    <n v="0"/>
    <n v="0"/>
    <n v="0"/>
    <n v="0"/>
    <n v="0"/>
    <n v="0"/>
    <n v="0"/>
    <m/>
    <s v="oui_personnel"/>
    <s v="oui_produits"/>
    <n v="0"/>
    <n v="1"/>
    <n v="0"/>
    <n v="0"/>
    <n v="0"/>
    <n v="0"/>
    <s v="oui"/>
    <s v="pas_de_reponse"/>
    <n v="0"/>
    <n v="0"/>
    <n v="0"/>
    <n v="0"/>
    <n v="0"/>
    <n v="0"/>
    <n v="0"/>
    <n v="0"/>
    <n v="1"/>
    <n v="0"/>
    <m/>
    <m/>
    <s v="oui_plusieurs"/>
    <s v="restrictions_mouvements personnes_insecurite lieux_insecurite"/>
    <n v="0"/>
    <n v="0"/>
    <n v="1"/>
    <n v="0"/>
    <n v="1"/>
    <n v="1"/>
    <n v="0"/>
    <n v="0"/>
    <n v="0"/>
    <m/>
    <s v="vol_cambriolage"/>
    <n v="0"/>
    <n v="0"/>
    <n v="0"/>
    <n v="1"/>
    <n v="0"/>
    <n v="0"/>
    <n v="0"/>
    <n v="0"/>
    <n v="0"/>
    <n v="0"/>
    <m/>
    <s v="routes_ganes"/>
    <n v="0"/>
    <n v="0"/>
    <n v="0"/>
    <n v="0"/>
    <n v="1"/>
    <n v="0"/>
    <n v="0"/>
    <n v="0"/>
    <n v="0"/>
    <m/>
    <s v="aggression vehicules enlevement assassinat"/>
    <n v="0"/>
    <n v="0"/>
    <n v="0"/>
    <n v="1"/>
    <n v="1"/>
    <n v="1"/>
    <n v="1"/>
    <n v="0"/>
    <n v="0"/>
    <m/>
    <s v="baisse_beaucoup"/>
    <s v="oui"/>
    <m/>
    <s v="Plusieurs commerçants ont quittés la localité dû au blocus de route gayeri Fada"/>
    <s v="baisse_beaucoup"/>
    <s v="oui"/>
    <m/>
    <s v="Tous les villages environnants sont sous blocus"/>
    <m/>
    <m/>
    <m/>
    <m/>
    <m/>
    <n v="431457005"/>
    <d v="2023-05-25T17:24:15"/>
    <m/>
    <m/>
    <s v="submitted_via_web"/>
    <s v="bkf_icsm"/>
    <s v="vEg88UCoFGv45yEpkkQUHG"/>
    <m/>
  </r>
  <r>
    <n v="49"/>
    <s v="8b512138-2c0c-4fcf-a8e8-048dc825d999"/>
    <d v="2023-05-25T00:00:00"/>
    <s v="gayeri"/>
    <s v="gayeri1"/>
    <d v="2023-05-25T11:32:45"/>
    <d v="2023-05-25T11:37:42"/>
    <s v="audit.csv"/>
    <m/>
    <m/>
    <s v="pui"/>
    <d v="2023-05-25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pelle"/>
    <n v="0"/>
    <n v="0"/>
    <n v="0"/>
    <n v="1"/>
    <n v="0"/>
    <n v="1"/>
    <m/>
    <m/>
    <m/>
    <m/>
    <m/>
    <m/>
    <m/>
    <m/>
    <m/>
    <m/>
    <m/>
    <m/>
    <m/>
    <m/>
    <m/>
    <m/>
    <m/>
    <m/>
    <m/>
    <m/>
    <m/>
    <m/>
    <m/>
    <m/>
    <m/>
    <m/>
    <m/>
    <m/>
    <m/>
    <m/>
    <m/>
    <m/>
    <m/>
    <m/>
    <s v="peudisponible"/>
    <n v="5000"/>
    <s v="meme_pays"/>
    <m/>
    <m/>
    <n v="60"/>
    <n v="30"/>
    <n v="0"/>
    <n v="100"/>
    <n v="0"/>
    <m/>
    <s v="oui"/>
    <m/>
    <s v="pelle"/>
    <n v="0"/>
    <n v="0"/>
    <n v="0"/>
    <n v="1"/>
    <n v="0"/>
    <m/>
    <s v="securite route_etat rarete_transport"/>
    <n v="1"/>
    <n v="0"/>
    <n v="0"/>
    <n v="1"/>
    <n v="0"/>
    <n v="1"/>
    <n v="0"/>
    <n v="0"/>
    <n v="0"/>
    <n v="0"/>
    <n v="0"/>
    <m/>
    <m/>
    <s v="prix_constants"/>
    <n v="1"/>
    <n v="0"/>
    <n v="0"/>
    <n v="0"/>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heque transfert"/>
    <n v="0"/>
    <n v="0"/>
    <n v="0"/>
    <n v="1"/>
    <n v="0"/>
    <n v="1"/>
    <n v="0"/>
    <n v="0"/>
    <n v="0"/>
    <n v="0"/>
    <n v="0"/>
    <m/>
    <s v="oui_personnel"/>
    <s v="oui_produits"/>
    <n v="0"/>
    <n v="1"/>
    <n v="0"/>
    <n v="0"/>
    <n v="0"/>
    <n v="0"/>
    <m/>
    <s v="pas_envie_repondre"/>
    <n v="0"/>
    <n v="0"/>
    <n v="0"/>
    <n v="0"/>
    <n v="0"/>
    <n v="0"/>
    <n v="0"/>
    <n v="0"/>
    <n v="0"/>
    <n v="1"/>
    <m/>
    <m/>
    <s v="oui_plusieurs"/>
    <s v="manque_transports restrictions_mouvements lieux_insecurite personnes_insecurite"/>
    <n v="0"/>
    <n v="1"/>
    <n v="1"/>
    <n v="0"/>
    <n v="1"/>
    <n v="1"/>
    <n v="0"/>
    <n v="0"/>
    <n v="0"/>
    <m/>
    <s v="vol_cambriolage"/>
    <n v="0"/>
    <n v="0"/>
    <n v="0"/>
    <n v="1"/>
    <n v="0"/>
    <n v="0"/>
    <n v="0"/>
    <n v="0"/>
    <n v="0"/>
    <n v="0"/>
    <m/>
    <s v="routes_ganes"/>
    <n v="0"/>
    <n v="0"/>
    <n v="0"/>
    <n v="0"/>
    <n v="1"/>
    <n v="0"/>
    <n v="0"/>
    <n v="0"/>
    <n v="0"/>
    <m/>
    <s v="enlevement assassinat"/>
    <n v="0"/>
    <n v="0"/>
    <n v="0"/>
    <n v="0"/>
    <n v="0"/>
    <n v="1"/>
    <n v="1"/>
    <n v="0"/>
    <n v="0"/>
    <m/>
    <s v="baisse_beaucoup"/>
    <s v="pas_de_reponse"/>
    <m/>
    <m/>
    <s v="baisse_beaucoup"/>
    <s v="oui"/>
    <m/>
    <s v="Tous les villages environnants sont sous blocus"/>
    <m/>
    <m/>
    <m/>
    <m/>
    <m/>
    <n v="431457011"/>
    <d v="2023-05-25T17:24:16"/>
    <m/>
    <m/>
    <s v="submitted_via_web"/>
    <s v="bkf_icsm"/>
    <s v="vEg88UCoFGv45yEpkkQUHG"/>
    <m/>
  </r>
  <r>
    <n v="50"/>
    <s v="1cbd53c0-fca3-4a08-8c5d-fa386e185548"/>
    <d v="2023-05-25T00:00:00"/>
    <s v="gayeri"/>
    <s v="gayeri1"/>
    <d v="2023-05-25T12:08:26"/>
    <d v="2023-05-25T15:02:38"/>
    <s v="audit.csv"/>
    <m/>
    <m/>
    <s v="pui"/>
    <d v="2023-05-25T00:00:00"/>
    <s v="est"/>
    <s v="komondjari"/>
    <x v="1"/>
    <s v="central"/>
    <m/>
    <m/>
    <s v="Première Urgence Internationnale Burkina Faso (PUI)"/>
    <s v="Marché de Gayeri"/>
    <m/>
    <s v="oui"/>
    <m/>
    <x v="0"/>
    <m/>
    <m/>
    <s v="savon400gr"/>
    <n v="0"/>
    <n v="0"/>
    <n v="1"/>
    <n v="0"/>
    <n v="1"/>
    <m/>
    <m/>
    <m/>
    <m/>
    <m/>
    <m/>
    <m/>
    <m/>
    <m/>
    <m/>
    <m/>
    <m/>
    <m/>
    <m/>
    <m/>
    <m/>
    <m/>
    <m/>
    <m/>
    <m/>
    <m/>
    <m/>
    <m/>
    <m/>
    <m/>
    <m/>
    <m/>
    <s v="peudisponible"/>
    <s v="boule250g boule400g"/>
    <n v="1"/>
    <n v="1"/>
    <n v="700"/>
    <n v="500"/>
    <s v="meme_pays"/>
    <m/>
    <m/>
    <n v="2"/>
    <n v="30"/>
    <n v="1"/>
    <n v="600"/>
    <n v="0"/>
    <m/>
    <s v="oui"/>
    <m/>
    <s v="savon400gr"/>
    <n v="0"/>
    <n v="0"/>
    <n v="1"/>
    <n v="0"/>
    <m/>
    <s v="securite rarete_transport cout_transport"/>
    <n v="1"/>
    <n v="0"/>
    <n v="0"/>
    <n v="0"/>
    <n v="0"/>
    <n v="1"/>
    <n v="1"/>
    <n v="0"/>
    <n v="0"/>
    <n v="0"/>
    <n v="0"/>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n v="0"/>
    <n v="0"/>
    <n v="0"/>
    <n v="1"/>
    <n v="0"/>
    <n v="0"/>
    <n v="0"/>
    <n v="0"/>
    <n v="0"/>
    <n v="0"/>
    <n v="0"/>
    <m/>
    <s v="oui_personnel"/>
    <s v="oui_produits"/>
    <n v="0"/>
    <n v="1"/>
    <n v="0"/>
    <n v="0"/>
    <n v="0"/>
    <n v="0"/>
    <m/>
    <s v="oui_groupe_ethnique autre"/>
    <n v="0"/>
    <n v="0"/>
    <n v="0"/>
    <n v="0"/>
    <n v="0"/>
    <n v="0"/>
    <n v="1"/>
    <n v="1"/>
    <n v="0"/>
    <n v="0"/>
    <s v="Les peulhs"/>
    <s v="Toutes les personnes des villages environnants à cause du blocus"/>
    <s v="oui_plusieurs"/>
    <s v="restrictions_mouvements lieux_insecurite personnes_insecurite"/>
    <n v="0"/>
    <n v="0"/>
    <n v="1"/>
    <n v="0"/>
    <n v="1"/>
    <n v="1"/>
    <n v="0"/>
    <n v="0"/>
    <n v="0"/>
    <m/>
    <s v="vol_cambriolage"/>
    <n v="0"/>
    <n v="0"/>
    <n v="0"/>
    <n v="1"/>
    <n v="0"/>
    <n v="0"/>
    <n v="0"/>
    <n v="0"/>
    <n v="0"/>
    <n v="0"/>
    <m/>
    <s v="routes_ganes"/>
    <n v="0"/>
    <n v="0"/>
    <n v="0"/>
    <n v="0"/>
    <n v="1"/>
    <n v="0"/>
    <n v="0"/>
    <n v="0"/>
    <n v="0"/>
    <m/>
    <s v="enlevement aggression assassinat"/>
    <n v="0"/>
    <n v="0"/>
    <n v="0"/>
    <n v="0"/>
    <n v="1"/>
    <n v="1"/>
    <n v="1"/>
    <n v="0"/>
    <n v="0"/>
    <m/>
    <s v="baisse_beaucoup"/>
    <s v="oui"/>
    <m/>
    <s v="Plusieurs commerçants ont quittés la localité dû au blocus"/>
    <s v="baisse_beaucoup"/>
    <s v="oui"/>
    <m/>
    <s v="Tous les villages environnants sont sous blocus"/>
    <m/>
    <m/>
    <s v="Tous les articles sélectionnés sont en ruptures dans tout le marché"/>
    <m/>
    <m/>
    <n v="431457017"/>
    <d v="2023-05-25T17:24:18"/>
    <m/>
    <m/>
    <s v="submitted_via_web"/>
    <s v="bkf_icsm"/>
    <s v="vEg88UCoFGv45yEpkkQUHG"/>
    <m/>
  </r>
  <r>
    <n v="51"/>
    <s v="c7d8e051-4ae5-4da7-bbad-56e636da3783"/>
    <d v="2023-05-25T00:00:00"/>
    <s v="gayeri"/>
    <s v="gayeri1"/>
    <d v="2023-05-25T12:33:13"/>
    <d v="2023-05-25T15:07:26"/>
    <s v="audit.csv"/>
    <m/>
    <m/>
    <s v="pui"/>
    <d v="2023-05-25T00:00:00"/>
    <s v="est"/>
    <s v="komondjari"/>
    <x v="1"/>
    <s v="central"/>
    <m/>
    <m/>
    <s v="Première Urgence Internationnale Burkina Faso (PUI)"/>
    <s v="Marché de Gayeri"/>
    <m/>
    <s v="oui"/>
    <m/>
    <x v="0"/>
    <m/>
    <m/>
    <s v="savon400gr"/>
    <n v="0"/>
    <n v="0"/>
    <n v="1"/>
    <n v="0"/>
    <n v="1"/>
    <m/>
    <m/>
    <m/>
    <m/>
    <m/>
    <m/>
    <m/>
    <m/>
    <m/>
    <m/>
    <m/>
    <m/>
    <m/>
    <m/>
    <m/>
    <m/>
    <m/>
    <m/>
    <m/>
    <m/>
    <m/>
    <m/>
    <m/>
    <m/>
    <m/>
    <m/>
    <m/>
    <s v="peudisponible"/>
    <s v="boule400g boule250g"/>
    <n v="1"/>
    <n v="1"/>
    <n v="600"/>
    <n v="500"/>
    <s v="meme_pays"/>
    <m/>
    <m/>
    <n v="5"/>
    <n v="30"/>
    <n v="1"/>
    <n v="700"/>
    <n v="0"/>
    <m/>
    <s v="oui"/>
    <m/>
    <s v="savon400gr"/>
    <n v="0"/>
    <n v="0"/>
    <n v="1"/>
    <n v="0"/>
    <m/>
    <s v="securite route_etat rarete_transport"/>
    <n v="1"/>
    <n v="0"/>
    <n v="0"/>
    <n v="1"/>
    <n v="0"/>
    <n v="1"/>
    <n v="0"/>
    <n v="0"/>
    <n v="0"/>
    <n v="0"/>
    <n v="0"/>
    <m/>
    <m/>
    <s v="prix_hausse"/>
    <n v="0"/>
    <n v="1"/>
    <n v="0"/>
    <n v="0"/>
    <s v="savon400gr"/>
    <n v="0"/>
    <n v="0"/>
    <n v="1"/>
    <n v="0"/>
    <s v="hausse_couts Hausse_prix_fournisseurs baisse_offre_securite"/>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oui"/>
    <s v="pas_de_reponse"/>
    <n v="0"/>
    <n v="0"/>
    <n v="0"/>
    <n v="0"/>
    <n v="0"/>
    <n v="0"/>
    <n v="0"/>
    <n v="0"/>
    <n v="1"/>
    <n v="0"/>
    <m/>
    <m/>
    <s v="oui_plusieurs"/>
    <s v="manque_transports restrictions_mouvements lieux_insecurite personnes_insecurite"/>
    <n v="0"/>
    <n v="1"/>
    <n v="1"/>
    <n v="0"/>
    <n v="1"/>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m/>
    <m/>
    <s v="Tous les articles sélectionnés sont en rupture"/>
    <m/>
    <m/>
    <n v="431457030"/>
    <d v="2023-05-25T17:24:20"/>
    <m/>
    <m/>
    <s v="submitted_via_web"/>
    <s v="bkf_icsm"/>
    <s v="vEg88UCoFGv45yEpkkQUHG"/>
    <m/>
  </r>
  <r>
    <n v="52"/>
    <s v="e08a9a2c-bf77-41c0-8b72-32f8166e0ae6"/>
    <d v="2023-05-25T00:00:00"/>
    <s v="gayeri"/>
    <s v="gayeri1"/>
    <d v="2023-05-25T13:00:58"/>
    <d v="2023-05-25T15:13:25"/>
    <s v="audit.csv"/>
    <m/>
    <m/>
    <s v="pui"/>
    <d v="2023-05-25T00:00:00"/>
    <s v="est"/>
    <s v="komondjari"/>
    <x v="1"/>
    <s v="central"/>
    <m/>
    <m/>
    <s v="Première Urgence Internationnale Burkina Faso (PUI)"/>
    <s v="Marché de Gayeri"/>
    <m/>
    <s v="oui"/>
    <m/>
    <x v="0"/>
    <m/>
    <m/>
    <s v="savon400gr"/>
    <n v="0"/>
    <n v="0"/>
    <n v="1"/>
    <n v="0"/>
    <n v="1"/>
    <m/>
    <m/>
    <m/>
    <m/>
    <m/>
    <m/>
    <m/>
    <m/>
    <m/>
    <m/>
    <m/>
    <m/>
    <m/>
    <m/>
    <m/>
    <m/>
    <m/>
    <m/>
    <m/>
    <m/>
    <m/>
    <m/>
    <m/>
    <m/>
    <m/>
    <m/>
    <m/>
    <s v="peudisponible"/>
    <s v="boule400g"/>
    <n v="1"/>
    <n v="0"/>
    <n v="600"/>
    <m/>
    <s v="meme_pays"/>
    <m/>
    <m/>
    <n v="2"/>
    <n v="30"/>
    <n v="1"/>
    <n v="500"/>
    <n v="0"/>
    <m/>
    <s v="oui"/>
    <m/>
    <s v="savon400gr"/>
    <n v="0"/>
    <n v="0"/>
    <n v="1"/>
    <n v="0"/>
    <m/>
    <s v="securite route_etat rarete_transport cout_transport"/>
    <n v="1"/>
    <n v="0"/>
    <n v="0"/>
    <n v="1"/>
    <n v="0"/>
    <n v="1"/>
    <n v="1"/>
    <n v="0"/>
    <n v="0"/>
    <n v="0"/>
    <n v="0"/>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n v="0"/>
    <n v="0"/>
    <n v="0"/>
    <n v="0"/>
    <n v="0"/>
    <n v="0"/>
    <n v="0"/>
    <n v="0"/>
    <n v="1"/>
    <n v="0"/>
    <n v="0"/>
    <n v="0"/>
    <n v="0"/>
    <n v="0"/>
    <n v="0"/>
    <n v="0"/>
    <n v="1"/>
    <n v="3"/>
    <m/>
    <m/>
    <m/>
    <m/>
    <m/>
    <m/>
    <m/>
    <m/>
    <m/>
    <m/>
    <m/>
    <m/>
    <m/>
    <m/>
    <m/>
    <m/>
    <m/>
    <m/>
    <m/>
    <m/>
    <m/>
    <m/>
    <m/>
    <m/>
    <m/>
    <m/>
    <m/>
    <m/>
    <m/>
    <m/>
    <m/>
    <m/>
    <m/>
    <m/>
    <m/>
    <m/>
    <m/>
    <m/>
    <m/>
    <m/>
    <m/>
    <m/>
    <m/>
    <m/>
    <m/>
    <m/>
    <m/>
    <m/>
    <m/>
    <m/>
    <m/>
    <m/>
    <m/>
    <m/>
    <m/>
    <m/>
    <m/>
    <m/>
    <m/>
    <m/>
    <m/>
    <m/>
    <m/>
    <m/>
    <m/>
    <m/>
    <m/>
    <m/>
    <m/>
    <m/>
    <m/>
    <m/>
    <m/>
    <m/>
    <m/>
    <m/>
    <m/>
    <m/>
    <m/>
    <m/>
    <m/>
    <m/>
    <m/>
    <m/>
    <m/>
    <m/>
    <m/>
    <m/>
    <m/>
    <m/>
    <m/>
    <m/>
    <m/>
    <m/>
    <m/>
    <m/>
    <m/>
    <m/>
    <m/>
    <m/>
    <m/>
    <m/>
    <m/>
    <m/>
    <m/>
    <s v="peudisponible"/>
    <n v="2000"/>
    <s v="meme_pays"/>
    <m/>
    <m/>
    <n v="60"/>
    <n v="30"/>
    <n v="0"/>
    <n v="300"/>
    <n v="0"/>
    <m/>
    <m/>
    <m/>
    <m/>
    <m/>
    <m/>
    <m/>
    <m/>
    <m/>
    <m/>
    <m/>
    <m/>
    <m/>
    <m/>
    <m/>
    <m/>
    <m/>
    <m/>
    <m/>
    <m/>
    <m/>
    <m/>
    <m/>
    <m/>
    <m/>
    <m/>
    <m/>
    <m/>
    <m/>
    <m/>
    <m/>
    <m/>
    <m/>
    <m/>
    <m/>
    <m/>
    <m/>
    <m/>
    <m/>
    <m/>
    <m/>
    <m/>
    <m/>
    <m/>
    <m/>
    <m/>
    <m/>
    <m/>
    <m/>
    <m/>
    <m/>
    <m/>
    <m/>
    <m/>
    <m/>
    <m/>
    <m/>
    <m/>
    <m/>
    <m/>
    <m/>
    <m/>
    <m/>
    <m/>
    <m/>
    <m/>
    <m/>
    <m/>
    <m/>
    <m/>
    <s v="oui"/>
    <m/>
    <s v="bassine"/>
    <n v="0"/>
    <n v="0"/>
    <n v="0"/>
    <n v="0"/>
    <n v="0"/>
    <n v="0"/>
    <n v="0"/>
    <n v="0"/>
    <n v="1"/>
    <n v="0"/>
    <n v="0"/>
    <n v="0"/>
    <n v="0"/>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non_jamais"/>
    <s v="autre"/>
    <n v="0"/>
    <n v="0"/>
    <n v="0"/>
    <n v="0"/>
    <n v="0"/>
    <n v="0"/>
    <n v="0"/>
    <n v="1"/>
    <n v="0"/>
    <n v="0"/>
    <m/>
    <s v="Toutes personnes se trouvant dans les villages environnants à cause du blocus"/>
    <s v="oui_plusieurs"/>
    <s v="manque_transports restrictions_mouvements lieux_insecurite personnes_insecurite"/>
    <n v="0"/>
    <n v="1"/>
    <n v="1"/>
    <n v="0"/>
    <n v="1"/>
    <n v="1"/>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31457045"/>
    <d v="2023-05-25T17:24:22"/>
    <m/>
    <m/>
    <s v="submitted_via_web"/>
    <s v="bkf_icsm"/>
    <s v="vEg88UCoFGv45yEpkkQUHG"/>
    <m/>
  </r>
  <r>
    <n v="53"/>
    <s v="3d6bfb73-f46e-4d24-a5f9-a4bb1e2aaead"/>
    <d v="2023-05-25T00:00:00"/>
    <s v="gayeri"/>
    <s v="gayeri1"/>
    <d v="2023-05-25T13:17:23"/>
    <d v="2023-05-25T13:22:55"/>
    <s v="audit.csv"/>
    <m/>
    <m/>
    <s v="pui"/>
    <d v="2023-05-25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n v="0"/>
    <n v="0"/>
    <n v="0"/>
    <n v="0"/>
    <n v="0"/>
    <n v="0"/>
    <n v="0"/>
    <n v="0"/>
    <n v="1"/>
    <n v="0"/>
    <n v="0"/>
    <n v="0"/>
    <n v="0"/>
    <n v="0"/>
    <n v="0"/>
    <n v="0"/>
    <n v="1"/>
    <n v="3"/>
    <m/>
    <m/>
    <m/>
    <m/>
    <m/>
    <m/>
    <m/>
    <m/>
    <m/>
    <m/>
    <m/>
    <m/>
    <m/>
    <m/>
    <m/>
    <m/>
    <m/>
    <m/>
    <m/>
    <m/>
    <m/>
    <m/>
    <m/>
    <m/>
    <m/>
    <m/>
    <m/>
    <m/>
    <m/>
    <m/>
    <m/>
    <m/>
    <m/>
    <m/>
    <m/>
    <m/>
    <m/>
    <m/>
    <m/>
    <m/>
    <m/>
    <m/>
    <m/>
    <m/>
    <m/>
    <m/>
    <m/>
    <m/>
    <m/>
    <m/>
    <m/>
    <m/>
    <m/>
    <m/>
    <m/>
    <m/>
    <m/>
    <m/>
    <m/>
    <m/>
    <m/>
    <m/>
    <m/>
    <m/>
    <m/>
    <m/>
    <m/>
    <m/>
    <m/>
    <m/>
    <m/>
    <m/>
    <m/>
    <m/>
    <m/>
    <m/>
    <m/>
    <m/>
    <m/>
    <m/>
    <m/>
    <m/>
    <m/>
    <m/>
    <m/>
    <m/>
    <m/>
    <m/>
    <m/>
    <m/>
    <m/>
    <m/>
    <m/>
    <m/>
    <m/>
    <m/>
    <m/>
    <m/>
    <m/>
    <m/>
    <m/>
    <m/>
    <m/>
    <m/>
    <m/>
    <s v="peudisponible"/>
    <n v="2500"/>
    <s v="meme_pays"/>
    <m/>
    <m/>
    <n v="60"/>
    <n v="30"/>
    <n v="0"/>
    <n v="400"/>
    <n v="0"/>
    <m/>
    <m/>
    <m/>
    <m/>
    <m/>
    <m/>
    <m/>
    <m/>
    <m/>
    <m/>
    <m/>
    <m/>
    <m/>
    <m/>
    <m/>
    <m/>
    <m/>
    <m/>
    <m/>
    <m/>
    <m/>
    <m/>
    <m/>
    <m/>
    <m/>
    <m/>
    <m/>
    <m/>
    <m/>
    <m/>
    <m/>
    <m/>
    <m/>
    <m/>
    <m/>
    <m/>
    <m/>
    <m/>
    <m/>
    <m/>
    <m/>
    <m/>
    <m/>
    <m/>
    <m/>
    <m/>
    <m/>
    <m/>
    <m/>
    <m/>
    <m/>
    <m/>
    <m/>
    <m/>
    <m/>
    <m/>
    <m/>
    <m/>
    <m/>
    <m/>
    <m/>
    <m/>
    <m/>
    <m/>
    <m/>
    <m/>
    <m/>
    <m/>
    <m/>
    <m/>
    <s v="oui"/>
    <m/>
    <s v="bassine"/>
    <n v="0"/>
    <n v="0"/>
    <n v="0"/>
    <n v="0"/>
    <n v="0"/>
    <n v="0"/>
    <n v="0"/>
    <n v="0"/>
    <n v="1"/>
    <n v="0"/>
    <n v="0"/>
    <n v="0"/>
    <n v="0"/>
    <n v="0"/>
    <n v="0"/>
    <n v="0"/>
    <m/>
    <s v="securite route_etat rarete_transport"/>
    <n v="1"/>
    <n v="0"/>
    <n v="0"/>
    <n v="1"/>
    <n v="0"/>
    <n v="1"/>
    <n v="0"/>
    <n v="0"/>
    <n v="0"/>
    <n v="0"/>
    <n v="0"/>
    <m/>
    <m/>
    <s v="prix_hausse"/>
    <n v="0"/>
    <n v="1"/>
    <n v="0"/>
    <n v="0"/>
    <s v="bassine"/>
    <n v="0"/>
    <n v="0"/>
    <n v="0"/>
    <n v="0"/>
    <n v="0"/>
    <n v="0"/>
    <n v="0"/>
    <n v="0"/>
    <n v="1"/>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redit_informel transfert"/>
    <n v="1"/>
    <n v="0"/>
    <n v="0"/>
    <n v="1"/>
    <n v="0"/>
    <n v="0"/>
    <n v="0"/>
    <n v="0"/>
    <n v="0"/>
    <n v="0"/>
    <n v="0"/>
    <m/>
    <s v="oui_personnel"/>
    <s v="oui_produits"/>
    <n v="0"/>
    <n v="1"/>
    <n v="0"/>
    <n v="0"/>
    <n v="0"/>
    <n v="0"/>
    <s v="oui"/>
    <s v="pas_de_reponse"/>
    <n v="0"/>
    <n v="0"/>
    <n v="0"/>
    <n v="0"/>
    <n v="0"/>
    <n v="0"/>
    <n v="0"/>
    <n v="0"/>
    <n v="1"/>
    <n v="0"/>
    <m/>
    <m/>
    <s v="oui_plusieurs"/>
    <s v="restrictions_mouvements lieux_insecurite personnes_insecurite"/>
    <n v="0"/>
    <n v="0"/>
    <n v="1"/>
    <n v="0"/>
    <n v="1"/>
    <n v="1"/>
    <n v="0"/>
    <n v="0"/>
    <n v="0"/>
    <m/>
    <s v="vol_cambriolage"/>
    <n v="0"/>
    <n v="0"/>
    <n v="0"/>
    <n v="1"/>
    <n v="0"/>
    <n v="0"/>
    <n v="0"/>
    <n v="0"/>
    <n v="0"/>
    <n v="0"/>
    <m/>
    <s v="routes_ganes"/>
    <n v="0"/>
    <n v="0"/>
    <n v="0"/>
    <n v="0"/>
    <n v="1"/>
    <n v="0"/>
    <n v="0"/>
    <n v="0"/>
    <n v="0"/>
    <m/>
    <s v="enlevement aggression assassinat"/>
    <n v="0"/>
    <n v="0"/>
    <n v="0"/>
    <n v="0"/>
    <n v="1"/>
    <n v="1"/>
    <n v="1"/>
    <n v="0"/>
    <n v="0"/>
    <m/>
    <s v="baisse_beaucoup"/>
    <s v="oui"/>
    <m/>
    <s v="Plusieurs commerçants ont quittés la localité dû au blocus"/>
    <s v="baisse_beaucoup"/>
    <s v="oui"/>
    <m/>
    <s v="Tous les villages environnants sont sous blocus"/>
    <m/>
    <m/>
    <m/>
    <m/>
    <m/>
    <n v="431457307"/>
    <d v="2023-05-25T17:25:16"/>
    <m/>
    <m/>
    <s v="submitted_via_web"/>
    <s v="bkf_icsm"/>
    <s v="vEg88UCoFGv45yEpkkQUHG"/>
    <m/>
  </r>
  <r>
    <n v="54"/>
    <s v="8abebb37-8e08-4aba-a0e6-204e62d994d9"/>
    <d v="2023-05-25T00:00:00"/>
    <s v="gayeri"/>
    <s v="gayeri1"/>
    <d v="2023-05-25T14:11:05"/>
    <d v="2023-05-25T14:17:47"/>
    <s v="audit.csv"/>
    <m/>
    <m/>
    <s v="pui"/>
    <d v="2023-05-25T00:00:00"/>
    <s v="est"/>
    <s v="komondjari"/>
    <x v="1"/>
    <s v="central"/>
    <m/>
    <m/>
    <s v="Première Urgence Internationnale Burkina Faso (PUI)"/>
    <s v="Marché de Gayeri"/>
    <m/>
    <s v="oui"/>
    <m/>
    <x v="0"/>
    <m/>
    <m/>
    <s v="bidon"/>
    <n v="0"/>
    <n v="1"/>
    <n v="0"/>
    <n v="0"/>
    <n v="1"/>
    <m/>
    <m/>
    <m/>
    <m/>
    <m/>
    <m/>
    <m/>
    <m/>
    <m/>
    <m/>
    <m/>
    <m/>
    <s v="nondisponible"/>
    <m/>
    <m/>
    <m/>
    <m/>
    <m/>
    <m/>
    <m/>
    <m/>
    <m/>
    <m/>
    <m/>
    <m/>
    <m/>
    <m/>
    <m/>
    <m/>
    <m/>
    <m/>
    <m/>
    <m/>
    <m/>
    <m/>
    <m/>
    <m/>
    <m/>
    <m/>
    <m/>
    <m/>
    <m/>
    <s v="oui"/>
    <m/>
    <s v="bidon"/>
    <n v="0"/>
    <n v="1"/>
    <n v="0"/>
    <n v="0"/>
    <m/>
    <s v="securite route_etat rarete_transport"/>
    <n v="1"/>
    <n v="0"/>
    <n v="0"/>
    <n v="1"/>
    <n v="0"/>
    <n v="1"/>
    <n v="0"/>
    <n v="0"/>
    <n v="0"/>
    <n v="0"/>
    <n v="0"/>
    <m/>
    <m/>
    <s v="nsp"/>
    <n v="0"/>
    <n v="0"/>
    <n v="0"/>
    <n v="1"/>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non_jamais"/>
    <s v="pas_de_reponse"/>
    <n v="0"/>
    <n v="0"/>
    <n v="0"/>
    <n v="0"/>
    <n v="0"/>
    <n v="0"/>
    <n v="0"/>
    <n v="0"/>
    <n v="1"/>
    <n v="0"/>
    <m/>
    <m/>
    <s v="oui_plusieurs"/>
    <s v="lieux_insecurite personnes_insecurite restrictions_mouvements"/>
    <n v="0"/>
    <n v="0"/>
    <n v="1"/>
    <n v="0"/>
    <n v="1"/>
    <n v="1"/>
    <n v="0"/>
    <n v="0"/>
    <n v="0"/>
    <m/>
    <s v="vol_cambriolage"/>
    <n v="0"/>
    <n v="0"/>
    <n v="0"/>
    <n v="1"/>
    <n v="0"/>
    <n v="0"/>
    <n v="0"/>
    <n v="0"/>
    <n v="0"/>
    <n v="0"/>
    <m/>
    <s v="routes_ganes"/>
    <n v="0"/>
    <n v="0"/>
    <n v="0"/>
    <n v="0"/>
    <n v="1"/>
    <n v="0"/>
    <n v="0"/>
    <n v="0"/>
    <n v="0"/>
    <m/>
    <s v="assassinat enlevement"/>
    <n v="0"/>
    <n v="0"/>
    <n v="0"/>
    <n v="0"/>
    <n v="0"/>
    <n v="1"/>
    <n v="1"/>
    <n v="0"/>
    <n v="0"/>
    <m/>
    <s v="baisse_beaucoup"/>
    <s v="oui"/>
    <m/>
    <s v="Plusieurs commerçants ont quittés la localité dû au blocus"/>
    <s v="baisse_beaucoup"/>
    <s v="oui"/>
    <m/>
    <s v="Tous les villages environnants sont sous blocus"/>
    <m/>
    <m/>
    <s v="Tous les articles sélectionnés sont en rupture"/>
    <m/>
    <m/>
    <n v="431457313"/>
    <d v="2023-05-25T17:25:18"/>
    <m/>
    <m/>
    <s v="submitted_via_web"/>
    <s v="bkf_icsm"/>
    <s v="vEg88UCoFGv45yEpkkQUHG"/>
    <m/>
  </r>
  <r>
    <n v="55"/>
    <s v="4f3ae419-d7bb-455d-8404-f6bebd128d3e"/>
    <d v="2023-05-25T00:00:00"/>
    <s v="gayeri"/>
    <s v="gayeri1"/>
    <d v="2023-05-25T15:16:28"/>
    <d v="2023-05-25T15:23:41"/>
    <s v="audit.csv"/>
    <m/>
    <m/>
    <s v="pui"/>
    <d v="2023-05-25T00:00:00"/>
    <s v="est"/>
    <s v="komondjari"/>
    <x v="1"/>
    <s v="central"/>
    <m/>
    <m/>
    <s v="Première Urgence Internationnale Burkina Faso (PUI)"/>
    <s v="Marché de Gayeri"/>
    <m/>
    <s v="oui"/>
    <m/>
    <x v="0"/>
    <m/>
    <m/>
    <s v="savon400gr"/>
    <n v="0"/>
    <n v="0"/>
    <n v="1"/>
    <n v="0"/>
    <n v="1"/>
    <m/>
    <m/>
    <m/>
    <m/>
    <m/>
    <m/>
    <m/>
    <m/>
    <m/>
    <m/>
    <m/>
    <m/>
    <m/>
    <m/>
    <m/>
    <m/>
    <m/>
    <m/>
    <m/>
    <m/>
    <m/>
    <m/>
    <m/>
    <m/>
    <m/>
    <m/>
    <m/>
    <s v="peudisponible"/>
    <s v="boule400g"/>
    <n v="1"/>
    <n v="0"/>
    <n v="600"/>
    <m/>
    <s v="meme_pays"/>
    <m/>
    <m/>
    <n v="10"/>
    <n v="30"/>
    <n v="1"/>
    <n v="600"/>
    <n v="0"/>
    <m/>
    <s v="oui"/>
    <m/>
    <s v="savon400gr"/>
    <n v="0"/>
    <n v="0"/>
    <n v="1"/>
    <n v="0"/>
    <m/>
    <s v="securite rarete_transport"/>
    <n v="1"/>
    <n v="0"/>
    <n v="0"/>
    <n v="0"/>
    <n v="0"/>
    <n v="1"/>
    <n v="0"/>
    <n v="0"/>
    <n v="0"/>
    <n v="0"/>
    <n v="0"/>
    <m/>
    <m/>
    <s v="prix_hausse"/>
    <n v="0"/>
    <n v="1"/>
    <n v="0"/>
    <n v="0"/>
    <s v="savon400gr"/>
    <n v="0"/>
    <n v="0"/>
    <n v="1"/>
    <n v="0"/>
    <s v="hausse_couts Hausse_prix_fournisseurs baisse_offre_securite"/>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oui"/>
    <s v="oui_groupe_ethnique autre"/>
    <n v="0"/>
    <n v="0"/>
    <n v="0"/>
    <n v="0"/>
    <n v="0"/>
    <n v="0"/>
    <n v="1"/>
    <n v="1"/>
    <n v="0"/>
    <n v="0"/>
    <s v="Les peulhs"/>
    <s v="Les personnes hors de la ville à cause du blocus"/>
    <s v="oui_plusieurs"/>
    <s v="manque_transports lieux_insecurite personnes_insecurite"/>
    <n v="0"/>
    <n v="1"/>
    <n v="0"/>
    <n v="0"/>
    <n v="1"/>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e la situation sécuritaire"/>
    <s v="baisse_beaucoup"/>
    <s v="oui"/>
    <m/>
    <s v="Tous les villages environnants sont sous blocus"/>
    <m/>
    <m/>
    <m/>
    <m/>
    <m/>
    <n v="431457318"/>
    <d v="2023-05-25T17:25:19"/>
    <m/>
    <m/>
    <s v="submitted_via_web"/>
    <s v="bkf_icsm"/>
    <s v="vEg88UCoFGv45yEpkkQUHG"/>
    <m/>
  </r>
  <r>
    <n v="56"/>
    <s v="cfb168ab-4c68-4d85-8745-96b9f7cd9ebb"/>
    <d v="2023-05-25T00:00:00"/>
    <s v="gayeri"/>
    <s v="gayeri1"/>
    <d v="2023-05-25T16:02:44"/>
    <d v="2023-05-25T16:08:56"/>
    <s v="audit.csv"/>
    <m/>
    <m/>
    <s v="pui"/>
    <d v="2023-05-25T00:00:00"/>
    <s v="est"/>
    <s v="komondjari"/>
    <x v="1"/>
    <s v="central"/>
    <m/>
    <m/>
    <s v="Première Urgence Internationnale Burkina Faso (PUI)"/>
    <s v="Marché de Gayeri"/>
    <m/>
    <s v="oui"/>
    <m/>
    <x v="0"/>
    <m/>
    <m/>
    <s v="savon400gr"/>
    <n v="0"/>
    <n v="0"/>
    <n v="1"/>
    <n v="0"/>
    <n v="1"/>
    <m/>
    <m/>
    <m/>
    <m/>
    <m/>
    <m/>
    <m/>
    <m/>
    <m/>
    <m/>
    <m/>
    <m/>
    <m/>
    <m/>
    <m/>
    <m/>
    <m/>
    <m/>
    <m/>
    <m/>
    <m/>
    <m/>
    <m/>
    <m/>
    <m/>
    <m/>
    <m/>
    <s v="peudisponible"/>
    <s v="boule400g"/>
    <n v="1"/>
    <n v="0"/>
    <n v="700"/>
    <m/>
    <s v="meme_pays"/>
    <m/>
    <m/>
    <n v="10"/>
    <n v="30"/>
    <n v="1"/>
    <n v="500"/>
    <n v="0"/>
    <m/>
    <s v="oui"/>
    <m/>
    <s v="savon400gr"/>
    <n v="0"/>
    <n v="0"/>
    <n v="1"/>
    <n v="0"/>
    <m/>
    <s v="securite rarete_transport cout_transport"/>
    <n v="1"/>
    <n v="0"/>
    <n v="0"/>
    <n v="0"/>
    <n v="0"/>
    <n v="1"/>
    <n v="1"/>
    <n v="0"/>
    <n v="0"/>
    <n v="0"/>
    <n v="0"/>
    <m/>
    <m/>
    <s v="prix_hausse"/>
    <n v="0"/>
    <n v="1"/>
    <n v="0"/>
    <n v="0"/>
    <s v="savon400gr"/>
    <n v="0"/>
    <n v="0"/>
    <n v="1"/>
    <n v="0"/>
    <s v="baisse_offre_securite"/>
    <n v="0"/>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cheque"/>
    <n v="1"/>
    <n v="0"/>
    <n v="0"/>
    <n v="0"/>
    <n v="0"/>
    <n v="1"/>
    <n v="0"/>
    <n v="0"/>
    <n v="0"/>
    <n v="0"/>
    <n v="0"/>
    <m/>
    <s v="oui_personnel"/>
    <s v="oui_produits"/>
    <n v="0"/>
    <n v="1"/>
    <n v="0"/>
    <n v="0"/>
    <n v="0"/>
    <n v="0"/>
    <s v="non_pas_dernierement"/>
    <s v="pas_de_reponse"/>
    <n v="0"/>
    <n v="0"/>
    <n v="0"/>
    <n v="0"/>
    <n v="0"/>
    <n v="0"/>
    <n v="0"/>
    <n v="0"/>
    <n v="1"/>
    <n v="0"/>
    <m/>
    <m/>
    <s v="oui_plusieurs"/>
    <s v="manque_transports restrictions_mouvements lieux_insecurite personnes_insecurite"/>
    <n v="0"/>
    <n v="1"/>
    <n v="1"/>
    <n v="0"/>
    <n v="1"/>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m/>
    <m/>
    <m/>
    <m/>
    <m/>
    <n v="431457321"/>
    <d v="2023-05-25T17:25:21"/>
    <m/>
    <m/>
    <s v="submitted_via_web"/>
    <s v="bkf_icsm"/>
    <s v="vEg88UCoFGv45yEpkkQUHG"/>
    <m/>
  </r>
  <r>
    <n v="57"/>
    <s v="c2bc7951-3a16-49ed-8122-dcb71eba46fb"/>
    <d v="2023-05-25T00:00:00"/>
    <s v="gayeri"/>
    <s v="gayeri1"/>
    <d v="2023-05-25T17:07:37"/>
    <d v="2023-05-25T17:12:36"/>
    <s v="audit.csv"/>
    <m/>
    <m/>
    <s v="pui"/>
    <d v="2023-05-25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corde"/>
    <n v="0"/>
    <n v="1"/>
    <n v="0"/>
    <n v="0"/>
    <n v="0"/>
    <n v="1"/>
    <m/>
    <m/>
    <m/>
    <m/>
    <m/>
    <m/>
    <m/>
    <m/>
    <m/>
    <m/>
    <m/>
    <m/>
    <s v="peudisponible"/>
    <n v="10000"/>
    <s v="meme_pays"/>
    <m/>
    <m/>
    <n v="30"/>
    <n v="30"/>
    <n v="1"/>
    <n v="100"/>
    <n v="0"/>
    <m/>
    <m/>
    <m/>
    <m/>
    <m/>
    <m/>
    <m/>
    <m/>
    <m/>
    <m/>
    <m/>
    <m/>
    <m/>
    <m/>
    <m/>
    <m/>
    <m/>
    <m/>
    <m/>
    <m/>
    <m/>
    <m/>
    <m/>
    <s v="oui"/>
    <m/>
    <s v="corde"/>
    <n v="0"/>
    <n v="1"/>
    <n v="0"/>
    <n v="0"/>
    <n v="0"/>
    <m/>
    <s v="securite route_etat rarete_transport"/>
    <n v="1"/>
    <n v="0"/>
    <n v="0"/>
    <n v="1"/>
    <n v="0"/>
    <n v="1"/>
    <n v="0"/>
    <n v="0"/>
    <n v="0"/>
    <n v="0"/>
    <n v="0"/>
    <m/>
    <m/>
    <s v="prix_constants"/>
    <n v="1"/>
    <n v="0"/>
    <n v="0"/>
    <n v="0"/>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transports"/>
    <n v="0"/>
    <n v="0"/>
    <n v="1"/>
    <n v="0"/>
    <n v="0"/>
    <n v="0"/>
    <s v="non_jamais"/>
    <s v="pas_de_reponse"/>
    <n v="0"/>
    <n v="0"/>
    <n v="0"/>
    <n v="0"/>
    <n v="0"/>
    <n v="0"/>
    <n v="0"/>
    <n v="0"/>
    <n v="1"/>
    <n v="0"/>
    <m/>
    <m/>
    <s v="oui_plusieurs"/>
    <s v="personnes_insecurite restrictions_mouvements manque_transports"/>
    <n v="0"/>
    <n v="1"/>
    <n v="1"/>
    <n v="0"/>
    <n v="1"/>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la"/>
    <m/>
    <m/>
    <m/>
    <m/>
    <m/>
    <n v="431457327"/>
    <d v="2023-05-25T17:25:22"/>
    <m/>
    <m/>
    <s v="submitted_via_web"/>
    <s v="bkf_icsm"/>
    <s v="vEg88UCoFGv45yEpkkQUHG"/>
    <m/>
  </r>
  <r>
    <n v="58"/>
    <s v="19f1ba74-0d9b-49ed-a6d3-1a6d392ec846"/>
    <d v="2023-05-26T00:00:00"/>
    <s v="gorgadji"/>
    <s v="gorgadji2"/>
    <d v="2023-05-26T09:39:38"/>
    <d v="2023-05-26T10:01:18"/>
    <s v="audit.csv"/>
    <m/>
    <m/>
    <s v="crbf"/>
    <d v="2023-05-26T00:00:00"/>
    <s v="sahel"/>
    <s v="seno"/>
    <x v="4"/>
    <s v="central"/>
    <m/>
    <m/>
    <s v="Croix Rouge Burkinabè (CRBF)"/>
    <s v="Marché de Gorgadji"/>
    <m/>
    <s v="oui"/>
    <m/>
    <x v="0"/>
    <m/>
    <m/>
    <s v="bidon"/>
    <n v="0"/>
    <n v="1"/>
    <n v="0"/>
    <n v="0"/>
    <n v="1"/>
    <m/>
    <m/>
    <m/>
    <m/>
    <m/>
    <m/>
    <m/>
    <m/>
    <m/>
    <m/>
    <m/>
    <m/>
    <s v="peudisponible"/>
    <s v="20l"/>
    <n v="1"/>
    <n v="0"/>
    <n v="3250"/>
    <m/>
    <s v="meme_pays"/>
    <m/>
    <m/>
    <n v="60"/>
    <n v="90"/>
    <n v="1"/>
    <n v="0"/>
    <n v="0"/>
    <m/>
    <m/>
    <m/>
    <m/>
    <m/>
    <m/>
    <m/>
    <m/>
    <m/>
    <m/>
    <m/>
    <m/>
    <m/>
    <m/>
    <m/>
    <m/>
    <s v="oui"/>
    <m/>
    <s v="bidon"/>
    <n v="0"/>
    <n v="1"/>
    <n v="0"/>
    <n v="0"/>
    <m/>
    <s v="securite"/>
    <n v="1"/>
    <n v="0"/>
    <n v="0"/>
    <n v="0"/>
    <n v="0"/>
    <n v="0"/>
    <n v="0"/>
    <n v="0"/>
    <n v="0"/>
    <n v="0"/>
    <n v="0"/>
    <m/>
    <m/>
    <s v="prix_hausse"/>
    <n v="0"/>
    <n v="1"/>
    <n v="0"/>
    <n v="0"/>
    <s v="bidon"/>
    <n v="0"/>
    <n v="1"/>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non_chez_soi"/>
    <s v="oui_produits"/>
    <n v="0"/>
    <n v="1"/>
    <n v="0"/>
    <n v="0"/>
    <n v="0"/>
    <n v="0"/>
    <m/>
    <s v="oui_femmes"/>
    <n v="0"/>
    <n v="1"/>
    <n v="0"/>
    <n v="0"/>
    <n v="0"/>
    <n v="0"/>
    <n v="0"/>
    <n v="0"/>
    <n v="0"/>
    <n v="0"/>
    <m/>
    <m/>
    <s v="oui_un_seul"/>
    <s v="personnes_insecurite"/>
    <n v="0"/>
    <n v="0"/>
    <n v="0"/>
    <n v="0"/>
    <n v="1"/>
    <n v="0"/>
    <n v="0"/>
    <n v="0"/>
    <n v="0"/>
    <m/>
    <s v="agression_commercant"/>
    <n v="0"/>
    <n v="0"/>
    <n v="0"/>
    <n v="0"/>
    <n v="0"/>
    <n v="1"/>
    <n v="0"/>
    <n v="0"/>
    <n v="0"/>
    <n v="0"/>
    <m/>
    <s v="route_endommagees"/>
    <n v="0"/>
    <n v="1"/>
    <n v="0"/>
    <n v="0"/>
    <n v="0"/>
    <n v="0"/>
    <n v="0"/>
    <n v="0"/>
    <n v="0"/>
    <m/>
    <s v="aggression"/>
    <n v="0"/>
    <n v="0"/>
    <n v="0"/>
    <n v="0"/>
    <n v="1"/>
    <n v="0"/>
    <n v="0"/>
    <n v="0"/>
    <n v="0"/>
    <m/>
    <s v="baisse_un_peu"/>
    <s v="oui"/>
    <m/>
    <s v="A cause de l'insécurité"/>
    <s v="baisse_un_peu"/>
    <s v="oui"/>
    <m/>
    <s v="Ya pas de l'argent pour payer"/>
    <m/>
    <m/>
    <m/>
    <m/>
    <m/>
    <n v="431682101"/>
    <d v="2023-05-26T10:01:46"/>
    <m/>
    <m/>
    <s v="submitted_via_web"/>
    <s v="bkf_icsm"/>
    <s v="vEg88UCoFGv45yEpkkQUHG"/>
    <m/>
  </r>
  <r>
    <n v="59"/>
    <s v="3268a3da-b092-4b73-9206-b196e99f6002"/>
    <d v="2023-05-26T00:00:00"/>
    <s v="gayeri"/>
    <s v="gayeri1"/>
    <d v="2023-05-26T09:21:12"/>
    <d v="2023-05-26T09:28:20"/>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peudisponible"/>
    <n v="7500"/>
    <s v="meme_pays"/>
    <m/>
    <m/>
    <n v="30"/>
    <n v="30"/>
    <n v="1"/>
    <n v="300"/>
    <n v="0"/>
    <m/>
    <s v="peudisponible"/>
    <n v="4000"/>
    <s v="meme_pays"/>
    <m/>
    <m/>
    <n v="60"/>
    <n v="30"/>
    <n v="0"/>
    <n v="5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non_jamais"/>
    <s v="oui_groupe_ethnique autre"/>
    <n v="0"/>
    <n v="0"/>
    <n v="0"/>
    <n v="0"/>
    <n v="0"/>
    <n v="0"/>
    <n v="1"/>
    <n v="1"/>
    <n v="0"/>
    <n v="0"/>
    <s v="Les peulhs"/>
    <s v="Toutes personnes qui sont dans les villages environnants à cause du blocus"/>
    <s v="oui_plusieurs"/>
    <s v="restrictions_mouvements manque_transports personnes_insecurite lieux_insecurite"/>
    <n v="0"/>
    <n v="1"/>
    <n v="1"/>
    <n v="0"/>
    <n v="1"/>
    <n v="1"/>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imposer par les terroristes"/>
    <m/>
    <m/>
    <m/>
    <m/>
    <m/>
    <n v="431737230"/>
    <d v="2023-05-26T11:42:23"/>
    <m/>
    <m/>
    <s v="submitted_via_web"/>
    <s v="bkf_icsm"/>
    <s v="vEg88UCoFGv45yEpkkQUHG"/>
    <m/>
  </r>
  <r>
    <n v="60"/>
    <s v="f4159dc8-40fd-4fef-98c1-84870b893ecb"/>
    <d v="2023-05-26T00:00:00"/>
    <s v="gayeri"/>
    <s v="gayeri1"/>
    <d v="2023-05-26T09:28:43"/>
    <d v="2023-05-26T09:37:44"/>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5 marmite7"/>
    <n v="0"/>
    <n v="0"/>
    <n v="0"/>
    <n v="1"/>
    <n v="1"/>
    <n v="0"/>
    <n v="0"/>
    <n v="0"/>
    <n v="0"/>
    <n v="0"/>
    <n v="0"/>
    <n v="0"/>
    <n v="0"/>
    <n v="0"/>
    <n v="0"/>
    <n v="0"/>
    <n v="2"/>
    <n v="4"/>
    <m/>
    <m/>
    <m/>
    <m/>
    <m/>
    <m/>
    <m/>
    <m/>
    <m/>
    <m/>
    <m/>
    <m/>
    <m/>
    <m/>
    <m/>
    <m/>
    <m/>
    <m/>
    <m/>
    <m/>
    <m/>
    <m/>
    <m/>
    <m/>
    <m/>
    <m/>
    <m/>
    <m/>
    <m/>
    <m/>
    <m/>
    <m/>
    <m/>
    <m/>
    <m/>
    <m/>
    <m/>
    <m/>
    <m/>
    <m/>
    <m/>
    <m/>
    <m/>
    <m/>
    <s v="peudisponible"/>
    <n v="7500"/>
    <s v="meme_pays"/>
    <m/>
    <m/>
    <n v="30"/>
    <n v="30"/>
    <n v="1"/>
    <n v="100"/>
    <n v="0"/>
    <m/>
    <s v="peudisponible"/>
    <n v="5000"/>
    <s v="meme_pays"/>
    <m/>
    <m/>
    <n v="30"/>
    <n v="30"/>
    <n v="1"/>
    <n v="2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securite route_etat rarete_transport"/>
    <n v="1"/>
    <n v="0"/>
    <n v="0"/>
    <n v="1"/>
    <n v="0"/>
    <n v="1"/>
    <n v="0"/>
    <n v="0"/>
    <n v="0"/>
    <n v="0"/>
    <n v="0"/>
    <m/>
    <m/>
    <s v="prix_hausse"/>
    <n v="0"/>
    <n v="1"/>
    <n v="0"/>
    <n v="0"/>
    <s v="marmite7 marmite5"/>
    <n v="0"/>
    <n v="0"/>
    <n v="0"/>
    <n v="1"/>
    <n v="1"/>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oui"/>
    <s v="pas_de_reponse"/>
    <n v="0"/>
    <n v="0"/>
    <n v="0"/>
    <n v="0"/>
    <n v="0"/>
    <n v="0"/>
    <n v="0"/>
    <n v="0"/>
    <n v="1"/>
    <n v="0"/>
    <m/>
    <m/>
    <s v="oui_plusieurs"/>
    <s v="restrictions_mouvements lieux_insecurite personnes_insecurite"/>
    <n v="0"/>
    <n v="0"/>
    <n v="1"/>
    <n v="0"/>
    <n v="1"/>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imposer par les terroristes"/>
    <m/>
    <m/>
    <m/>
    <m/>
    <m/>
    <n v="431737243"/>
    <d v="2023-05-26T11:42:24"/>
    <m/>
    <m/>
    <s v="submitted_via_web"/>
    <s v="bkf_icsm"/>
    <s v="vEg88UCoFGv45yEpkkQUHG"/>
    <m/>
  </r>
  <r>
    <n v="61"/>
    <s v="1dac4461-2d86-4234-a5b8-fd41b19acee4"/>
    <d v="2023-05-26T00:00:00"/>
    <s v="gayeri"/>
    <s v="gayeri1"/>
    <d v="2023-05-26T10:24:58"/>
    <d v="2023-05-26T10:31:43"/>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n v="0"/>
    <n v="0"/>
    <n v="0"/>
    <n v="0"/>
    <n v="0"/>
    <n v="0"/>
    <n v="0"/>
    <n v="0"/>
    <n v="0"/>
    <n v="0"/>
    <n v="0"/>
    <n v="1"/>
    <n v="0"/>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10"/>
    <n v="30"/>
    <n v="1"/>
    <n v="400"/>
    <n v="0"/>
    <m/>
    <m/>
    <m/>
    <m/>
    <m/>
    <m/>
    <m/>
    <m/>
    <m/>
    <m/>
    <m/>
    <m/>
    <m/>
    <m/>
    <m/>
    <m/>
    <m/>
    <m/>
    <m/>
    <m/>
    <m/>
    <m/>
    <m/>
    <m/>
    <m/>
    <m/>
    <m/>
    <m/>
    <m/>
    <m/>
    <m/>
    <m/>
    <m/>
    <m/>
    <m/>
    <m/>
    <m/>
    <s v="oui"/>
    <m/>
    <s v="moustiquaire"/>
    <n v="0"/>
    <n v="0"/>
    <n v="0"/>
    <n v="0"/>
    <n v="0"/>
    <n v="0"/>
    <n v="0"/>
    <n v="0"/>
    <n v="0"/>
    <n v="0"/>
    <n v="0"/>
    <n v="1"/>
    <n v="0"/>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transfert"/>
    <n v="1"/>
    <n v="0"/>
    <n v="0"/>
    <n v="1"/>
    <n v="0"/>
    <n v="0"/>
    <n v="0"/>
    <n v="0"/>
    <n v="0"/>
    <n v="0"/>
    <n v="0"/>
    <m/>
    <s v="oui_personnel"/>
    <s v="oui_produits"/>
    <n v="0"/>
    <n v="1"/>
    <n v="0"/>
    <n v="0"/>
    <n v="0"/>
    <n v="0"/>
    <s v="oui"/>
    <s v="pas_de_reponse"/>
    <n v="0"/>
    <n v="0"/>
    <n v="0"/>
    <n v="0"/>
    <n v="0"/>
    <n v="0"/>
    <n v="0"/>
    <n v="0"/>
    <n v="1"/>
    <n v="0"/>
    <m/>
    <m/>
    <s v="oui_plusieurs"/>
    <s v="restrictions_mouvements personnes_insecurite lieux_insecurite"/>
    <n v="0"/>
    <n v="0"/>
    <n v="1"/>
    <n v="0"/>
    <n v="1"/>
    <n v="1"/>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31737257"/>
    <d v="2023-05-26T11:42:25"/>
    <m/>
    <m/>
    <s v="submitted_via_web"/>
    <s v="bkf_icsm"/>
    <s v="vEg88UCoFGv45yEpkkQUHG"/>
    <m/>
  </r>
  <r>
    <n v="62"/>
    <s v="a2c95e12-6a3e-4707-baf6-c123b1c3cd83"/>
    <d v="2023-05-26T00:00:00"/>
    <s v="gayeri"/>
    <s v="gayeri1"/>
    <d v="2023-05-26T10:32:15"/>
    <d v="2023-05-26T10:37:40"/>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n v="0"/>
    <n v="0"/>
    <n v="0"/>
    <n v="0"/>
    <n v="0"/>
    <n v="0"/>
    <n v="0"/>
    <n v="0"/>
    <n v="0"/>
    <n v="0"/>
    <n v="0"/>
    <n v="1"/>
    <n v="0"/>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30"/>
    <n v="30"/>
    <n v="1"/>
    <n v="300"/>
    <n v="0"/>
    <m/>
    <m/>
    <m/>
    <m/>
    <m/>
    <m/>
    <m/>
    <m/>
    <m/>
    <m/>
    <m/>
    <m/>
    <m/>
    <m/>
    <m/>
    <m/>
    <m/>
    <m/>
    <m/>
    <m/>
    <m/>
    <m/>
    <m/>
    <m/>
    <m/>
    <m/>
    <m/>
    <m/>
    <m/>
    <m/>
    <m/>
    <m/>
    <m/>
    <m/>
    <m/>
    <m/>
    <m/>
    <s v="oui"/>
    <m/>
    <s v="moustiquaire"/>
    <n v="0"/>
    <n v="0"/>
    <n v="0"/>
    <n v="0"/>
    <n v="0"/>
    <n v="0"/>
    <n v="0"/>
    <n v="0"/>
    <n v="0"/>
    <n v="0"/>
    <n v="0"/>
    <n v="1"/>
    <n v="0"/>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n v="0"/>
    <n v="0"/>
    <n v="0"/>
    <n v="1"/>
    <n v="0"/>
    <n v="0"/>
    <n v="0"/>
    <n v="0"/>
    <n v="0"/>
    <n v="0"/>
    <n v="0"/>
    <m/>
    <s v="oui_personnel"/>
    <s v="oui_produits"/>
    <n v="0"/>
    <n v="1"/>
    <n v="0"/>
    <n v="0"/>
    <n v="0"/>
    <n v="0"/>
    <m/>
    <s v="pas_de_reponse"/>
    <n v="0"/>
    <n v="0"/>
    <n v="0"/>
    <n v="0"/>
    <n v="0"/>
    <n v="0"/>
    <n v="0"/>
    <n v="0"/>
    <n v="1"/>
    <n v="0"/>
    <m/>
    <m/>
    <s v="oui_plusieurs"/>
    <s v="manque_transports restrictions_mouvements lieux_insecurite"/>
    <n v="0"/>
    <n v="1"/>
    <n v="1"/>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dû au blocus"/>
    <s v="baisse_beaucoup"/>
    <s v="oui"/>
    <m/>
    <s v="Tous les villages environnants sont sous blocus"/>
    <m/>
    <m/>
    <m/>
    <m/>
    <m/>
    <n v="431737271"/>
    <d v="2023-05-26T11:42:27"/>
    <m/>
    <m/>
    <s v="submitted_via_web"/>
    <s v="bkf_icsm"/>
    <s v="vEg88UCoFGv45yEpkkQUHG"/>
    <m/>
  </r>
  <r>
    <n v="63"/>
    <s v="36c1cc41-0918-4bc1-801f-f1a1078411ef"/>
    <d v="2023-05-26T00:00:00"/>
    <s v="gayeri"/>
    <s v="gayeri1"/>
    <d v="2023-05-26T10:48:06"/>
    <d v="2023-05-26T11:01:18"/>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acier"/>
    <n v="0"/>
    <n v="0"/>
    <n v="0"/>
    <n v="0"/>
    <n v="0"/>
    <n v="0"/>
    <n v="0"/>
    <n v="1"/>
    <n v="0"/>
    <n v="0"/>
    <n v="0"/>
    <n v="0"/>
    <n v="0"/>
    <n v="0"/>
    <n v="0"/>
    <n v="0"/>
    <n v="1"/>
    <n v="3"/>
    <m/>
    <m/>
    <m/>
    <m/>
    <m/>
    <m/>
    <m/>
    <m/>
    <m/>
    <m/>
    <m/>
    <m/>
    <m/>
    <m/>
    <m/>
    <m/>
    <m/>
    <m/>
    <m/>
    <m/>
    <m/>
    <m/>
    <m/>
    <m/>
    <m/>
    <m/>
    <m/>
    <m/>
    <m/>
    <m/>
    <m/>
    <m/>
    <m/>
    <m/>
    <m/>
    <m/>
    <m/>
    <m/>
    <m/>
    <m/>
    <m/>
    <m/>
    <m/>
    <m/>
    <m/>
    <m/>
    <m/>
    <m/>
    <m/>
    <m/>
    <m/>
    <m/>
    <m/>
    <m/>
    <m/>
    <m/>
    <m/>
    <m/>
    <m/>
    <m/>
    <m/>
    <m/>
    <m/>
    <m/>
    <m/>
    <m/>
    <m/>
    <m/>
    <m/>
    <m/>
    <m/>
    <m/>
    <m/>
    <m/>
    <m/>
    <m/>
    <m/>
    <m/>
    <m/>
    <m/>
    <m/>
    <m/>
    <m/>
    <m/>
    <m/>
    <m/>
    <m/>
    <m/>
    <s v="nondisponible"/>
    <m/>
    <m/>
    <m/>
    <m/>
    <m/>
    <m/>
    <m/>
    <m/>
    <m/>
    <m/>
    <m/>
    <m/>
    <m/>
    <m/>
    <m/>
    <m/>
    <m/>
    <m/>
    <m/>
    <m/>
    <m/>
    <m/>
    <m/>
    <m/>
    <m/>
    <m/>
    <m/>
    <m/>
    <m/>
    <m/>
    <m/>
    <m/>
    <m/>
    <m/>
    <m/>
    <m/>
    <m/>
    <m/>
    <m/>
    <m/>
    <m/>
    <m/>
    <m/>
    <m/>
    <m/>
    <m/>
    <m/>
    <m/>
    <m/>
    <m/>
    <m/>
    <m/>
    <m/>
    <m/>
    <m/>
    <m/>
    <m/>
    <m/>
    <m/>
    <m/>
    <m/>
    <m/>
    <m/>
    <m/>
    <m/>
    <m/>
    <m/>
    <m/>
    <m/>
    <m/>
    <m/>
    <m/>
    <m/>
    <m/>
    <m/>
    <m/>
    <m/>
    <m/>
    <m/>
    <m/>
    <m/>
    <m/>
    <m/>
    <m/>
    <m/>
    <m/>
    <m/>
    <m/>
    <m/>
    <m/>
    <m/>
    <m/>
    <m/>
    <m/>
    <m/>
    <m/>
    <s v="oui"/>
    <m/>
    <s v="gobelet_acier"/>
    <n v="0"/>
    <n v="0"/>
    <n v="0"/>
    <n v="0"/>
    <n v="0"/>
    <n v="0"/>
    <n v="0"/>
    <n v="1"/>
    <n v="0"/>
    <n v="0"/>
    <n v="0"/>
    <n v="0"/>
    <n v="0"/>
    <n v="0"/>
    <n v="0"/>
    <n v="0"/>
    <m/>
    <s v="securite rarete_transport"/>
    <n v="1"/>
    <n v="0"/>
    <n v="0"/>
    <n v="0"/>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autre"/>
    <n v="0"/>
    <n v="0"/>
    <n v="0"/>
    <n v="1"/>
    <n v="0"/>
    <n v="0"/>
    <n v="0"/>
    <n v="0"/>
    <n v="1"/>
    <n v="0"/>
    <n v="0"/>
    <s v="l'Argens liquide"/>
    <s v="oui_personnel"/>
    <s v="oui_produits"/>
    <n v="0"/>
    <n v="1"/>
    <n v="0"/>
    <n v="0"/>
    <n v="0"/>
    <n v="0"/>
    <m/>
    <s v="pas_de_reponse"/>
    <n v="0"/>
    <n v="0"/>
    <n v="0"/>
    <n v="0"/>
    <n v="0"/>
    <n v="0"/>
    <n v="0"/>
    <n v="0"/>
    <n v="1"/>
    <n v="0"/>
    <m/>
    <m/>
    <s v="oui_plusieurs"/>
    <s v="restrictions_mouvements personnes_insecurite"/>
    <n v="0"/>
    <n v="0"/>
    <n v="1"/>
    <n v="0"/>
    <n v="1"/>
    <n v="0"/>
    <n v="0"/>
    <n v="0"/>
    <n v="0"/>
    <m/>
    <s v="vol_cambriolage"/>
    <n v="0"/>
    <n v="0"/>
    <n v="0"/>
    <n v="1"/>
    <n v="0"/>
    <n v="0"/>
    <n v="0"/>
    <n v="0"/>
    <n v="0"/>
    <n v="0"/>
    <m/>
    <s v="routes_ganes"/>
    <n v="0"/>
    <n v="0"/>
    <n v="0"/>
    <n v="0"/>
    <n v="1"/>
    <n v="0"/>
    <n v="0"/>
    <n v="0"/>
    <n v="0"/>
    <m/>
    <s v="enlevement assassinat aggression"/>
    <n v="0"/>
    <n v="0"/>
    <n v="0"/>
    <n v="0"/>
    <n v="1"/>
    <n v="1"/>
    <n v="1"/>
    <n v="0"/>
    <n v="0"/>
    <m/>
    <s v="baisse_beaucoup"/>
    <s v="oui"/>
    <m/>
    <s v="Plusieurs commerçants ont quittés la localité dû au blocus"/>
    <s v="baisse_beaucoup"/>
    <s v="oui"/>
    <m/>
    <s v="Tous les villages environnants sont sous blocus"/>
    <m/>
    <m/>
    <m/>
    <m/>
    <m/>
    <n v="431737287"/>
    <d v="2023-05-26T11:42:28"/>
    <m/>
    <m/>
    <s v="submitted_via_web"/>
    <s v="bkf_icsm"/>
    <s v="vEg88UCoFGv45yEpkkQUHG"/>
    <m/>
  </r>
  <r>
    <n v="64"/>
    <s v="0f88a9d2-fcd6-40ec-bcc6-d92779ff4653"/>
    <d v="2023-05-26T00:00:00"/>
    <s v="gayeri"/>
    <s v="gayeri1"/>
    <d v="2023-05-26T11:04:03"/>
    <d v="2023-05-26T11:09:27"/>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acier"/>
    <n v="0"/>
    <n v="0"/>
    <n v="0"/>
    <n v="0"/>
    <n v="0"/>
    <n v="0"/>
    <n v="0"/>
    <n v="1"/>
    <n v="0"/>
    <n v="0"/>
    <n v="0"/>
    <n v="0"/>
    <n v="0"/>
    <n v="0"/>
    <n v="0"/>
    <n v="0"/>
    <n v="1"/>
    <n v="3"/>
    <m/>
    <m/>
    <m/>
    <m/>
    <m/>
    <m/>
    <m/>
    <m/>
    <m/>
    <m/>
    <m/>
    <m/>
    <m/>
    <m/>
    <m/>
    <m/>
    <m/>
    <m/>
    <m/>
    <m/>
    <m/>
    <m/>
    <m/>
    <m/>
    <m/>
    <m/>
    <m/>
    <m/>
    <m/>
    <m/>
    <m/>
    <m/>
    <m/>
    <m/>
    <m/>
    <m/>
    <m/>
    <m/>
    <m/>
    <m/>
    <m/>
    <m/>
    <m/>
    <m/>
    <m/>
    <m/>
    <m/>
    <m/>
    <m/>
    <m/>
    <m/>
    <m/>
    <m/>
    <m/>
    <m/>
    <m/>
    <m/>
    <m/>
    <m/>
    <m/>
    <m/>
    <m/>
    <m/>
    <m/>
    <m/>
    <m/>
    <m/>
    <m/>
    <m/>
    <m/>
    <m/>
    <m/>
    <m/>
    <m/>
    <m/>
    <m/>
    <m/>
    <m/>
    <m/>
    <m/>
    <m/>
    <m/>
    <m/>
    <m/>
    <m/>
    <m/>
    <m/>
    <m/>
    <s v="nondisponible"/>
    <m/>
    <m/>
    <m/>
    <m/>
    <m/>
    <m/>
    <m/>
    <m/>
    <m/>
    <m/>
    <m/>
    <m/>
    <m/>
    <m/>
    <m/>
    <m/>
    <m/>
    <m/>
    <m/>
    <m/>
    <m/>
    <m/>
    <m/>
    <m/>
    <m/>
    <m/>
    <m/>
    <m/>
    <m/>
    <m/>
    <m/>
    <m/>
    <m/>
    <m/>
    <m/>
    <m/>
    <m/>
    <m/>
    <m/>
    <m/>
    <m/>
    <m/>
    <m/>
    <m/>
    <m/>
    <m/>
    <m/>
    <m/>
    <m/>
    <m/>
    <m/>
    <m/>
    <m/>
    <m/>
    <m/>
    <m/>
    <m/>
    <m/>
    <m/>
    <m/>
    <m/>
    <m/>
    <m/>
    <m/>
    <m/>
    <m/>
    <m/>
    <m/>
    <m/>
    <m/>
    <m/>
    <m/>
    <m/>
    <m/>
    <m/>
    <m/>
    <m/>
    <m/>
    <m/>
    <m/>
    <m/>
    <m/>
    <m/>
    <m/>
    <m/>
    <m/>
    <m/>
    <m/>
    <m/>
    <m/>
    <m/>
    <m/>
    <m/>
    <m/>
    <m/>
    <m/>
    <s v="oui"/>
    <m/>
    <s v="gobelet_acier"/>
    <n v="0"/>
    <n v="0"/>
    <n v="0"/>
    <n v="0"/>
    <n v="0"/>
    <n v="0"/>
    <n v="0"/>
    <n v="1"/>
    <n v="0"/>
    <n v="0"/>
    <n v="0"/>
    <n v="0"/>
    <n v="0"/>
    <n v="0"/>
    <n v="0"/>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utre"/>
    <n v="0"/>
    <n v="0"/>
    <n v="0"/>
    <n v="0"/>
    <n v="0"/>
    <n v="0"/>
    <n v="0"/>
    <n v="0"/>
    <n v="1"/>
    <n v="0"/>
    <n v="0"/>
    <s v="l'Argens liquide"/>
    <s v="oui_personnel"/>
    <s v="oui_produits"/>
    <n v="0"/>
    <n v="1"/>
    <n v="0"/>
    <n v="0"/>
    <n v="0"/>
    <n v="0"/>
    <m/>
    <s v="autre"/>
    <n v="0"/>
    <n v="0"/>
    <n v="0"/>
    <n v="0"/>
    <n v="0"/>
    <n v="0"/>
    <n v="0"/>
    <n v="1"/>
    <n v="0"/>
    <n v="0"/>
    <m/>
    <s v="Toutes les personnes qui sont dans les villages environnants à cause du blocus"/>
    <s v="oui_plusieurs"/>
    <s v="restrictions_mouvements lieux_insecurite"/>
    <n v="0"/>
    <n v="0"/>
    <n v="1"/>
    <n v="0"/>
    <n v="0"/>
    <n v="1"/>
    <n v="0"/>
    <n v="0"/>
    <n v="0"/>
    <m/>
    <s v="vol_etalage"/>
    <n v="0"/>
    <n v="0"/>
    <n v="1"/>
    <n v="0"/>
    <n v="0"/>
    <n v="0"/>
    <n v="0"/>
    <n v="0"/>
    <n v="0"/>
    <n v="0"/>
    <m/>
    <s v="routes_ganes"/>
    <n v="0"/>
    <n v="0"/>
    <n v="0"/>
    <n v="0"/>
    <n v="1"/>
    <n v="0"/>
    <n v="0"/>
    <n v="0"/>
    <n v="0"/>
    <m/>
    <s v="aggression enlevement assassinat"/>
    <n v="0"/>
    <n v="0"/>
    <n v="0"/>
    <n v="0"/>
    <n v="1"/>
    <n v="1"/>
    <n v="1"/>
    <n v="0"/>
    <n v="0"/>
    <m/>
    <s v="baisse_beaucoup"/>
    <s v="pas_envie_repondre"/>
    <m/>
    <m/>
    <s v="baisse_beaucoup"/>
    <s v="oui"/>
    <m/>
    <s v="Tous les villages environnants sont sous blocus"/>
    <m/>
    <m/>
    <m/>
    <m/>
    <m/>
    <n v="431737303"/>
    <d v="2023-05-26T11:42:30"/>
    <m/>
    <m/>
    <s v="submitted_via_web"/>
    <s v="bkf_icsm"/>
    <s v="vEg88UCoFGv45yEpkkQUHG"/>
    <m/>
  </r>
  <r>
    <n v="65"/>
    <s v="d859a6a4-dade-45ba-b96c-eff4e89163b3"/>
    <d v="2023-05-26T00:00:00"/>
    <s v="gayeri"/>
    <s v="gayeri1"/>
    <d v="2023-05-26T12:59:31"/>
    <d v="2023-05-26T13:07:43"/>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n v="0"/>
    <n v="0"/>
    <n v="1"/>
    <n v="0"/>
    <n v="0"/>
    <n v="1"/>
    <m/>
    <m/>
    <m/>
    <m/>
    <m/>
    <m/>
    <m/>
    <m/>
    <m/>
    <m/>
    <m/>
    <m/>
    <m/>
    <m/>
    <m/>
    <m/>
    <m/>
    <m/>
    <m/>
    <m/>
    <m/>
    <m/>
    <m/>
    <s v="peudisponible"/>
    <n v="1000"/>
    <s v="meme_pays"/>
    <m/>
    <m/>
    <n v="30"/>
    <n v="30"/>
    <n v="1"/>
    <n v="200"/>
    <n v="0"/>
    <m/>
    <m/>
    <m/>
    <m/>
    <m/>
    <m/>
    <m/>
    <m/>
    <m/>
    <m/>
    <m/>
    <m/>
    <s v="oui"/>
    <m/>
    <s v="tenaille"/>
    <n v="0"/>
    <n v="0"/>
    <n v="1"/>
    <n v="0"/>
    <n v="0"/>
    <m/>
    <s v="securite route_etat rarete_transport"/>
    <n v="1"/>
    <n v="0"/>
    <n v="0"/>
    <n v="1"/>
    <n v="0"/>
    <n v="1"/>
    <n v="0"/>
    <n v="0"/>
    <n v="0"/>
    <n v="0"/>
    <n v="0"/>
    <m/>
    <m/>
    <s v="prix_constants"/>
    <n v="1"/>
    <n v="0"/>
    <n v="0"/>
    <n v="0"/>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redit_informel transfert cheque"/>
    <n v="1"/>
    <n v="0"/>
    <n v="0"/>
    <n v="1"/>
    <n v="0"/>
    <n v="1"/>
    <n v="0"/>
    <n v="0"/>
    <n v="0"/>
    <n v="0"/>
    <n v="0"/>
    <m/>
    <s v="oui_personnel"/>
    <s v="oui_produits"/>
    <n v="0"/>
    <n v="1"/>
    <n v="0"/>
    <n v="0"/>
    <n v="0"/>
    <n v="0"/>
    <s v="non_jamais"/>
    <s v="pas_de_reponse"/>
    <n v="0"/>
    <n v="0"/>
    <n v="0"/>
    <n v="0"/>
    <n v="0"/>
    <n v="0"/>
    <n v="0"/>
    <n v="0"/>
    <n v="1"/>
    <n v="0"/>
    <m/>
    <m/>
    <s v="oui_plusieurs"/>
    <s v="restrictions_mouvements personnes_insecurite lieux_insecurite"/>
    <n v="0"/>
    <n v="0"/>
    <n v="1"/>
    <n v="0"/>
    <n v="1"/>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s v="baisse_beaucoup"/>
    <s v="oui"/>
    <m/>
    <s v="Tous les villages environnants sont sous blocus"/>
    <m/>
    <m/>
    <m/>
    <m/>
    <m/>
    <n v="432124976"/>
    <d v="2023-05-27T09:46:32"/>
    <m/>
    <m/>
    <s v="submitted_via_web"/>
    <s v="bkf_icsm"/>
    <s v="vEg88UCoFGv45yEpkkQUHG"/>
    <m/>
  </r>
  <r>
    <n v="66"/>
    <s v="cd43ed77-9031-45ac-80e5-e1b32461f49f"/>
    <d v="2023-05-26T00:00:00"/>
    <s v="gayeri"/>
    <s v="gayeri1"/>
    <d v="2023-05-26T15:01:35"/>
    <d v="2023-05-26T15:06:57"/>
    <s v="audit.csv"/>
    <m/>
    <m/>
    <s v="pui"/>
    <d v="2023-05-26T00:00:00"/>
    <s v="est"/>
    <s v="komondjari"/>
    <x v="1"/>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corde"/>
    <n v="0"/>
    <n v="1"/>
    <n v="0"/>
    <n v="0"/>
    <n v="0"/>
    <n v="1"/>
    <m/>
    <m/>
    <m/>
    <m/>
    <m/>
    <m/>
    <m/>
    <m/>
    <m/>
    <m/>
    <m/>
    <m/>
    <s v="peudisponible"/>
    <n v="12500"/>
    <s v="meme_pays"/>
    <m/>
    <m/>
    <n v="30"/>
    <n v="30"/>
    <n v="1"/>
    <n v="300"/>
    <n v="0"/>
    <m/>
    <m/>
    <m/>
    <m/>
    <m/>
    <m/>
    <m/>
    <m/>
    <m/>
    <m/>
    <m/>
    <m/>
    <m/>
    <m/>
    <m/>
    <m/>
    <m/>
    <m/>
    <m/>
    <m/>
    <m/>
    <m/>
    <m/>
    <s v="oui"/>
    <m/>
    <s v="corde"/>
    <n v="0"/>
    <n v="1"/>
    <n v="0"/>
    <n v="0"/>
    <n v="0"/>
    <m/>
    <s v="securite route_etat rarete_transport"/>
    <n v="1"/>
    <n v="0"/>
    <n v="0"/>
    <n v="1"/>
    <n v="0"/>
    <n v="1"/>
    <n v="0"/>
    <n v="0"/>
    <n v="0"/>
    <n v="0"/>
    <n v="0"/>
    <m/>
    <m/>
    <s v="prix_hausse"/>
    <n v="0"/>
    <n v="1"/>
    <n v="0"/>
    <n v="0"/>
    <s v="corde"/>
    <n v="0"/>
    <n v="1"/>
    <n v="0"/>
    <n v="0"/>
    <n v="0"/>
    <s v="hausse_couts Hausse_prix_fournisseurs"/>
    <n v="1"/>
    <n v="0"/>
    <n v="0"/>
    <n v="0"/>
    <n v="0"/>
    <n v="1"/>
    <n v="0"/>
    <n v="0"/>
    <n v="0"/>
    <n v="0"/>
    <n v="0"/>
    <n v="0"/>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n v="0"/>
    <n v="0"/>
    <n v="0"/>
    <n v="1"/>
    <n v="0"/>
    <n v="0"/>
    <n v="0"/>
    <n v="0"/>
    <n v="0"/>
    <n v="0"/>
    <n v="0"/>
    <m/>
    <s v="oui_personnel"/>
    <s v="oui_produits"/>
    <n v="0"/>
    <n v="1"/>
    <n v="0"/>
    <n v="0"/>
    <n v="0"/>
    <n v="0"/>
    <m/>
    <s v="autre"/>
    <n v="0"/>
    <n v="0"/>
    <n v="0"/>
    <n v="0"/>
    <n v="0"/>
    <n v="0"/>
    <n v="0"/>
    <n v="1"/>
    <n v="0"/>
    <n v="0"/>
    <m/>
    <s v="Les personnes qui sont dans les villages environnants à cause du blocus"/>
    <s v="oui_plusieurs"/>
    <s v="manque_transports restrictions_mouvements lieux_insecurite"/>
    <n v="0"/>
    <n v="1"/>
    <n v="1"/>
    <n v="0"/>
    <n v="0"/>
    <n v="1"/>
    <n v="0"/>
    <n v="0"/>
    <n v="0"/>
    <m/>
    <s v="vol_cambriolage"/>
    <n v="0"/>
    <n v="0"/>
    <n v="0"/>
    <n v="1"/>
    <n v="0"/>
    <n v="0"/>
    <n v="0"/>
    <n v="0"/>
    <n v="0"/>
    <n v="0"/>
    <m/>
    <s v="routes_ganes"/>
    <n v="0"/>
    <n v="0"/>
    <n v="0"/>
    <n v="0"/>
    <n v="1"/>
    <n v="0"/>
    <n v="0"/>
    <n v="0"/>
    <n v="0"/>
    <m/>
    <s v="aggression vehicules enlevement assassinat"/>
    <n v="0"/>
    <n v="0"/>
    <n v="0"/>
    <n v="1"/>
    <n v="1"/>
    <n v="1"/>
    <n v="1"/>
    <n v="0"/>
    <n v="0"/>
    <m/>
    <s v="baisse_beaucoup"/>
    <s v="oui"/>
    <m/>
    <s v="Plusieurs commerçants ont quittés la localité à cause du blocus"/>
    <s v="baisse_beaucoup"/>
    <s v="oui"/>
    <m/>
    <s v="Tous les villages environnants sont sous blocus"/>
    <m/>
    <m/>
    <m/>
    <m/>
    <m/>
    <n v="432125226"/>
    <d v="2023-05-27T09:46:52"/>
    <m/>
    <m/>
    <s v="submitted_via_web"/>
    <s v="bkf_icsm"/>
    <s v="vEg88UCoFGv45yEpkkQUHG"/>
    <m/>
  </r>
  <r>
    <n v="67"/>
    <s v="4bcd02aa-79bd-41e6-a748-d5c82dd59e69"/>
    <d v="2023-05-28T00:00:00"/>
    <s v="gorgadji"/>
    <s v="gorgadji2"/>
    <d v="2023-05-28T11:13:09"/>
    <d v="2023-05-28T11:58:54"/>
    <s v="audit.csv"/>
    <m/>
    <m/>
    <s v="crbf"/>
    <d v="2023-05-28T00:00:00"/>
    <s v="sahel"/>
    <s v="seno"/>
    <x v="4"/>
    <s v="central"/>
    <m/>
    <m/>
    <s v="Croix Rouge Burkinabè (CRBF)"/>
    <s v="Marché de Gorgadji"/>
    <m/>
    <s v="oui"/>
    <m/>
    <x v="0"/>
    <m/>
    <m/>
    <s v="bidon"/>
    <n v="0"/>
    <n v="1"/>
    <n v="0"/>
    <n v="0"/>
    <n v="1"/>
    <m/>
    <m/>
    <m/>
    <m/>
    <m/>
    <m/>
    <m/>
    <m/>
    <m/>
    <m/>
    <m/>
    <m/>
    <s v="peudisponible"/>
    <s v="20l"/>
    <n v="1"/>
    <n v="0"/>
    <n v="3250"/>
    <m/>
    <s v="meme_pays"/>
    <m/>
    <m/>
    <n v="60"/>
    <n v="60"/>
    <n v="1"/>
    <n v="60"/>
    <n v="0"/>
    <m/>
    <m/>
    <m/>
    <m/>
    <m/>
    <m/>
    <m/>
    <m/>
    <m/>
    <m/>
    <m/>
    <m/>
    <m/>
    <m/>
    <m/>
    <m/>
    <s v="oui"/>
    <m/>
    <s v="bidon"/>
    <n v="0"/>
    <n v="1"/>
    <n v="0"/>
    <n v="0"/>
    <m/>
    <s v="securite"/>
    <n v="1"/>
    <n v="0"/>
    <n v="0"/>
    <n v="0"/>
    <n v="0"/>
    <n v="0"/>
    <n v="0"/>
    <n v="0"/>
    <n v="0"/>
    <n v="0"/>
    <n v="0"/>
    <m/>
    <m/>
    <s v="prix_hausse"/>
    <n v="0"/>
    <n v="1"/>
    <n v="0"/>
    <n v="0"/>
    <s v="bidon"/>
    <n v="0"/>
    <n v="1"/>
    <n v="0"/>
    <n v="0"/>
    <s v="baisse_offre_securite"/>
    <n v="0"/>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n v="0"/>
    <n v="0"/>
    <n v="0"/>
    <n v="1"/>
    <n v="0"/>
    <n v="0"/>
    <n v="0"/>
    <n v="0"/>
    <n v="0"/>
    <n v="0"/>
    <n v="0"/>
    <m/>
    <s v="non_chez_soi"/>
    <s v="oui_produits"/>
    <n v="0"/>
    <n v="1"/>
    <n v="0"/>
    <n v="0"/>
    <n v="0"/>
    <n v="0"/>
    <m/>
    <s v="aucun"/>
    <n v="1"/>
    <n v="0"/>
    <n v="0"/>
    <n v="0"/>
    <n v="0"/>
    <n v="0"/>
    <n v="0"/>
    <n v="0"/>
    <n v="0"/>
    <n v="0"/>
    <m/>
    <m/>
    <s v="oui_plusieurs"/>
    <s v="personnes_insecurite"/>
    <n v="0"/>
    <n v="0"/>
    <n v="0"/>
    <n v="0"/>
    <n v="1"/>
    <n v="0"/>
    <n v="0"/>
    <n v="0"/>
    <n v="0"/>
    <m/>
    <s v="agression_client"/>
    <n v="0"/>
    <n v="0"/>
    <n v="0"/>
    <n v="0"/>
    <n v="0"/>
    <n v="0"/>
    <n v="1"/>
    <n v="0"/>
    <n v="0"/>
    <n v="0"/>
    <m/>
    <s v="routes_banditisme"/>
    <n v="0"/>
    <n v="0"/>
    <n v="0"/>
    <n v="0"/>
    <n v="0"/>
    <n v="1"/>
    <n v="0"/>
    <n v="0"/>
    <n v="0"/>
    <m/>
    <s v="aggression"/>
    <n v="0"/>
    <n v="0"/>
    <n v="0"/>
    <n v="0"/>
    <n v="1"/>
    <n v="0"/>
    <n v="0"/>
    <n v="0"/>
    <n v="0"/>
    <m/>
    <s v="baisse_un_peu"/>
    <s v="oui"/>
    <m/>
    <s v="A cause de l'insécurité"/>
    <s v="baisse_un_peu"/>
    <s v="oui"/>
    <m/>
    <s v="A cause de l'insécurité"/>
    <s v="Il faut que Les clients aient de l'aide financière"/>
    <m/>
    <m/>
    <m/>
    <m/>
    <n v="432638390"/>
    <d v="2023-05-28T11:59:30"/>
    <m/>
    <m/>
    <s v="submitted_via_web"/>
    <s v="bkf_icsm"/>
    <s v="vEg88UCoFGv45yEpkkQUHG"/>
    <m/>
  </r>
  <r>
    <n v="68"/>
    <s v="308cd5b8-3e50-495d-b9d0-c9e298e8e8ce"/>
    <d v="2023-05-28T00:00:00"/>
    <s v="gorgadji"/>
    <s v="gorgadji1"/>
    <d v="2023-05-28T14:49:54"/>
    <d v="2023-05-28T15:04:46"/>
    <s v="audit.csv"/>
    <m/>
    <m/>
    <s v="crbf"/>
    <d v="2023-05-28T00:00:00"/>
    <s v="sahel"/>
    <s v="seno"/>
    <x v="4"/>
    <s v="central"/>
    <m/>
    <m/>
    <s v="Croix Rouge Burkinabè (CRBF)"/>
    <s v="Marché de Gorgadji"/>
    <m/>
    <s v="oui"/>
    <m/>
    <x v="2"/>
    <m/>
    <m/>
    <s v="seau"/>
    <n v="1"/>
    <n v="0"/>
    <n v="0"/>
    <n v="0"/>
    <n v="1"/>
    <m/>
    <s v="peudisponible"/>
    <n v="1750"/>
    <s v="meme_commune"/>
    <m/>
    <m/>
    <n v="30"/>
    <n v="60"/>
    <n v="1"/>
    <n v="840"/>
    <n v="0"/>
    <m/>
    <m/>
    <m/>
    <m/>
    <m/>
    <m/>
    <m/>
    <m/>
    <m/>
    <m/>
    <m/>
    <m/>
    <m/>
    <m/>
    <m/>
    <m/>
    <m/>
    <m/>
    <m/>
    <m/>
    <m/>
    <m/>
    <m/>
    <m/>
    <m/>
    <m/>
    <m/>
    <m/>
    <m/>
    <m/>
    <m/>
    <s v="oui"/>
    <m/>
    <s v="seau"/>
    <n v="1"/>
    <n v="0"/>
    <n v="0"/>
    <n v="0"/>
    <m/>
    <s v="securite"/>
    <n v="1"/>
    <n v="0"/>
    <n v="0"/>
    <n v="0"/>
    <n v="0"/>
    <n v="0"/>
    <n v="0"/>
    <n v="0"/>
    <n v="0"/>
    <n v="0"/>
    <n v="0"/>
    <m/>
    <m/>
    <s v="prix_hausse"/>
    <n v="0"/>
    <n v="1"/>
    <n v="0"/>
    <n v="0"/>
    <s v="seau"/>
    <n v="1"/>
    <n v="0"/>
    <n v="0"/>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transfert"/>
    <n v="0"/>
    <n v="0"/>
    <n v="0"/>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ggression assassinat"/>
    <n v="0"/>
    <n v="0"/>
    <n v="0"/>
    <n v="0"/>
    <n v="1"/>
    <n v="0"/>
    <n v="1"/>
    <n v="0"/>
    <n v="0"/>
    <m/>
    <s v="augmente_beaucoup"/>
    <s v="oui"/>
    <s v="Le nombre des clients  ont diminuer par ce que les clients n'ont plus rien à cause de l'insécurité"/>
    <m/>
    <s v="augmente_beaucoup"/>
    <s v="oui"/>
    <s v="Les clients n'ont plus rien à pour payer les marchandises"/>
    <m/>
    <m/>
    <m/>
    <m/>
    <m/>
    <m/>
    <n v="432838769"/>
    <d v="2023-05-28T20:18:24"/>
    <m/>
    <m/>
    <s v="submitted_via_web"/>
    <s v="bkf_icsm"/>
    <s v="vEg88UCoFGv45yEpkkQUHG"/>
    <m/>
  </r>
  <r>
    <n v="69"/>
    <s v="ecabdbd9-a084-4b05-8ed9-41b2e86cea4e"/>
    <d v="2023-05-29T00:00:00"/>
    <s v="sebba"/>
    <s v="Si_SEB01"/>
    <d v="2023-05-29T10:45:30"/>
    <d v="2023-05-29T16:14:01"/>
    <s v="audit.csv"/>
    <m/>
    <m/>
    <s v="si"/>
    <d v="2023-05-29T00:00:00"/>
    <s v="sahel"/>
    <s v="yagha"/>
    <x v="0"/>
    <s v="central"/>
    <m/>
    <m/>
    <s v="Solidarité Internationale Burkina Faso (SI)"/>
    <s v="Marché de Sebba"/>
    <m/>
    <s v="oui"/>
    <m/>
    <x v="0"/>
    <m/>
    <m/>
    <s v="seau bidon savon400gr"/>
    <n v="1"/>
    <n v="1"/>
    <n v="1"/>
    <n v="0"/>
    <n v="3"/>
    <m/>
    <s v="peudisponible"/>
    <n v="3000"/>
    <s v="meme_pays"/>
    <m/>
    <m/>
    <n v="30"/>
    <n v="90"/>
    <n v="1"/>
    <n v="100"/>
    <n v="0"/>
    <m/>
    <s v="peudisponible"/>
    <s v="20l 25l"/>
    <n v="1"/>
    <n v="1"/>
    <n v="1250"/>
    <n v="1750"/>
    <s v="meme_pays"/>
    <m/>
    <m/>
    <n v="30"/>
    <n v="90"/>
    <n v="1"/>
    <n v="75"/>
    <n v="0"/>
    <m/>
    <s v="peudisponible"/>
    <s v="boule400g"/>
    <n v="1"/>
    <n v="0"/>
    <n v="1500"/>
    <m/>
    <s v="meme_pays"/>
    <m/>
    <m/>
    <n v="20"/>
    <n v="90"/>
    <n v="1"/>
    <n v="100"/>
    <n v="0"/>
    <m/>
    <s v="oui"/>
    <m/>
    <s v="seau bidon savon400gr"/>
    <n v="1"/>
    <n v="1"/>
    <n v="1"/>
    <n v="0"/>
    <m/>
    <s v="securite rarete_transport"/>
    <n v="1"/>
    <n v="0"/>
    <n v="0"/>
    <n v="0"/>
    <n v="0"/>
    <n v="1"/>
    <n v="0"/>
    <n v="0"/>
    <n v="0"/>
    <n v="0"/>
    <n v="0"/>
    <m/>
    <m/>
    <s v="prix_hausse"/>
    <n v="0"/>
    <n v="1"/>
    <n v="0"/>
    <n v="0"/>
    <s v="seau bidon savon400gr"/>
    <n v="1"/>
    <n v="1"/>
    <n v="1"/>
    <n v="0"/>
    <s v="baisse_offre_securite"/>
    <n v="0"/>
    <n v="0"/>
    <n v="0"/>
    <n v="0"/>
    <n v="0"/>
    <n v="0"/>
    <n v="0"/>
    <n v="0"/>
    <n v="1"/>
    <n v="0"/>
    <n v="0"/>
    <n v="0"/>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n v="1"/>
    <n v="0"/>
    <n v="0"/>
    <n v="0"/>
    <n v="0"/>
    <n v="0"/>
    <n v="0"/>
    <n v="0"/>
    <n v="0"/>
    <n v="0"/>
    <n v="0"/>
    <m/>
    <m/>
    <s v="prix_hausse"/>
    <n v="0"/>
    <n v="1"/>
    <n v="0"/>
    <n v="0"/>
    <s v="bache corde tenaille pelle"/>
    <n v="1"/>
    <n v="1"/>
    <n v="1"/>
    <n v="1"/>
    <n v="0"/>
    <s v="baisse_offre_securite"/>
    <n v="0"/>
    <n v="0"/>
    <n v="0"/>
    <n v="0"/>
    <n v="0"/>
    <n v="0"/>
    <n v="0"/>
    <n v="0"/>
    <n v="1"/>
    <n v="0"/>
    <n v="0"/>
    <n v="0"/>
    <m/>
    <m/>
    <m/>
    <m/>
    <m/>
    <m/>
    <m/>
    <m/>
    <m/>
    <m/>
    <m/>
    <m/>
    <m/>
    <m/>
    <m/>
    <m/>
    <m/>
    <m/>
    <m/>
    <m/>
    <m/>
    <m/>
    <s v="combustible_bois combustible_charbon marmite7 marmite5 combustible_gaz assiette gobelet_plastique gobelet_acier bassine natte couverture moustiquaire lampe pagne sac_boro"/>
    <n v="1"/>
    <n v="1"/>
    <n v="1"/>
    <n v="1"/>
    <n v="1"/>
    <n v="1"/>
    <n v="1"/>
    <n v="1"/>
    <n v="1"/>
    <n v="1"/>
    <n v="1"/>
    <n v="1"/>
    <n v="1"/>
    <n v="1"/>
    <n v="1"/>
    <n v="0"/>
    <n v="15"/>
    <n v="22"/>
    <m/>
    <s v="nondisponible"/>
    <m/>
    <m/>
    <m/>
    <m/>
    <m/>
    <m/>
    <m/>
    <m/>
    <m/>
    <m/>
    <s v="nondisponible"/>
    <m/>
    <m/>
    <m/>
    <m/>
    <m/>
    <m/>
    <m/>
    <m/>
    <m/>
    <m/>
    <m/>
    <m/>
    <m/>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nondisponible"/>
    <m/>
    <m/>
    <m/>
    <m/>
    <m/>
    <m/>
    <m/>
    <m/>
    <m/>
    <m/>
    <s v="nondisponible"/>
    <m/>
    <m/>
    <m/>
    <m/>
    <m/>
    <m/>
    <m/>
    <m/>
    <m/>
    <m/>
    <m/>
    <m/>
    <m/>
    <s v="nondisponible"/>
    <m/>
    <m/>
    <m/>
    <m/>
    <m/>
    <m/>
    <m/>
    <m/>
    <m/>
    <m/>
    <s v="nsp"/>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pas_envie_repondre"/>
    <n v="0"/>
    <n v="0"/>
    <n v="0"/>
    <n v="0"/>
    <n v="0"/>
    <n v="0"/>
    <n v="0"/>
    <n v="0"/>
    <n v="0"/>
    <n v="0"/>
    <n v="1"/>
    <m/>
    <s v="non_personnel"/>
    <s v="oui_produits"/>
    <n v="0"/>
    <n v="1"/>
    <n v="0"/>
    <n v="0"/>
    <n v="0"/>
    <n v="0"/>
    <m/>
    <s v="pas_de_reponse"/>
    <n v="0"/>
    <n v="0"/>
    <n v="0"/>
    <n v="0"/>
    <n v="0"/>
    <n v="0"/>
    <n v="0"/>
    <n v="0"/>
    <n v="1"/>
    <n v="0"/>
    <m/>
    <m/>
    <s v="oui_un_seul"/>
    <s v="personnes_insecurite"/>
    <n v="0"/>
    <n v="0"/>
    <n v="0"/>
    <n v="0"/>
    <n v="1"/>
    <n v="0"/>
    <n v="0"/>
    <n v="0"/>
    <n v="0"/>
    <m/>
    <s v="pas_de_reponse"/>
    <n v="0"/>
    <n v="0"/>
    <n v="0"/>
    <n v="0"/>
    <n v="0"/>
    <n v="0"/>
    <n v="0"/>
    <n v="0"/>
    <n v="1"/>
    <n v="0"/>
    <m/>
    <s v="routes_ganes"/>
    <n v="0"/>
    <n v="0"/>
    <n v="0"/>
    <n v="0"/>
    <n v="1"/>
    <n v="0"/>
    <n v="0"/>
    <n v="0"/>
    <n v="0"/>
    <m/>
    <s v="pas_de_reponse"/>
    <n v="0"/>
    <n v="0"/>
    <n v="0"/>
    <n v="0"/>
    <n v="0"/>
    <n v="0"/>
    <n v="0"/>
    <n v="0"/>
    <n v="1"/>
    <m/>
    <s v="augmente_beaucoup"/>
    <s v="pas_envie_repondre"/>
    <m/>
    <m/>
    <s v="augmente_beaucoup"/>
    <s v="pas_envie_repondre"/>
    <m/>
    <m/>
    <s v="C'est le blocus qui nous met très en retard"/>
    <m/>
    <s v="Ras"/>
    <m/>
    <m/>
    <n v="433337119"/>
    <d v="2023-05-29T16:32:03"/>
    <m/>
    <m/>
    <s v="submitted_via_web"/>
    <s v="bkf_icsm"/>
    <s v="vEg88UCoFGv45yEpkkQUHG"/>
    <m/>
  </r>
  <r>
    <n v="70"/>
    <s v="7b08bbba-6988-4e86-ae3e-c812ad128679"/>
    <d v="2023-05-29T00:00:00"/>
    <s v="sebba"/>
    <s v="Si-SEB001"/>
    <d v="2023-05-29T11:04:08"/>
    <d v="2023-05-29T16:24:22"/>
    <s v="audit.csv"/>
    <m/>
    <m/>
    <s v="si"/>
    <d v="2023-05-29T00:00:00"/>
    <s v="sahel"/>
    <s v="yagha"/>
    <x v="0"/>
    <s v="central"/>
    <m/>
    <m/>
    <s v="Solidarité Internationale Burkina Faso (SI)"/>
    <s v="Marché de Sebba"/>
    <m/>
    <s v="oui"/>
    <m/>
    <x v="0"/>
    <m/>
    <m/>
    <s v="seau bidon savon400gr"/>
    <n v="1"/>
    <n v="1"/>
    <n v="1"/>
    <n v="0"/>
    <n v="3"/>
    <m/>
    <s v="peudisponible"/>
    <n v="3250"/>
    <s v="meme_pays"/>
    <m/>
    <m/>
    <n v="25"/>
    <n v="90"/>
    <n v="1"/>
    <n v="75"/>
    <n v="0"/>
    <m/>
    <s v="peudisponible"/>
    <s v="20l 25l"/>
    <n v="1"/>
    <n v="1"/>
    <n v="1750"/>
    <n v="2000"/>
    <s v="meme_pays"/>
    <m/>
    <m/>
    <n v="30"/>
    <n v="90"/>
    <n v="1"/>
    <n v="75"/>
    <n v="0"/>
    <m/>
    <s v="peudisponible"/>
    <s v="boule400g"/>
    <n v="1"/>
    <n v="0"/>
    <n v="1500"/>
    <m/>
    <s v="meme_pays"/>
    <m/>
    <m/>
    <n v="30"/>
    <n v="90"/>
    <n v="1"/>
    <n v="100"/>
    <n v="0"/>
    <m/>
    <s v="oui"/>
    <m/>
    <s v="seau bidon savon400gr"/>
    <n v="1"/>
    <n v="1"/>
    <n v="1"/>
    <n v="0"/>
    <m/>
    <s v="securite rarete_transport"/>
    <n v="1"/>
    <n v="0"/>
    <n v="0"/>
    <n v="0"/>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nondisponible"/>
    <m/>
    <m/>
    <m/>
    <m/>
    <m/>
    <m/>
    <m/>
    <m/>
    <m/>
    <m/>
    <s v="peudisponible"/>
    <s v="sac"/>
    <n v="1"/>
    <n v="0"/>
    <n v="8000"/>
    <m/>
    <s v="meme_localite"/>
    <m/>
    <m/>
    <n v="25"/>
    <n v="10"/>
    <n v="0"/>
    <n v="1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750"/>
    <s v="meme_pays"/>
    <m/>
    <m/>
    <n v="30"/>
    <n v="90"/>
    <n v="1"/>
    <n v="75"/>
    <n v="0"/>
    <m/>
    <s v="nondisponible"/>
    <m/>
    <m/>
    <m/>
    <m/>
    <m/>
    <m/>
    <m/>
    <m/>
    <m/>
    <m/>
    <m/>
    <m/>
    <m/>
    <s v="peudisponible"/>
    <n v="1000"/>
    <s v="meme_pays"/>
    <m/>
    <m/>
    <n v="25"/>
    <n v="90"/>
    <n v="1"/>
    <n v="200"/>
    <n v="0"/>
    <m/>
    <s v="nsp"/>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heque"/>
    <n v="0"/>
    <n v="0"/>
    <n v="0"/>
    <n v="0"/>
    <n v="0"/>
    <n v="1"/>
    <n v="0"/>
    <n v="0"/>
    <n v="0"/>
    <n v="0"/>
    <n v="0"/>
    <m/>
    <s v="non_personnel"/>
    <s v="oui_produits"/>
    <n v="0"/>
    <n v="1"/>
    <n v="0"/>
    <n v="0"/>
    <n v="0"/>
    <n v="0"/>
    <m/>
    <s v="pas_envie_repondre"/>
    <n v="0"/>
    <n v="0"/>
    <n v="0"/>
    <n v="0"/>
    <n v="0"/>
    <n v="0"/>
    <n v="0"/>
    <n v="0"/>
    <n v="0"/>
    <n v="1"/>
    <m/>
    <m/>
    <s v="oui_un_seul"/>
    <s v="personnes_insecurite"/>
    <n v="0"/>
    <n v="0"/>
    <n v="0"/>
    <n v="0"/>
    <n v="1"/>
    <n v="0"/>
    <n v="0"/>
    <n v="0"/>
    <n v="0"/>
    <m/>
    <s v="pas_envie_repondre"/>
    <n v="0"/>
    <n v="0"/>
    <n v="0"/>
    <n v="0"/>
    <n v="0"/>
    <n v="0"/>
    <n v="0"/>
    <n v="0"/>
    <n v="0"/>
    <n v="1"/>
    <m/>
    <s v="pas_envie_repondre"/>
    <n v="0"/>
    <n v="0"/>
    <n v="0"/>
    <n v="0"/>
    <n v="0"/>
    <n v="0"/>
    <n v="0"/>
    <n v="0"/>
    <n v="1"/>
    <m/>
    <s v="pas_de_reponse"/>
    <n v="0"/>
    <n v="0"/>
    <n v="0"/>
    <n v="0"/>
    <n v="0"/>
    <n v="0"/>
    <n v="0"/>
    <n v="0"/>
    <n v="1"/>
    <m/>
    <s v="augmente_beaucoup"/>
    <s v="non"/>
    <m/>
    <m/>
    <s v="augmente_beaucoup"/>
    <s v="non"/>
    <m/>
    <m/>
    <s v="Localité sous blocus"/>
    <m/>
    <s v="Ras"/>
    <m/>
    <m/>
    <n v="433337268"/>
    <d v="2023-05-29T16:32:26"/>
    <m/>
    <m/>
    <s v="submitted_via_web"/>
    <s v="bkf_icsm"/>
    <s v="vEg88UCoFGv45yEpkkQUHG"/>
    <m/>
  </r>
  <r>
    <n v="71"/>
    <s v="2dffa460-5821-4b51-b384-3590d53ab10b"/>
    <d v="2023-05-29T00:00:00"/>
    <s v="sebba"/>
    <s v="Si-SEB001"/>
    <d v="2023-05-29T11:25:19"/>
    <d v="2023-05-29T16:13:38"/>
    <s v="audit.csv"/>
    <m/>
    <m/>
    <s v="si"/>
    <d v="2023-05-29T00:00:00"/>
    <s v="sahel"/>
    <s v="yagha"/>
    <x v="0"/>
    <s v="central"/>
    <m/>
    <m/>
    <s v="Solidarité Internationale Burkina Faso (SI)"/>
    <s v="Marché de Sebba"/>
    <m/>
    <s v="oui"/>
    <m/>
    <x v="0"/>
    <m/>
    <m/>
    <s v="seau bidon savon400gr"/>
    <n v="1"/>
    <n v="1"/>
    <n v="1"/>
    <n v="0"/>
    <n v="3"/>
    <m/>
    <s v="peudisponible"/>
    <n v="3500"/>
    <s v="meme_pays"/>
    <m/>
    <m/>
    <n v="25"/>
    <n v="90"/>
    <n v="1"/>
    <n v="120"/>
    <n v="0"/>
    <m/>
    <s v="peudisponible"/>
    <s v="20l 25l"/>
    <n v="1"/>
    <n v="1"/>
    <n v="1600"/>
    <n v="2250"/>
    <s v="meme_localite"/>
    <m/>
    <m/>
    <n v="30"/>
    <n v="90"/>
    <n v="1"/>
    <n v="90"/>
    <n v="0"/>
    <m/>
    <s v="peudisponible"/>
    <s v="boule400g"/>
    <n v="1"/>
    <n v="0"/>
    <n v="1400"/>
    <m/>
    <s v="meme_pays"/>
    <m/>
    <m/>
    <n v="25"/>
    <n v="90"/>
    <n v="1"/>
    <n v="90"/>
    <n v="0"/>
    <m/>
    <s v="oui"/>
    <m/>
    <s v="seau bidon savon400gr"/>
    <n v="1"/>
    <n v="1"/>
    <n v="1"/>
    <n v="0"/>
    <m/>
    <s v="securite rarete_transport"/>
    <n v="1"/>
    <n v="0"/>
    <n v="0"/>
    <n v="0"/>
    <n v="0"/>
    <n v="1"/>
    <n v="0"/>
    <n v="0"/>
    <n v="0"/>
    <n v="0"/>
    <n v="0"/>
    <m/>
    <m/>
    <s v="prix_hausse"/>
    <n v="0"/>
    <n v="1"/>
    <n v="0"/>
    <n v="0"/>
    <s v="seau bidon savon400gr"/>
    <n v="1"/>
    <n v="1"/>
    <n v="1"/>
    <n v="0"/>
    <s v="baisse_offre_securite"/>
    <n v="0"/>
    <n v="0"/>
    <n v="0"/>
    <n v="0"/>
    <n v="0"/>
    <n v="0"/>
    <n v="0"/>
    <n v="0"/>
    <n v="1"/>
    <n v="0"/>
    <n v="0"/>
    <n v="0"/>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nsp"/>
    <n v="0"/>
    <n v="0"/>
    <n v="0"/>
    <n v="1"/>
    <m/>
    <m/>
    <m/>
    <m/>
    <m/>
    <m/>
    <m/>
    <m/>
    <m/>
    <m/>
    <m/>
    <m/>
    <m/>
    <m/>
    <m/>
    <m/>
    <m/>
    <m/>
    <m/>
    <m/>
    <m/>
    <m/>
    <m/>
    <m/>
    <m/>
    <m/>
    <m/>
    <m/>
    <m/>
    <m/>
    <m/>
    <m/>
    <m/>
    <m/>
    <m/>
    <m/>
    <m/>
    <m/>
    <m/>
    <m/>
    <m/>
    <s v="lampe"/>
    <n v="0"/>
    <n v="0"/>
    <n v="0"/>
    <n v="0"/>
    <n v="0"/>
    <n v="0"/>
    <n v="0"/>
    <n v="0"/>
    <n v="0"/>
    <n v="0"/>
    <n v="0"/>
    <n v="0"/>
    <n v="1"/>
    <n v="0"/>
    <n v="0"/>
    <n v="0"/>
    <n v="1"/>
    <n v="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30"/>
    <n v="90"/>
    <n v="1"/>
    <n v="140"/>
    <n v="0"/>
    <m/>
    <m/>
    <m/>
    <m/>
    <m/>
    <m/>
    <m/>
    <m/>
    <m/>
    <m/>
    <m/>
    <m/>
    <m/>
    <m/>
    <m/>
    <m/>
    <m/>
    <m/>
    <m/>
    <m/>
    <m/>
    <m/>
    <m/>
    <m/>
    <m/>
    <m/>
    <s v="oui"/>
    <m/>
    <s v="lampe"/>
    <n v="0"/>
    <n v="0"/>
    <n v="0"/>
    <n v="0"/>
    <n v="0"/>
    <n v="0"/>
    <n v="0"/>
    <n v="0"/>
    <n v="0"/>
    <n v="0"/>
    <n v="0"/>
    <n v="0"/>
    <n v="1"/>
    <n v="0"/>
    <n v="0"/>
    <n v="0"/>
    <m/>
    <s v="securite rarete_transport"/>
    <n v="1"/>
    <n v="0"/>
    <n v="0"/>
    <n v="0"/>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s_envie_repondre"/>
    <n v="0"/>
    <n v="0"/>
    <n v="0"/>
    <n v="0"/>
    <n v="0"/>
    <n v="0"/>
    <n v="0"/>
    <n v="0"/>
    <n v="0"/>
    <n v="1"/>
    <m/>
    <s v="cheque"/>
    <n v="0"/>
    <n v="0"/>
    <n v="0"/>
    <n v="0"/>
    <n v="0"/>
    <n v="1"/>
    <n v="0"/>
    <n v="0"/>
    <n v="0"/>
    <n v="0"/>
    <n v="0"/>
    <m/>
    <s v="non_personnel"/>
    <s v="oui_produits"/>
    <n v="0"/>
    <n v="1"/>
    <n v="0"/>
    <n v="0"/>
    <n v="0"/>
    <n v="0"/>
    <m/>
    <s v="pas_envie_repondre"/>
    <n v="0"/>
    <n v="0"/>
    <n v="0"/>
    <n v="0"/>
    <n v="0"/>
    <n v="0"/>
    <n v="0"/>
    <n v="0"/>
    <n v="0"/>
    <n v="1"/>
    <m/>
    <m/>
    <s v="oui_un_seul"/>
    <s v="personnes_insecurite"/>
    <n v="0"/>
    <n v="0"/>
    <n v="0"/>
    <n v="0"/>
    <n v="1"/>
    <n v="0"/>
    <n v="0"/>
    <n v="0"/>
    <n v="0"/>
    <m/>
    <s v="pas_envie_repondre"/>
    <n v="0"/>
    <n v="0"/>
    <n v="0"/>
    <n v="0"/>
    <n v="0"/>
    <n v="0"/>
    <n v="0"/>
    <n v="0"/>
    <n v="0"/>
    <n v="1"/>
    <m/>
    <s v="pas_envie_repondre"/>
    <n v="0"/>
    <n v="0"/>
    <n v="0"/>
    <n v="0"/>
    <n v="0"/>
    <n v="0"/>
    <n v="0"/>
    <n v="0"/>
    <n v="1"/>
    <m/>
    <s v="pas_de_reponse"/>
    <n v="0"/>
    <n v="0"/>
    <n v="0"/>
    <n v="0"/>
    <n v="0"/>
    <n v="0"/>
    <n v="0"/>
    <n v="0"/>
    <n v="1"/>
    <m/>
    <s v="augmente_beaucoup"/>
    <s v="pas_envie_repondre"/>
    <m/>
    <m/>
    <s v="augmente_beaucoup"/>
    <s v="pas_envie_repondre"/>
    <m/>
    <m/>
    <s v="Localité sous blocus"/>
    <m/>
    <s v="Ras"/>
    <m/>
    <m/>
    <n v="433337631"/>
    <d v="2023-05-29T16:33:18"/>
    <m/>
    <m/>
    <s v="submitted_via_web"/>
    <s v="bkf_icsm"/>
    <s v="vEg88UCoFGv45yEpkkQUHG"/>
    <m/>
  </r>
  <r>
    <n v="72"/>
    <s v="f220c567-b579-44f7-998a-dd519d4e228e"/>
    <d v="2023-05-29T00:00:00"/>
    <s v="sebba"/>
    <s v="Si -SEB01"/>
    <d v="2023-05-29T13:43:10"/>
    <d v="2023-05-29T16:23:32"/>
    <s v="audit.csv"/>
    <m/>
    <m/>
    <s v="si"/>
    <d v="2023-05-29T00:00:00"/>
    <s v="sahel"/>
    <s v="yagha"/>
    <x v="0"/>
    <s v="central"/>
    <m/>
    <m/>
    <s v="Solidarité Internationale Burkina Faso (SI)"/>
    <s v="Marché de Sebba"/>
    <m/>
    <s v="oui"/>
    <m/>
    <x v="0"/>
    <m/>
    <m/>
    <s v="seau bidon savon400gr"/>
    <n v="1"/>
    <n v="1"/>
    <n v="1"/>
    <n v="0"/>
    <n v="3"/>
    <m/>
    <s v="peudisponible"/>
    <n v="3750"/>
    <s v="meme_pays"/>
    <m/>
    <m/>
    <n v="30"/>
    <n v="90"/>
    <n v="1"/>
    <n v="140"/>
    <n v="0"/>
    <m/>
    <s v="peudisponible"/>
    <s v="20l 25l"/>
    <n v="1"/>
    <n v="1"/>
    <n v="2000"/>
    <n v="2500"/>
    <s v="meme_pays"/>
    <m/>
    <m/>
    <n v="30"/>
    <n v="90"/>
    <n v="1"/>
    <n v="150"/>
    <n v="0"/>
    <m/>
    <s v="peudisponible"/>
    <s v="boule400g"/>
    <n v="1"/>
    <n v="0"/>
    <n v="1800"/>
    <m/>
    <s v="meme_pays"/>
    <m/>
    <m/>
    <n v="30"/>
    <n v="90"/>
    <n v="1"/>
    <n v="150"/>
    <n v="0"/>
    <m/>
    <s v="oui"/>
    <m/>
    <s v="seau bidon savon400gr"/>
    <n v="1"/>
    <n v="1"/>
    <n v="1"/>
    <n v="0"/>
    <m/>
    <s v="securite rarete_transport"/>
    <n v="1"/>
    <n v="0"/>
    <n v="0"/>
    <n v="0"/>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nsp"/>
    <n v="0"/>
    <n v="0"/>
    <n v="0"/>
    <n v="1"/>
    <m/>
    <m/>
    <m/>
    <m/>
    <m/>
    <m/>
    <m/>
    <m/>
    <m/>
    <m/>
    <m/>
    <m/>
    <m/>
    <m/>
    <m/>
    <m/>
    <m/>
    <m/>
    <m/>
    <m/>
    <m/>
    <m/>
    <m/>
    <m/>
    <m/>
    <m/>
    <m/>
    <m/>
    <m/>
    <m/>
    <m/>
    <m/>
    <m/>
    <m/>
    <m/>
    <m/>
    <m/>
    <m/>
    <m/>
    <m/>
    <m/>
    <s v="lampe sac_boro"/>
    <n v="0"/>
    <n v="0"/>
    <n v="0"/>
    <n v="0"/>
    <n v="0"/>
    <n v="0"/>
    <n v="0"/>
    <n v="0"/>
    <n v="0"/>
    <n v="0"/>
    <n v="0"/>
    <n v="0"/>
    <n v="1"/>
    <n v="0"/>
    <n v="1"/>
    <n v="0"/>
    <n v="2"/>
    <n v="9"/>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250"/>
    <s v="meme_pays"/>
    <m/>
    <m/>
    <n v="60"/>
    <n v="90"/>
    <n v="1"/>
    <n v="150"/>
    <n v="0"/>
    <m/>
    <m/>
    <m/>
    <m/>
    <m/>
    <m/>
    <m/>
    <m/>
    <m/>
    <m/>
    <m/>
    <m/>
    <m/>
    <m/>
    <m/>
    <s v="peudisponible"/>
    <n v="1250"/>
    <s v="meme_region"/>
    <m/>
    <m/>
    <n v="60"/>
    <n v="90"/>
    <n v="1"/>
    <n v="120"/>
    <n v="0"/>
    <m/>
    <s v="oui"/>
    <m/>
    <s v="lampe sac_boro"/>
    <n v="0"/>
    <n v="0"/>
    <n v="0"/>
    <n v="0"/>
    <n v="0"/>
    <n v="0"/>
    <n v="0"/>
    <n v="0"/>
    <n v="0"/>
    <n v="0"/>
    <n v="0"/>
    <n v="0"/>
    <n v="1"/>
    <n v="0"/>
    <n v="1"/>
    <n v="0"/>
    <m/>
    <s v="securite rarete_transport"/>
    <n v="1"/>
    <n v="0"/>
    <n v="0"/>
    <n v="0"/>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credit_informel"/>
    <n v="1"/>
    <n v="0"/>
    <n v="0"/>
    <n v="0"/>
    <n v="0"/>
    <n v="0"/>
    <n v="0"/>
    <n v="0"/>
    <n v="0"/>
    <n v="0"/>
    <n v="0"/>
    <m/>
    <s v="non_personnel"/>
    <s v="oui_produits"/>
    <n v="0"/>
    <n v="1"/>
    <n v="0"/>
    <n v="0"/>
    <n v="0"/>
    <n v="0"/>
    <s v="pas_envie_repondre"/>
    <s v="pas_envie_repondre"/>
    <n v="0"/>
    <n v="0"/>
    <n v="0"/>
    <n v="0"/>
    <n v="0"/>
    <n v="0"/>
    <n v="0"/>
    <n v="0"/>
    <n v="0"/>
    <n v="1"/>
    <m/>
    <m/>
    <s v="oui_un_seul"/>
    <s v="personnes_insecurite"/>
    <n v="0"/>
    <n v="0"/>
    <n v="0"/>
    <n v="0"/>
    <n v="1"/>
    <n v="0"/>
    <n v="0"/>
    <n v="0"/>
    <n v="0"/>
    <m/>
    <s v="pas_envie_repondre"/>
    <n v="0"/>
    <n v="0"/>
    <n v="0"/>
    <n v="0"/>
    <n v="0"/>
    <n v="0"/>
    <n v="0"/>
    <n v="0"/>
    <n v="0"/>
    <n v="1"/>
    <m/>
    <s v="routes_ganes"/>
    <n v="0"/>
    <n v="0"/>
    <n v="0"/>
    <n v="0"/>
    <n v="1"/>
    <n v="0"/>
    <n v="0"/>
    <n v="0"/>
    <n v="0"/>
    <m/>
    <s v="pas_de_reponse"/>
    <n v="0"/>
    <n v="0"/>
    <n v="0"/>
    <n v="0"/>
    <n v="0"/>
    <n v="0"/>
    <n v="0"/>
    <n v="0"/>
    <n v="1"/>
    <m/>
    <s v="augmente_beaucoup"/>
    <s v="non"/>
    <m/>
    <m/>
    <s v="augmente_beaucoup"/>
    <s v="non"/>
    <m/>
    <m/>
    <s v="Situation de la localité sous blocus"/>
    <m/>
    <s v="Ras"/>
    <m/>
    <m/>
    <n v="433338157"/>
    <d v="2023-05-29T16:34:31"/>
    <m/>
    <m/>
    <s v="submitted_via_web"/>
    <s v="bkf_icsm"/>
    <s v="vEg88UCoFGv45yEpkkQUHG"/>
    <m/>
  </r>
  <r>
    <n v="73"/>
    <s v="97260863-f4cd-4238-8e48-5cbcf07dcbae"/>
    <d v="2023-05-30T00:00:00"/>
    <s v="boussouma"/>
    <s v="boussouma2"/>
    <d v="2023-05-30T09:33:52"/>
    <d v="2023-05-30T17:48:47"/>
    <s v="audit.csv"/>
    <m/>
    <m/>
    <s v="acted"/>
    <d v="2023-05-30T00:00:00"/>
    <s v="centre_nord"/>
    <s v="sanmatenga"/>
    <x v="5"/>
    <s v="central"/>
    <m/>
    <m/>
    <s v="ACTED Burkina Faso"/>
    <s v="Marché de Boussouma"/>
    <m/>
    <s v="oui"/>
    <m/>
    <x v="0"/>
    <m/>
    <m/>
    <s v="savon400gr bidon seau"/>
    <n v="1"/>
    <n v="1"/>
    <n v="1"/>
    <n v="0"/>
    <n v="3"/>
    <m/>
    <s v="disponible"/>
    <n v="950"/>
    <s v="meme_pays"/>
    <m/>
    <m/>
    <n v="25"/>
    <n v="2"/>
    <n v="0"/>
    <n v="100"/>
    <n v="150"/>
    <m/>
    <s v="peudisponible"/>
    <s v="20l"/>
    <n v="1"/>
    <n v="0"/>
    <n v="1250"/>
    <m/>
    <s v="meme_pays"/>
    <m/>
    <m/>
    <n v="7"/>
    <n v="1"/>
    <n v="0"/>
    <n v="200"/>
    <n v="400"/>
    <m/>
    <s v="disponible"/>
    <s v="boule400g boule250g"/>
    <n v="1"/>
    <n v="1"/>
    <n v="500"/>
    <n v="300"/>
    <s v="meme_pays"/>
    <m/>
    <m/>
    <n v="15"/>
    <n v="1"/>
    <n v="0"/>
    <n v="300"/>
    <n v="500"/>
    <m/>
    <s v="non"/>
    <m/>
    <m/>
    <m/>
    <m/>
    <m/>
    <m/>
    <m/>
    <m/>
    <m/>
    <m/>
    <m/>
    <m/>
    <m/>
    <m/>
    <m/>
    <m/>
    <m/>
    <m/>
    <m/>
    <m/>
    <m/>
    <s v="prix_constants"/>
    <n v="1"/>
    <n v="0"/>
    <n v="0"/>
    <n v="0"/>
    <m/>
    <m/>
    <m/>
    <m/>
    <m/>
    <m/>
    <m/>
    <m/>
    <m/>
    <m/>
    <m/>
    <m/>
    <m/>
    <m/>
    <m/>
    <m/>
    <m/>
    <m/>
    <m/>
    <m/>
    <m/>
    <m/>
    <m/>
    <m/>
    <m/>
    <m/>
    <m/>
    <m/>
    <m/>
    <m/>
    <m/>
    <m/>
    <m/>
    <m/>
    <m/>
    <m/>
    <m/>
    <m/>
    <m/>
    <s v="bache corde tenaille pelle"/>
    <n v="1"/>
    <n v="1"/>
    <n v="1"/>
    <n v="1"/>
    <n v="0"/>
    <n v="4"/>
    <m/>
    <s v="disponible"/>
    <n v="4500"/>
    <s v="meme_pays"/>
    <m/>
    <m/>
    <n v="30"/>
    <n v="1"/>
    <n v="0"/>
    <n v="45"/>
    <n v="100"/>
    <m/>
    <s v="disponible"/>
    <n v="500"/>
    <s v="meme_pays"/>
    <m/>
    <m/>
    <n v="25"/>
    <n v="1"/>
    <n v="0"/>
    <n v="400"/>
    <n v="700"/>
    <m/>
    <s v="disponible"/>
    <n v="800"/>
    <s v="meme_pays"/>
    <m/>
    <m/>
    <n v="30"/>
    <n v="1"/>
    <n v="0"/>
    <n v="30"/>
    <n v="60"/>
    <m/>
    <s v="disponible"/>
    <n v="1500"/>
    <s v="meme_pays"/>
    <m/>
    <m/>
    <n v="25"/>
    <n v="1"/>
    <n v="0"/>
    <n v="50"/>
    <n v="70"/>
    <m/>
    <s v="non"/>
    <m/>
    <m/>
    <m/>
    <m/>
    <m/>
    <m/>
    <m/>
    <m/>
    <m/>
    <m/>
    <m/>
    <m/>
    <m/>
    <m/>
    <m/>
    <m/>
    <m/>
    <m/>
    <m/>
    <m/>
    <m/>
    <m/>
    <s v="prix_constants"/>
    <n v="1"/>
    <n v="0"/>
    <n v="0"/>
    <n v="0"/>
    <m/>
    <m/>
    <m/>
    <m/>
    <m/>
    <m/>
    <m/>
    <m/>
    <m/>
    <m/>
    <m/>
    <m/>
    <m/>
    <m/>
    <m/>
    <m/>
    <m/>
    <m/>
    <m/>
    <m/>
    <m/>
    <m/>
    <m/>
    <m/>
    <m/>
    <m/>
    <m/>
    <m/>
    <m/>
    <m/>
    <m/>
    <m/>
    <m/>
    <m/>
    <m/>
    <m/>
    <m/>
    <m/>
    <m/>
    <m/>
    <m/>
    <s v="combustible_gaz lampe natte sac_boro combustible_bois combustible_charbon marmite7 marmite5 assiette gobelet_plastique gobelet_acier bassine couverture moustiquaire pagne"/>
    <n v="1"/>
    <n v="1"/>
    <n v="1"/>
    <n v="1"/>
    <n v="1"/>
    <n v="1"/>
    <n v="1"/>
    <n v="1"/>
    <n v="1"/>
    <n v="1"/>
    <n v="1"/>
    <n v="1"/>
    <n v="1"/>
    <n v="1"/>
    <n v="1"/>
    <n v="0"/>
    <n v="15"/>
    <n v="22"/>
    <m/>
    <s v="disponible"/>
    <n v="500"/>
    <s v="meme_region"/>
    <m/>
    <m/>
    <n v="20"/>
    <n v="2"/>
    <n v="0"/>
    <n v="100"/>
    <n v="200"/>
    <m/>
    <s v="disponible"/>
    <s v="sac sachet"/>
    <n v="1"/>
    <n v="1"/>
    <n v="8000"/>
    <n v="100"/>
    <s v="meme_region"/>
    <m/>
    <m/>
    <n v="15"/>
    <n v="2"/>
    <n v="0"/>
    <n v="400"/>
    <n v="700"/>
    <m/>
    <s v="disponible"/>
    <s v="6kg 12kg"/>
    <n v="0"/>
    <n v="1"/>
    <n v="1"/>
    <m/>
    <n v="2500"/>
    <n v="6000"/>
    <s v="meme_pays"/>
    <m/>
    <m/>
    <n v="3"/>
    <n v="1"/>
    <n v="0"/>
    <n v="100"/>
    <n v="200"/>
    <m/>
    <s v="disponible"/>
    <n v="4500"/>
    <s v="meme_pays"/>
    <m/>
    <m/>
    <n v="25"/>
    <n v="2"/>
    <n v="0"/>
    <n v="200"/>
    <n v="400"/>
    <m/>
    <s v="disponible"/>
    <n v="3500"/>
    <s v="meme_pays"/>
    <m/>
    <m/>
    <n v="25"/>
    <n v="2"/>
    <n v="0"/>
    <n v="300"/>
    <n v="350"/>
    <m/>
    <s v="disponible"/>
    <n v="500"/>
    <s v="meme_pays"/>
    <m/>
    <m/>
    <n v="20"/>
    <n v="2"/>
    <n v="0"/>
    <n v="100"/>
    <n v="200"/>
    <m/>
    <s v="disponible"/>
    <n v="150"/>
    <s v="meme_pays"/>
    <m/>
    <m/>
    <n v="20"/>
    <n v="2"/>
    <n v="0"/>
    <n v="200"/>
    <n v="300"/>
    <m/>
    <s v="disponible"/>
    <s v="0_25l 0_5l 1l"/>
    <n v="1"/>
    <n v="1"/>
    <n v="1"/>
    <n v="150"/>
    <n v="300"/>
    <n v="500"/>
    <s v="meme_pays"/>
    <m/>
    <m/>
    <n v="20"/>
    <n v="2"/>
    <n v="0"/>
    <n v="120"/>
    <n v="200"/>
    <m/>
    <s v="disponible"/>
    <n v="3100"/>
    <s v="meme_pays"/>
    <m/>
    <m/>
    <n v="30"/>
    <n v="1"/>
    <n v="0"/>
    <n v="30"/>
    <n v="50"/>
    <m/>
    <s v="disponible"/>
    <n v="3000"/>
    <s v="meme_pays"/>
    <m/>
    <m/>
    <n v="15"/>
    <n v="2"/>
    <n v="0"/>
    <n v="200"/>
    <n v="400"/>
    <m/>
    <s v="disponible"/>
    <n v="2000"/>
    <s v="meme_pays"/>
    <m/>
    <m/>
    <n v="15"/>
    <n v="1"/>
    <n v="0"/>
    <n v="100"/>
    <n v="120"/>
    <m/>
    <s v="disponible"/>
    <n v="2000"/>
    <s v="meme_pays"/>
    <m/>
    <m/>
    <n v="25"/>
    <n v="1"/>
    <n v="0"/>
    <n v="30"/>
    <n v="100"/>
    <m/>
    <s v="disponible"/>
    <n v="800"/>
    <s v="meme_pays"/>
    <m/>
    <m/>
    <n v="30"/>
    <n v="1"/>
    <n v="0"/>
    <n v="200"/>
    <n v="300"/>
    <m/>
    <s v="disponible"/>
    <s v="oui"/>
    <n v="6000"/>
    <m/>
    <m/>
    <s v="meme_pays"/>
    <m/>
    <m/>
    <n v="30"/>
    <n v="1"/>
    <n v="0"/>
    <n v="100"/>
    <n v="300"/>
    <m/>
    <s v="disponible"/>
    <n v="500"/>
    <s v="meme_pays"/>
    <m/>
    <m/>
    <n v="30"/>
    <n v="200"/>
    <n v="1"/>
    <n v="400"/>
    <n v="300"/>
    <m/>
    <s v="non"/>
    <m/>
    <m/>
    <m/>
    <m/>
    <m/>
    <m/>
    <m/>
    <m/>
    <m/>
    <m/>
    <m/>
    <m/>
    <m/>
    <m/>
    <m/>
    <m/>
    <m/>
    <m/>
    <m/>
    <m/>
    <m/>
    <m/>
    <m/>
    <m/>
    <m/>
    <m/>
    <m/>
    <m/>
    <m/>
    <m/>
    <m/>
    <m/>
    <m/>
    <s v="prix_constants"/>
    <n v="1"/>
    <n v="0"/>
    <n v="0"/>
    <n v="0"/>
    <m/>
    <m/>
    <m/>
    <m/>
    <m/>
    <m/>
    <m/>
    <m/>
    <m/>
    <m/>
    <m/>
    <m/>
    <m/>
    <m/>
    <m/>
    <m/>
    <m/>
    <m/>
    <m/>
    <m/>
    <m/>
    <m/>
    <m/>
    <m/>
    <m/>
    <m/>
    <m/>
    <m/>
    <m/>
    <m/>
    <m/>
    <m/>
    <m/>
    <m/>
    <m/>
    <m/>
    <m/>
    <m/>
    <m/>
    <m/>
    <m/>
    <m/>
    <m/>
    <m/>
    <m/>
    <m/>
    <m/>
    <m/>
    <m/>
    <m/>
    <m/>
    <m/>
    <m/>
    <m/>
    <m/>
    <m/>
    <m/>
    <m/>
    <m/>
    <m/>
    <m/>
    <m/>
    <m/>
    <m/>
    <s v="sorgho_blanc mais riz_importe lait_en_poudre sucre sel sorgho_rouge mil viande_beuf viande_mouton poisson lait_frais niebe arachide_coque voandzou oignon tomate feuille huile beurre"/>
    <n v="1"/>
    <n v="1"/>
    <n v="1"/>
    <n v="1"/>
    <n v="0"/>
    <n v="1"/>
    <n v="0"/>
    <n v="0"/>
    <n v="0"/>
    <n v="0"/>
    <n v="0"/>
    <n v="1"/>
    <n v="1"/>
    <n v="1"/>
    <n v="1"/>
    <n v="1"/>
    <n v="1"/>
    <n v="1"/>
    <n v="0"/>
    <n v="1"/>
    <n v="1"/>
    <n v="1"/>
    <n v="1"/>
    <n v="1"/>
    <n v="1"/>
    <n v="1"/>
    <n v="1"/>
    <n v="0"/>
    <n v="20"/>
    <m/>
    <s v="disponible"/>
    <s v="yorouba"/>
    <n v="0"/>
    <n v="1"/>
    <n v="0"/>
    <m/>
    <n v="750"/>
    <m/>
    <s v="meme_pays"/>
    <m/>
    <m/>
    <n v="20"/>
    <n v="2"/>
    <n v="0"/>
    <n v="5000"/>
    <n v="1000"/>
    <m/>
    <s v="disponible"/>
    <s v="yorouba"/>
    <n v="0"/>
    <n v="1"/>
    <n v="0"/>
    <m/>
    <n v="450"/>
    <m/>
    <s v="meme_pays"/>
    <m/>
    <m/>
    <n v="15"/>
    <n v="2"/>
    <n v="0"/>
    <n v="500"/>
    <n v="1000"/>
    <m/>
    <s v="peudisponible"/>
    <s v="yorouba"/>
    <n v="0"/>
    <n v="1"/>
    <n v="0"/>
    <m/>
    <n v="400"/>
    <m/>
    <s v="meme_pays"/>
    <m/>
    <m/>
    <n v="16"/>
    <n v="2"/>
    <n v="0"/>
    <n v="1000"/>
    <n v="3000"/>
    <m/>
    <s v="disponible"/>
    <s v="yorouba"/>
    <n v="0"/>
    <n v="1"/>
    <n v="0"/>
    <m/>
    <n v="550"/>
    <m/>
    <s v="meme_pays"/>
    <m/>
    <m/>
    <n v="15"/>
    <n v="2"/>
    <n v="0"/>
    <n v="500"/>
    <n v="900"/>
    <m/>
    <m/>
    <m/>
    <m/>
    <m/>
    <m/>
    <m/>
    <m/>
    <m/>
    <m/>
    <m/>
    <m/>
    <m/>
    <m/>
    <m/>
    <m/>
    <m/>
    <m/>
    <s v="disponible"/>
    <s v="kg"/>
    <n v="1"/>
    <n v="0"/>
    <n v="0"/>
    <n v="450"/>
    <m/>
    <m/>
    <s v="meme_pays"/>
    <m/>
    <m/>
    <n v="14"/>
    <n v="1"/>
    <n v="0"/>
    <n v="500"/>
    <n v="1000"/>
    <m/>
    <m/>
    <m/>
    <m/>
    <m/>
    <m/>
    <m/>
    <m/>
    <m/>
    <m/>
    <m/>
    <m/>
    <m/>
    <m/>
    <m/>
    <m/>
    <m/>
    <m/>
    <m/>
    <m/>
    <m/>
    <m/>
    <m/>
    <m/>
    <m/>
    <m/>
    <m/>
    <m/>
    <m/>
    <m/>
    <m/>
    <m/>
    <m/>
    <m/>
    <m/>
    <m/>
    <m/>
    <m/>
    <m/>
    <m/>
    <m/>
    <m/>
    <m/>
    <m/>
    <m/>
    <m/>
    <m/>
    <m/>
    <m/>
    <m/>
    <m/>
    <m/>
    <m/>
    <m/>
    <m/>
    <m/>
    <m/>
    <m/>
    <m/>
    <m/>
    <m/>
    <m/>
    <s v="disponible"/>
    <n v="3000"/>
    <s v="meme_region"/>
    <m/>
    <m/>
    <n v="1"/>
    <n v="0"/>
    <n v="0"/>
    <n v="0"/>
    <n v="0"/>
    <m/>
    <s v="disponible"/>
    <n v="2500"/>
    <s v="meme_region"/>
    <m/>
    <m/>
    <n v="1"/>
    <n v="0"/>
    <n v="0"/>
    <n v="0"/>
    <n v="0"/>
    <m/>
    <s v="disponible"/>
    <n v="1800"/>
    <s v="meme_pays"/>
    <m/>
    <m/>
    <n v="3"/>
    <n v="1"/>
    <n v="0"/>
    <n v="300"/>
    <n v="700"/>
    <m/>
    <s v="disponible"/>
    <n v="3250"/>
    <s v="meme_pays"/>
    <m/>
    <m/>
    <n v="14"/>
    <n v="1"/>
    <n v="0"/>
    <n v="250"/>
    <n v="300"/>
    <m/>
    <s v="peudisponible"/>
    <n v="500"/>
    <s v="meme_region"/>
    <m/>
    <m/>
    <n v="1"/>
    <n v="0"/>
    <n v="0"/>
    <n v="0"/>
    <n v="0"/>
    <m/>
    <s v="disponible"/>
    <s v="yorouba"/>
    <n v="0"/>
    <n v="1"/>
    <n v="0"/>
    <m/>
    <n v="550"/>
    <m/>
    <s v="meme_pays"/>
    <m/>
    <m/>
    <n v="12"/>
    <n v="1"/>
    <n v="0"/>
    <n v="200"/>
    <n v="500"/>
    <m/>
    <s v="disponible"/>
    <s v="yorouba"/>
    <n v="0"/>
    <n v="1"/>
    <n v="0"/>
    <m/>
    <n v="500"/>
    <m/>
    <s v="meme_region"/>
    <m/>
    <m/>
    <n v="14"/>
    <n v="3"/>
    <n v="0"/>
    <n v="200"/>
    <n v="400"/>
    <m/>
    <m/>
    <m/>
    <m/>
    <m/>
    <m/>
    <m/>
    <m/>
    <m/>
    <m/>
    <m/>
    <m/>
    <m/>
    <m/>
    <m/>
    <m/>
    <m/>
    <m/>
    <s v="peudisponible"/>
    <s v="yorouba"/>
    <n v="0"/>
    <n v="1"/>
    <n v="0"/>
    <m/>
    <n v="1000"/>
    <m/>
    <s v="meme_region"/>
    <m/>
    <m/>
    <n v="15"/>
    <n v="3"/>
    <n v="0"/>
    <n v="300"/>
    <n v="600"/>
    <m/>
    <s v="disponible"/>
    <s v="tas"/>
    <n v="0"/>
    <n v="0"/>
    <n v="1"/>
    <m/>
    <m/>
    <n v="200"/>
    <s v="meme_region"/>
    <m/>
    <m/>
    <n v="7"/>
    <n v="3"/>
    <n v="0"/>
    <n v="100"/>
    <n v="200"/>
    <m/>
    <s v="disponible"/>
    <s v="tas"/>
    <n v="0"/>
    <n v="1"/>
    <m/>
    <n v="100"/>
    <s v="meme_region"/>
    <m/>
    <m/>
    <n v="4"/>
    <n v="2"/>
    <n v="0"/>
    <n v="50"/>
    <n v="150"/>
    <m/>
    <s v="disponible"/>
    <s v="tas"/>
    <n v="0"/>
    <n v="1"/>
    <m/>
    <n v="100"/>
    <s v="meme_region"/>
    <m/>
    <m/>
    <n v="2"/>
    <n v="1"/>
    <n v="0"/>
    <n v="100"/>
    <n v="300"/>
    <m/>
    <s v="peudisponible"/>
    <n v="1000"/>
    <s v="meme_region"/>
    <m/>
    <m/>
    <n v="7"/>
    <n v="3"/>
    <n v="0"/>
    <n v="20"/>
    <n v="50"/>
    <m/>
    <s v="peudisponible"/>
    <s v="boule"/>
    <n v="0"/>
    <n v="0"/>
    <n v="1"/>
    <m/>
    <m/>
    <n v="100"/>
    <s v="meme_region"/>
    <m/>
    <m/>
    <n v="10"/>
    <n v="3"/>
    <n v="0"/>
    <n v="40"/>
    <n v="60"/>
    <m/>
    <s v="disponible"/>
    <s v="poudre morceaux"/>
    <n v="1"/>
    <n v="1"/>
    <n v="650"/>
    <n v="1000"/>
    <s v="meme_pays"/>
    <m/>
    <m/>
    <n v="20"/>
    <n v="1"/>
    <n v="0"/>
    <n v="500"/>
    <n v="800"/>
    <m/>
    <s v="disponible"/>
    <n v="100"/>
    <s v="meme_pays"/>
    <m/>
    <m/>
    <n v="14"/>
    <n v="1"/>
    <n v="0"/>
    <n v="400"/>
    <n v="80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pas_de_reponse"/>
    <n v="0"/>
    <n v="0"/>
    <n v="0"/>
    <n v="0"/>
    <n v="1"/>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beaucoup"/>
    <s v="oui"/>
    <m/>
    <s v="Les gens n'ont pas d'argent pour faire le marché"/>
    <s v="RAS"/>
    <m/>
    <s v="Demande de soutien et également si vous pouvez venir acheter nos marchandises. Merci !"/>
    <m/>
    <m/>
    <n v="433935615"/>
    <d v="2023-05-30T17:51:40"/>
    <m/>
    <m/>
    <s v="submitted_via_web"/>
    <s v="bkf_icsm"/>
    <s v="vEg88UCoFGv45yEpkkQUHG"/>
    <m/>
  </r>
  <r>
    <n v="74"/>
    <s v="ca553ec7-5ab2-4a04-9fae-6e3286a5c966"/>
    <d v="2023-05-30T00:00:00"/>
    <s v="boussouma"/>
    <s v="boussouma2"/>
    <d v="2023-05-30T11:03:13"/>
    <d v="2023-05-30T17:49:16"/>
    <s v="audit.csv"/>
    <m/>
    <m/>
    <s v="acted"/>
    <d v="2023-05-30T00:00:00"/>
    <s v="centre_nord"/>
    <s v="sanmatenga"/>
    <x v="5"/>
    <s v="central"/>
    <m/>
    <m/>
    <s v="ACTED Burkina Faso"/>
    <s v="Marché de Boussouma"/>
    <m/>
    <s v="oui"/>
    <m/>
    <x v="0"/>
    <m/>
    <m/>
    <s v="seau bidon savon400gr"/>
    <n v="1"/>
    <n v="1"/>
    <n v="1"/>
    <n v="0"/>
    <n v="3"/>
    <m/>
    <s v="disponible"/>
    <n v="900"/>
    <s v="meme_pays"/>
    <m/>
    <m/>
    <n v="15"/>
    <n v="1"/>
    <n v="0"/>
    <n v="100"/>
    <n v="200"/>
    <m/>
    <s v="disponible"/>
    <s v="20l"/>
    <n v="1"/>
    <n v="0"/>
    <n v="1250"/>
    <m/>
    <s v="meme_localite"/>
    <m/>
    <m/>
    <n v="20"/>
    <n v="2"/>
    <n v="0"/>
    <n v="100"/>
    <n v="150"/>
    <m/>
    <s v="disponible"/>
    <s v="boule400g boule250g"/>
    <n v="1"/>
    <n v="1"/>
    <n v="500"/>
    <n v="300"/>
    <s v="meme_pays"/>
    <m/>
    <m/>
    <n v="15"/>
    <n v="1"/>
    <n v="0"/>
    <n v="200"/>
    <n v="500"/>
    <m/>
    <s v="non"/>
    <m/>
    <m/>
    <m/>
    <m/>
    <m/>
    <m/>
    <m/>
    <m/>
    <m/>
    <m/>
    <m/>
    <m/>
    <m/>
    <m/>
    <m/>
    <m/>
    <m/>
    <m/>
    <m/>
    <m/>
    <m/>
    <s v="prix_constants"/>
    <n v="1"/>
    <n v="0"/>
    <n v="0"/>
    <n v="0"/>
    <m/>
    <m/>
    <m/>
    <m/>
    <m/>
    <m/>
    <m/>
    <m/>
    <m/>
    <m/>
    <m/>
    <m/>
    <m/>
    <m/>
    <m/>
    <m/>
    <m/>
    <m/>
    <m/>
    <m/>
    <m/>
    <m/>
    <m/>
    <m/>
    <m/>
    <m/>
    <m/>
    <m/>
    <m/>
    <m/>
    <m/>
    <m/>
    <m/>
    <m/>
    <m/>
    <m/>
    <m/>
    <m/>
    <m/>
    <s v="bache corde tenaille pelle"/>
    <n v="1"/>
    <n v="1"/>
    <n v="1"/>
    <n v="1"/>
    <n v="0"/>
    <n v="4"/>
    <m/>
    <s v="disponible"/>
    <n v="5000"/>
    <s v="meme_pays"/>
    <m/>
    <m/>
    <n v="30"/>
    <n v="1"/>
    <n v="0"/>
    <n v="40"/>
    <n v="100"/>
    <m/>
    <s v="disponible"/>
    <n v="500"/>
    <s v="meme_pays"/>
    <m/>
    <m/>
    <n v="20"/>
    <n v="1"/>
    <n v="0"/>
    <n v="100"/>
    <n v="200"/>
    <m/>
    <s v="disponible"/>
    <n v="700"/>
    <s v="meme_pays"/>
    <m/>
    <m/>
    <n v="14"/>
    <n v="1"/>
    <n v="0"/>
    <n v="20"/>
    <n v="60"/>
    <m/>
    <s v="disponible"/>
    <n v="1500"/>
    <s v="meme_pays"/>
    <m/>
    <m/>
    <n v="25"/>
    <n v="2"/>
    <n v="0"/>
    <n v="20"/>
    <n v="50"/>
    <m/>
    <s v="non"/>
    <m/>
    <m/>
    <m/>
    <m/>
    <m/>
    <m/>
    <m/>
    <m/>
    <m/>
    <m/>
    <m/>
    <m/>
    <m/>
    <m/>
    <m/>
    <m/>
    <m/>
    <m/>
    <m/>
    <m/>
    <m/>
    <m/>
    <s v="prix_constants"/>
    <n v="1"/>
    <n v="0"/>
    <n v="0"/>
    <n v="0"/>
    <m/>
    <m/>
    <m/>
    <m/>
    <m/>
    <m/>
    <m/>
    <m/>
    <m/>
    <m/>
    <m/>
    <m/>
    <m/>
    <m/>
    <m/>
    <m/>
    <m/>
    <m/>
    <m/>
    <m/>
    <m/>
    <m/>
    <m/>
    <m/>
    <m/>
    <m/>
    <m/>
    <m/>
    <m/>
    <m/>
    <m/>
    <m/>
    <m/>
    <m/>
    <m/>
    <m/>
    <m/>
    <m/>
    <m/>
    <m/>
    <m/>
    <s v="combustible_bois combustible_charbon combustible_gaz marmite7 marmite5 assiette gobelet_acier gobelet_plastique bassine natte couverture moustiquaire pagne sac_boro lampe"/>
    <n v="1"/>
    <n v="1"/>
    <n v="1"/>
    <n v="1"/>
    <n v="1"/>
    <n v="1"/>
    <n v="1"/>
    <n v="1"/>
    <n v="1"/>
    <n v="1"/>
    <n v="1"/>
    <n v="1"/>
    <n v="1"/>
    <n v="1"/>
    <n v="1"/>
    <n v="0"/>
    <n v="15"/>
    <n v="22"/>
    <m/>
    <s v="disponible"/>
    <n v="500"/>
    <s v="meme_localite"/>
    <m/>
    <m/>
    <n v="15"/>
    <n v="1"/>
    <n v="0"/>
    <n v="800"/>
    <n v="8000"/>
    <m/>
    <s v="disponible"/>
    <s v="sac sachet"/>
    <n v="1"/>
    <n v="1"/>
    <n v="7500"/>
    <n v="100"/>
    <s v="meme_pays"/>
    <m/>
    <m/>
    <n v="25"/>
    <n v="2"/>
    <n v="0"/>
    <n v="500"/>
    <n v="800"/>
    <m/>
    <s v="disponible"/>
    <s v="6kg 12kg"/>
    <n v="0"/>
    <n v="1"/>
    <n v="1"/>
    <m/>
    <n v="2500"/>
    <n v="6000"/>
    <s v="meme_pays"/>
    <m/>
    <m/>
    <n v="14"/>
    <n v="2"/>
    <n v="0"/>
    <n v="100"/>
    <n v="150"/>
    <m/>
    <s v="disponible"/>
    <n v="4500"/>
    <s v="meme_pays"/>
    <m/>
    <m/>
    <n v="30"/>
    <n v="3"/>
    <n v="0"/>
    <n v="100"/>
    <n v="300"/>
    <m/>
    <s v="disponible"/>
    <n v="3500"/>
    <s v="meme_pays"/>
    <m/>
    <m/>
    <n v="25"/>
    <n v="2"/>
    <n v="0"/>
    <n v="75"/>
    <n v="200"/>
    <m/>
    <s v="disponible"/>
    <n v="300"/>
    <s v="meme_pays"/>
    <m/>
    <m/>
    <n v="30"/>
    <n v="1"/>
    <n v="0"/>
    <n v="150"/>
    <n v="200"/>
    <m/>
    <s v="disponible"/>
    <n v="100"/>
    <s v="meme_pays"/>
    <m/>
    <m/>
    <n v="15"/>
    <n v="1"/>
    <n v="0"/>
    <n v="150"/>
    <n v="200"/>
    <m/>
    <s v="disponible"/>
    <s v="1l 0_25l 0_5l"/>
    <n v="1"/>
    <n v="1"/>
    <n v="1"/>
    <n v="100"/>
    <n v="200"/>
    <n v="500"/>
    <s v="meme_pays"/>
    <m/>
    <m/>
    <n v="20"/>
    <n v="1"/>
    <n v="0"/>
    <n v="50"/>
    <n v="100"/>
    <m/>
    <s v="disponible"/>
    <n v="3000"/>
    <s v="meme_pays"/>
    <m/>
    <m/>
    <n v="20"/>
    <n v="1"/>
    <n v="0"/>
    <n v="50"/>
    <n v="80"/>
    <m/>
    <s v="disponible"/>
    <n v="3500"/>
    <s v="meme_pays"/>
    <m/>
    <m/>
    <n v="25"/>
    <n v="2"/>
    <n v="0"/>
    <n v="75"/>
    <n v="120"/>
    <m/>
    <s v="disponible"/>
    <n v="2000"/>
    <s v="meme_pays"/>
    <m/>
    <m/>
    <n v="14"/>
    <n v="1"/>
    <n v="0"/>
    <n v="50"/>
    <n v="100"/>
    <m/>
    <s v="disponible"/>
    <n v="2000"/>
    <s v="meme_pays"/>
    <m/>
    <m/>
    <n v="20"/>
    <n v="3"/>
    <n v="0"/>
    <n v="30"/>
    <n v="50"/>
    <m/>
    <s v="disponible"/>
    <n v="750"/>
    <s v="meme_pays"/>
    <m/>
    <m/>
    <n v="14"/>
    <n v="1"/>
    <n v="0"/>
    <n v="50"/>
    <n v="75"/>
    <m/>
    <s v="disponible"/>
    <s v="oui"/>
    <n v="6000"/>
    <m/>
    <m/>
    <s v="meme_pays"/>
    <m/>
    <m/>
    <n v="14"/>
    <n v="1"/>
    <n v="0"/>
    <n v="40"/>
    <n v="50"/>
    <m/>
    <s v="disponible"/>
    <n v="450"/>
    <s v="meme_pays"/>
    <m/>
    <m/>
    <n v="30"/>
    <n v="2"/>
    <n v="0"/>
    <n v="60"/>
    <n v="120"/>
    <m/>
    <s v="non"/>
    <m/>
    <m/>
    <m/>
    <m/>
    <m/>
    <m/>
    <m/>
    <m/>
    <m/>
    <m/>
    <m/>
    <m/>
    <m/>
    <m/>
    <m/>
    <m/>
    <m/>
    <m/>
    <m/>
    <m/>
    <m/>
    <m/>
    <m/>
    <m/>
    <m/>
    <m/>
    <m/>
    <m/>
    <m/>
    <m/>
    <m/>
    <m/>
    <m/>
    <s v="prix_constants"/>
    <n v="1"/>
    <n v="0"/>
    <n v="0"/>
    <n v="0"/>
    <m/>
    <m/>
    <m/>
    <m/>
    <m/>
    <m/>
    <m/>
    <m/>
    <m/>
    <m/>
    <m/>
    <m/>
    <m/>
    <m/>
    <m/>
    <m/>
    <m/>
    <m/>
    <m/>
    <m/>
    <m/>
    <m/>
    <m/>
    <m/>
    <m/>
    <m/>
    <m/>
    <m/>
    <m/>
    <m/>
    <m/>
    <m/>
    <m/>
    <m/>
    <m/>
    <m/>
    <m/>
    <m/>
    <m/>
    <m/>
    <m/>
    <m/>
    <m/>
    <m/>
    <m/>
    <m/>
    <m/>
    <m/>
    <m/>
    <m/>
    <m/>
    <m/>
    <m/>
    <m/>
    <m/>
    <m/>
    <m/>
    <m/>
    <m/>
    <m/>
    <m/>
    <m/>
    <m/>
    <m/>
    <s v="sel sucre beurre huile feuille tomate oignon voandzou arachide_coque niebe lait_frais lait_en_poudre poisson viande_mouton viande_beuf mais sorgho_rouge sorgho_blanc mil riz_importe"/>
    <n v="1"/>
    <n v="1"/>
    <n v="1"/>
    <n v="1"/>
    <n v="0"/>
    <n v="1"/>
    <n v="0"/>
    <n v="0"/>
    <n v="0"/>
    <n v="0"/>
    <n v="0"/>
    <n v="1"/>
    <n v="1"/>
    <n v="1"/>
    <n v="1"/>
    <n v="1"/>
    <n v="1"/>
    <n v="1"/>
    <n v="0"/>
    <n v="1"/>
    <n v="1"/>
    <n v="1"/>
    <n v="1"/>
    <n v="1"/>
    <n v="1"/>
    <n v="1"/>
    <n v="1"/>
    <n v="0"/>
    <n v="20"/>
    <m/>
    <s v="disponible"/>
    <s v="yorouba"/>
    <n v="0"/>
    <n v="1"/>
    <n v="0"/>
    <m/>
    <n v="750"/>
    <m/>
    <s v="meme_pays"/>
    <m/>
    <m/>
    <n v="15"/>
    <n v="2"/>
    <n v="0"/>
    <n v="1000"/>
    <n v="2000"/>
    <m/>
    <s v="disponible"/>
    <s v="yorouba"/>
    <n v="0"/>
    <n v="1"/>
    <n v="0"/>
    <m/>
    <n v="450"/>
    <m/>
    <s v="meme_pays"/>
    <m/>
    <m/>
    <n v="25"/>
    <n v="2"/>
    <n v="0"/>
    <n v="2000"/>
    <n v="5000"/>
    <m/>
    <s v="disponible"/>
    <s v="yorouba"/>
    <n v="0"/>
    <n v="1"/>
    <n v="0"/>
    <m/>
    <n v="450"/>
    <m/>
    <s v="meme_pays"/>
    <m/>
    <m/>
    <n v="15"/>
    <n v="2"/>
    <n v="0"/>
    <n v="5000"/>
    <n v="8000"/>
    <m/>
    <s v="disponible"/>
    <s v="yorouba"/>
    <n v="0"/>
    <n v="1"/>
    <n v="0"/>
    <m/>
    <n v="600"/>
    <m/>
    <s v="meme_pays"/>
    <m/>
    <m/>
    <n v="20"/>
    <n v="3"/>
    <n v="0"/>
    <n v="5000"/>
    <n v="8000"/>
    <m/>
    <m/>
    <m/>
    <m/>
    <m/>
    <m/>
    <m/>
    <m/>
    <m/>
    <m/>
    <m/>
    <m/>
    <m/>
    <m/>
    <m/>
    <m/>
    <m/>
    <m/>
    <s v="disponible"/>
    <s v="kg"/>
    <n v="1"/>
    <n v="0"/>
    <n v="0"/>
    <n v="450"/>
    <m/>
    <m/>
    <s v="meme_pays"/>
    <m/>
    <m/>
    <n v="14"/>
    <n v="1"/>
    <n v="0"/>
    <n v="500"/>
    <n v="1000"/>
    <m/>
    <m/>
    <m/>
    <m/>
    <m/>
    <m/>
    <m/>
    <m/>
    <m/>
    <m/>
    <m/>
    <m/>
    <m/>
    <m/>
    <m/>
    <m/>
    <m/>
    <m/>
    <m/>
    <m/>
    <m/>
    <m/>
    <m/>
    <m/>
    <m/>
    <m/>
    <m/>
    <m/>
    <m/>
    <m/>
    <m/>
    <m/>
    <m/>
    <m/>
    <m/>
    <m/>
    <m/>
    <m/>
    <m/>
    <m/>
    <m/>
    <m/>
    <m/>
    <m/>
    <m/>
    <m/>
    <m/>
    <m/>
    <m/>
    <m/>
    <m/>
    <m/>
    <m/>
    <m/>
    <m/>
    <m/>
    <m/>
    <m/>
    <m/>
    <m/>
    <m/>
    <m/>
    <s v="disponible"/>
    <n v="3000"/>
    <s v="meme_region"/>
    <m/>
    <m/>
    <n v="1"/>
    <n v="1"/>
    <n v="1"/>
    <n v="0"/>
    <n v="0"/>
    <m/>
    <s v="disponible"/>
    <n v="2500"/>
    <s v="meme_region"/>
    <m/>
    <m/>
    <n v="1"/>
    <n v="1"/>
    <n v="1"/>
    <n v="0"/>
    <n v="0"/>
    <m/>
    <s v="disponible"/>
    <n v="1350"/>
    <s v="meme_pays"/>
    <m/>
    <m/>
    <n v="3"/>
    <n v="1"/>
    <n v="0"/>
    <n v="300"/>
    <n v="500"/>
    <m/>
    <s v="disponible"/>
    <n v="3250"/>
    <s v="meme_pays"/>
    <m/>
    <m/>
    <n v="20"/>
    <n v="1"/>
    <n v="0"/>
    <n v="50"/>
    <n v="100"/>
    <m/>
    <s v="peudisponible"/>
    <n v="500"/>
    <s v="meme_localite"/>
    <m/>
    <m/>
    <n v="2"/>
    <n v="1"/>
    <n v="0"/>
    <n v="0"/>
    <n v="0"/>
    <m/>
    <s v="disponible"/>
    <s v="yorouba"/>
    <n v="0"/>
    <n v="1"/>
    <n v="0"/>
    <m/>
    <n v="1000"/>
    <m/>
    <s v="meme_pays"/>
    <m/>
    <m/>
    <n v="7"/>
    <n v="1"/>
    <n v="0"/>
    <n v="700"/>
    <n v="500"/>
    <m/>
    <s v="disponible"/>
    <s v="yorouba"/>
    <n v="0"/>
    <n v="1"/>
    <n v="0"/>
    <m/>
    <n v="600"/>
    <m/>
    <s v="meme_localite"/>
    <m/>
    <m/>
    <n v="10"/>
    <n v="2"/>
    <n v="0"/>
    <n v="200"/>
    <n v="300"/>
    <m/>
    <m/>
    <m/>
    <m/>
    <m/>
    <m/>
    <m/>
    <m/>
    <m/>
    <m/>
    <m/>
    <m/>
    <m/>
    <m/>
    <m/>
    <m/>
    <m/>
    <m/>
    <s v="peudisponible"/>
    <s v="yorouba"/>
    <n v="0"/>
    <n v="1"/>
    <n v="0"/>
    <m/>
    <n v="1100"/>
    <m/>
    <s v="meme_region"/>
    <m/>
    <m/>
    <n v="15"/>
    <n v="3"/>
    <n v="0"/>
    <n v="100"/>
    <n v="200"/>
    <m/>
    <s v="disponible"/>
    <s v="tas"/>
    <n v="0"/>
    <n v="0"/>
    <n v="1"/>
    <m/>
    <m/>
    <n v="200"/>
    <s v="meme_region"/>
    <m/>
    <m/>
    <n v="15"/>
    <n v="2"/>
    <n v="0"/>
    <n v="100"/>
    <n v="250"/>
    <m/>
    <s v="disponible"/>
    <s v="tas"/>
    <n v="0"/>
    <n v="1"/>
    <m/>
    <n v="100"/>
    <s v="meme_region"/>
    <m/>
    <m/>
    <n v="10"/>
    <n v="3"/>
    <n v="0"/>
    <n v="100"/>
    <n v="200"/>
    <m/>
    <s v="disponible"/>
    <s v="tas"/>
    <n v="0"/>
    <n v="1"/>
    <m/>
    <n v="200"/>
    <s v="meme_region"/>
    <m/>
    <m/>
    <n v="1"/>
    <n v="1"/>
    <n v="1"/>
    <n v="100"/>
    <n v="100"/>
    <m/>
    <s v="peudisponible"/>
    <n v="1100"/>
    <s v="meme_region"/>
    <m/>
    <m/>
    <n v="7"/>
    <n v="3"/>
    <n v="0"/>
    <n v="50"/>
    <n v="100"/>
    <m/>
    <s v="peudisponible"/>
    <s v="boule"/>
    <n v="0"/>
    <n v="0"/>
    <n v="1"/>
    <m/>
    <m/>
    <n v="100"/>
    <s v="meme_region"/>
    <m/>
    <m/>
    <n v="17"/>
    <n v="3"/>
    <n v="0"/>
    <n v="50"/>
    <n v="70"/>
    <m/>
    <s v="disponible"/>
    <s v="poudre"/>
    <n v="1"/>
    <n v="0"/>
    <n v="650"/>
    <m/>
    <s v="meme_pays"/>
    <m/>
    <m/>
    <n v="15"/>
    <n v="1"/>
    <n v="0"/>
    <n v="500"/>
    <n v="800"/>
    <m/>
    <s v="disponible"/>
    <n v="500"/>
    <s v="meme_pays"/>
    <m/>
    <m/>
    <n v="20"/>
    <n v="1"/>
    <n v="0"/>
    <n v="200"/>
    <n v="40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oui_carburant"/>
    <n v="0"/>
    <n v="0"/>
    <n v="0"/>
    <n v="1"/>
    <n v="0"/>
    <n v="0"/>
    <m/>
    <s v="pas_de_reponse"/>
    <n v="0"/>
    <n v="0"/>
    <n v="0"/>
    <n v="0"/>
    <n v="0"/>
    <n v="0"/>
    <n v="0"/>
    <n v="0"/>
    <n v="1"/>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emerciements et demande de soutien à notre égard. Merci !"/>
    <m/>
    <m/>
    <n v="433935620"/>
    <d v="2023-05-30T17:51:41"/>
    <m/>
    <m/>
    <s v="submitted_via_web"/>
    <s v="bkf_icsm"/>
    <s v="vEg88UCoFGv45yEpkkQUHG"/>
    <m/>
  </r>
  <r>
    <n v="75"/>
    <s v="30217b28-890f-4faf-8fa1-5112deec75d4"/>
    <d v="2023-05-30T00:00:00"/>
    <s v="boussouma"/>
    <s v="boussouma1"/>
    <d v="2023-05-30T09:33:32"/>
    <d v="2023-05-30T17:34:42"/>
    <s v="audit.csv"/>
    <m/>
    <m/>
    <s v="acted"/>
    <d v="2023-05-30T00:00:00"/>
    <s v="centre_nord"/>
    <s v="sanmatenga"/>
    <x v="5"/>
    <s v="central"/>
    <m/>
    <m/>
    <s v="ACTED Burkina Faso"/>
    <s v="Marché de Boussouma"/>
    <m/>
    <s v="oui"/>
    <m/>
    <x v="2"/>
    <m/>
    <m/>
    <s v="savon400gr bidon seau"/>
    <n v="1"/>
    <n v="1"/>
    <n v="1"/>
    <n v="0"/>
    <n v="3"/>
    <m/>
    <s v="disponible"/>
    <n v="750"/>
    <s v="meme_pays"/>
    <m/>
    <m/>
    <n v="7"/>
    <n v="1"/>
    <n v="0"/>
    <n v="50"/>
    <n v="50"/>
    <m/>
    <s v="peudisponible"/>
    <s v="20l"/>
    <n v="1"/>
    <n v="0"/>
    <n v="1250"/>
    <m/>
    <s v="meme_province"/>
    <m/>
    <m/>
    <n v="1"/>
    <n v="2"/>
    <n v="1"/>
    <n v="500"/>
    <n v="500"/>
    <m/>
    <s v="disponible"/>
    <s v="boule400g boule250g"/>
    <n v="1"/>
    <n v="1"/>
    <n v="500"/>
    <n v="300"/>
    <s v="meme_province"/>
    <m/>
    <m/>
    <n v="5"/>
    <n v="1"/>
    <n v="0"/>
    <n v="600"/>
    <n v="100"/>
    <m/>
    <s v="oui"/>
    <m/>
    <s v="savon400gr"/>
    <n v="0"/>
    <n v="0"/>
    <n v="1"/>
    <n v="0"/>
    <m/>
    <s v="prix_fournisseurs"/>
    <n v="0"/>
    <n v="0"/>
    <n v="0"/>
    <n v="0"/>
    <n v="1"/>
    <n v="0"/>
    <n v="0"/>
    <n v="0"/>
    <n v="0"/>
    <n v="0"/>
    <n v="0"/>
    <m/>
    <m/>
    <s v="prix_constants"/>
    <n v="1"/>
    <n v="0"/>
    <n v="0"/>
    <n v="0"/>
    <m/>
    <m/>
    <m/>
    <m/>
    <m/>
    <m/>
    <m/>
    <m/>
    <m/>
    <m/>
    <m/>
    <m/>
    <m/>
    <m/>
    <m/>
    <m/>
    <m/>
    <m/>
    <m/>
    <m/>
    <m/>
    <m/>
    <m/>
    <m/>
    <m/>
    <m/>
    <m/>
    <m/>
    <m/>
    <m/>
    <m/>
    <m/>
    <m/>
    <m/>
    <m/>
    <m/>
    <m/>
    <m/>
    <m/>
    <s v="bache corde tenaille pelle"/>
    <n v="1"/>
    <n v="1"/>
    <n v="1"/>
    <n v="1"/>
    <n v="0"/>
    <n v="4"/>
    <m/>
    <s v="disponible"/>
    <n v="5000"/>
    <s v="meme_pays"/>
    <m/>
    <m/>
    <n v="10"/>
    <n v="1"/>
    <n v="0"/>
    <n v="100"/>
    <n v="100"/>
    <m/>
    <s v="disponible"/>
    <n v="500"/>
    <s v="meme_pays"/>
    <m/>
    <m/>
    <n v="15"/>
    <n v="1"/>
    <n v="0"/>
    <n v="60"/>
    <n v="60"/>
    <m/>
    <s v="disponible"/>
    <n v="700"/>
    <s v="meme_pays"/>
    <m/>
    <m/>
    <n v="14"/>
    <n v="2"/>
    <n v="0"/>
    <n v="100"/>
    <n v="100"/>
    <m/>
    <s v="disponible"/>
    <n v="1500"/>
    <s v="meme_pays"/>
    <m/>
    <m/>
    <n v="20"/>
    <n v="2"/>
    <n v="0"/>
    <n v="100"/>
    <n v="100"/>
    <m/>
    <s v="non"/>
    <m/>
    <m/>
    <m/>
    <m/>
    <m/>
    <m/>
    <m/>
    <m/>
    <m/>
    <m/>
    <m/>
    <m/>
    <m/>
    <m/>
    <m/>
    <m/>
    <m/>
    <m/>
    <m/>
    <m/>
    <m/>
    <m/>
    <s v="prix_constants"/>
    <n v="1"/>
    <n v="0"/>
    <n v="0"/>
    <n v="0"/>
    <m/>
    <m/>
    <m/>
    <m/>
    <m/>
    <m/>
    <m/>
    <m/>
    <m/>
    <m/>
    <m/>
    <m/>
    <m/>
    <m/>
    <m/>
    <m/>
    <m/>
    <m/>
    <m/>
    <m/>
    <m/>
    <m/>
    <m/>
    <m/>
    <m/>
    <m/>
    <m/>
    <m/>
    <m/>
    <m/>
    <m/>
    <m/>
    <m/>
    <m/>
    <m/>
    <m/>
    <m/>
    <m/>
    <m/>
    <m/>
    <m/>
    <s v="combustible_gaz natte lampe sac_boro combustible_bois combustible_charbon marmite7 marmite5 assiette gobelet_plastique bassine gobelet_acier couverture moustiquaire pagne"/>
    <n v="1"/>
    <n v="1"/>
    <n v="1"/>
    <n v="1"/>
    <n v="1"/>
    <n v="1"/>
    <n v="1"/>
    <n v="1"/>
    <n v="1"/>
    <n v="1"/>
    <n v="1"/>
    <n v="1"/>
    <n v="1"/>
    <n v="1"/>
    <n v="1"/>
    <n v="0"/>
    <n v="15"/>
    <n v="22"/>
    <m/>
    <s v="disponible"/>
    <n v="500"/>
    <s v="meme_pays"/>
    <m/>
    <m/>
    <n v="14"/>
    <n v="3"/>
    <n v="0"/>
    <n v="15000"/>
    <n v="15000"/>
    <m/>
    <s v="disponible"/>
    <s v="sachet sac"/>
    <n v="1"/>
    <n v="1"/>
    <n v="7500"/>
    <n v="100"/>
    <s v="meme_pays"/>
    <m/>
    <m/>
    <n v="14"/>
    <n v="5"/>
    <n v="0"/>
    <n v="200"/>
    <n v="200"/>
    <m/>
    <s v="disponible"/>
    <s v="6kg 12kg"/>
    <n v="0"/>
    <n v="1"/>
    <n v="1"/>
    <m/>
    <n v="2500"/>
    <n v="6000"/>
    <s v="meme_pays"/>
    <m/>
    <m/>
    <n v="3"/>
    <n v="1"/>
    <n v="0"/>
    <n v="100"/>
    <n v="100"/>
    <m/>
    <s v="disponible"/>
    <n v="4500"/>
    <s v="meme_pays"/>
    <m/>
    <m/>
    <n v="15"/>
    <n v="2"/>
    <n v="0"/>
    <n v="60"/>
    <n v="60"/>
    <m/>
    <s v="disponible"/>
    <n v="3500"/>
    <s v="meme_pays"/>
    <m/>
    <m/>
    <n v="14"/>
    <n v="2"/>
    <n v="0"/>
    <n v="40"/>
    <n v="40"/>
    <m/>
    <s v="disponible"/>
    <n v="300"/>
    <s v="meme_pays"/>
    <m/>
    <m/>
    <n v="15"/>
    <n v="1"/>
    <n v="0"/>
    <n v="50"/>
    <n v="50"/>
    <m/>
    <s v="disponible"/>
    <n v="200"/>
    <s v="meme_pays"/>
    <m/>
    <m/>
    <n v="10"/>
    <n v="1"/>
    <n v="0"/>
    <n v="100"/>
    <n v="100"/>
    <m/>
    <s v="peudisponible"/>
    <s v="1l"/>
    <n v="0"/>
    <n v="0"/>
    <n v="1"/>
    <m/>
    <m/>
    <n v="500"/>
    <s v="meme_pays"/>
    <m/>
    <m/>
    <n v="14"/>
    <n v="1"/>
    <n v="0"/>
    <n v="50"/>
    <n v="50"/>
    <m/>
    <s v="disponible"/>
    <n v="2500"/>
    <s v="meme_pays"/>
    <m/>
    <m/>
    <n v="10"/>
    <n v="1"/>
    <n v="0"/>
    <n v="100"/>
    <n v="100"/>
    <m/>
    <s v="disponible"/>
    <n v="3000"/>
    <s v="meme_pays"/>
    <m/>
    <m/>
    <n v="7"/>
    <n v="1"/>
    <n v="0"/>
    <n v="250"/>
    <n v="250"/>
    <m/>
    <s v="disponible"/>
    <n v="2000"/>
    <s v="meme_pays"/>
    <m/>
    <m/>
    <n v="10"/>
    <n v="1"/>
    <n v="0"/>
    <n v="150"/>
    <n v="150"/>
    <m/>
    <s v="disponible"/>
    <n v="2000"/>
    <s v="meme_pays"/>
    <m/>
    <m/>
    <n v="15"/>
    <n v="1"/>
    <n v="0"/>
    <n v="100"/>
    <n v="100"/>
    <m/>
    <s v="disponible"/>
    <n v="1000"/>
    <s v="meme_pays"/>
    <m/>
    <m/>
    <n v="7"/>
    <n v="1"/>
    <n v="0"/>
    <n v="100"/>
    <n v="100"/>
    <m/>
    <s v="disponible"/>
    <s v="oui"/>
    <n v="6000"/>
    <m/>
    <m/>
    <s v="meme_pays"/>
    <m/>
    <m/>
    <n v="15"/>
    <n v="1"/>
    <n v="0"/>
    <n v="70"/>
    <n v="70"/>
    <m/>
    <s v="disponible"/>
    <n v="500"/>
    <s v="meme_pays"/>
    <m/>
    <m/>
    <n v="5"/>
    <n v="1"/>
    <n v="0"/>
    <n v="150"/>
    <n v="150"/>
    <m/>
    <s v="non"/>
    <m/>
    <m/>
    <m/>
    <m/>
    <m/>
    <m/>
    <m/>
    <m/>
    <m/>
    <m/>
    <m/>
    <m/>
    <m/>
    <m/>
    <m/>
    <m/>
    <m/>
    <m/>
    <m/>
    <m/>
    <m/>
    <m/>
    <m/>
    <m/>
    <m/>
    <m/>
    <m/>
    <m/>
    <m/>
    <m/>
    <m/>
    <m/>
    <m/>
    <s v="prix_constants"/>
    <n v="1"/>
    <n v="0"/>
    <n v="0"/>
    <n v="0"/>
    <m/>
    <m/>
    <m/>
    <m/>
    <m/>
    <m/>
    <m/>
    <m/>
    <m/>
    <m/>
    <m/>
    <m/>
    <m/>
    <m/>
    <m/>
    <m/>
    <m/>
    <m/>
    <m/>
    <m/>
    <m/>
    <m/>
    <m/>
    <m/>
    <m/>
    <m/>
    <m/>
    <m/>
    <m/>
    <m/>
    <m/>
    <m/>
    <m/>
    <m/>
    <m/>
    <m/>
    <m/>
    <m/>
    <m/>
    <m/>
    <m/>
    <m/>
    <m/>
    <m/>
    <m/>
    <m/>
    <m/>
    <m/>
    <m/>
    <m/>
    <m/>
    <m/>
    <m/>
    <m/>
    <m/>
    <m/>
    <m/>
    <m/>
    <m/>
    <m/>
    <m/>
    <m/>
    <m/>
    <m/>
    <s v="riz_importe sucre sel lait_en_poudre mais sorgho_rouge sorgho_blanc mil riz_local viande_beuf viande_mouton poisson niebe arachide_coque voandzou oignon tomate feuille huile beurre"/>
    <n v="1"/>
    <n v="1"/>
    <n v="1"/>
    <n v="1"/>
    <n v="1"/>
    <n v="1"/>
    <n v="0"/>
    <n v="0"/>
    <n v="0"/>
    <n v="0"/>
    <n v="0"/>
    <n v="1"/>
    <n v="1"/>
    <n v="1"/>
    <n v="1"/>
    <n v="0"/>
    <n v="1"/>
    <n v="1"/>
    <n v="0"/>
    <n v="1"/>
    <n v="1"/>
    <n v="1"/>
    <n v="1"/>
    <n v="1"/>
    <n v="1"/>
    <n v="1"/>
    <n v="1"/>
    <n v="0"/>
    <n v="20"/>
    <m/>
    <s v="disponible"/>
    <s v="yorouba"/>
    <n v="0"/>
    <n v="1"/>
    <n v="0"/>
    <m/>
    <n v="750"/>
    <m/>
    <s v="meme_pays"/>
    <m/>
    <m/>
    <n v="7"/>
    <n v="2"/>
    <n v="0"/>
    <n v="500000"/>
    <n v="1000"/>
    <m/>
    <s v="disponible"/>
    <s v="yorouba"/>
    <n v="0"/>
    <n v="1"/>
    <n v="0"/>
    <m/>
    <n v="450"/>
    <m/>
    <s v="meme_pays"/>
    <m/>
    <m/>
    <n v="14"/>
    <n v="2"/>
    <n v="0"/>
    <n v="10000"/>
    <n v="10000"/>
    <m/>
    <s v="disponible"/>
    <s v="yorouba"/>
    <n v="0"/>
    <n v="1"/>
    <n v="0"/>
    <m/>
    <n v="450"/>
    <m/>
    <s v="meme_pays"/>
    <m/>
    <m/>
    <n v="7"/>
    <n v="2"/>
    <n v="0"/>
    <n v="10000"/>
    <n v="10000"/>
    <m/>
    <s v="peudisponible"/>
    <s v="yorouba"/>
    <n v="0"/>
    <n v="1"/>
    <n v="0"/>
    <m/>
    <n v="550"/>
    <m/>
    <s v="meme_pays"/>
    <m/>
    <m/>
    <n v="15"/>
    <n v="2"/>
    <n v="0"/>
    <n v="10000"/>
    <n v="10000"/>
    <m/>
    <s v="peudisponible"/>
    <s v="kg"/>
    <n v="1"/>
    <n v="0"/>
    <n v="0"/>
    <n v="400"/>
    <m/>
    <m/>
    <s v="meme_region"/>
    <m/>
    <m/>
    <n v="103"/>
    <n v="3"/>
    <n v="0"/>
    <n v="1000"/>
    <n v="1000"/>
    <m/>
    <s v="disponible"/>
    <s v="kg"/>
    <n v="1"/>
    <n v="0"/>
    <n v="0"/>
    <n v="450"/>
    <m/>
    <m/>
    <s v="meme_pays"/>
    <m/>
    <m/>
    <n v="10"/>
    <n v="2"/>
    <n v="0"/>
    <n v="30000"/>
    <n v="30000"/>
    <m/>
    <m/>
    <m/>
    <m/>
    <m/>
    <m/>
    <m/>
    <m/>
    <m/>
    <m/>
    <m/>
    <m/>
    <m/>
    <m/>
    <m/>
    <m/>
    <m/>
    <m/>
    <m/>
    <m/>
    <m/>
    <m/>
    <m/>
    <m/>
    <m/>
    <m/>
    <m/>
    <m/>
    <m/>
    <m/>
    <m/>
    <m/>
    <m/>
    <m/>
    <m/>
    <m/>
    <m/>
    <m/>
    <m/>
    <m/>
    <m/>
    <m/>
    <m/>
    <m/>
    <m/>
    <m/>
    <m/>
    <m/>
    <m/>
    <m/>
    <m/>
    <m/>
    <m/>
    <m/>
    <m/>
    <m/>
    <m/>
    <m/>
    <m/>
    <m/>
    <m/>
    <m/>
    <s v="disponible"/>
    <n v="3000"/>
    <s v="meme_province"/>
    <m/>
    <m/>
    <n v="1"/>
    <n v="1"/>
    <n v="1"/>
    <n v="300"/>
    <n v="300"/>
    <m/>
    <s v="disponible"/>
    <n v="2500"/>
    <s v="meme_commune"/>
    <m/>
    <m/>
    <n v="1"/>
    <n v="1"/>
    <n v="1"/>
    <n v="250"/>
    <n v="250"/>
    <m/>
    <s v="disponible"/>
    <n v="1500"/>
    <s v="meme_pays"/>
    <m/>
    <m/>
    <n v="3"/>
    <n v="1"/>
    <n v="0"/>
    <n v="400"/>
    <n v="400"/>
    <m/>
    <s v="disponible"/>
    <n v="3250"/>
    <s v="meme_pays"/>
    <m/>
    <m/>
    <n v="10"/>
    <n v="1"/>
    <n v="0"/>
    <n v="250"/>
    <n v="250"/>
    <m/>
    <m/>
    <m/>
    <m/>
    <m/>
    <m/>
    <m/>
    <m/>
    <m/>
    <m/>
    <m/>
    <m/>
    <s v="disponible"/>
    <s v="yorouba"/>
    <n v="0"/>
    <n v="1"/>
    <n v="0"/>
    <m/>
    <n v="1000"/>
    <m/>
    <s v="meme_pays"/>
    <m/>
    <m/>
    <n v="15"/>
    <n v="2"/>
    <n v="0"/>
    <n v="15000"/>
    <n v="15000"/>
    <m/>
    <s v="disponible"/>
    <s v="yorouba"/>
    <n v="0"/>
    <n v="1"/>
    <n v="0"/>
    <m/>
    <n v="550"/>
    <m/>
    <s v="meme_pays"/>
    <m/>
    <m/>
    <n v="10"/>
    <n v="3"/>
    <n v="0"/>
    <n v="10000"/>
    <n v="10000"/>
    <m/>
    <m/>
    <m/>
    <m/>
    <m/>
    <m/>
    <m/>
    <m/>
    <m/>
    <m/>
    <m/>
    <m/>
    <m/>
    <m/>
    <m/>
    <m/>
    <m/>
    <m/>
    <s v="disponible"/>
    <s v="yorouba"/>
    <n v="0"/>
    <n v="1"/>
    <n v="0"/>
    <m/>
    <n v="1500"/>
    <m/>
    <s v="meme_pays"/>
    <m/>
    <m/>
    <n v="7"/>
    <n v="3"/>
    <n v="0"/>
    <n v="3000"/>
    <n v="3000"/>
    <m/>
    <s v="disponible"/>
    <s v="tas"/>
    <n v="0"/>
    <n v="0"/>
    <n v="1"/>
    <m/>
    <m/>
    <n v="500"/>
    <s v="meme_region"/>
    <m/>
    <m/>
    <n v="5"/>
    <n v="1"/>
    <n v="0"/>
    <n v="100"/>
    <n v="100"/>
    <m/>
    <s v="disponible"/>
    <s v="tas"/>
    <n v="0"/>
    <n v="1"/>
    <m/>
    <n v="100"/>
    <s v="meme_region"/>
    <m/>
    <m/>
    <n v="3"/>
    <n v="2"/>
    <n v="0"/>
    <n v="100"/>
    <n v="100"/>
    <m/>
    <s v="disponible"/>
    <s v="tas"/>
    <n v="0"/>
    <n v="1"/>
    <m/>
    <n v="100"/>
    <s v="meme_region"/>
    <m/>
    <m/>
    <n v="2"/>
    <n v="1"/>
    <n v="0"/>
    <n v="200"/>
    <n v="200"/>
    <m/>
    <s v="disponible"/>
    <n v="1100"/>
    <s v="meme_pays"/>
    <m/>
    <m/>
    <n v="7"/>
    <n v="1"/>
    <n v="0"/>
    <n v="500"/>
    <n v="500"/>
    <m/>
    <s v="peudisponible"/>
    <s v="boule"/>
    <n v="0"/>
    <n v="0"/>
    <n v="1"/>
    <m/>
    <m/>
    <n v="100"/>
    <s v="meme_pays"/>
    <m/>
    <m/>
    <n v="5"/>
    <n v="3"/>
    <n v="0"/>
    <n v="100"/>
    <n v="100"/>
    <m/>
    <s v="disponible"/>
    <s v="poudre morceaux"/>
    <n v="1"/>
    <n v="1"/>
    <n v="650"/>
    <n v="1000"/>
    <s v="meme_pays"/>
    <m/>
    <m/>
    <n v="5"/>
    <n v="1"/>
    <n v="0"/>
    <n v="1000"/>
    <n v="1000"/>
    <m/>
    <s v="disponible"/>
    <n v="100"/>
    <s v="meme_pays"/>
    <m/>
    <m/>
    <n v="14"/>
    <n v="1"/>
    <n v="0"/>
    <n v="500"/>
    <n v="50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oint_de_vente"/>
    <s v="oui_carburant oui_produits"/>
    <n v="0"/>
    <n v="1"/>
    <n v="0"/>
    <n v="1"/>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Le marché fonctionne normalement, nous ne rencontrons pas des difficultés, nous collaborons bien entre nous et les choses avancent bien aussi."/>
    <m/>
    <s v="Nous demandons vraiment votre aide et accompagnement, si vous renseigner auprès de nous et repartir à ailleurs payer ça nous plaît pas aussi. Merci"/>
    <m/>
    <m/>
    <n v="433936127"/>
    <d v="2023-05-30T17:52:43"/>
    <m/>
    <m/>
    <s v="submitted_via_web"/>
    <s v="bkf_icsm"/>
    <s v="vEg88UCoFGv45yEpkkQUHG"/>
    <m/>
  </r>
  <r>
    <n v="76"/>
    <s v="fece351c-7a9a-4a62-bf5e-622a663a3705"/>
    <d v="2023-05-30T00:00:00"/>
    <s v="boussouma"/>
    <s v="boussouma1"/>
    <d v="2023-05-30T11:11:22"/>
    <d v="2023-05-30T17:42:35"/>
    <s v="audit.csv"/>
    <m/>
    <m/>
    <s v="acted"/>
    <d v="2023-05-30T00:00:00"/>
    <s v="centre_nord"/>
    <s v="sanmatenga"/>
    <x v="5"/>
    <s v="central"/>
    <m/>
    <m/>
    <s v="ACTED Burkina Faso"/>
    <s v="Marché de Boussouma"/>
    <m/>
    <s v="oui"/>
    <m/>
    <x v="2"/>
    <m/>
    <m/>
    <s v="bidon savon400gr seau"/>
    <n v="1"/>
    <n v="1"/>
    <n v="1"/>
    <n v="0"/>
    <n v="3"/>
    <m/>
    <s v="disponible"/>
    <n v="900"/>
    <s v="meme_pays"/>
    <m/>
    <m/>
    <n v="10"/>
    <n v="2"/>
    <n v="0"/>
    <n v="50"/>
    <n v="50"/>
    <m/>
    <s v="peudisponible"/>
    <s v="20l"/>
    <n v="1"/>
    <n v="0"/>
    <n v="1250"/>
    <m/>
    <s v="meme_pays"/>
    <m/>
    <m/>
    <n v="7"/>
    <n v="2"/>
    <n v="0"/>
    <n v="100"/>
    <n v="100"/>
    <m/>
    <s v="disponible"/>
    <s v="boule400g boule250g"/>
    <n v="1"/>
    <n v="1"/>
    <n v="500"/>
    <n v="300"/>
    <s v="meme_pays"/>
    <m/>
    <m/>
    <n v="7"/>
    <n v="1"/>
    <n v="0"/>
    <n v="500"/>
    <n v="500"/>
    <m/>
    <s v="oui"/>
    <m/>
    <s v="savon400gr"/>
    <n v="0"/>
    <n v="0"/>
    <n v="1"/>
    <n v="0"/>
    <m/>
    <s v="prix_fournisseurs"/>
    <n v="0"/>
    <n v="0"/>
    <n v="0"/>
    <n v="0"/>
    <n v="1"/>
    <n v="0"/>
    <n v="0"/>
    <n v="0"/>
    <n v="0"/>
    <n v="0"/>
    <n v="0"/>
    <m/>
    <m/>
    <s v="prix_constants"/>
    <n v="1"/>
    <n v="0"/>
    <n v="0"/>
    <n v="0"/>
    <m/>
    <m/>
    <m/>
    <m/>
    <m/>
    <m/>
    <m/>
    <m/>
    <m/>
    <m/>
    <m/>
    <m/>
    <m/>
    <m/>
    <m/>
    <m/>
    <m/>
    <m/>
    <m/>
    <m/>
    <m/>
    <m/>
    <m/>
    <m/>
    <m/>
    <m/>
    <m/>
    <m/>
    <m/>
    <m/>
    <m/>
    <m/>
    <m/>
    <m/>
    <m/>
    <m/>
    <m/>
    <m/>
    <m/>
    <s v="bache corde tenaille pelle"/>
    <n v="1"/>
    <n v="1"/>
    <n v="1"/>
    <n v="1"/>
    <n v="0"/>
    <n v="4"/>
    <m/>
    <s v="disponible"/>
    <n v="5000"/>
    <s v="meme_pays"/>
    <m/>
    <m/>
    <n v="14"/>
    <n v="1"/>
    <n v="0"/>
    <n v="100"/>
    <n v="100"/>
    <m/>
    <s v="disponible"/>
    <n v="500"/>
    <s v="meme_pays"/>
    <m/>
    <m/>
    <n v="14"/>
    <n v="1"/>
    <n v="0"/>
    <n v="50"/>
    <n v="50"/>
    <m/>
    <s v="disponible"/>
    <n v="750"/>
    <s v="meme_pays"/>
    <m/>
    <m/>
    <n v="7"/>
    <n v="1"/>
    <n v="0"/>
    <n v="100"/>
    <n v="100"/>
    <m/>
    <s v="disponible"/>
    <n v="1500"/>
    <s v="meme_pays"/>
    <m/>
    <m/>
    <n v="14"/>
    <n v="1"/>
    <n v="0"/>
    <n v="100"/>
    <n v="10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500"/>
    <s v="meme_province"/>
    <m/>
    <m/>
    <n v="5"/>
    <n v="2"/>
    <n v="0"/>
    <n v="10000"/>
    <n v="10000"/>
    <m/>
    <s v="disponible"/>
    <s v="sachet sac"/>
    <n v="1"/>
    <n v="1"/>
    <n v="7500"/>
    <n v="100"/>
    <s v="meme_province"/>
    <m/>
    <m/>
    <n v="10"/>
    <n v="3"/>
    <n v="0"/>
    <n v="150"/>
    <n v="150"/>
    <m/>
    <s v="disponible"/>
    <s v="6kg 12kg"/>
    <n v="0"/>
    <n v="1"/>
    <n v="1"/>
    <m/>
    <n v="2500"/>
    <n v="6000"/>
    <s v="meme_pays"/>
    <m/>
    <m/>
    <n v="10"/>
    <n v="2"/>
    <n v="0"/>
    <n v="100"/>
    <n v="100"/>
    <m/>
    <s v="disponible"/>
    <n v="4500"/>
    <s v="meme_pays"/>
    <m/>
    <m/>
    <n v="15"/>
    <n v="3"/>
    <n v="0"/>
    <n v="50"/>
    <n v="50"/>
    <m/>
    <s v="disponible"/>
    <n v="3500"/>
    <s v="meme_pays"/>
    <m/>
    <m/>
    <n v="15"/>
    <n v="3"/>
    <n v="0"/>
    <n v="50"/>
    <n v="50"/>
    <m/>
    <s v="disponible"/>
    <n v="300"/>
    <s v="meme_pays"/>
    <m/>
    <m/>
    <n v="20"/>
    <n v="2"/>
    <n v="0"/>
    <n v="70"/>
    <n v="70"/>
    <m/>
    <s v="disponible"/>
    <n v="200"/>
    <s v="meme_pays"/>
    <m/>
    <m/>
    <n v="14"/>
    <n v="2"/>
    <n v="0"/>
    <n v="60"/>
    <n v="60"/>
    <m/>
    <s v="peudisponible"/>
    <s v="1l"/>
    <n v="0"/>
    <n v="0"/>
    <n v="1"/>
    <m/>
    <m/>
    <n v="500"/>
    <s v="meme_pays"/>
    <m/>
    <m/>
    <n v="14"/>
    <n v="1"/>
    <n v="0"/>
    <n v="50"/>
    <n v="50"/>
    <m/>
    <s v="disponible"/>
    <n v="2750"/>
    <s v="meme_pays"/>
    <m/>
    <m/>
    <n v="10"/>
    <n v="1"/>
    <n v="0"/>
    <n v="50"/>
    <n v="50"/>
    <m/>
    <s v="disponible"/>
    <n v="3250"/>
    <s v="meme_pays"/>
    <m/>
    <m/>
    <n v="14"/>
    <n v="1"/>
    <n v="0"/>
    <n v="100"/>
    <n v="100"/>
    <m/>
    <s v="disponible"/>
    <n v="2000"/>
    <s v="meme_pays"/>
    <m/>
    <m/>
    <n v="15"/>
    <n v="1"/>
    <n v="0"/>
    <n v="100"/>
    <n v="100"/>
    <m/>
    <s v="disponible"/>
    <n v="2000"/>
    <s v="meme_pays"/>
    <m/>
    <m/>
    <n v="5"/>
    <n v="5"/>
    <n v="1"/>
    <n v="50"/>
    <n v="50"/>
    <m/>
    <s v="disponible"/>
    <n v="750"/>
    <s v="meme_pays"/>
    <m/>
    <m/>
    <n v="10"/>
    <n v="1"/>
    <n v="0"/>
    <n v="100"/>
    <n v="100"/>
    <m/>
    <s v="disponible"/>
    <s v="oui"/>
    <n v="6000"/>
    <m/>
    <m/>
    <s v="meme_pays"/>
    <m/>
    <m/>
    <n v="14"/>
    <n v="1"/>
    <n v="0"/>
    <n v="100"/>
    <n v="100"/>
    <m/>
    <s v="disponible"/>
    <n v="500"/>
    <s v="meme_pays"/>
    <m/>
    <m/>
    <n v="2"/>
    <n v="1"/>
    <n v="0"/>
    <n v="150"/>
    <n v="150"/>
    <m/>
    <s v="non"/>
    <m/>
    <m/>
    <m/>
    <m/>
    <m/>
    <m/>
    <m/>
    <m/>
    <m/>
    <m/>
    <m/>
    <m/>
    <m/>
    <m/>
    <m/>
    <m/>
    <m/>
    <m/>
    <m/>
    <m/>
    <m/>
    <m/>
    <m/>
    <m/>
    <m/>
    <m/>
    <m/>
    <m/>
    <m/>
    <m/>
    <m/>
    <m/>
    <m/>
    <s v="prix_constants"/>
    <n v="1"/>
    <n v="0"/>
    <n v="0"/>
    <n v="0"/>
    <m/>
    <m/>
    <m/>
    <m/>
    <m/>
    <m/>
    <m/>
    <m/>
    <m/>
    <m/>
    <m/>
    <m/>
    <m/>
    <m/>
    <m/>
    <m/>
    <m/>
    <m/>
    <m/>
    <m/>
    <m/>
    <m/>
    <m/>
    <m/>
    <m/>
    <m/>
    <m/>
    <m/>
    <m/>
    <m/>
    <m/>
    <m/>
    <m/>
    <m/>
    <m/>
    <m/>
    <m/>
    <m/>
    <m/>
    <m/>
    <m/>
    <m/>
    <m/>
    <m/>
    <m/>
    <m/>
    <m/>
    <m/>
    <m/>
    <m/>
    <m/>
    <m/>
    <m/>
    <m/>
    <m/>
    <m/>
    <m/>
    <m/>
    <m/>
    <m/>
    <m/>
    <m/>
    <m/>
    <m/>
    <s v="mais sorgho_rouge sorgho_blanc mil riz_local riz_importe viande_beuf viande_mouton poisson lait_en_poudre niebe arachide_coque voandzou oignon tomate feuille huile beurre sucre sel"/>
    <n v="1"/>
    <n v="1"/>
    <n v="1"/>
    <n v="1"/>
    <n v="1"/>
    <n v="1"/>
    <n v="0"/>
    <n v="0"/>
    <n v="0"/>
    <n v="0"/>
    <n v="0"/>
    <n v="1"/>
    <n v="1"/>
    <n v="1"/>
    <n v="1"/>
    <n v="0"/>
    <n v="1"/>
    <n v="1"/>
    <n v="0"/>
    <n v="1"/>
    <n v="1"/>
    <n v="1"/>
    <n v="1"/>
    <n v="1"/>
    <n v="1"/>
    <n v="1"/>
    <n v="1"/>
    <n v="0"/>
    <n v="20"/>
    <m/>
    <s v="disponible"/>
    <s v="yorouba"/>
    <n v="0"/>
    <n v="1"/>
    <n v="0"/>
    <m/>
    <n v="750"/>
    <m/>
    <s v="meme_pays"/>
    <m/>
    <m/>
    <n v="20"/>
    <n v="3"/>
    <n v="0"/>
    <n v="6000"/>
    <n v="6000"/>
    <m/>
    <s v="disponible"/>
    <s v="yorouba"/>
    <n v="0"/>
    <n v="1"/>
    <n v="0"/>
    <m/>
    <n v="450"/>
    <m/>
    <s v="meme_pays"/>
    <m/>
    <m/>
    <n v="14"/>
    <n v="1"/>
    <n v="0"/>
    <n v="20000"/>
    <n v="20000"/>
    <m/>
    <s v="disponible"/>
    <s v="yorouba"/>
    <n v="0"/>
    <n v="1"/>
    <n v="0"/>
    <m/>
    <n v="400"/>
    <m/>
    <s v="meme_pays"/>
    <m/>
    <m/>
    <n v="14"/>
    <n v="1"/>
    <n v="0"/>
    <n v="50000"/>
    <n v="50000"/>
    <m/>
    <s v="disponible"/>
    <s v="yorouba"/>
    <n v="0"/>
    <n v="1"/>
    <n v="0"/>
    <m/>
    <n v="500"/>
    <m/>
    <s v="meme_pays"/>
    <m/>
    <m/>
    <n v="7"/>
    <n v="2"/>
    <n v="0"/>
    <n v="20000"/>
    <n v="20000"/>
    <m/>
    <s v="disponible"/>
    <s v="kg"/>
    <n v="1"/>
    <n v="0"/>
    <n v="0"/>
    <n v="400"/>
    <m/>
    <m/>
    <s v="meme_region"/>
    <m/>
    <m/>
    <n v="14"/>
    <n v="3"/>
    <n v="0"/>
    <n v="10000"/>
    <n v="10000"/>
    <m/>
    <s v="disponible"/>
    <s v="kg"/>
    <n v="1"/>
    <n v="0"/>
    <n v="0"/>
    <n v="450"/>
    <m/>
    <m/>
    <s v="meme_pays"/>
    <m/>
    <m/>
    <n v="7"/>
    <n v="2"/>
    <n v="0"/>
    <n v="50000"/>
    <n v="50000"/>
    <m/>
    <m/>
    <m/>
    <m/>
    <m/>
    <m/>
    <m/>
    <m/>
    <m/>
    <m/>
    <m/>
    <m/>
    <m/>
    <m/>
    <m/>
    <m/>
    <m/>
    <m/>
    <m/>
    <m/>
    <m/>
    <m/>
    <m/>
    <m/>
    <m/>
    <m/>
    <m/>
    <m/>
    <m/>
    <m/>
    <m/>
    <m/>
    <m/>
    <m/>
    <m/>
    <m/>
    <m/>
    <m/>
    <m/>
    <m/>
    <m/>
    <m/>
    <m/>
    <m/>
    <m/>
    <m/>
    <m/>
    <m/>
    <m/>
    <m/>
    <m/>
    <m/>
    <m/>
    <m/>
    <m/>
    <m/>
    <m/>
    <m/>
    <m/>
    <m/>
    <m/>
    <m/>
    <s v="disponible"/>
    <n v="3000"/>
    <s v="meme_province"/>
    <m/>
    <m/>
    <n v="1"/>
    <n v="1"/>
    <n v="1"/>
    <n v="200"/>
    <n v="200"/>
    <m/>
    <s v="disponible"/>
    <n v="2500"/>
    <s v="meme_commune"/>
    <m/>
    <m/>
    <n v="1"/>
    <n v="1"/>
    <n v="1"/>
    <n v="300"/>
    <n v="300"/>
    <m/>
    <s v="disponible"/>
    <n v="1500"/>
    <s v="meme_pays"/>
    <m/>
    <m/>
    <n v="3"/>
    <n v="1"/>
    <n v="0"/>
    <n v="500"/>
    <n v="500"/>
    <m/>
    <s v="disponible"/>
    <n v="3750"/>
    <s v="meme_pays"/>
    <m/>
    <m/>
    <n v="7"/>
    <n v="1"/>
    <n v="0"/>
    <n v="300"/>
    <n v="300"/>
    <m/>
    <m/>
    <m/>
    <m/>
    <m/>
    <m/>
    <m/>
    <m/>
    <m/>
    <m/>
    <m/>
    <m/>
    <s v="disponible"/>
    <s v="yorouba"/>
    <n v="0"/>
    <n v="1"/>
    <n v="0"/>
    <m/>
    <n v="1000"/>
    <m/>
    <s v="meme_pays"/>
    <m/>
    <m/>
    <n v="7"/>
    <n v="3"/>
    <n v="0"/>
    <n v="20000"/>
    <n v="2000"/>
    <m/>
    <s v="disponible"/>
    <s v="yorouba"/>
    <n v="0"/>
    <n v="1"/>
    <n v="0"/>
    <m/>
    <n v="550"/>
    <m/>
    <s v="meme_region"/>
    <m/>
    <m/>
    <n v="7"/>
    <n v="3"/>
    <n v="0"/>
    <n v="5000"/>
    <n v="5000"/>
    <m/>
    <m/>
    <m/>
    <m/>
    <m/>
    <m/>
    <m/>
    <m/>
    <m/>
    <m/>
    <m/>
    <m/>
    <m/>
    <m/>
    <m/>
    <m/>
    <m/>
    <m/>
    <s v="disponible"/>
    <s v="yorouba"/>
    <n v="0"/>
    <n v="1"/>
    <n v="0"/>
    <m/>
    <n v="1500"/>
    <m/>
    <s v="meme_region"/>
    <m/>
    <m/>
    <n v="10"/>
    <n v="5"/>
    <n v="0"/>
    <n v="200"/>
    <n v="200"/>
    <m/>
    <s v="disponible"/>
    <s v="tas"/>
    <n v="0"/>
    <n v="0"/>
    <n v="1"/>
    <m/>
    <m/>
    <n v="100"/>
    <s v="meme_region"/>
    <m/>
    <m/>
    <n v="7"/>
    <n v="1"/>
    <n v="0"/>
    <n v="100"/>
    <n v="100"/>
    <m/>
    <s v="disponible"/>
    <s v="tas"/>
    <n v="0"/>
    <n v="1"/>
    <m/>
    <n v="100"/>
    <s v="meme_region"/>
    <m/>
    <m/>
    <n v="2"/>
    <n v="1"/>
    <n v="0"/>
    <n v="100"/>
    <n v="100"/>
    <m/>
    <s v="peudisponible"/>
    <s v="tas"/>
    <n v="0"/>
    <n v="1"/>
    <m/>
    <n v="100"/>
    <s v="meme_region"/>
    <m/>
    <m/>
    <n v="2"/>
    <n v="1"/>
    <n v="0"/>
    <n v="60"/>
    <n v="60"/>
    <m/>
    <s v="disponible"/>
    <n v="1100"/>
    <s v="meme_region"/>
    <m/>
    <m/>
    <n v="5"/>
    <n v="2"/>
    <n v="0"/>
    <n v="100"/>
    <n v="100"/>
    <m/>
    <s v="peudisponible"/>
    <s v="boule"/>
    <n v="0"/>
    <n v="0"/>
    <n v="1"/>
    <m/>
    <m/>
    <n v="100"/>
    <s v="meme_region"/>
    <m/>
    <m/>
    <n v="7"/>
    <n v="3"/>
    <n v="0"/>
    <n v="100"/>
    <n v="100"/>
    <m/>
    <s v="disponible"/>
    <s v="poudre morceaux"/>
    <n v="1"/>
    <n v="1"/>
    <n v="650"/>
    <n v="1000"/>
    <s v="meme_pays"/>
    <m/>
    <m/>
    <n v="7"/>
    <n v="1"/>
    <n v="0"/>
    <n v="3000"/>
    <n v="3000"/>
    <m/>
    <s v="disponible"/>
    <n v="100"/>
    <s v="meme_pays"/>
    <m/>
    <m/>
    <n v="7"/>
    <n v="1"/>
    <n v="0"/>
    <n v="350"/>
    <n v="350"/>
    <m/>
    <s v="oui"/>
    <m/>
    <s v="poisson tomate"/>
    <n v="0"/>
    <n v="0"/>
    <n v="0"/>
    <n v="0"/>
    <n v="0"/>
    <n v="0"/>
    <n v="0"/>
    <n v="0"/>
    <n v="0"/>
    <n v="0"/>
    <n v="0"/>
    <n v="0"/>
    <n v="0"/>
    <n v="1"/>
    <n v="0"/>
    <n v="0"/>
    <n v="0"/>
    <n v="0"/>
    <n v="0"/>
    <n v="0"/>
    <n v="0"/>
    <n v="1"/>
    <n v="0"/>
    <n v="0"/>
    <n v="0"/>
    <n v="0"/>
    <n v="0"/>
    <n v="0"/>
    <m/>
    <s v="article_indisponible_saison degradation_perte"/>
    <n v="0"/>
    <n v="0"/>
    <n v="1"/>
    <n v="0"/>
    <n v="1"/>
    <n v="0"/>
    <n v="0"/>
    <n v="0"/>
    <n v="0"/>
    <n v="0"/>
    <n v="0"/>
    <n v="0"/>
    <m/>
    <m/>
    <s v="prix_constants"/>
    <n v="1"/>
    <n v="0"/>
    <n v="0"/>
    <n v="0"/>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ersonnel"/>
    <s v="non"/>
    <n v="1"/>
    <n v="0"/>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En tout cas nous généralement on se communique sur certaines choses pour ne pas avoir des différences sur les prix. Si non nous trouvons que les prix sont cher mais on a pas le choix."/>
    <m/>
    <s v="Nous vous remercions beaucoup et nous sollicitons un accompagnement,car chaque fois nous subissons c'est genres d'enseignement sur nos produits mais on ne voit personnes revenir."/>
    <m/>
    <m/>
    <n v="433936210"/>
    <d v="2023-05-30T17:52:51"/>
    <m/>
    <m/>
    <s v="submitted_via_web"/>
    <s v="bkf_icsm"/>
    <s v="vEg88UCoFGv45yEpkkQUHG"/>
    <m/>
  </r>
  <r>
    <n v="77"/>
    <s v="ab84ac9a-7628-45f6-9362-6390d67f651a"/>
    <d v="2023-05-30T00:00:00"/>
    <s v="ouahigouya"/>
    <s v="ouahigouya2"/>
    <d v="2023-05-30T09:38:32"/>
    <d v="2023-05-30T09:52:55"/>
    <s v="audit.csv"/>
    <m/>
    <m/>
    <s v="acted"/>
    <d v="2023-05-30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3kg 6kg 12kg"/>
    <n v="1"/>
    <n v="1"/>
    <n v="1"/>
    <n v="15000"/>
    <n v="28000"/>
    <n v="35000"/>
    <s v="meme_pays"/>
    <m/>
    <m/>
    <n v="21"/>
    <n v="3"/>
    <n v="0"/>
    <n v="60"/>
    <n v="7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n v="0"/>
    <n v="0"/>
    <n v="1"/>
    <n v="1"/>
    <n v="0"/>
    <n v="0"/>
    <n v="0"/>
    <n v="0"/>
    <n v="0"/>
    <n v="0"/>
    <n v="0"/>
    <m/>
    <s v="oui_collectif"/>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beaucoup"/>
    <s v="oui"/>
    <m/>
    <s v="Crise sécuritaire qui entraîné le déplacement des personnes dans les grandes villes"/>
    <s v="baisse_moyen"/>
    <s v="oui"/>
    <m/>
    <s v="Déplacement des certains clients dans les grandes villes"/>
    <s v="Le contexte d'insécurité impact vraiment négativement le marché"/>
    <m/>
    <s v="Ras"/>
    <m/>
    <m/>
    <n v="434127058"/>
    <d v="2023-05-31T07:55:02"/>
    <m/>
    <m/>
    <s v="submitted_via_web"/>
    <s v="bkf_icsm"/>
    <s v="vEg88UCoFGv45yEpkkQUHG"/>
    <m/>
  </r>
  <r>
    <n v="78"/>
    <s v="fb4de6fe-50f4-491b-8a4b-b42667bfd6cb"/>
    <d v="2023-05-30T00:00:00"/>
    <s v="ouahigouya"/>
    <s v="ouahigouya2"/>
    <d v="2023-05-30T10:15:54"/>
    <d v="2023-05-30T11:01:31"/>
    <s v="audit.csv"/>
    <m/>
    <m/>
    <s v="acted"/>
    <d v="2023-05-30T00:00:00"/>
    <s v="nord"/>
    <s v="yatenga"/>
    <x v="6"/>
    <s v="central"/>
    <m/>
    <m/>
    <s v="ACTED Burkina Faso"/>
    <s v="Marché de Ouahigouya"/>
    <m/>
    <s v="oui"/>
    <m/>
    <x v="2"/>
    <m/>
    <m/>
    <s v="bidon"/>
    <n v="0"/>
    <n v="1"/>
    <n v="0"/>
    <n v="0"/>
    <n v="1"/>
    <m/>
    <m/>
    <m/>
    <m/>
    <m/>
    <m/>
    <m/>
    <m/>
    <m/>
    <m/>
    <m/>
    <m/>
    <s v="disponible"/>
    <s v="20l 25l"/>
    <n v="1"/>
    <n v="1"/>
    <n v="5000"/>
    <n v="7500"/>
    <s v="meme_pays"/>
    <m/>
    <m/>
    <n v="27"/>
    <n v="2"/>
    <n v="0"/>
    <n v="1000"/>
    <n v="750"/>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marmite7 marmite5"/>
    <n v="0"/>
    <n v="0"/>
    <n v="1"/>
    <n v="1"/>
    <n v="1"/>
    <n v="0"/>
    <n v="0"/>
    <n v="0"/>
    <n v="0"/>
    <n v="0"/>
    <n v="0"/>
    <n v="0"/>
    <n v="0"/>
    <n v="0"/>
    <n v="0"/>
    <n v="0"/>
    <n v="3"/>
    <n v="5"/>
    <m/>
    <m/>
    <m/>
    <m/>
    <m/>
    <m/>
    <m/>
    <m/>
    <m/>
    <m/>
    <m/>
    <m/>
    <m/>
    <m/>
    <m/>
    <m/>
    <m/>
    <m/>
    <m/>
    <m/>
    <m/>
    <m/>
    <m/>
    <m/>
    <m/>
    <m/>
    <m/>
    <s v="disponible"/>
    <s v="6kg 12kg 3kg"/>
    <n v="1"/>
    <n v="1"/>
    <n v="1"/>
    <n v="16000"/>
    <n v="28000"/>
    <n v="35000"/>
    <s v="meme_pays"/>
    <m/>
    <m/>
    <n v="20"/>
    <n v="3"/>
    <n v="0"/>
    <n v="500"/>
    <n v="500"/>
    <m/>
    <s v="disponible"/>
    <n v="9500"/>
    <s v="meme_localite"/>
    <m/>
    <m/>
    <n v="15"/>
    <n v="3"/>
    <n v="0"/>
    <n v="300"/>
    <n v="300"/>
    <m/>
    <s v="disponible"/>
    <n v="7500"/>
    <s v="meme_localite"/>
    <m/>
    <m/>
    <n v="25"/>
    <n v="3"/>
    <n v="0"/>
    <n v="300"/>
    <n v="200"/>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cheque transfert"/>
    <n v="0"/>
    <n v="0"/>
    <n v="1"/>
    <n v="1"/>
    <n v="0"/>
    <n v="1"/>
    <n v="0"/>
    <n v="0"/>
    <n v="0"/>
    <n v="0"/>
    <n v="0"/>
    <m/>
    <s v="oui_collectif"/>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moyen"/>
    <s v="oui"/>
    <m/>
    <s v="Le contexte d'insécurité impact sur notre commerce"/>
    <s v="baisse_un_peu"/>
    <s v="non"/>
    <m/>
    <m/>
    <s v="RAS"/>
    <m/>
    <s v="Achat des bidons se fait par commande"/>
    <m/>
    <m/>
    <n v="434127088"/>
    <d v="2023-05-31T07:55:05"/>
    <m/>
    <m/>
    <s v="submitted_via_web"/>
    <s v="bkf_icsm"/>
    <s v="vEg88UCoFGv45yEpkkQUHG"/>
    <m/>
  </r>
  <r>
    <n v="79"/>
    <s v="8a0ca638-d628-46c8-a59b-45ced3ad7077"/>
    <d v="2023-05-30T00:00:00"/>
    <s v="ouahigouya"/>
    <s v="ouahigouya2"/>
    <d v="2023-05-30T11:13:07"/>
    <d v="2023-05-30T15:57:01"/>
    <s v="audit.csv"/>
    <m/>
    <m/>
    <s v="acted"/>
    <d v="2023-05-30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500"/>
    <s v="meme_localite"/>
    <m/>
    <m/>
    <n v="10"/>
    <n v="3"/>
    <n v="0"/>
    <n v="250"/>
    <n v="200"/>
    <m/>
    <s v="disponible"/>
    <s v="sachet sac"/>
    <n v="1"/>
    <n v="1"/>
    <n v="7000"/>
    <n v="100"/>
    <s v="meme_pays"/>
    <m/>
    <m/>
    <n v="30"/>
    <n v="3"/>
    <n v="0"/>
    <n v="125"/>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charbon combustible_bois"/>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moyen"/>
    <s v="oui"/>
    <m/>
    <s v="Cela est dû à l'insécurité"/>
    <s v="baisse_un_peu"/>
    <s v="oui"/>
    <m/>
    <s v="Cela est dû à l' insécurité"/>
    <s v="Un remerciement"/>
    <m/>
    <s v="Ras"/>
    <m/>
    <m/>
    <n v="434127117"/>
    <d v="2023-05-31T07:55:06"/>
    <m/>
    <m/>
    <s v="submitted_via_web"/>
    <s v="bkf_icsm"/>
    <s v="vEg88UCoFGv45yEpkkQUHG"/>
    <m/>
  </r>
  <r>
    <n v="80"/>
    <s v="3602c3e2-80d1-410a-b080-6f4facf9fb9b"/>
    <d v="2023-05-30T00:00:00"/>
    <s v="ouahigouya"/>
    <s v="ouahigouya2"/>
    <d v="2023-05-30T12:12:50"/>
    <d v="2023-05-30T12:45:04"/>
    <s v="audit.csv"/>
    <m/>
    <m/>
    <s v="acted"/>
    <d v="2023-05-30T00:00:00"/>
    <s v="nord"/>
    <s v="yatenga"/>
    <x v="6"/>
    <s v="central"/>
    <m/>
    <m/>
    <s v="ACTED Burkina Faso"/>
    <s v="Marché de Ouahigouya"/>
    <m/>
    <s v="oui"/>
    <m/>
    <x v="2"/>
    <m/>
    <m/>
    <s v="seau"/>
    <n v="1"/>
    <n v="0"/>
    <n v="0"/>
    <n v="0"/>
    <n v="1"/>
    <m/>
    <s v="disponible"/>
    <n v="1000"/>
    <s v="meme_localite"/>
    <m/>
    <m/>
    <n v="10"/>
    <n v="2"/>
    <n v="0"/>
    <n v="125"/>
    <n v="20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5 marmite7 gobelet_plastique bassine natte sac_boro"/>
    <n v="0"/>
    <n v="0"/>
    <n v="0"/>
    <n v="1"/>
    <n v="1"/>
    <n v="0"/>
    <n v="1"/>
    <n v="0"/>
    <n v="1"/>
    <n v="1"/>
    <n v="0"/>
    <n v="0"/>
    <n v="0"/>
    <n v="0"/>
    <n v="1"/>
    <n v="0"/>
    <n v="6"/>
    <n v="8"/>
    <m/>
    <m/>
    <m/>
    <m/>
    <m/>
    <m/>
    <m/>
    <m/>
    <m/>
    <m/>
    <m/>
    <m/>
    <m/>
    <m/>
    <m/>
    <m/>
    <m/>
    <m/>
    <m/>
    <m/>
    <m/>
    <m/>
    <m/>
    <m/>
    <m/>
    <m/>
    <m/>
    <m/>
    <m/>
    <m/>
    <m/>
    <m/>
    <m/>
    <m/>
    <m/>
    <m/>
    <m/>
    <m/>
    <m/>
    <m/>
    <m/>
    <m/>
    <m/>
    <m/>
    <s v="disponible"/>
    <n v="5500"/>
    <s v="meme_localite"/>
    <m/>
    <m/>
    <n v="25"/>
    <n v="3"/>
    <n v="0"/>
    <n v="200"/>
    <n v="100"/>
    <m/>
    <s v="disponible"/>
    <n v="4500"/>
    <s v="meme_localite"/>
    <m/>
    <m/>
    <n v="14"/>
    <n v="2"/>
    <n v="0"/>
    <n v="300"/>
    <n v="250"/>
    <m/>
    <m/>
    <m/>
    <m/>
    <m/>
    <m/>
    <m/>
    <m/>
    <m/>
    <m/>
    <m/>
    <m/>
    <s v="disponible"/>
    <n v="150"/>
    <s v="meme_localite"/>
    <m/>
    <m/>
    <n v="7"/>
    <n v="2"/>
    <n v="0"/>
    <n v="350"/>
    <n v="300"/>
    <m/>
    <m/>
    <m/>
    <m/>
    <m/>
    <m/>
    <m/>
    <m/>
    <m/>
    <m/>
    <m/>
    <m/>
    <m/>
    <m/>
    <m/>
    <m/>
    <m/>
    <m/>
    <s v="disponible"/>
    <n v="1750"/>
    <s v="meme_localite"/>
    <m/>
    <m/>
    <n v="25"/>
    <n v="2"/>
    <n v="0"/>
    <n v="300"/>
    <n v="200"/>
    <m/>
    <s v="disponible"/>
    <n v="3000"/>
    <s v="meme_localite"/>
    <m/>
    <m/>
    <n v="7"/>
    <n v="3"/>
    <n v="0"/>
    <n v="500"/>
    <n v="350"/>
    <m/>
    <m/>
    <m/>
    <m/>
    <m/>
    <m/>
    <m/>
    <m/>
    <m/>
    <m/>
    <m/>
    <m/>
    <m/>
    <m/>
    <m/>
    <m/>
    <m/>
    <m/>
    <m/>
    <m/>
    <m/>
    <m/>
    <m/>
    <m/>
    <m/>
    <m/>
    <m/>
    <m/>
    <m/>
    <m/>
    <m/>
    <m/>
    <m/>
    <m/>
    <m/>
    <m/>
    <m/>
    <m/>
    <m/>
    <m/>
    <m/>
    <m/>
    <m/>
    <m/>
    <m/>
    <m/>
    <m/>
    <m/>
    <s v="disponible"/>
    <n v="200"/>
    <s v="meme_localite"/>
    <m/>
    <m/>
    <n v="10"/>
    <n v="1"/>
    <n v="0"/>
    <n v="800"/>
    <n v="5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beaucoup"/>
    <s v="oui"/>
    <m/>
    <s v="Il ya une mévente des marchandises sur le marché  cela est dû à insécurité"/>
    <s v="baisse_moyen"/>
    <s v="oui"/>
    <m/>
    <s v="Cela est dû au contexte d'insécurité"/>
    <s v="Le retour de la paix au Burkina Faso afin chacun puisse faire ses activités normalement"/>
    <m/>
    <s v="Ras"/>
    <m/>
    <m/>
    <n v="434127141"/>
    <d v="2023-05-31T07:55:08"/>
    <m/>
    <m/>
    <s v="submitted_via_web"/>
    <s v="bkf_icsm"/>
    <s v="vEg88UCoFGv45yEpkkQUHG"/>
    <m/>
  </r>
  <r>
    <n v="81"/>
    <s v="fcb1f2ac-b2f6-445c-b45d-26aeccb90628"/>
    <d v="2023-05-30T00:00:00"/>
    <s v="ouahigouya"/>
    <s v="ouahigouya2"/>
    <d v="2023-05-30T13:17:39"/>
    <d v="2023-05-30T13:35:09"/>
    <s v="audit.csv"/>
    <m/>
    <m/>
    <s v="acted"/>
    <d v="2023-05-30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corde tenaille pelle"/>
    <n v="0"/>
    <n v="1"/>
    <n v="1"/>
    <n v="1"/>
    <n v="0"/>
    <n v="3"/>
    <m/>
    <m/>
    <m/>
    <m/>
    <m/>
    <m/>
    <m/>
    <m/>
    <m/>
    <m/>
    <m/>
    <m/>
    <s v="disponible"/>
    <n v="3000"/>
    <s v="meme_pays"/>
    <m/>
    <m/>
    <n v="7"/>
    <n v="4"/>
    <n v="0"/>
    <n v="2750"/>
    <n v="2500"/>
    <m/>
    <s v="disponible"/>
    <n v="1500"/>
    <s v="meme_pays"/>
    <m/>
    <m/>
    <n v="30"/>
    <n v="3"/>
    <n v="0"/>
    <n v="100"/>
    <n v="100"/>
    <m/>
    <s v="disponible"/>
    <n v="2000"/>
    <s v="meme_pays"/>
    <m/>
    <m/>
    <n v="30"/>
    <n v="5"/>
    <n v="0"/>
    <n v="300"/>
    <n v="200"/>
    <m/>
    <s v="non"/>
    <m/>
    <m/>
    <m/>
    <m/>
    <m/>
    <m/>
    <m/>
    <m/>
    <m/>
    <m/>
    <m/>
    <m/>
    <m/>
    <m/>
    <m/>
    <m/>
    <m/>
    <m/>
    <m/>
    <m/>
    <m/>
    <m/>
    <s v="prix_constants"/>
    <n v="1"/>
    <n v="0"/>
    <n v="0"/>
    <n v="0"/>
    <m/>
    <m/>
    <m/>
    <m/>
    <m/>
    <m/>
    <m/>
    <m/>
    <m/>
    <m/>
    <m/>
    <m/>
    <m/>
    <m/>
    <m/>
    <m/>
    <m/>
    <m/>
    <m/>
    <m/>
    <m/>
    <m/>
    <m/>
    <m/>
    <m/>
    <m/>
    <m/>
    <m/>
    <m/>
    <m/>
    <m/>
    <m/>
    <m/>
    <m/>
    <m/>
    <m/>
    <m/>
    <m/>
    <m/>
    <m/>
    <m/>
    <s v="lampe"/>
    <n v="0"/>
    <n v="0"/>
    <n v="0"/>
    <n v="0"/>
    <n v="0"/>
    <n v="0"/>
    <n v="0"/>
    <n v="0"/>
    <n v="0"/>
    <n v="0"/>
    <n v="0"/>
    <n v="0"/>
    <n v="1"/>
    <n v="0"/>
    <n v="0"/>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25"/>
    <n v="5"/>
    <n v="0"/>
    <n v="300"/>
    <n v="150"/>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routes_ganes"/>
    <n v="0"/>
    <n v="0"/>
    <n v="0"/>
    <n v="0"/>
    <n v="1"/>
    <n v="0"/>
    <n v="0"/>
    <n v="0"/>
    <n v="0"/>
    <m/>
    <s v="aucun"/>
    <n v="1"/>
    <n v="0"/>
    <n v="0"/>
    <n v="0"/>
    <n v="0"/>
    <n v="0"/>
    <n v="0"/>
    <n v="0"/>
    <n v="0"/>
    <m/>
    <s v="baisse_moyen"/>
    <s v="oui"/>
    <m/>
    <s v="Cela est dû l'insécurité"/>
    <s v="baisse_un_peu"/>
    <s v="oui"/>
    <m/>
    <s v="Cela est dû à l'insécurité"/>
    <s v="La baisse du commerce en général"/>
    <m/>
    <s v="Ras"/>
    <m/>
    <m/>
    <n v="434127164"/>
    <d v="2023-05-31T07:55:10"/>
    <m/>
    <m/>
    <s v="submitted_via_web"/>
    <s v="bkf_icsm"/>
    <s v="vEg88UCoFGv45yEpkkQUHG"/>
    <m/>
  </r>
  <r>
    <n v="82"/>
    <s v="d9b9a43c-f04b-4f54-93c2-35ef3a4e3e53"/>
    <d v="2023-05-30T00:00:00"/>
    <s v="ouahigouya"/>
    <s v="ouahigouya2"/>
    <d v="2023-05-30T13:56:52"/>
    <d v="2023-05-30T14:17:46"/>
    <s v="audit.csv"/>
    <m/>
    <m/>
    <s v="acted"/>
    <d v="2023-05-30T00:00:00"/>
    <s v="nord"/>
    <s v="yatenga"/>
    <x v="6"/>
    <s v="central"/>
    <m/>
    <m/>
    <s v="ACTED Burkina Faso"/>
    <s v="Marché de Ouahigouya"/>
    <m/>
    <s v="oui"/>
    <m/>
    <x v="2"/>
    <m/>
    <m/>
    <s v="seau bidon"/>
    <n v="1"/>
    <n v="1"/>
    <n v="0"/>
    <n v="0"/>
    <n v="2"/>
    <m/>
    <s v="disponible"/>
    <n v="1250"/>
    <s v="meme_pays"/>
    <m/>
    <m/>
    <n v="21"/>
    <n v="3"/>
    <n v="0"/>
    <n v="1000"/>
    <n v="500"/>
    <m/>
    <s v="disponible"/>
    <s v="20l"/>
    <n v="1"/>
    <n v="0"/>
    <n v="5000"/>
    <m/>
    <s v="meme_pays"/>
    <m/>
    <m/>
    <n v="30"/>
    <n v="5"/>
    <n v="0"/>
    <n v="500"/>
    <n v="200"/>
    <m/>
    <m/>
    <m/>
    <m/>
    <m/>
    <m/>
    <m/>
    <m/>
    <m/>
    <m/>
    <m/>
    <m/>
    <m/>
    <m/>
    <m/>
    <m/>
    <s v="non"/>
    <m/>
    <m/>
    <m/>
    <m/>
    <m/>
    <m/>
    <m/>
    <m/>
    <m/>
    <m/>
    <m/>
    <m/>
    <m/>
    <m/>
    <m/>
    <m/>
    <m/>
    <m/>
    <m/>
    <m/>
    <m/>
    <s v="prix_constants"/>
    <n v="1"/>
    <n v="0"/>
    <n v="0"/>
    <n v="0"/>
    <m/>
    <m/>
    <m/>
    <m/>
    <m/>
    <m/>
    <m/>
    <m/>
    <m/>
    <m/>
    <m/>
    <m/>
    <m/>
    <m/>
    <m/>
    <m/>
    <m/>
    <m/>
    <m/>
    <m/>
    <m/>
    <m/>
    <m/>
    <m/>
    <m/>
    <m/>
    <m/>
    <m/>
    <m/>
    <m/>
    <m/>
    <m/>
    <m/>
    <m/>
    <m/>
    <m/>
    <m/>
    <m/>
    <m/>
    <s v="bache"/>
    <n v="1"/>
    <n v="0"/>
    <n v="0"/>
    <n v="0"/>
    <n v="0"/>
    <n v="1"/>
    <m/>
    <s v="disponible"/>
    <n v="6000"/>
    <s v="meme_pays"/>
    <m/>
    <m/>
    <n v="45"/>
    <n v="5"/>
    <n v="0"/>
    <n v="500"/>
    <n v="350"/>
    <m/>
    <m/>
    <m/>
    <m/>
    <m/>
    <m/>
    <m/>
    <m/>
    <m/>
    <m/>
    <m/>
    <m/>
    <m/>
    <m/>
    <m/>
    <m/>
    <m/>
    <m/>
    <m/>
    <m/>
    <m/>
    <m/>
    <m/>
    <m/>
    <m/>
    <m/>
    <m/>
    <m/>
    <m/>
    <m/>
    <m/>
    <m/>
    <m/>
    <m/>
    <s v="non"/>
    <m/>
    <m/>
    <m/>
    <m/>
    <m/>
    <m/>
    <m/>
    <m/>
    <m/>
    <m/>
    <m/>
    <m/>
    <m/>
    <m/>
    <m/>
    <m/>
    <m/>
    <m/>
    <m/>
    <m/>
    <m/>
    <m/>
    <s v="prix_constants"/>
    <n v="1"/>
    <n v="0"/>
    <n v="0"/>
    <n v="0"/>
    <m/>
    <m/>
    <m/>
    <m/>
    <m/>
    <m/>
    <m/>
    <m/>
    <m/>
    <m/>
    <m/>
    <m/>
    <m/>
    <m/>
    <m/>
    <m/>
    <m/>
    <m/>
    <m/>
    <m/>
    <m/>
    <m/>
    <m/>
    <m/>
    <m/>
    <m/>
    <m/>
    <m/>
    <m/>
    <m/>
    <m/>
    <m/>
    <m/>
    <m/>
    <m/>
    <m/>
    <m/>
    <m/>
    <m/>
    <m/>
    <m/>
    <s v="assiette gobelet_plastique gobelet_acier moustiquaire"/>
    <n v="0"/>
    <n v="0"/>
    <n v="0"/>
    <n v="0"/>
    <n v="0"/>
    <n v="1"/>
    <n v="1"/>
    <n v="1"/>
    <n v="0"/>
    <n v="0"/>
    <n v="0"/>
    <n v="1"/>
    <n v="0"/>
    <n v="0"/>
    <n v="0"/>
    <n v="0"/>
    <n v="4"/>
    <n v="7"/>
    <m/>
    <m/>
    <m/>
    <m/>
    <m/>
    <m/>
    <m/>
    <m/>
    <m/>
    <m/>
    <m/>
    <m/>
    <m/>
    <m/>
    <m/>
    <m/>
    <m/>
    <m/>
    <m/>
    <m/>
    <m/>
    <m/>
    <m/>
    <m/>
    <m/>
    <m/>
    <m/>
    <m/>
    <m/>
    <m/>
    <m/>
    <m/>
    <m/>
    <m/>
    <m/>
    <m/>
    <m/>
    <m/>
    <m/>
    <m/>
    <m/>
    <m/>
    <m/>
    <m/>
    <m/>
    <m/>
    <m/>
    <m/>
    <m/>
    <m/>
    <m/>
    <m/>
    <m/>
    <m/>
    <m/>
    <m/>
    <m/>
    <m/>
    <m/>
    <m/>
    <m/>
    <m/>
    <m/>
    <m/>
    <m/>
    <m/>
    <s v="disponible"/>
    <n v="2000"/>
    <s v="meme_pays"/>
    <m/>
    <m/>
    <n v="20"/>
    <n v="5"/>
    <n v="0"/>
    <n v="200"/>
    <n v="150"/>
    <m/>
    <s v="disponible"/>
    <n v="200"/>
    <s v="meme_pays"/>
    <m/>
    <m/>
    <n v="30"/>
    <n v="3"/>
    <n v="0"/>
    <n v="750"/>
    <n v="500"/>
    <m/>
    <s v="disponible"/>
    <s v="0_25l 0_5l 1l"/>
    <n v="1"/>
    <n v="1"/>
    <n v="1"/>
    <n v="1200"/>
    <n v="1750"/>
    <n v="2750"/>
    <s v="meme_pays"/>
    <m/>
    <m/>
    <n v="21"/>
    <n v="3"/>
    <n v="0"/>
    <n v="1000"/>
    <n v="500"/>
    <m/>
    <m/>
    <m/>
    <m/>
    <m/>
    <m/>
    <m/>
    <m/>
    <m/>
    <m/>
    <m/>
    <m/>
    <m/>
    <m/>
    <m/>
    <m/>
    <m/>
    <m/>
    <m/>
    <m/>
    <m/>
    <m/>
    <m/>
    <m/>
    <m/>
    <m/>
    <m/>
    <m/>
    <m/>
    <m/>
    <m/>
    <m/>
    <m/>
    <m/>
    <s v="disponible"/>
    <n v="5000"/>
    <s v="meme_pays"/>
    <m/>
    <m/>
    <n v="45"/>
    <n v="5"/>
    <n v="0"/>
    <n v="1000"/>
    <n v="500"/>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cheque"/>
    <n v="0"/>
    <n v="0"/>
    <n v="1"/>
    <n v="1"/>
    <n v="0"/>
    <n v="1"/>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beaucoup"/>
    <s v="oui"/>
    <m/>
    <s v="C'est le contexte d'insécurité"/>
    <s v="baisse_moyen"/>
    <s v="oui"/>
    <m/>
    <s v="Le contexte d'insécurité"/>
    <s v="Un remerciement"/>
    <m/>
    <s v="Ras"/>
    <m/>
    <m/>
    <n v="434127185"/>
    <d v="2023-05-31T07:55:12"/>
    <m/>
    <m/>
    <s v="submitted_via_web"/>
    <s v="bkf_icsm"/>
    <s v="vEg88UCoFGv45yEpkkQUHG"/>
    <m/>
  </r>
  <r>
    <n v="83"/>
    <s v="dbc11e8e-8ab5-4471-b4ff-139b46461e14"/>
    <d v="2023-05-30T00:00:00"/>
    <s v="ouahigouya"/>
    <s v="ouahigouya2"/>
    <d v="2023-05-30T14:49:04"/>
    <d v="2023-05-30T15:19:28"/>
    <s v="audit.csv"/>
    <m/>
    <m/>
    <s v="acted"/>
    <d v="2023-05-30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30"/>
    <n v="5"/>
    <n v="0"/>
    <n v="200"/>
    <n v="75"/>
    <m/>
    <s v="disponible"/>
    <n v="3000"/>
    <s v="meme_pays"/>
    <m/>
    <m/>
    <n v="21"/>
    <n v="3"/>
    <n v="0"/>
    <n v="60"/>
    <n v="45"/>
    <m/>
    <m/>
    <m/>
    <m/>
    <m/>
    <m/>
    <m/>
    <m/>
    <m/>
    <m/>
    <m/>
    <m/>
    <m/>
    <m/>
    <m/>
    <m/>
    <m/>
    <m/>
    <m/>
    <m/>
    <m/>
    <m/>
    <m/>
    <s v="non"/>
    <m/>
    <m/>
    <m/>
    <m/>
    <m/>
    <m/>
    <m/>
    <m/>
    <m/>
    <m/>
    <m/>
    <m/>
    <m/>
    <m/>
    <m/>
    <m/>
    <m/>
    <m/>
    <m/>
    <m/>
    <m/>
    <m/>
    <s v="prix_constants"/>
    <n v="1"/>
    <n v="0"/>
    <n v="0"/>
    <n v="0"/>
    <m/>
    <m/>
    <m/>
    <m/>
    <m/>
    <m/>
    <m/>
    <m/>
    <m/>
    <m/>
    <m/>
    <m/>
    <m/>
    <m/>
    <m/>
    <m/>
    <m/>
    <m/>
    <m/>
    <m/>
    <m/>
    <m/>
    <m/>
    <m/>
    <m/>
    <m/>
    <m/>
    <m/>
    <m/>
    <m/>
    <m/>
    <m/>
    <m/>
    <m/>
    <m/>
    <m/>
    <m/>
    <m/>
    <m/>
    <m/>
    <m/>
    <s v="sac_boro natte"/>
    <n v="0"/>
    <n v="0"/>
    <n v="0"/>
    <n v="0"/>
    <n v="0"/>
    <n v="0"/>
    <n v="0"/>
    <n v="0"/>
    <n v="0"/>
    <n v="1"/>
    <n v="0"/>
    <n v="0"/>
    <n v="0"/>
    <n v="0"/>
    <n v="1"/>
    <n v="0"/>
    <n v="2"/>
    <n v="5"/>
    <m/>
    <m/>
    <m/>
    <m/>
    <m/>
    <m/>
    <m/>
    <m/>
    <m/>
    <m/>
    <m/>
    <m/>
    <m/>
    <m/>
    <m/>
    <m/>
    <m/>
    <m/>
    <m/>
    <m/>
    <m/>
    <m/>
    <m/>
    <m/>
    <m/>
    <m/>
    <m/>
    <m/>
    <m/>
    <m/>
    <m/>
    <m/>
    <m/>
    <m/>
    <m/>
    <m/>
    <m/>
    <m/>
    <m/>
    <m/>
    <m/>
    <m/>
    <m/>
    <m/>
    <m/>
    <m/>
    <m/>
    <m/>
    <m/>
    <m/>
    <m/>
    <m/>
    <m/>
    <m/>
    <m/>
    <m/>
    <m/>
    <m/>
    <m/>
    <m/>
    <m/>
    <m/>
    <m/>
    <m/>
    <m/>
    <m/>
    <m/>
    <m/>
    <m/>
    <m/>
    <m/>
    <m/>
    <m/>
    <m/>
    <m/>
    <m/>
    <m/>
    <m/>
    <m/>
    <m/>
    <m/>
    <m/>
    <m/>
    <m/>
    <m/>
    <m/>
    <m/>
    <m/>
    <m/>
    <m/>
    <m/>
    <m/>
    <m/>
    <m/>
    <m/>
    <m/>
    <m/>
    <m/>
    <m/>
    <m/>
    <m/>
    <m/>
    <m/>
    <m/>
    <m/>
    <m/>
    <m/>
    <m/>
    <m/>
    <m/>
    <m/>
    <m/>
    <m/>
    <m/>
    <m/>
    <m/>
    <s v="disponible"/>
    <n v="3000"/>
    <s v="meme_pays"/>
    <m/>
    <m/>
    <n v="30"/>
    <n v="3"/>
    <n v="0"/>
    <n v="500"/>
    <n v="300"/>
    <m/>
    <m/>
    <m/>
    <m/>
    <m/>
    <m/>
    <m/>
    <m/>
    <m/>
    <m/>
    <m/>
    <m/>
    <m/>
    <m/>
    <m/>
    <m/>
    <m/>
    <m/>
    <m/>
    <m/>
    <m/>
    <m/>
    <m/>
    <m/>
    <m/>
    <m/>
    <m/>
    <m/>
    <m/>
    <m/>
    <m/>
    <m/>
    <m/>
    <m/>
    <m/>
    <m/>
    <m/>
    <m/>
    <m/>
    <m/>
    <m/>
    <m/>
    <m/>
    <m/>
    <m/>
    <m/>
    <m/>
    <m/>
    <s v="disponible"/>
    <n v="200"/>
    <s v="meme_pays"/>
    <m/>
    <m/>
    <n v="2"/>
    <n v="4"/>
    <n v="1"/>
    <n v="500"/>
    <n v="5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beaucoup"/>
    <s v="oui"/>
    <m/>
    <s v="La cause est dû l'insécurité"/>
    <s v="baisse_moyen"/>
    <s v="oui"/>
    <m/>
    <s v="Cela est dû à l'insécurité"/>
    <s v="Le retour de la paix au Burkina"/>
    <m/>
    <s v="Ras"/>
    <m/>
    <m/>
    <n v="434127212"/>
    <d v="2023-05-31T07:55:14"/>
    <m/>
    <m/>
    <s v="submitted_via_web"/>
    <s v="bkf_icsm"/>
    <s v="vEg88UCoFGv45yEpkkQUHG"/>
    <m/>
  </r>
  <r>
    <n v="84"/>
    <s v="7692e8d8-fe43-4404-9cb4-0fb1aa9d939c"/>
    <d v="2023-05-30T00:00:00"/>
    <s v="ouahigouya"/>
    <s v="ouahigouya3"/>
    <d v="2023-05-30T09:27:36"/>
    <d v="2023-05-30T09:46:48"/>
    <s v="audit.csv"/>
    <m/>
    <m/>
    <s v="acted"/>
    <d v="2023-05-30T00:00:00"/>
    <s v="nord"/>
    <s v="yatenga"/>
    <x v="6"/>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n v="1"/>
    <n v="0"/>
    <n v="0"/>
    <n v="0"/>
    <n v="0"/>
    <n v="1"/>
    <m/>
    <s v="peudisponible"/>
    <n v="4500"/>
    <s v="meme_localite"/>
    <m/>
    <m/>
    <n v="30"/>
    <n v="2"/>
    <n v="0"/>
    <n v="30"/>
    <n v="100"/>
    <m/>
    <m/>
    <m/>
    <m/>
    <m/>
    <m/>
    <m/>
    <m/>
    <m/>
    <m/>
    <m/>
    <m/>
    <m/>
    <m/>
    <m/>
    <m/>
    <m/>
    <m/>
    <m/>
    <m/>
    <m/>
    <m/>
    <m/>
    <m/>
    <m/>
    <m/>
    <m/>
    <m/>
    <m/>
    <m/>
    <m/>
    <m/>
    <m/>
    <m/>
    <s v="non"/>
    <m/>
    <m/>
    <m/>
    <m/>
    <m/>
    <m/>
    <m/>
    <m/>
    <m/>
    <m/>
    <m/>
    <m/>
    <m/>
    <m/>
    <m/>
    <m/>
    <m/>
    <m/>
    <m/>
    <m/>
    <m/>
    <m/>
    <s v="prix_constants"/>
    <n v="1"/>
    <n v="0"/>
    <n v="0"/>
    <n v="0"/>
    <m/>
    <m/>
    <m/>
    <m/>
    <m/>
    <m/>
    <m/>
    <m/>
    <m/>
    <m/>
    <m/>
    <m/>
    <m/>
    <m/>
    <m/>
    <m/>
    <m/>
    <m/>
    <m/>
    <m/>
    <m/>
    <m/>
    <m/>
    <m/>
    <m/>
    <m/>
    <m/>
    <m/>
    <m/>
    <m/>
    <m/>
    <m/>
    <m/>
    <m/>
    <m/>
    <m/>
    <m/>
    <m/>
    <m/>
    <m/>
    <m/>
    <s v="combustible_gaz"/>
    <n v="0"/>
    <n v="0"/>
    <n v="1"/>
    <n v="0"/>
    <n v="0"/>
    <n v="0"/>
    <n v="0"/>
    <n v="0"/>
    <n v="0"/>
    <n v="0"/>
    <n v="0"/>
    <n v="0"/>
    <n v="0"/>
    <n v="0"/>
    <n v="0"/>
    <n v="0"/>
    <n v="1"/>
    <n v="3"/>
    <m/>
    <m/>
    <m/>
    <m/>
    <m/>
    <m/>
    <m/>
    <m/>
    <m/>
    <m/>
    <m/>
    <m/>
    <m/>
    <m/>
    <m/>
    <m/>
    <m/>
    <m/>
    <m/>
    <m/>
    <m/>
    <m/>
    <m/>
    <m/>
    <m/>
    <m/>
    <m/>
    <s v="disponible"/>
    <s v="3kg 6kg 12kg"/>
    <n v="1"/>
    <n v="1"/>
    <n v="1"/>
    <n v="15000"/>
    <n v="28000"/>
    <n v="35000"/>
    <s v="meme_pays"/>
    <m/>
    <m/>
    <n v="30"/>
    <n v="2"/>
    <n v="0"/>
    <n v="2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augmente_moyen"/>
    <s v="oui"/>
    <s v="C'est dû au déplacement. Plusieurs commerçants se deplacés dans la ville"/>
    <m/>
    <s v="baisse_un_peu"/>
    <s v="non"/>
    <m/>
    <m/>
    <s v="Il n'y a plus de marché"/>
    <m/>
    <s v="Ras"/>
    <m/>
    <m/>
    <n v="434127956"/>
    <d v="2023-05-31T07:56:23"/>
    <m/>
    <m/>
    <s v="submitted_via_web"/>
    <s v="bkf_icsm"/>
    <s v="vEg88UCoFGv45yEpkkQUHG"/>
    <m/>
  </r>
  <r>
    <n v="85"/>
    <s v="4da60854-e017-432e-b7ed-127f7bc16962"/>
    <d v="2023-05-30T00:00:00"/>
    <s v="ouahigouya"/>
    <s v="ouahigouya3"/>
    <d v="2023-05-30T09:46:54"/>
    <d v="2023-05-30T10:16:12"/>
    <s v="audit.csv"/>
    <m/>
    <m/>
    <s v="acted"/>
    <d v="2023-05-30T00:00:00"/>
    <s v="nord"/>
    <s v="yatenga"/>
    <x v="6"/>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n v="0"/>
    <n v="0"/>
    <n v="0"/>
    <n v="0"/>
    <n v="0"/>
    <n v="0"/>
    <n v="0"/>
    <n v="0"/>
    <n v="0"/>
    <n v="1"/>
    <n v="0"/>
    <n v="0"/>
    <n v="0"/>
    <n v="0"/>
    <n v="0"/>
    <n v="0"/>
    <n v="1"/>
    <n v="3"/>
    <m/>
    <m/>
    <m/>
    <m/>
    <m/>
    <m/>
    <m/>
    <m/>
    <m/>
    <m/>
    <m/>
    <m/>
    <m/>
    <m/>
    <m/>
    <m/>
    <m/>
    <m/>
    <m/>
    <m/>
    <m/>
    <m/>
    <m/>
    <m/>
    <m/>
    <m/>
    <m/>
    <m/>
    <m/>
    <m/>
    <m/>
    <m/>
    <m/>
    <m/>
    <m/>
    <m/>
    <m/>
    <m/>
    <m/>
    <m/>
    <m/>
    <m/>
    <m/>
    <m/>
    <m/>
    <m/>
    <m/>
    <m/>
    <m/>
    <m/>
    <m/>
    <m/>
    <m/>
    <m/>
    <m/>
    <m/>
    <m/>
    <m/>
    <m/>
    <m/>
    <m/>
    <m/>
    <m/>
    <m/>
    <m/>
    <m/>
    <m/>
    <m/>
    <m/>
    <m/>
    <m/>
    <m/>
    <m/>
    <m/>
    <m/>
    <m/>
    <m/>
    <m/>
    <m/>
    <m/>
    <m/>
    <m/>
    <m/>
    <m/>
    <m/>
    <m/>
    <m/>
    <m/>
    <m/>
    <m/>
    <m/>
    <m/>
    <m/>
    <m/>
    <m/>
    <m/>
    <m/>
    <m/>
    <m/>
    <m/>
    <m/>
    <m/>
    <m/>
    <m/>
    <m/>
    <m/>
    <m/>
    <m/>
    <m/>
    <m/>
    <m/>
    <m/>
    <m/>
    <m/>
    <m/>
    <m/>
    <s v="peudisponible"/>
    <n v="3000"/>
    <s v="meme_localite"/>
    <m/>
    <m/>
    <n v="30"/>
    <n v="1"/>
    <n v="0"/>
    <n v="200"/>
    <n v="500"/>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augmente_moyen"/>
    <s v="oui"/>
    <s v="Beaucoup de commerçants se sont déplacés sur la ville"/>
    <m/>
    <s v="baisse_un_peu"/>
    <s v="non"/>
    <m/>
    <m/>
    <s v="Le pouvoir d'achat a beaucoup baissé"/>
    <m/>
    <s v="Ras"/>
    <m/>
    <m/>
    <n v="434127972"/>
    <d v="2023-05-31T07:56:25"/>
    <m/>
    <m/>
    <s v="submitted_via_web"/>
    <s v="bkf_icsm"/>
    <s v="vEg88UCoFGv45yEpkkQUHG"/>
    <m/>
  </r>
  <r>
    <n v="86"/>
    <s v="0892a766-9668-49d8-83ed-0121d7f4ee36"/>
    <d v="2023-05-30T00:00:00"/>
    <s v="ouahigouya"/>
    <s v="ouahigouya3"/>
    <d v="2023-05-30T10:16:27"/>
    <d v="2023-05-30T10:56:50"/>
    <s v="audit.csv"/>
    <m/>
    <m/>
    <s v="acted"/>
    <d v="2023-05-30T00:00:00"/>
    <s v="nord"/>
    <s v="yatenga"/>
    <x v="6"/>
    <s v="central"/>
    <m/>
    <m/>
    <s v="ACTED Burkina Faso"/>
    <s v="Marché de Ouahigouya"/>
    <m/>
    <s v="oui"/>
    <m/>
    <x v="2"/>
    <m/>
    <m/>
    <s v="savon400gr"/>
    <n v="0"/>
    <n v="0"/>
    <n v="1"/>
    <n v="0"/>
    <n v="1"/>
    <m/>
    <m/>
    <m/>
    <m/>
    <m/>
    <m/>
    <m/>
    <m/>
    <m/>
    <m/>
    <m/>
    <m/>
    <m/>
    <m/>
    <m/>
    <m/>
    <m/>
    <m/>
    <m/>
    <m/>
    <m/>
    <m/>
    <m/>
    <m/>
    <m/>
    <m/>
    <m/>
    <s v="disponible"/>
    <s v="boule400g boule250g"/>
    <n v="1"/>
    <n v="1"/>
    <n v="300"/>
    <n v="500"/>
    <s v="meme_localite"/>
    <m/>
    <m/>
    <n v="20"/>
    <n v="1"/>
    <n v="0"/>
    <n v="500"/>
    <n v="1000"/>
    <m/>
    <s v="non"/>
    <m/>
    <m/>
    <m/>
    <m/>
    <m/>
    <m/>
    <m/>
    <m/>
    <m/>
    <m/>
    <m/>
    <m/>
    <m/>
    <m/>
    <m/>
    <m/>
    <m/>
    <m/>
    <m/>
    <m/>
    <m/>
    <s v="prix_constants"/>
    <n v="1"/>
    <n v="0"/>
    <n v="0"/>
    <n v="0"/>
    <m/>
    <m/>
    <m/>
    <m/>
    <m/>
    <m/>
    <m/>
    <m/>
    <m/>
    <m/>
    <m/>
    <m/>
    <m/>
    <m/>
    <m/>
    <m/>
    <m/>
    <m/>
    <m/>
    <m/>
    <m/>
    <m/>
    <m/>
    <m/>
    <m/>
    <m/>
    <m/>
    <m/>
    <m/>
    <m/>
    <m/>
    <m/>
    <m/>
    <m/>
    <m/>
    <m/>
    <m/>
    <m/>
    <m/>
    <s v="bache"/>
    <n v="1"/>
    <n v="0"/>
    <n v="0"/>
    <n v="0"/>
    <n v="0"/>
    <n v="1"/>
    <m/>
    <s v="disponible"/>
    <n v="5000"/>
    <s v="meme_localite"/>
    <m/>
    <m/>
    <n v="30"/>
    <n v="1"/>
    <n v="0"/>
    <n v="100"/>
    <n v="2000"/>
    <m/>
    <m/>
    <m/>
    <m/>
    <m/>
    <m/>
    <m/>
    <m/>
    <m/>
    <m/>
    <m/>
    <m/>
    <m/>
    <m/>
    <m/>
    <m/>
    <m/>
    <m/>
    <m/>
    <m/>
    <m/>
    <m/>
    <m/>
    <m/>
    <m/>
    <m/>
    <m/>
    <m/>
    <m/>
    <m/>
    <m/>
    <m/>
    <m/>
    <m/>
    <s v="non"/>
    <m/>
    <m/>
    <m/>
    <m/>
    <m/>
    <m/>
    <m/>
    <m/>
    <m/>
    <m/>
    <m/>
    <m/>
    <m/>
    <m/>
    <m/>
    <m/>
    <m/>
    <m/>
    <m/>
    <m/>
    <m/>
    <m/>
    <s v="prix_constants"/>
    <n v="1"/>
    <n v="0"/>
    <n v="0"/>
    <n v="0"/>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50"/>
    <s v="meme_localite"/>
    <m/>
    <m/>
    <n v="30"/>
    <n v="1"/>
    <n v="0"/>
    <n v="90"/>
    <n v="500"/>
    <m/>
    <m/>
    <m/>
    <m/>
    <m/>
    <m/>
    <m/>
    <m/>
    <m/>
    <m/>
    <m/>
    <m/>
    <m/>
    <m/>
    <m/>
    <m/>
    <m/>
    <m/>
    <m/>
    <m/>
    <m/>
    <m/>
    <m/>
    <m/>
    <m/>
    <m/>
    <s v="non"/>
    <m/>
    <m/>
    <m/>
    <m/>
    <m/>
    <m/>
    <m/>
    <m/>
    <m/>
    <m/>
    <m/>
    <m/>
    <m/>
    <m/>
    <m/>
    <m/>
    <m/>
    <m/>
    <m/>
    <m/>
    <m/>
    <m/>
    <m/>
    <m/>
    <m/>
    <m/>
    <m/>
    <m/>
    <m/>
    <m/>
    <m/>
    <m/>
    <m/>
    <s v="prix_hausse"/>
    <n v="0"/>
    <n v="1"/>
    <n v="0"/>
    <n v="0"/>
    <s v="lampe"/>
    <n v="0"/>
    <n v="0"/>
    <n v="0"/>
    <n v="0"/>
    <n v="0"/>
    <n v="0"/>
    <n v="0"/>
    <n v="0"/>
    <n v="0"/>
    <n v="0"/>
    <n v="0"/>
    <n v="0"/>
    <n v="1"/>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augmente_un_peu"/>
    <s v="oui"/>
    <s v="C'est dû au déplacement des populations vers la ville_x000a_"/>
    <m/>
    <s v="meme"/>
    <m/>
    <m/>
    <m/>
    <s v="Les achats se font rares"/>
    <m/>
    <m/>
    <m/>
    <m/>
    <n v="434127986"/>
    <d v="2023-05-31T07:56:26"/>
    <m/>
    <m/>
    <s v="submitted_via_web"/>
    <s v="bkf_icsm"/>
    <s v="vEg88UCoFGv45yEpkkQUHG"/>
    <m/>
  </r>
  <r>
    <n v="87"/>
    <s v="c1c95ce1-d330-4729-834a-d31424755987"/>
    <d v="2023-05-30T00:00:00"/>
    <s v="ouahigouya"/>
    <s v="ouahigouya3"/>
    <d v="2023-05-30T11:12:22"/>
    <d v="2023-05-30T11:31:52"/>
    <s v="audit.csv"/>
    <m/>
    <m/>
    <s v="acted"/>
    <d v="2023-05-30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500"/>
    <s v="meme_localite"/>
    <m/>
    <m/>
    <n v="7"/>
    <n v="10"/>
    <n v="1"/>
    <n v="250"/>
    <n v="100"/>
    <m/>
    <s v="disponible"/>
    <s v="sac sachet"/>
    <n v="1"/>
    <n v="1"/>
    <n v="7000"/>
    <n v="100"/>
    <s v="meme_pays"/>
    <m/>
    <m/>
    <n v="30"/>
    <n v="5"/>
    <n v="0"/>
    <n v="1000"/>
    <n v="10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securite"/>
    <n v="1"/>
    <n v="0"/>
    <n v="0"/>
    <n v="0"/>
    <n v="0"/>
    <n v="0"/>
    <n v="0"/>
    <n v="0"/>
    <n v="0"/>
    <n v="0"/>
    <n v="0"/>
    <m/>
    <m/>
    <s v="prix_hausse"/>
    <n v="0"/>
    <n v="1"/>
    <n v="0"/>
    <n v="0"/>
    <s v="combustible_charbon"/>
    <n v="0"/>
    <n v="1"/>
    <n v="0"/>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oui_point_de_vente"/>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marchandises"/>
    <n v="0"/>
    <n v="0"/>
    <n v="1"/>
    <n v="0"/>
    <n v="0"/>
    <n v="0"/>
    <n v="0"/>
    <n v="0"/>
    <n v="0"/>
    <m/>
    <s v="meme"/>
    <m/>
    <m/>
    <m/>
    <s v="meme"/>
    <m/>
    <m/>
    <m/>
    <m/>
    <m/>
    <m/>
    <m/>
    <m/>
    <n v="434127997"/>
    <d v="2023-05-31T07:56:27"/>
    <m/>
    <m/>
    <s v="submitted_via_web"/>
    <s v="bkf_icsm"/>
    <s v="vEg88UCoFGv45yEpkkQUHG"/>
    <m/>
  </r>
  <r>
    <n v="88"/>
    <s v="03b170b8-0f61-4c81-a438-418bd7b96443"/>
    <d v="2023-05-30T00:00:00"/>
    <s v="ouahigouya"/>
    <s v="ouahigouya3"/>
    <d v="2023-05-30T12:13:12"/>
    <d v="2023-05-30T12:36:52"/>
    <s v="audit.csv"/>
    <m/>
    <m/>
    <s v="acted"/>
    <d v="2023-05-30T00:00:00"/>
    <s v="nord"/>
    <s v="yatenga"/>
    <x v="6"/>
    <s v="central"/>
    <m/>
    <m/>
    <s v="ACTED Burkina Faso"/>
    <s v="Marché de Ouahigouya"/>
    <m/>
    <s v="oui"/>
    <m/>
    <x v="3"/>
    <m/>
    <m/>
    <s v="seau"/>
    <n v="1"/>
    <n v="0"/>
    <n v="0"/>
    <n v="0"/>
    <n v="1"/>
    <m/>
    <s v="disponible"/>
    <n v="1000"/>
    <s v="meme_pays"/>
    <m/>
    <m/>
    <n v="30"/>
    <n v="1"/>
    <n v="0"/>
    <n v="120"/>
    <n v="100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gobelet_plastique bassine"/>
    <n v="0"/>
    <n v="0"/>
    <n v="0"/>
    <n v="1"/>
    <n v="1"/>
    <n v="0"/>
    <n v="1"/>
    <n v="0"/>
    <n v="1"/>
    <n v="0"/>
    <n v="0"/>
    <n v="0"/>
    <n v="0"/>
    <n v="0"/>
    <n v="0"/>
    <n v="0"/>
    <n v="4"/>
    <n v="6"/>
    <m/>
    <m/>
    <m/>
    <m/>
    <m/>
    <m/>
    <m/>
    <m/>
    <m/>
    <m/>
    <m/>
    <m/>
    <m/>
    <m/>
    <m/>
    <m/>
    <m/>
    <m/>
    <m/>
    <m/>
    <m/>
    <m/>
    <m/>
    <m/>
    <m/>
    <m/>
    <m/>
    <m/>
    <m/>
    <m/>
    <m/>
    <m/>
    <m/>
    <m/>
    <m/>
    <m/>
    <m/>
    <m/>
    <m/>
    <m/>
    <m/>
    <m/>
    <m/>
    <m/>
    <s v="disponible"/>
    <n v="5500"/>
    <s v="meme_pays"/>
    <m/>
    <m/>
    <n v="30"/>
    <n v="1"/>
    <n v="0"/>
    <n v="120"/>
    <n v="1500"/>
    <m/>
    <s v="disponible"/>
    <n v="4000"/>
    <s v="meme_pays"/>
    <m/>
    <m/>
    <n v="30"/>
    <n v="2"/>
    <n v="0"/>
    <n v="100"/>
    <n v="500"/>
    <m/>
    <m/>
    <m/>
    <m/>
    <m/>
    <m/>
    <m/>
    <m/>
    <m/>
    <m/>
    <m/>
    <m/>
    <s v="disponible"/>
    <n v="150"/>
    <s v="meme_pays"/>
    <m/>
    <m/>
    <n v="30"/>
    <n v="1"/>
    <n v="0"/>
    <n v="72"/>
    <n v="500"/>
    <m/>
    <m/>
    <m/>
    <m/>
    <m/>
    <m/>
    <m/>
    <m/>
    <m/>
    <m/>
    <m/>
    <m/>
    <m/>
    <m/>
    <m/>
    <m/>
    <m/>
    <m/>
    <s v="disponible"/>
    <n v="2250"/>
    <s v="meme_pays"/>
    <m/>
    <m/>
    <n v="30"/>
    <n v="1"/>
    <n v="0"/>
    <n v="120"/>
    <n v="500"/>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un_peu"/>
    <s v="oui"/>
    <m/>
    <s v="Les commerçants partaient vendent dans d'autres localités, ce qui n'est plus possible avec l'insécurité"/>
    <s v="baisse_un_peu"/>
    <s v="non"/>
    <m/>
    <m/>
    <s v="Il est de plus en plus difficile d'écouler les marchandises"/>
    <m/>
    <m/>
    <m/>
    <m/>
    <n v="434128011"/>
    <d v="2023-05-31T07:56:29"/>
    <m/>
    <m/>
    <s v="submitted_via_web"/>
    <s v="bkf_icsm"/>
    <s v="vEg88UCoFGv45yEpkkQUHG"/>
    <m/>
  </r>
  <r>
    <n v="89"/>
    <s v="b04b01a3-b409-4c05-8e20-b19cb46fa6f3"/>
    <d v="2023-05-30T00:00:00"/>
    <s v="ouahigouya"/>
    <s v="ouahigouya3"/>
    <d v="2023-05-30T13:02:50"/>
    <d v="2023-05-30T13:09:41"/>
    <s v="audit.csv"/>
    <m/>
    <m/>
    <s v="acted"/>
    <d v="2023-05-30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30"/>
    <n v="1"/>
    <n v="0"/>
    <n v="800"/>
    <n v="3000"/>
    <m/>
    <s v="disponible"/>
    <n v="3000"/>
    <s v="meme_pays"/>
    <m/>
    <m/>
    <n v="30"/>
    <n v="1"/>
    <n v="0"/>
    <n v="1000"/>
    <n v="5000"/>
    <m/>
    <m/>
    <m/>
    <m/>
    <m/>
    <m/>
    <m/>
    <m/>
    <m/>
    <m/>
    <m/>
    <m/>
    <m/>
    <m/>
    <m/>
    <m/>
    <m/>
    <m/>
    <m/>
    <m/>
    <m/>
    <m/>
    <m/>
    <s v="non"/>
    <m/>
    <m/>
    <m/>
    <m/>
    <m/>
    <m/>
    <m/>
    <m/>
    <m/>
    <m/>
    <m/>
    <m/>
    <m/>
    <m/>
    <m/>
    <m/>
    <m/>
    <m/>
    <m/>
    <m/>
    <m/>
    <m/>
    <s v="prix_constants"/>
    <n v="1"/>
    <n v="0"/>
    <n v="0"/>
    <n v="0"/>
    <m/>
    <m/>
    <m/>
    <m/>
    <m/>
    <m/>
    <m/>
    <m/>
    <m/>
    <m/>
    <m/>
    <m/>
    <m/>
    <m/>
    <m/>
    <m/>
    <m/>
    <m/>
    <m/>
    <m/>
    <m/>
    <m/>
    <m/>
    <m/>
    <m/>
    <m/>
    <m/>
    <m/>
    <m/>
    <m/>
    <m/>
    <m/>
    <m/>
    <m/>
    <m/>
    <m/>
    <m/>
    <m/>
    <m/>
    <m/>
    <m/>
    <s v="sac_boro"/>
    <n v="0"/>
    <n v="0"/>
    <n v="0"/>
    <n v="0"/>
    <n v="0"/>
    <n v="0"/>
    <n v="0"/>
    <n v="0"/>
    <n v="0"/>
    <n v="0"/>
    <n v="0"/>
    <n v="0"/>
    <n v="0"/>
    <n v="0"/>
    <n v="1"/>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00"/>
    <s v="meme_pays"/>
    <m/>
    <m/>
    <n v="30"/>
    <n v="1"/>
    <n v="0"/>
    <n v="500"/>
    <n v="20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m/>
    <m/>
    <m/>
    <m/>
    <m/>
    <n v="434128026"/>
    <d v="2023-05-31T07:56:30"/>
    <m/>
    <m/>
    <s v="submitted_via_web"/>
    <s v="bkf_icsm"/>
    <s v="vEg88UCoFGv45yEpkkQUHG"/>
    <m/>
  </r>
  <r>
    <n v="90"/>
    <s v="be7d22cc-1d34-4960-8460-087db4159a75"/>
    <d v="2023-05-30T00:00:00"/>
    <s v="ouahigouya"/>
    <s v="ouahigouya3"/>
    <d v="2023-05-30T13:21:34"/>
    <d v="2023-05-30T13:39:42"/>
    <s v="audit.csv"/>
    <m/>
    <m/>
    <s v="acted"/>
    <d v="2023-05-30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corde tenaille pelle"/>
    <n v="0"/>
    <n v="1"/>
    <n v="1"/>
    <n v="1"/>
    <n v="0"/>
    <n v="3"/>
    <m/>
    <m/>
    <m/>
    <m/>
    <m/>
    <m/>
    <m/>
    <m/>
    <m/>
    <m/>
    <m/>
    <m/>
    <s v="disponible"/>
    <n v="3000"/>
    <s v="meme_pays"/>
    <m/>
    <m/>
    <n v="7"/>
    <n v="1"/>
    <n v="0"/>
    <n v="540"/>
    <n v="2800"/>
    <m/>
    <s v="disponible"/>
    <n v="1500"/>
    <s v="meme_pays"/>
    <m/>
    <m/>
    <n v="14"/>
    <n v="1"/>
    <n v="0"/>
    <n v="100"/>
    <n v="500"/>
    <m/>
    <s v="disponible"/>
    <n v="2000"/>
    <s v="meme_pays"/>
    <m/>
    <m/>
    <n v="14"/>
    <n v="1"/>
    <n v="0"/>
    <n v="500"/>
    <n v="2000"/>
    <m/>
    <s v="non"/>
    <m/>
    <m/>
    <m/>
    <m/>
    <m/>
    <m/>
    <m/>
    <m/>
    <m/>
    <m/>
    <m/>
    <m/>
    <m/>
    <m/>
    <m/>
    <m/>
    <m/>
    <m/>
    <m/>
    <m/>
    <m/>
    <m/>
    <s v="prix_constants"/>
    <n v="1"/>
    <n v="0"/>
    <n v="0"/>
    <n v="0"/>
    <m/>
    <m/>
    <m/>
    <m/>
    <m/>
    <m/>
    <m/>
    <m/>
    <m/>
    <m/>
    <m/>
    <m/>
    <m/>
    <m/>
    <m/>
    <m/>
    <m/>
    <m/>
    <m/>
    <m/>
    <m/>
    <m/>
    <m/>
    <m/>
    <m/>
    <m/>
    <m/>
    <m/>
    <m/>
    <m/>
    <m/>
    <m/>
    <m/>
    <m/>
    <m/>
    <m/>
    <m/>
    <m/>
    <m/>
    <m/>
    <m/>
    <s v="lampe"/>
    <n v="0"/>
    <n v="0"/>
    <n v="0"/>
    <n v="0"/>
    <n v="0"/>
    <n v="0"/>
    <n v="0"/>
    <n v="0"/>
    <n v="0"/>
    <n v="0"/>
    <n v="0"/>
    <n v="0"/>
    <n v="1"/>
    <n v="0"/>
    <n v="0"/>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14"/>
    <n v="1"/>
    <n v="0"/>
    <n v="50"/>
    <n v="200"/>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augmente_un_peu"/>
    <s v="oui"/>
    <s v="Il y a beaucoup plus de déplacés"/>
    <m/>
    <m/>
    <m/>
    <m/>
    <m/>
    <m/>
    <n v="434128047"/>
    <d v="2023-05-31T07:56:32"/>
    <m/>
    <m/>
    <s v="submitted_via_web"/>
    <s v="bkf_icsm"/>
    <s v="vEg88UCoFGv45yEpkkQUHG"/>
    <m/>
  </r>
  <r>
    <n v="91"/>
    <s v="36ceee28-9e55-498f-9336-84202f574386"/>
    <d v="2023-05-30T00:00:00"/>
    <s v="ouahigouya"/>
    <s v="ouahigouya4"/>
    <d v="2023-05-30T09:19:02"/>
    <d v="2023-05-30T10:32:02"/>
    <s v="audit.csv"/>
    <m/>
    <m/>
    <s v="acted"/>
    <d v="2023-05-30T00:00:00"/>
    <s v="nord"/>
    <s v="yatenga"/>
    <x v="6"/>
    <s v="central"/>
    <m/>
    <m/>
    <s v="ACTED Burkina Faso"/>
    <s v="Marché de Ouahigouya"/>
    <m/>
    <s v="oui"/>
    <m/>
    <x v="0"/>
    <m/>
    <m/>
    <s v="seau bidon savon400gr"/>
    <n v="1"/>
    <n v="1"/>
    <n v="1"/>
    <n v="0"/>
    <n v="3"/>
    <m/>
    <s v="disponible"/>
    <n v="800"/>
    <s v="meme_pays"/>
    <m/>
    <m/>
    <n v="90"/>
    <n v="15"/>
    <n v="0"/>
    <n v="150"/>
    <n v="200"/>
    <m/>
    <s v="nondisponible"/>
    <m/>
    <m/>
    <m/>
    <m/>
    <m/>
    <m/>
    <m/>
    <m/>
    <m/>
    <m/>
    <m/>
    <m/>
    <m/>
    <m/>
    <s v="disponible"/>
    <s v="boule400g boule250g"/>
    <n v="1"/>
    <n v="1"/>
    <n v="500"/>
    <n v="300"/>
    <s v="meme_pays"/>
    <m/>
    <m/>
    <n v="60"/>
    <n v="25"/>
    <n v="0"/>
    <n v="1000"/>
    <n v="2000"/>
    <m/>
    <s v="oui"/>
    <m/>
    <s v="seau savon400gr bidon"/>
    <n v="1"/>
    <n v="1"/>
    <n v="1"/>
    <n v="0"/>
    <m/>
    <s v="degradation_perte"/>
    <n v="0"/>
    <n v="0"/>
    <n v="1"/>
    <n v="0"/>
    <n v="0"/>
    <n v="0"/>
    <n v="0"/>
    <n v="0"/>
    <n v="0"/>
    <n v="0"/>
    <n v="0"/>
    <m/>
    <m/>
    <s v="prix_constants"/>
    <n v="1"/>
    <n v="0"/>
    <n v="0"/>
    <n v="0"/>
    <m/>
    <m/>
    <m/>
    <m/>
    <m/>
    <m/>
    <m/>
    <m/>
    <m/>
    <m/>
    <m/>
    <m/>
    <m/>
    <m/>
    <m/>
    <m/>
    <m/>
    <m/>
    <m/>
    <m/>
    <m/>
    <m/>
    <m/>
    <m/>
    <m/>
    <m/>
    <m/>
    <m/>
    <m/>
    <m/>
    <m/>
    <m/>
    <m/>
    <m/>
    <m/>
    <m/>
    <m/>
    <m/>
    <m/>
    <s v="bache"/>
    <n v="1"/>
    <n v="0"/>
    <n v="0"/>
    <n v="0"/>
    <n v="0"/>
    <n v="1"/>
    <m/>
    <s v="disponible"/>
    <n v="12500"/>
    <s v="meme_pays"/>
    <m/>
    <m/>
    <n v="90"/>
    <n v="30"/>
    <n v="0"/>
    <n v="300"/>
    <n v="500"/>
    <m/>
    <m/>
    <m/>
    <m/>
    <m/>
    <m/>
    <m/>
    <m/>
    <m/>
    <m/>
    <m/>
    <m/>
    <m/>
    <m/>
    <m/>
    <m/>
    <m/>
    <m/>
    <m/>
    <m/>
    <m/>
    <m/>
    <m/>
    <m/>
    <m/>
    <m/>
    <m/>
    <m/>
    <m/>
    <m/>
    <m/>
    <m/>
    <m/>
    <m/>
    <s v="non"/>
    <m/>
    <m/>
    <m/>
    <m/>
    <m/>
    <m/>
    <m/>
    <m/>
    <m/>
    <m/>
    <m/>
    <m/>
    <m/>
    <m/>
    <m/>
    <m/>
    <m/>
    <m/>
    <m/>
    <m/>
    <m/>
    <m/>
    <s v="prix_constants"/>
    <n v="1"/>
    <n v="0"/>
    <n v="0"/>
    <n v="0"/>
    <m/>
    <m/>
    <m/>
    <m/>
    <m/>
    <m/>
    <m/>
    <m/>
    <m/>
    <m/>
    <m/>
    <m/>
    <m/>
    <m/>
    <m/>
    <m/>
    <m/>
    <m/>
    <m/>
    <m/>
    <m/>
    <m/>
    <m/>
    <m/>
    <m/>
    <m/>
    <m/>
    <m/>
    <m/>
    <m/>
    <m/>
    <m/>
    <m/>
    <m/>
    <m/>
    <m/>
    <m/>
    <m/>
    <m/>
    <m/>
    <m/>
    <s v="combustible_charbon natte couverture lampe sac_boro bassine gobelet_plastique marmite7 marmite5"/>
    <n v="0"/>
    <n v="1"/>
    <n v="0"/>
    <n v="1"/>
    <n v="1"/>
    <n v="0"/>
    <n v="1"/>
    <n v="0"/>
    <n v="1"/>
    <n v="1"/>
    <n v="1"/>
    <n v="0"/>
    <n v="1"/>
    <n v="0"/>
    <n v="1"/>
    <n v="0"/>
    <n v="9"/>
    <n v="13"/>
    <m/>
    <m/>
    <m/>
    <m/>
    <m/>
    <m/>
    <m/>
    <m/>
    <m/>
    <m/>
    <m/>
    <m/>
    <s v="peudisponible"/>
    <s v="sac sachet"/>
    <n v="1"/>
    <n v="1"/>
    <n v="9000"/>
    <n v="100"/>
    <s v="meme_region"/>
    <m/>
    <m/>
    <n v="15"/>
    <n v="10"/>
    <n v="0"/>
    <n v="150"/>
    <n v="200"/>
    <m/>
    <m/>
    <m/>
    <m/>
    <m/>
    <m/>
    <m/>
    <m/>
    <m/>
    <m/>
    <m/>
    <m/>
    <m/>
    <m/>
    <m/>
    <m/>
    <m/>
    <m/>
    <s v="disponible"/>
    <n v="5500"/>
    <s v="meme_pays"/>
    <m/>
    <m/>
    <n v="90"/>
    <n v="45"/>
    <n v="0"/>
    <n v="50"/>
    <n v="100"/>
    <m/>
    <s v="peudisponible"/>
    <n v="4000"/>
    <s v="meme_pays"/>
    <m/>
    <m/>
    <n v="60"/>
    <n v="45"/>
    <n v="0"/>
    <n v="100"/>
    <n v="300"/>
    <m/>
    <m/>
    <m/>
    <m/>
    <m/>
    <m/>
    <m/>
    <m/>
    <m/>
    <m/>
    <m/>
    <m/>
    <s v="disponible"/>
    <n v="125"/>
    <s v="meme_pays"/>
    <m/>
    <m/>
    <n v="60"/>
    <n v="50"/>
    <n v="0"/>
    <n v="300"/>
    <n v="500"/>
    <m/>
    <m/>
    <m/>
    <m/>
    <m/>
    <m/>
    <m/>
    <m/>
    <m/>
    <m/>
    <m/>
    <m/>
    <m/>
    <m/>
    <m/>
    <m/>
    <m/>
    <m/>
    <s v="peudisponible"/>
    <n v="2000"/>
    <s v="meme_region"/>
    <m/>
    <m/>
    <n v="30"/>
    <n v="25"/>
    <n v="0"/>
    <n v="500"/>
    <n v="300"/>
    <m/>
    <s v="peudisponible"/>
    <n v="3500"/>
    <s v="meme_pays"/>
    <m/>
    <m/>
    <n v="60"/>
    <n v="90"/>
    <n v="1"/>
    <n v="200"/>
    <n v="200"/>
    <m/>
    <s v="disponible"/>
    <n v="4000"/>
    <s v="meme_pays"/>
    <m/>
    <m/>
    <n v="90"/>
    <n v="60"/>
    <n v="0"/>
    <n v="150"/>
    <n v="300"/>
    <m/>
    <m/>
    <m/>
    <m/>
    <m/>
    <m/>
    <m/>
    <m/>
    <m/>
    <m/>
    <m/>
    <m/>
    <s v="disponible"/>
    <n v="800"/>
    <s v="meme_pays"/>
    <m/>
    <m/>
    <n v="65"/>
    <n v="45"/>
    <n v="0"/>
    <n v="300"/>
    <n v="300"/>
    <m/>
    <m/>
    <m/>
    <m/>
    <m/>
    <m/>
    <m/>
    <m/>
    <m/>
    <m/>
    <m/>
    <m/>
    <m/>
    <m/>
    <m/>
    <s v="disponible"/>
    <n v="250"/>
    <s v="meme_region"/>
    <m/>
    <m/>
    <n v="60"/>
    <n v="30"/>
    <n v="0"/>
    <n v="500"/>
    <n v="10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transfert cheque"/>
    <n v="1"/>
    <n v="0"/>
    <n v="0"/>
    <n v="1"/>
    <n v="0"/>
    <n v="1"/>
    <n v="0"/>
    <n v="0"/>
    <n v="0"/>
    <n v="0"/>
    <n v="0"/>
    <m/>
    <s v="oui_personnel"/>
    <s v="non"/>
    <n v="1"/>
    <n v="0"/>
    <n v="0"/>
    <n v="0"/>
    <n v="0"/>
    <n v="0"/>
    <s v="non_pas_dernierement"/>
    <s v="aucun"/>
    <n v="1"/>
    <n v="0"/>
    <n v="0"/>
    <n v="0"/>
    <n v="0"/>
    <n v="0"/>
    <n v="0"/>
    <n v="0"/>
    <n v="0"/>
    <n v="0"/>
    <m/>
    <m/>
    <s v="oui_plusieurs"/>
    <s v="aucun"/>
    <n v="1"/>
    <n v="0"/>
    <n v="0"/>
    <n v="0"/>
    <n v="0"/>
    <n v="0"/>
    <n v="0"/>
    <n v="0"/>
    <n v="0"/>
    <m/>
    <s v="aucun"/>
    <n v="1"/>
    <n v="0"/>
    <n v="0"/>
    <n v="0"/>
    <n v="0"/>
    <n v="0"/>
    <n v="0"/>
    <n v="0"/>
    <n v="0"/>
    <n v="0"/>
    <m/>
    <s v="aucun"/>
    <n v="1"/>
    <n v="0"/>
    <n v="0"/>
    <n v="0"/>
    <n v="0"/>
    <n v="0"/>
    <n v="0"/>
    <n v="0"/>
    <n v="0"/>
    <m/>
    <s v="marchandises"/>
    <n v="0"/>
    <n v="0"/>
    <n v="1"/>
    <n v="0"/>
    <n v="0"/>
    <n v="0"/>
    <n v="0"/>
    <n v="0"/>
    <n v="0"/>
    <m/>
    <s v="augmente_un_peu"/>
    <s v="oui"/>
    <s v="Beaucoup de PDI commerçants sont venus s'installer dans la ville en raison de la sécurité de leur localité d'origine"/>
    <m/>
    <s v="augmente_moyen"/>
    <s v="oui"/>
    <s v="L'arrivé en grande masse des PDI"/>
    <m/>
    <s v="Non"/>
    <m/>
    <s v="Ras"/>
    <m/>
    <m/>
    <n v="434131863"/>
    <d v="2023-05-31T08:04:16"/>
    <m/>
    <m/>
    <s v="submitted_via_web"/>
    <s v="bkf_icsm"/>
    <s v="vEg88UCoFGv45yEpkkQUHG"/>
    <m/>
  </r>
  <r>
    <n v="92"/>
    <s v="65b5bb69-b53f-4436-9f1c-f79babb74cd6"/>
    <d v="2023-05-26T00:00:00"/>
    <s v="tougan"/>
    <s v="tougan1"/>
    <d v="2023-05-26T14:15:27"/>
    <d v="2023-05-28T10:56:54"/>
    <s v="audit.csv"/>
    <m/>
    <m/>
    <s v="crs"/>
    <d v="2023-05-26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000"/>
    <s v="meme_pays"/>
    <m/>
    <m/>
    <n v="30"/>
    <n v="14"/>
    <n v="0"/>
    <n v="100"/>
    <n v="50"/>
    <m/>
    <s v="peudisponible"/>
    <n v="200"/>
    <s v="meme_pays"/>
    <m/>
    <m/>
    <n v="30"/>
    <n v="14"/>
    <n v="0"/>
    <n v="200"/>
    <n v="100"/>
    <m/>
    <s v="peudisponible"/>
    <n v="1000"/>
    <s v="meme_pays"/>
    <m/>
    <m/>
    <n v="30"/>
    <n v="14"/>
    <n v="0"/>
    <n v="200"/>
    <n v="200"/>
    <m/>
    <s v="peudisponible"/>
    <n v="2000"/>
    <s v="meme_pays"/>
    <m/>
    <m/>
    <n v="30"/>
    <n v="14"/>
    <n v="0"/>
    <n v="300"/>
    <n v="150"/>
    <m/>
    <s v="oui"/>
    <m/>
    <s v="bache corde tenaille pelle"/>
    <n v="1"/>
    <n v="1"/>
    <n v="1"/>
    <n v="1"/>
    <n v="0"/>
    <m/>
    <s v="cout_transport securite"/>
    <n v="1"/>
    <n v="0"/>
    <n v="0"/>
    <n v="0"/>
    <n v="0"/>
    <n v="0"/>
    <n v="1"/>
    <n v="0"/>
    <n v="0"/>
    <n v="0"/>
    <n v="0"/>
    <m/>
    <m/>
    <s v="prix_hausse"/>
    <n v="0"/>
    <n v="1"/>
    <n v="0"/>
    <n v="0"/>
    <s v="pelle tenaille bache corde"/>
    <n v="1"/>
    <n v="1"/>
    <n v="1"/>
    <n v="1"/>
    <n v="0"/>
    <s v="baisse_offre_securite"/>
    <n v="0"/>
    <n v="0"/>
    <n v="0"/>
    <n v="0"/>
    <n v="0"/>
    <n v="0"/>
    <n v="0"/>
    <n v="0"/>
    <n v="1"/>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oint_de_vente"/>
    <s v="oui_produits"/>
    <n v="0"/>
    <n v="1"/>
    <n v="0"/>
    <n v="0"/>
    <n v="0"/>
    <n v="0"/>
    <m/>
    <s v="pas_de_reponse"/>
    <n v="0"/>
    <n v="0"/>
    <n v="0"/>
    <n v="0"/>
    <n v="0"/>
    <n v="0"/>
    <n v="0"/>
    <n v="0"/>
    <n v="1"/>
    <n v="0"/>
    <m/>
    <m/>
    <s v="oui_plusieurs"/>
    <s v="pas_de_reponse"/>
    <n v="0"/>
    <n v="0"/>
    <n v="0"/>
    <n v="0"/>
    <n v="0"/>
    <n v="0"/>
    <n v="0"/>
    <n v="1"/>
    <n v="0"/>
    <m/>
    <s v="pas_de_reponse"/>
    <n v="0"/>
    <n v="0"/>
    <n v="0"/>
    <n v="0"/>
    <n v="0"/>
    <n v="0"/>
    <n v="0"/>
    <n v="0"/>
    <n v="1"/>
    <n v="0"/>
    <m/>
    <s v="routes_ganes"/>
    <n v="0"/>
    <n v="0"/>
    <n v="0"/>
    <n v="0"/>
    <n v="1"/>
    <n v="0"/>
    <n v="0"/>
    <n v="0"/>
    <n v="0"/>
    <m/>
    <s v="aggression"/>
    <n v="0"/>
    <n v="0"/>
    <n v="0"/>
    <n v="0"/>
    <n v="1"/>
    <n v="0"/>
    <n v="0"/>
    <n v="0"/>
    <n v="0"/>
    <m/>
    <s v="baisse_un_peu"/>
    <s v="non"/>
    <m/>
    <m/>
    <s v="augmente_un_peu"/>
    <s v="non"/>
    <m/>
    <m/>
    <s v="Non"/>
    <m/>
    <m/>
    <m/>
    <m/>
    <n v="434234820"/>
    <d v="2023-05-31T11:05:07"/>
    <m/>
    <m/>
    <s v="submitted_via_web"/>
    <s v="bkf_icsm"/>
    <s v="vEg88UCoFGv45yEpkkQUHG"/>
    <m/>
  </r>
  <r>
    <n v="93"/>
    <s v="5d063aaf-e2b3-45cc-a48b-860ca2fbf733"/>
    <d v="2023-05-26T00:00:00"/>
    <s v="tougan"/>
    <s v="tougan1"/>
    <d v="2023-05-26T15:35:21"/>
    <d v="2023-05-28T11:51:13"/>
    <s v="audit.csv"/>
    <m/>
    <m/>
    <s v="crs"/>
    <d v="2023-05-26T00:00:00"/>
    <s v="boucle_mouhoun"/>
    <s v="sourou"/>
    <x v="7"/>
    <s v="central"/>
    <m/>
    <m/>
    <s v="Catholic Relief Services Burkina Faso (CRS)"/>
    <s v="Marché de Tougan"/>
    <m/>
    <s v="oui"/>
    <m/>
    <x v="2"/>
    <m/>
    <m/>
    <s v="seau savon400gr"/>
    <n v="1"/>
    <n v="0"/>
    <n v="1"/>
    <n v="0"/>
    <n v="2"/>
    <m/>
    <s v="peudisponible"/>
    <n v="1000"/>
    <s v="meme_pays"/>
    <m/>
    <m/>
    <n v="30"/>
    <n v="14"/>
    <n v="0"/>
    <n v="200"/>
    <n v="100"/>
    <m/>
    <m/>
    <m/>
    <m/>
    <m/>
    <m/>
    <m/>
    <m/>
    <m/>
    <m/>
    <m/>
    <m/>
    <m/>
    <m/>
    <m/>
    <m/>
    <s v="peudisponible"/>
    <s v="boule400g boule250g"/>
    <n v="1"/>
    <n v="1"/>
    <n v="500"/>
    <n v="300"/>
    <s v="meme_pays"/>
    <m/>
    <m/>
    <n v="30"/>
    <n v="14"/>
    <n v="0"/>
    <n v="100"/>
    <n v="100"/>
    <m/>
    <s v="oui"/>
    <m/>
    <s v="seau savon400gr"/>
    <n v="1"/>
    <n v="0"/>
    <n v="1"/>
    <n v="0"/>
    <m/>
    <s v="securite rarete_transport cout_transport"/>
    <n v="1"/>
    <n v="0"/>
    <n v="0"/>
    <n v="0"/>
    <n v="0"/>
    <n v="1"/>
    <n v="1"/>
    <n v="0"/>
    <n v="0"/>
    <n v="0"/>
    <n v="0"/>
    <m/>
    <m/>
    <s v="prix_hausse"/>
    <n v="0"/>
    <n v="1"/>
    <n v="0"/>
    <n v="0"/>
    <s v="seau savon400gr"/>
    <n v="1"/>
    <n v="0"/>
    <n v="1"/>
    <n v="0"/>
    <s v="baisse_offre_securite"/>
    <n v="0"/>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ersonnel"/>
    <s v="oui_produits"/>
    <n v="0"/>
    <n v="1"/>
    <n v="0"/>
    <n v="0"/>
    <n v="0"/>
    <n v="0"/>
    <m/>
    <s v="aucun"/>
    <n v="1"/>
    <n v="0"/>
    <n v="0"/>
    <n v="0"/>
    <n v="0"/>
    <n v="0"/>
    <n v="0"/>
    <n v="0"/>
    <n v="0"/>
    <n v="0"/>
    <m/>
    <m/>
    <s v="oui_plusieurs"/>
    <s v="aucun"/>
    <n v="1"/>
    <n v="0"/>
    <n v="0"/>
    <n v="0"/>
    <n v="0"/>
    <n v="0"/>
    <n v="0"/>
    <n v="0"/>
    <n v="0"/>
    <m/>
    <s v="pas_de_reponse"/>
    <n v="0"/>
    <n v="0"/>
    <n v="0"/>
    <n v="0"/>
    <n v="0"/>
    <n v="0"/>
    <n v="0"/>
    <n v="0"/>
    <n v="1"/>
    <n v="0"/>
    <m/>
    <s v="aucun"/>
    <n v="1"/>
    <n v="0"/>
    <n v="0"/>
    <n v="0"/>
    <n v="0"/>
    <n v="0"/>
    <n v="0"/>
    <n v="0"/>
    <n v="0"/>
    <m/>
    <s v="pas_de_reponse"/>
    <n v="0"/>
    <n v="0"/>
    <n v="0"/>
    <n v="0"/>
    <n v="0"/>
    <n v="0"/>
    <n v="0"/>
    <n v="0"/>
    <n v="1"/>
    <m/>
    <s v="baisse_un_peu"/>
    <s v="pas_de_reponse"/>
    <m/>
    <m/>
    <s v="baisse_un_peu"/>
    <s v="pas_de_reponse"/>
    <m/>
    <m/>
    <m/>
    <m/>
    <m/>
    <m/>
    <m/>
    <n v="434234835"/>
    <d v="2023-05-31T11:05:09"/>
    <m/>
    <m/>
    <s v="submitted_via_web"/>
    <s v="bkf_icsm"/>
    <s v="vEg88UCoFGv45yEpkkQUHG"/>
    <m/>
  </r>
  <r>
    <n v="94"/>
    <s v="0c8b5406-6965-4cd1-8c27-034a4c01dc9b"/>
    <d v="2023-05-26T00:00:00"/>
    <s v="tougan"/>
    <s v="tougan1"/>
    <d v="2023-05-26T15:44:17"/>
    <d v="2023-05-28T10:49:24"/>
    <s v="audit.csv"/>
    <m/>
    <m/>
    <s v="crs"/>
    <d v="2023-05-27T00:00:00"/>
    <s v="boucle_mouhoun"/>
    <s v="sourou"/>
    <x v="7"/>
    <s v="central"/>
    <m/>
    <m/>
    <s v="Catholic Relief Services Burkina Faso (CRS)"/>
    <s v="Marché de Tougan"/>
    <m/>
    <s v="oui"/>
    <m/>
    <x v="2"/>
    <m/>
    <m/>
    <s v="seau savon400gr"/>
    <n v="1"/>
    <n v="0"/>
    <n v="1"/>
    <n v="0"/>
    <n v="2"/>
    <m/>
    <s v="peudisponible"/>
    <n v="1100"/>
    <s v="meme_pays"/>
    <m/>
    <m/>
    <n v="30"/>
    <n v="14"/>
    <n v="0"/>
    <n v="100"/>
    <n v="50"/>
    <m/>
    <m/>
    <m/>
    <m/>
    <m/>
    <m/>
    <m/>
    <m/>
    <m/>
    <m/>
    <m/>
    <m/>
    <m/>
    <m/>
    <m/>
    <m/>
    <s v="peudisponible"/>
    <s v="boule400g boule250g"/>
    <n v="1"/>
    <n v="1"/>
    <n v="450"/>
    <n v="275"/>
    <s v="meme_pays"/>
    <m/>
    <m/>
    <n v="20"/>
    <n v="7"/>
    <n v="0"/>
    <n v="200"/>
    <n v="100"/>
    <m/>
    <s v="oui"/>
    <m/>
    <s v="seau savon400gr"/>
    <n v="1"/>
    <n v="0"/>
    <n v="1"/>
    <n v="0"/>
    <m/>
    <s v="securite cout_transport"/>
    <n v="1"/>
    <n v="0"/>
    <n v="0"/>
    <n v="0"/>
    <n v="0"/>
    <n v="0"/>
    <n v="1"/>
    <n v="0"/>
    <n v="0"/>
    <n v="0"/>
    <n v="0"/>
    <m/>
    <m/>
    <s v="prix_hausse"/>
    <n v="0"/>
    <n v="1"/>
    <n v="0"/>
    <n v="0"/>
    <s v="seau savon400gr"/>
    <n v="1"/>
    <n v="0"/>
    <n v="1"/>
    <n v="0"/>
    <s v="baisse_offre_securite"/>
    <n v="0"/>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argent_mobile"/>
    <n v="0"/>
    <n v="0"/>
    <n v="1"/>
    <n v="1"/>
    <n v="0"/>
    <n v="0"/>
    <n v="0"/>
    <n v="0"/>
    <n v="0"/>
    <n v="0"/>
    <n v="0"/>
    <m/>
    <s v="oui_point_de_vente"/>
    <s v="pas_de_reponse"/>
    <n v="0"/>
    <n v="0"/>
    <n v="0"/>
    <n v="0"/>
    <n v="1"/>
    <n v="0"/>
    <m/>
    <s v="pas_de_reponse"/>
    <n v="0"/>
    <n v="0"/>
    <n v="0"/>
    <n v="0"/>
    <n v="0"/>
    <n v="0"/>
    <n v="0"/>
    <n v="0"/>
    <n v="1"/>
    <n v="0"/>
    <m/>
    <m/>
    <s v="oui_plusieurs"/>
    <s v="pas_de_reponse"/>
    <n v="0"/>
    <n v="0"/>
    <n v="0"/>
    <n v="0"/>
    <n v="0"/>
    <n v="0"/>
    <n v="0"/>
    <n v="1"/>
    <n v="0"/>
    <m/>
    <s v="aucun"/>
    <n v="1"/>
    <n v="0"/>
    <n v="0"/>
    <n v="0"/>
    <n v="0"/>
    <n v="0"/>
    <n v="0"/>
    <n v="0"/>
    <n v="0"/>
    <n v="0"/>
    <m/>
    <s v="pas_de_reponse"/>
    <n v="0"/>
    <n v="0"/>
    <n v="0"/>
    <n v="0"/>
    <n v="0"/>
    <n v="0"/>
    <n v="0"/>
    <n v="1"/>
    <n v="0"/>
    <m/>
    <s v="aucun"/>
    <n v="1"/>
    <n v="0"/>
    <n v="0"/>
    <n v="0"/>
    <n v="0"/>
    <n v="0"/>
    <n v="0"/>
    <n v="0"/>
    <n v="0"/>
    <m/>
    <s v="baisse_moyen"/>
    <s v="non"/>
    <m/>
    <m/>
    <s v="baisse_moyen"/>
    <s v="non"/>
    <m/>
    <m/>
    <m/>
    <m/>
    <s v="."/>
    <m/>
    <m/>
    <n v="434234846"/>
    <d v="2023-05-31T11:05:10"/>
    <m/>
    <m/>
    <s v="submitted_via_web"/>
    <s v="bkf_icsm"/>
    <s v="vEg88UCoFGv45yEpkkQUHG"/>
    <m/>
  </r>
  <r>
    <n v="95"/>
    <s v="83c0dd41-776b-4479-b962-bc877b1ee75d"/>
    <d v="2023-05-28T00:00:00"/>
    <s v="tougan"/>
    <s v="tougan1"/>
    <d v="2023-05-28T10:31:15"/>
    <d v="2023-05-28T10:45:20"/>
    <s v="audit.csv"/>
    <m/>
    <m/>
    <s v="crs"/>
    <d v="2023-05-28T00:00:00"/>
    <s v="boucle_mouhoun"/>
    <s v="sourou"/>
    <x v="7"/>
    <s v="central"/>
    <m/>
    <m/>
    <s v="Catholic Relief Services Burkina Faso (CRS)"/>
    <s v="Marché de Tougan"/>
    <m/>
    <s v="oui"/>
    <m/>
    <x v="2"/>
    <m/>
    <m/>
    <s v="savon400gr"/>
    <n v="0"/>
    <n v="0"/>
    <n v="1"/>
    <n v="0"/>
    <n v="1"/>
    <m/>
    <m/>
    <m/>
    <m/>
    <m/>
    <m/>
    <m/>
    <m/>
    <m/>
    <m/>
    <m/>
    <m/>
    <m/>
    <m/>
    <m/>
    <m/>
    <m/>
    <m/>
    <m/>
    <m/>
    <m/>
    <m/>
    <m/>
    <m/>
    <m/>
    <m/>
    <m/>
    <s v="peudisponible"/>
    <s v="boule400g boule250g"/>
    <n v="1"/>
    <n v="1"/>
    <n v="450"/>
    <n v="300"/>
    <s v="meme_pays"/>
    <m/>
    <m/>
    <n v="7"/>
    <n v="14"/>
    <n v="1"/>
    <n v="150"/>
    <n v="100"/>
    <m/>
    <s v="oui"/>
    <m/>
    <s v="savon400gr"/>
    <n v="0"/>
    <n v="0"/>
    <n v="1"/>
    <n v="0"/>
    <m/>
    <s v="securite"/>
    <n v="1"/>
    <n v="0"/>
    <n v="0"/>
    <n v="0"/>
    <n v="0"/>
    <n v="0"/>
    <n v="0"/>
    <n v="0"/>
    <n v="0"/>
    <n v="0"/>
    <n v="0"/>
    <m/>
    <m/>
    <s v="prix_hausse"/>
    <n v="0"/>
    <n v="1"/>
    <n v="0"/>
    <n v="0"/>
    <s v="savon400gr"/>
    <n v="0"/>
    <n v="0"/>
    <n v="1"/>
    <n v="0"/>
    <s v="baisse_offre_securite"/>
    <n v="0"/>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peudisponible"/>
    <s v="6kg 12kg"/>
    <n v="0"/>
    <n v="1"/>
    <n v="1"/>
    <m/>
    <n v="28000"/>
    <n v="29000"/>
    <s v="meme_pays"/>
    <m/>
    <m/>
    <n v="14"/>
    <n v="14"/>
    <n v="1"/>
    <n v="50"/>
    <n v="2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securite cout_transport"/>
    <n v="1"/>
    <n v="0"/>
    <n v="0"/>
    <n v="0"/>
    <n v="0"/>
    <n v="0"/>
    <n v="1"/>
    <n v="0"/>
    <n v="0"/>
    <n v="0"/>
    <n v="0"/>
    <m/>
    <m/>
    <s v="prix_hausse"/>
    <n v="0"/>
    <n v="1"/>
    <n v="0"/>
    <n v="0"/>
    <s v="combustible_gaz"/>
    <n v="0"/>
    <n v="0"/>
    <n v="1"/>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pas_de_reponse"/>
    <m/>
    <m/>
    <m/>
    <m/>
    <m/>
    <m/>
    <m/>
    <n v="434234858"/>
    <d v="2023-05-31T11:05:11"/>
    <m/>
    <m/>
    <s v="submitted_via_web"/>
    <s v="bkf_icsm"/>
    <s v="vEg88UCoFGv45yEpkkQUHG"/>
    <m/>
  </r>
  <r>
    <n v="96"/>
    <s v="b74f7540-a50c-49ef-a051-623a19e37b75"/>
    <d v="2023-05-28T00:00:00"/>
    <s v="tougan"/>
    <s v="tougan1"/>
    <d v="2023-05-28T10:57:50"/>
    <d v="2023-05-28T11:11:08"/>
    <s v="audit.csv"/>
    <m/>
    <m/>
    <s v="crs"/>
    <d v="2023-05-28T00:00:00"/>
    <s v="boucle_mouhoun"/>
    <s v="sourou"/>
    <x v="7"/>
    <s v="central"/>
    <m/>
    <m/>
    <s v="Catholic Relief Services Burkina Faso (CRS)"/>
    <s v="Marché de Tougan"/>
    <m/>
    <s v="oui"/>
    <m/>
    <x v="2"/>
    <m/>
    <m/>
    <s v="seau savon400gr"/>
    <n v="1"/>
    <n v="0"/>
    <n v="1"/>
    <n v="0"/>
    <n v="2"/>
    <m/>
    <s v="peudisponible"/>
    <n v="1100"/>
    <s v="meme_pays"/>
    <m/>
    <m/>
    <n v="15"/>
    <n v="14"/>
    <n v="0"/>
    <n v="75"/>
    <n v="50"/>
    <m/>
    <m/>
    <m/>
    <m/>
    <m/>
    <m/>
    <m/>
    <m/>
    <m/>
    <m/>
    <m/>
    <m/>
    <m/>
    <m/>
    <m/>
    <m/>
    <s v="peudisponible"/>
    <s v="boule400g boule250g"/>
    <n v="1"/>
    <n v="1"/>
    <n v="475"/>
    <n v="300"/>
    <s v="meme_pays"/>
    <m/>
    <m/>
    <n v="14"/>
    <n v="14"/>
    <n v="1"/>
    <n v="100"/>
    <n v="50"/>
    <m/>
    <s v="oui"/>
    <m/>
    <s v="seau savon400gr"/>
    <n v="1"/>
    <n v="0"/>
    <n v="1"/>
    <n v="0"/>
    <m/>
    <s v="securite"/>
    <n v="1"/>
    <n v="0"/>
    <n v="0"/>
    <n v="0"/>
    <n v="0"/>
    <n v="0"/>
    <n v="0"/>
    <n v="0"/>
    <n v="0"/>
    <n v="0"/>
    <n v="0"/>
    <m/>
    <m/>
    <s v="prix_hausse"/>
    <n v="0"/>
    <n v="1"/>
    <n v="0"/>
    <n v="0"/>
    <s v="seau savon400gr"/>
    <n v="1"/>
    <n v="0"/>
    <n v="1"/>
    <n v="0"/>
    <s v="baisse_offre_securite"/>
    <n v="0"/>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non"/>
    <n v="1"/>
    <n v="0"/>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pas_de_reponse"/>
    <n v="0"/>
    <n v="0"/>
    <n v="0"/>
    <n v="0"/>
    <n v="0"/>
    <n v="0"/>
    <n v="0"/>
    <n v="0"/>
    <n v="1"/>
    <m/>
    <s v="baisse_un_peu"/>
    <s v="pas_de_reponse"/>
    <m/>
    <m/>
    <s v="baisse_moyen"/>
    <s v="pas_de_reponse"/>
    <m/>
    <m/>
    <m/>
    <m/>
    <m/>
    <m/>
    <m/>
    <n v="434234868"/>
    <d v="2023-05-31T11:05:12"/>
    <m/>
    <m/>
    <s v="submitted_via_web"/>
    <s v="bkf_icsm"/>
    <s v="vEg88UCoFGv45yEpkkQUHG"/>
    <m/>
  </r>
  <r>
    <n v="97"/>
    <s v="29f0b123-abd6-47e0-a4ac-036f41478d91"/>
    <d v="2023-05-28T00:00:00"/>
    <s v="tougan"/>
    <s v="tougan1"/>
    <d v="2023-05-28T11:13:22"/>
    <d v="2023-05-28T11:48:48"/>
    <s v="audit.csv"/>
    <m/>
    <m/>
    <s v="crs"/>
    <d v="2023-05-28T00:00:00"/>
    <s v="boucle_mouhoun"/>
    <s v="sourou"/>
    <x v="7"/>
    <s v="central"/>
    <m/>
    <m/>
    <s v="Catholic Relief Services Burkina Faso (CRS)"/>
    <s v="Marché de Tougan"/>
    <m/>
    <s v="oui"/>
    <m/>
    <x v="0"/>
    <m/>
    <m/>
    <s v="aucun"/>
    <n v="0"/>
    <n v="0"/>
    <n v="0"/>
    <n v="1"/>
    <n v="1"/>
    <m/>
    <m/>
    <m/>
    <m/>
    <m/>
    <m/>
    <m/>
    <m/>
    <m/>
    <m/>
    <m/>
    <m/>
    <m/>
    <m/>
    <m/>
    <m/>
    <m/>
    <m/>
    <m/>
    <m/>
    <m/>
    <m/>
    <m/>
    <m/>
    <m/>
    <m/>
    <m/>
    <m/>
    <m/>
    <m/>
    <m/>
    <m/>
    <m/>
    <m/>
    <m/>
    <m/>
    <m/>
    <m/>
    <m/>
    <m/>
    <m/>
    <m/>
    <m/>
    <m/>
    <m/>
    <m/>
    <m/>
    <m/>
    <m/>
    <m/>
    <m/>
    <m/>
    <m/>
    <m/>
    <m/>
    <m/>
    <m/>
    <m/>
    <m/>
    <m/>
    <m/>
    <m/>
    <m/>
    <m/>
    <m/>
    <m/>
    <m/>
    <m/>
    <m/>
    <m/>
    <m/>
    <m/>
    <m/>
    <m/>
    <m/>
    <m/>
    <m/>
    <m/>
    <m/>
    <m/>
    <m/>
    <m/>
    <m/>
    <m/>
    <m/>
    <m/>
    <m/>
    <m/>
    <m/>
    <m/>
    <m/>
    <m/>
    <m/>
    <m/>
    <m/>
    <m/>
    <m/>
    <m/>
    <m/>
    <m/>
    <m/>
    <m/>
    <m/>
    <m/>
    <m/>
    <m/>
    <m/>
    <m/>
    <s v="pelle tenaille corde bache"/>
    <n v="1"/>
    <n v="1"/>
    <n v="1"/>
    <n v="1"/>
    <n v="0"/>
    <n v="4"/>
    <m/>
    <s v="peudisponible"/>
    <n v="5500"/>
    <s v="meme_pays"/>
    <m/>
    <m/>
    <n v="30"/>
    <n v="14"/>
    <n v="0"/>
    <n v="20"/>
    <n v="10"/>
    <m/>
    <s v="peudisponible"/>
    <n v="150"/>
    <s v="meme_pays"/>
    <m/>
    <m/>
    <n v="30"/>
    <n v="10"/>
    <n v="0"/>
    <n v="50"/>
    <n v="50"/>
    <m/>
    <s v="peudisponible"/>
    <n v="1000"/>
    <s v="meme_pays"/>
    <m/>
    <m/>
    <n v="30"/>
    <n v="14"/>
    <n v="0"/>
    <n v="100"/>
    <n v="30"/>
    <m/>
    <s v="peudisponible"/>
    <n v="1500"/>
    <s v="meme_pays"/>
    <m/>
    <m/>
    <n v="30"/>
    <n v="14"/>
    <n v="0"/>
    <n v="50"/>
    <n v="50"/>
    <m/>
    <s v="oui"/>
    <m/>
    <s v="corde tenaille pelle bache"/>
    <n v="1"/>
    <n v="1"/>
    <n v="1"/>
    <n v="1"/>
    <n v="0"/>
    <m/>
    <s v="rarete_transport cout_transport securite"/>
    <n v="1"/>
    <n v="0"/>
    <n v="0"/>
    <n v="0"/>
    <n v="0"/>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pas_de_reponse"/>
    <n v="0"/>
    <n v="0"/>
    <n v="0"/>
    <n v="0"/>
    <n v="0"/>
    <n v="0"/>
    <n v="0"/>
    <n v="0"/>
    <n v="1"/>
    <m/>
    <s v="baisse_un_peu"/>
    <s v="pas_de_reponse"/>
    <m/>
    <m/>
    <s v="baisse_moyen"/>
    <s v="pas_de_reponse"/>
    <m/>
    <m/>
    <m/>
    <m/>
    <m/>
    <m/>
    <m/>
    <n v="434234883"/>
    <d v="2023-05-31T11:05:13"/>
    <m/>
    <m/>
    <s v="submitted_via_web"/>
    <s v="bkf_icsm"/>
    <s v="vEg88UCoFGv45yEpkkQUHG"/>
    <m/>
  </r>
  <r>
    <n v="98"/>
    <s v="e86f23b7-b361-4187-9df8-fe80d03581f5"/>
    <d v="2023-05-28T00:00:00"/>
    <s v="tougan"/>
    <s v="tougan1"/>
    <d v="2023-05-28T11:13:45"/>
    <d v="2023-05-28T11:22:18"/>
    <s v="audit.csv"/>
    <m/>
    <m/>
    <s v="crs"/>
    <d v="2023-05-28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7000"/>
    <s v="meme_pays"/>
    <m/>
    <m/>
    <n v="14"/>
    <n v="14"/>
    <n v="1"/>
    <n v="50"/>
    <n v="30"/>
    <m/>
    <s v="peudisponible"/>
    <n v="150"/>
    <s v="meme_pays"/>
    <m/>
    <m/>
    <n v="30"/>
    <n v="14"/>
    <n v="0"/>
    <n v="100"/>
    <n v="60"/>
    <m/>
    <s v="peudisponible"/>
    <n v="1000"/>
    <s v="meme_pays"/>
    <m/>
    <m/>
    <n v="30"/>
    <n v="14"/>
    <n v="0"/>
    <n v="100"/>
    <n v="50"/>
    <m/>
    <s v="peudisponible"/>
    <n v="1750"/>
    <s v="meme_pays"/>
    <m/>
    <m/>
    <n v="100"/>
    <n v="14"/>
    <n v="0"/>
    <n v="100"/>
    <n v="50"/>
    <m/>
    <s v="oui"/>
    <m/>
    <s v="bache corde tenaille pelle"/>
    <n v="1"/>
    <n v="1"/>
    <n v="1"/>
    <n v="1"/>
    <n v="0"/>
    <m/>
    <s v="securite cout_transport"/>
    <n v="1"/>
    <n v="0"/>
    <n v="0"/>
    <n v="0"/>
    <n v="0"/>
    <n v="0"/>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argent_mobile"/>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un_peu"/>
    <s v="pas_de_reponse"/>
    <m/>
    <m/>
    <s v="baisse_moyen"/>
    <s v="non"/>
    <m/>
    <m/>
    <m/>
    <m/>
    <m/>
    <m/>
    <m/>
    <n v="434234892"/>
    <d v="2023-05-31T11:05:14"/>
    <m/>
    <m/>
    <s v="submitted_via_web"/>
    <s v="bkf_icsm"/>
    <s v="vEg88UCoFGv45yEpkkQUHG"/>
    <m/>
  </r>
  <r>
    <n v="99"/>
    <s v="885f41b1-1c79-4390-b377-5b74b7fd9675"/>
    <d v="2023-05-28T00:00:00"/>
    <s v="tougan"/>
    <s v="tougan1"/>
    <d v="2023-05-28T11:51:59"/>
    <d v="2023-05-28T12:04:31"/>
    <s v="audit.csv"/>
    <m/>
    <m/>
    <s v="crs"/>
    <d v="2023-05-28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000"/>
    <s v="meme_pays"/>
    <m/>
    <m/>
    <n v="30"/>
    <n v="15"/>
    <n v="0"/>
    <n v="100"/>
    <n v="50"/>
    <m/>
    <s v="peudisponible"/>
    <n v="150"/>
    <s v="meme_pays"/>
    <m/>
    <m/>
    <n v="30"/>
    <n v="15"/>
    <n v="0"/>
    <n v="50"/>
    <n v="25"/>
    <m/>
    <s v="peudisponible"/>
    <n v="1000"/>
    <s v="meme_pays"/>
    <m/>
    <m/>
    <n v="30"/>
    <n v="15"/>
    <n v="0"/>
    <n v="100"/>
    <n v="50"/>
    <m/>
    <s v="peudisponible"/>
    <n v="2000"/>
    <s v="meme_pays"/>
    <m/>
    <m/>
    <n v="30"/>
    <n v="15"/>
    <n v="0"/>
    <n v="100"/>
    <n v="50"/>
    <m/>
    <s v="oui"/>
    <m/>
    <s v="bache corde tenaille pelle"/>
    <n v="1"/>
    <n v="1"/>
    <n v="1"/>
    <n v="1"/>
    <n v="0"/>
    <m/>
    <s v="securite cout_transport rarete_transport"/>
    <n v="1"/>
    <n v="0"/>
    <n v="0"/>
    <n v="0"/>
    <n v="0"/>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argent_mobile"/>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routes_barrees"/>
    <n v="0"/>
    <n v="0"/>
    <n v="0"/>
    <n v="1"/>
    <n v="0"/>
    <n v="0"/>
    <n v="0"/>
    <n v="0"/>
    <n v="0"/>
    <m/>
    <s v="aucun"/>
    <n v="1"/>
    <n v="0"/>
    <n v="0"/>
    <n v="0"/>
    <n v="0"/>
    <n v="0"/>
    <n v="0"/>
    <n v="0"/>
    <n v="0"/>
    <m/>
    <s v="meme"/>
    <m/>
    <m/>
    <m/>
    <s v="baisse_moyen"/>
    <s v="pas_de_reponse"/>
    <m/>
    <m/>
    <m/>
    <m/>
    <m/>
    <m/>
    <m/>
    <n v="434234901"/>
    <d v="2023-05-31T11:05:16"/>
    <m/>
    <m/>
    <s v="submitted_via_web"/>
    <s v="bkf_icsm"/>
    <s v="vEg88UCoFGv45yEpkkQUHG"/>
    <m/>
  </r>
  <r>
    <n v="100"/>
    <s v="fa039703-81d7-4b61-abe4-6296749ed34c"/>
    <d v="2023-05-28T00:00:00"/>
    <s v="tougan"/>
    <s v="tougan1"/>
    <d v="2023-05-28T17:13:09"/>
    <d v="2023-05-28T17:34:50"/>
    <s v="audit.csv"/>
    <m/>
    <m/>
    <s v="crs"/>
    <d v="2023-05-28T00:00:00"/>
    <s v="boucle_mouhoun"/>
    <s v="sourou"/>
    <x v="7"/>
    <s v="central"/>
    <m/>
    <m/>
    <s v="Catholic Relief Services Burkina Faso (CRS)"/>
    <s v="Marché de Tougan"/>
    <m/>
    <s v="oui"/>
    <m/>
    <x v="2"/>
    <m/>
    <m/>
    <s v="seau"/>
    <n v="1"/>
    <n v="0"/>
    <n v="0"/>
    <n v="0"/>
    <n v="1"/>
    <m/>
    <s v="peudisponible"/>
    <n v="1000"/>
    <s v="meme_region"/>
    <m/>
    <m/>
    <n v="30"/>
    <n v="10"/>
    <n v="0"/>
    <n v="100"/>
    <n v="5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n v="0"/>
    <n v="0"/>
    <n v="0"/>
    <n v="1"/>
    <n v="1"/>
    <n v="1"/>
    <n v="1"/>
    <n v="1"/>
    <n v="1"/>
    <n v="1"/>
    <n v="0"/>
    <n v="0"/>
    <n v="0"/>
    <n v="0"/>
    <n v="0"/>
    <n v="0"/>
    <n v="7"/>
    <n v="9"/>
    <m/>
    <m/>
    <m/>
    <m/>
    <m/>
    <m/>
    <m/>
    <m/>
    <m/>
    <m/>
    <m/>
    <m/>
    <m/>
    <m/>
    <m/>
    <m/>
    <m/>
    <m/>
    <m/>
    <m/>
    <m/>
    <m/>
    <m/>
    <m/>
    <m/>
    <m/>
    <m/>
    <m/>
    <m/>
    <m/>
    <m/>
    <m/>
    <m/>
    <m/>
    <m/>
    <m/>
    <m/>
    <m/>
    <m/>
    <m/>
    <m/>
    <m/>
    <m/>
    <m/>
    <s v="peudisponible"/>
    <n v="7000"/>
    <s v="meme_pays"/>
    <m/>
    <m/>
    <n v="30"/>
    <n v="14"/>
    <n v="0"/>
    <n v="50"/>
    <n v="25"/>
    <m/>
    <s v="peudisponible"/>
    <n v="6000"/>
    <s v="meme_pays"/>
    <m/>
    <m/>
    <n v="30"/>
    <n v="14"/>
    <n v="0"/>
    <n v="50"/>
    <n v="25"/>
    <m/>
    <s v="peudisponible"/>
    <n v="400"/>
    <s v="meme_pays"/>
    <m/>
    <m/>
    <n v="30"/>
    <n v="14"/>
    <n v="0"/>
    <n v="200"/>
    <n v="100"/>
    <m/>
    <s v="peudisponible"/>
    <n v="150"/>
    <s v="meme_pays"/>
    <m/>
    <m/>
    <n v="30"/>
    <n v="14"/>
    <n v="0"/>
    <n v="100"/>
    <n v="50"/>
    <m/>
    <s v="peudisponible"/>
    <s v="1l 0_5l"/>
    <n v="0"/>
    <n v="1"/>
    <n v="1"/>
    <m/>
    <n v="600"/>
    <n v="800"/>
    <s v="meme_pays"/>
    <m/>
    <m/>
    <n v="30"/>
    <n v="14"/>
    <n v="0"/>
    <n v="50"/>
    <n v="20"/>
    <m/>
    <s v="peudisponible"/>
    <n v="1250"/>
    <s v="meme_pays"/>
    <m/>
    <m/>
    <n v="30"/>
    <n v="14"/>
    <n v="0"/>
    <n v="100"/>
    <n v="50"/>
    <m/>
    <s v="peudisponible"/>
    <n v="3000"/>
    <s v="meme_pays"/>
    <m/>
    <m/>
    <n v="40"/>
    <n v="14"/>
    <n v="0"/>
    <n v="100"/>
    <n v="50"/>
    <m/>
    <m/>
    <m/>
    <m/>
    <m/>
    <m/>
    <m/>
    <m/>
    <m/>
    <m/>
    <m/>
    <m/>
    <m/>
    <m/>
    <m/>
    <m/>
    <m/>
    <m/>
    <m/>
    <m/>
    <m/>
    <m/>
    <m/>
    <m/>
    <m/>
    <m/>
    <m/>
    <m/>
    <m/>
    <m/>
    <m/>
    <m/>
    <m/>
    <m/>
    <m/>
    <m/>
    <m/>
    <m/>
    <m/>
    <m/>
    <m/>
    <m/>
    <m/>
    <m/>
    <m/>
    <m/>
    <m/>
    <m/>
    <m/>
    <m/>
    <m/>
    <m/>
    <m/>
    <m/>
    <m/>
    <m/>
    <m/>
    <m/>
    <m/>
    <s v="oui"/>
    <m/>
    <s v="natte bassine gobelet_acier gobelet_plastique assiette marmite5 marmite7"/>
    <n v="0"/>
    <n v="0"/>
    <n v="0"/>
    <n v="1"/>
    <n v="1"/>
    <n v="1"/>
    <n v="1"/>
    <n v="1"/>
    <n v="1"/>
    <n v="1"/>
    <n v="0"/>
    <n v="0"/>
    <n v="0"/>
    <n v="0"/>
    <n v="0"/>
    <n v="0"/>
    <m/>
    <s v="cout_transport rarete_transport securite"/>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aucun"/>
    <n v="1"/>
    <n v="0"/>
    <n v="0"/>
    <n v="0"/>
    <n v="0"/>
    <n v="0"/>
    <n v="0"/>
    <n v="0"/>
    <n v="0"/>
    <m/>
    <s v="meme"/>
    <m/>
    <m/>
    <m/>
    <s v="baisse_un_peu"/>
    <s v="non"/>
    <m/>
    <m/>
    <m/>
    <m/>
    <m/>
    <m/>
    <m/>
    <n v="434234914"/>
    <d v="2023-05-31T11:05:17"/>
    <m/>
    <m/>
    <s v="submitted_via_web"/>
    <s v="bkf_icsm"/>
    <s v="vEg88UCoFGv45yEpkkQUHG"/>
    <m/>
  </r>
  <r>
    <n v="101"/>
    <s v="0ec8fd03-d170-4f0a-8899-3c39595775e0"/>
    <d v="2023-05-28T00:00:00"/>
    <s v="tougan"/>
    <s v="tougan1"/>
    <d v="2023-05-28T17:58:08"/>
    <d v="2023-05-28T18:12:15"/>
    <s v="audit.csv"/>
    <m/>
    <m/>
    <s v="crs"/>
    <d v="2023-05-28T00:00:00"/>
    <s v="boucle_mouhoun"/>
    <s v="sourou"/>
    <x v="7"/>
    <s v="central"/>
    <m/>
    <m/>
    <s v="Catholic Relief Services Burkina Faso (CRS)"/>
    <s v="Marché de Tougan"/>
    <m/>
    <s v="oui"/>
    <m/>
    <x v="2"/>
    <m/>
    <m/>
    <s v="seau"/>
    <n v="1"/>
    <n v="0"/>
    <n v="0"/>
    <n v="0"/>
    <n v="1"/>
    <m/>
    <s v="peudisponible"/>
    <n v="1000"/>
    <s v="meme_pays"/>
    <m/>
    <m/>
    <n v="30"/>
    <n v="14"/>
    <n v="0"/>
    <n v="100"/>
    <n v="5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bassine gobelet_acier gobelet_plastique assiette marmite5 marmite7"/>
    <n v="0"/>
    <n v="0"/>
    <n v="0"/>
    <n v="1"/>
    <n v="1"/>
    <n v="1"/>
    <n v="1"/>
    <n v="1"/>
    <n v="1"/>
    <n v="1"/>
    <n v="0"/>
    <n v="0"/>
    <n v="0"/>
    <n v="0"/>
    <n v="0"/>
    <n v="0"/>
    <n v="7"/>
    <n v="9"/>
    <m/>
    <m/>
    <m/>
    <m/>
    <m/>
    <m/>
    <m/>
    <m/>
    <m/>
    <m/>
    <m/>
    <m/>
    <m/>
    <m/>
    <m/>
    <m/>
    <m/>
    <m/>
    <m/>
    <m/>
    <m/>
    <m/>
    <m/>
    <m/>
    <m/>
    <m/>
    <m/>
    <m/>
    <m/>
    <m/>
    <m/>
    <m/>
    <m/>
    <m/>
    <m/>
    <m/>
    <m/>
    <m/>
    <m/>
    <m/>
    <m/>
    <m/>
    <m/>
    <m/>
    <s v="peudisponible"/>
    <n v="7500"/>
    <s v="meme_pays"/>
    <m/>
    <m/>
    <n v="30"/>
    <n v="15"/>
    <n v="0"/>
    <n v="50"/>
    <n v="20"/>
    <m/>
    <s v="peudisponible"/>
    <n v="6250"/>
    <s v="meme_pays"/>
    <m/>
    <m/>
    <n v="30"/>
    <n v="15"/>
    <n v="0"/>
    <n v="50"/>
    <n v="20"/>
    <m/>
    <s v="peudisponible"/>
    <n v="450"/>
    <s v="meme_pays"/>
    <m/>
    <m/>
    <n v="30"/>
    <n v="15"/>
    <n v="0"/>
    <n v="100"/>
    <n v="50"/>
    <m/>
    <s v="peudisponible"/>
    <n v="150"/>
    <s v="meme_pays"/>
    <m/>
    <m/>
    <n v="20"/>
    <n v="15"/>
    <n v="0"/>
    <n v="100"/>
    <n v="100"/>
    <m/>
    <s v="peudisponible"/>
    <s v="0_5l 1l"/>
    <n v="0"/>
    <n v="1"/>
    <n v="1"/>
    <m/>
    <n v="650"/>
    <n v="850"/>
    <s v="meme_pays"/>
    <m/>
    <m/>
    <n v="30"/>
    <n v="15"/>
    <n v="0"/>
    <n v="50"/>
    <n v="50"/>
    <m/>
    <s v="peudisponible"/>
    <n v="1500"/>
    <s v="meme_pays"/>
    <m/>
    <m/>
    <n v="30"/>
    <n v="15"/>
    <n v="0"/>
    <n v="100"/>
    <n v="50"/>
    <m/>
    <s v="peudisponible"/>
    <n v="3200"/>
    <s v="meme_pays"/>
    <m/>
    <m/>
    <n v="40"/>
    <n v="15"/>
    <n v="0"/>
    <n v="100"/>
    <n v="60"/>
    <m/>
    <m/>
    <m/>
    <m/>
    <m/>
    <m/>
    <m/>
    <m/>
    <m/>
    <m/>
    <m/>
    <m/>
    <m/>
    <m/>
    <m/>
    <m/>
    <m/>
    <m/>
    <m/>
    <m/>
    <m/>
    <m/>
    <m/>
    <m/>
    <m/>
    <m/>
    <m/>
    <m/>
    <m/>
    <m/>
    <m/>
    <m/>
    <m/>
    <m/>
    <m/>
    <m/>
    <m/>
    <m/>
    <m/>
    <m/>
    <m/>
    <m/>
    <m/>
    <m/>
    <m/>
    <m/>
    <m/>
    <m/>
    <m/>
    <m/>
    <m/>
    <m/>
    <m/>
    <m/>
    <m/>
    <m/>
    <m/>
    <m/>
    <m/>
    <s v="oui"/>
    <m/>
    <s v="marmite7 marmite5 assiette natte bassine gobelet_acier gobelet_plastique"/>
    <n v="0"/>
    <n v="0"/>
    <n v="0"/>
    <n v="1"/>
    <n v="1"/>
    <n v="1"/>
    <n v="1"/>
    <n v="1"/>
    <n v="1"/>
    <n v="1"/>
    <n v="0"/>
    <n v="0"/>
    <n v="0"/>
    <n v="0"/>
    <n v="0"/>
    <n v="0"/>
    <m/>
    <s v="securite rarete_transport cout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aucun"/>
    <n v="1"/>
    <n v="0"/>
    <n v="0"/>
    <n v="0"/>
    <n v="0"/>
    <n v="0"/>
    <n v="0"/>
    <n v="0"/>
    <n v="0"/>
    <m/>
    <s v="baisse_un_peu"/>
    <s v="pas_de_reponse"/>
    <m/>
    <m/>
    <s v="baisse_moyen"/>
    <s v="pas_de_reponse"/>
    <m/>
    <m/>
    <m/>
    <m/>
    <m/>
    <m/>
    <m/>
    <n v="434234924"/>
    <d v="2023-05-31T11:05:18"/>
    <m/>
    <m/>
    <s v="submitted_via_web"/>
    <s v="bkf_icsm"/>
    <s v="vEg88UCoFGv45yEpkkQUHG"/>
    <m/>
  </r>
  <r>
    <n v="102"/>
    <s v="dab93594-029b-4f1c-9f33-46bf17d6db29"/>
    <d v="2023-05-29T00:00:00"/>
    <s v="tougan"/>
    <s v="tougan1"/>
    <d v="2023-05-29T08:47:53"/>
    <d v="2023-05-29T10:28:56"/>
    <s v="audit.csv"/>
    <m/>
    <m/>
    <s v="crs"/>
    <d v="2023-05-29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bassine gobelet_acier gobelet_plastique assiette marmite5 marmite7"/>
    <n v="0"/>
    <n v="0"/>
    <n v="0"/>
    <n v="1"/>
    <n v="1"/>
    <n v="1"/>
    <n v="1"/>
    <n v="1"/>
    <n v="1"/>
    <n v="1"/>
    <n v="0"/>
    <n v="0"/>
    <n v="0"/>
    <n v="0"/>
    <n v="0"/>
    <n v="0"/>
    <n v="7"/>
    <n v="9"/>
    <m/>
    <m/>
    <m/>
    <m/>
    <m/>
    <m/>
    <m/>
    <m/>
    <m/>
    <m/>
    <m/>
    <m/>
    <m/>
    <m/>
    <m/>
    <m/>
    <m/>
    <m/>
    <m/>
    <m/>
    <m/>
    <m/>
    <m/>
    <m/>
    <m/>
    <m/>
    <m/>
    <m/>
    <m/>
    <m/>
    <m/>
    <m/>
    <m/>
    <m/>
    <m/>
    <m/>
    <m/>
    <m/>
    <m/>
    <m/>
    <m/>
    <m/>
    <m/>
    <m/>
    <s v="peudisponible"/>
    <n v="7500"/>
    <s v="meme_pays"/>
    <m/>
    <m/>
    <n v="30"/>
    <n v="14"/>
    <n v="0"/>
    <n v="100"/>
    <n v="60"/>
    <m/>
    <s v="peudisponible"/>
    <n v="6250"/>
    <s v="meme_pays"/>
    <m/>
    <m/>
    <n v="30"/>
    <n v="14"/>
    <n v="0"/>
    <n v="100"/>
    <n v="50"/>
    <m/>
    <s v="peudisponible"/>
    <n v="450"/>
    <s v="meme_pays"/>
    <m/>
    <m/>
    <n v="30"/>
    <n v="14"/>
    <n v="0"/>
    <n v="100"/>
    <n v="50"/>
    <m/>
    <s v="peudisponible"/>
    <n v="150"/>
    <s v="meme_pays"/>
    <m/>
    <m/>
    <n v="30"/>
    <n v="14"/>
    <n v="0"/>
    <n v="200"/>
    <n v="100"/>
    <m/>
    <s v="peudisponible"/>
    <s v="0_5l 1l"/>
    <n v="0"/>
    <n v="1"/>
    <n v="1"/>
    <m/>
    <n v="600"/>
    <n v="800"/>
    <s v="meme_pays"/>
    <m/>
    <m/>
    <n v="30"/>
    <n v="14"/>
    <n v="0"/>
    <n v="100"/>
    <n v="50"/>
    <m/>
    <s v="peudisponible"/>
    <n v="1500"/>
    <s v="meme_pays"/>
    <m/>
    <m/>
    <n v="30"/>
    <n v="14"/>
    <n v="0"/>
    <n v="100"/>
    <n v="50"/>
    <m/>
    <s v="peudisponible"/>
    <n v="3000"/>
    <s v="meme_pays"/>
    <m/>
    <m/>
    <n v="30"/>
    <n v="14"/>
    <n v="0"/>
    <n v="200"/>
    <n v="100"/>
    <m/>
    <m/>
    <m/>
    <m/>
    <m/>
    <m/>
    <m/>
    <m/>
    <m/>
    <m/>
    <m/>
    <m/>
    <m/>
    <m/>
    <m/>
    <m/>
    <m/>
    <m/>
    <m/>
    <m/>
    <m/>
    <m/>
    <m/>
    <m/>
    <m/>
    <m/>
    <m/>
    <m/>
    <m/>
    <m/>
    <m/>
    <m/>
    <m/>
    <m/>
    <m/>
    <m/>
    <m/>
    <m/>
    <m/>
    <m/>
    <m/>
    <m/>
    <m/>
    <m/>
    <m/>
    <m/>
    <m/>
    <m/>
    <m/>
    <m/>
    <m/>
    <m/>
    <m/>
    <m/>
    <m/>
    <m/>
    <m/>
    <m/>
    <m/>
    <s v="oui"/>
    <m/>
    <s v="natte bassine gobelet_acier gobelet_plastique assiette marmite5 marmite7"/>
    <n v="0"/>
    <n v="0"/>
    <n v="0"/>
    <n v="1"/>
    <n v="1"/>
    <n v="1"/>
    <n v="1"/>
    <n v="1"/>
    <n v="1"/>
    <n v="1"/>
    <n v="0"/>
    <n v="0"/>
    <n v="0"/>
    <n v="0"/>
    <n v="0"/>
    <n v="0"/>
    <m/>
    <s v="securite cout_transport rarete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aucun"/>
    <n v="1"/>
    <n v="0"/>
    <n v="0"/>
    <n v="0"/>
    <n v="0"/>
    <n v="0"/>
    <n v="0"/>
    <n v="0"/>
    <n v="0"/>
    <m/>
    <s v="meme"/>
    <m/>
    <m/>
    <m/>
    <s v="baisse_un_peu"/>
    <s v="pas_de_reponse"/>
    <m/>
    <m/>
    <m/>
    <m/>
    <m/>
    <m/>
    <m/>
    <n v="434234930"/>
    <d v="2023-05-31T11:05:19"/>
    <m/>
    <m/>
    <s v="submitted_via_web"/>
    <s v="bkf_icsm"/>
    <s v="vEg88UCoFGv45yEpkkQUHG"/>
    <m/>
  </r>
  <r>
    <n v="103"/>
    <s v="3e37669d-972a-4c53-a0ad-bb55e1d0b141"/>
    <d v="2023-05-29T00:00:00"/>
    <s v="tougan"/>
    <s v="tougan1"/>
    <d v="2023-05-29T10:29:03"/>
    <d v="2023-05-29T11:39:25"/>
    <s v="audit.csv"/>
    <m/>
    <m/>
    <s v="crs"/>
    <d v="2023-05-29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n v="0"/>
    <n v="0"/>
    <n v="0"/>
    <n v="1"/>
    <n v="1"/>
    <n v="1"/>
    <n v="1"/>
    <n v="1"/>
    <n v="1"/>
    <n v="1"/>
    <n v="0"/>
    <n v="0"/>
    <n v="0"/>
    <n v="0"/>
    <n v="0"/>
    <n v="0"/>
    <n v="7"/>
    <n v="9"/>
    <m/>
    <m/>
    <m/>
    <m/>
    <m/>
    <m/>
    <m/>
    <m/>
    <m/>
    <m/>
    <m/>
    <m/>
    <m/>
    <m/>
    <m/>
    <m/>
    <m/>
    <m/>
    <m/>
    <m/>
    <m/>
    <m/>
    <m/>
    <m/>
    <m/>
    <m/>
    <m/>
    <m/>
    <m/>
    <m/>
    <m/>
    <m/>
    <m/>
    <m/>
    <m/>
    <m/>
    <m/>
    <m/>
    <m/>
    <m/>
    <m/>
    <m/>
    <m/>
    <m/>
    <s v="peudisponible"/>
    <n v="7500"/>
    <s v="meme_pays"/>
    <m/>
    <m/>
    <n v="30"/>
    <n v="14"/>
    <n v="0"/>
    <n v="100"/>
    <n v="35"/>
    <m/>
    <s v="peudisponible"/>
    <n v="10000"/>
    <s v="meme_pays"/>
    <m/>
    <m/>
    <n v="30"/>
    <n v="14"/>
    <n v="0"/>
    <n v="100"/>
    <n v="50"/>
    <m/>
    <s v="peudisponible"/>
    <n v="400"/>
    <s v="meme_pays"/>
    <m/>
    <m/>
    <n v="30"/>
    <n v="44"/>
    <n v="1"/>
    <n v="150"/>
    <n v="100"/>
    <m/>
    <s v="peudisponible"/>
    <n v="150"/>
    <s v="meme_pays"/>
    <m/>
    <m/>
    <n v="30"/>
    <n v="14"/>
    <n v="0"/>
    <n v="100"/>
    <n v="100"/>
    <m/>
    <s v="peudisponible"/>
    <s v="0_5l 1l"/>
    <n v="0"/>
    <n v="1"/>
    <n v="1"/>
    <m/>
    <n v="650"/>
    <n v="850"/>
    <s v="meme_pays"/>
    <m/>
    <m/>
    <n v="30"/>
    <n v="14"/>
    <n v="0"/>
    <n v="50"/>
    <n v="50"/>
    <m/>
    <s v="peudisponible"/>
    <n v="1500"/>
    <s v="meme_pays"/>
    <m/>
    <m/>
    <n v="30"/>
    <n v="14"/>
    <n v="0"/>
    <n v="100"/>
    <n v="60"/>
    <m/>
    <s v="peudisponible"/>
    <n v="3000"/>
    <s v="meme_pays"/>
    <m/>
    <m/>
    <n v="30"/>
    <n v="14"/>
    <n v="0"/>
    <n v="50"/>
    <n v="50"/>
    <m/>
    <m/>
    <m/>
    <m/>
    <m/>
    <m/>
    <m/>
    <m/>
    <m/>
    <m/>
    <m/>
    <m/>
    <m/>
    <m/>
    <m/>
    <m/>
    <m/>
    <m/>
    <m/>
    <m/>
    <m/>
    <m/>
    <m/>
    <m/>
    <m/>
    <m/>
    <m/>
    <m/>
    <m/>
    <m/>
    <m/>
    <m/>
    <m/>
    <m/>
    <m/>
    <m/>
    <m/>
    <m/>
    <m/>
    <m/>
    <m/>
    <m/>
    <m/>
    <m/>
    <m/>
    <m/>
    <m/>
    <m/>
    <m/>
    <m/>
    <m/>
    <m/>
    <m/>
    <m/>
    <m/>
    <m/>
    <m/>
    <m/>
    <m/>
    <s v="oui"/>
    <m/>
    <s v="natte bassine gobelet_acier gobelet_plastique assiette marmite5 marmite7"/>
    <n v="0"/>
    <n v="0"/>
    <n v="0"/>
    <n v="1"/>
    <n v="1"/>
    <n v="1"/>
    <n v="1"/>
    <n v="1"/>
    <n v="1"/>
    <n v="1"/>
    <n v="0"/>
    <n v="0"/>
    <n v="0"/>
    <n v="0"/>
    <n v="0"/>
    <n v="0"/>
    <m/>
    <s v="securite cout_transport rarete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pas_de_reponse"/>
    <n v="0"/>
    <n v="0"/>
    <n v="0"/>
    <n v="0"/>
    <n v="0"/>
    <n v="0"/>
    <n v="0"/>
    <n v="1"/>
    <n v="0"/>
    <m/>
    <s v="aucun"/>
    <n v="1"/>
    <n v="0"/>
    <n v="0"/>
    <n v="0"/>
    <n v="0"/>
    <n v="0"/>
    <n v="0"/>
    <n v="0"/>
    <n v="0"/>
    <n v="0"/>
    <m/>
    <s v="pas_de_reponse"/>
    <n v="0"/>
    <n v="0"/>
    <n v="0"/>
    <n v="0"/>
    <n v="0"/>
    <n v="0"/>
    <n v="0"/>
    <n v="1"/>
    <n v="0"/>
    <m/>
    <s v="aucun"/>
    <n v="1"/>
    <n v="0"/>
    <n v="0"/>
    <n v="0"/>
    <n v="0"/>
    <n v="0"/>
    <n v="0"/>
    <n v="0"/>
    <n v="0"/>
    <m/>
    <s v="meme"/>
    <m/>
    <m/>
    <m/>
    <s v="baisse_moyen"/>
    <s v="pas_de_reponse"/>
    <m/>
    <m/>
    <m/>
    <m/>
    <m/>
    <m/>
    <m/>
    <n v="434234940"/>
    <d v="2023-05-31T11:05:20"/>
    <m/>
    <m/>
    <s v="submitted_via_web"/>
    <s v="bkf_icsm"/>
    <s v="vEg88UCoFGv45yEpkkQUHG"/>
    <m/>
  </r>
  <r>
    <n v="104"/>
    <s v="a73a352a-b539-4dde-9a24-baf7bf4d3976"/>
    <d v="2023-05-29T00:00:00"/>
    <s v="tougan"/>
    <s v="tougan1"/>
    <d v="2023-05-29T11:39:33"/>
    <d v="2023-05-29T11:54:12"/>
    <s v="audit.csv"/>
    <m/>
    <m/>
    <s v="crs"/>
    <d v="2023-05-29T00:00:00"/>
    <s v="boucle_mouhoun"/>
    <s v="sourou"/>
    <x v="7"/>
    <s v="central"/>
    <m/>
    <m/>
    <s v="Catholic Relief Services Burkina Faso (CRS)"/>
    <s v="Marché de Tougan"/>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pagne lampe moustiquaire couverture"/>
    <n v="0"/>
    <n v="0"/>
    <n v="0"/>
    <n v="0"/>
    <n v="0"/>
    <n v="0"/>
    <n v="0"/>
    <n v="0"/>
    <n v="0"/>
    <n v="0"/>
    <n v="1"/>
    <n v="1"/>
    <n v="1"/>
    <n v="1"/>
    <n v="1"/>
    <n v="0"/>
    <n v="5"/>
    <n v="7"/>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60"/>
    <n v="30"/>
    <n v="0"/>
    <n v="50"/>
    <n v="50"/>
    <m/>
    <s v="peudisponible"/>
    <n v="2500"/>
    <s v="meme_pays"/>
    <m/>
    <m/>
    <n v="60"/>
    <n v="30"/>
    <n v="0"/>
    <n v="100"/>
    <n v="50"/>
    <m/>
    <s v="peudisponible"/>
    <n v="1500"/>
    <s v="meme_pays"/>
    <m/>
    <m/>
    <n v="30"/>
    <n v="14"/>
    <n v="0"/>
    <n v="100"/>
    <n v="100"/>
    <m/>
    <s v="peudisponible"/>
    <s v="oui"/>
    <n v="6500"/>
    <m/>
    <m/>
    <s v="meme_pays"/>
    <m/>
    <m/>
    <n v="30"/>
    <n v="15"/>
    <n v="0"/>
    <n v="50"/>
    <n v="50"/>
    <m/>
    <s v="disponible"/>
    <n v="200"/>
    <s v="meme_pays"/>
    <m/>
    <m/>
    <n v="14"/>
    <n v="7"/>
    <n v="0"/>
    <n v="100"/>
    <n v="100"/>
    <m/>
    <s v="oui"/>
    <m/>
    <s v="couverture moustiquaire sac_boro pagne lampe"/>
    <n v="0"/>
    <n v="0"/>
    <n v="0"/>
    <n v="0"/>
    <n v="0"/>
    <n v="0"/>
    <n v="0"/>
    <n v="0"/>
    <n v="0"/>
    <n v="0"/>
    <n v="1"/>
    <n v="1"/>
    <n v="1"/>
    <n v="1"/>
    <n v="1"/>
    <n v="0"/>
    <m/>
    <s v="securite cout_transport rarete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aucun"/>
    <n v="1"/>
    <n v="0"/>
    <n v="0"/>
    <n v="0"/>
    <n v="0"/>
    <n v="0"/>
    <n v="0"/>
    <n v="0"/>
    <n v="0"/>
    <m/>
    <s v="meme"/>
    <m/>
    <m/>
    <m/>
    <s v="baisse_moyen"/>
    <s v="pas_de_reponse"/>
    <m/>
    <m/>
    <m/>
    <m/>
    <m/>
    <m/>
    <m/>
    <n v="434234953"/>
    <d v="2023-05-31T11:05:21"/>
    <m/>
    <m/>
    <s v="submitted_via_web"/>
    <s v="bkf_icsm"/>
    <s v="vEg88UCoFGv45yEpkkQUHG"/>
    <m/>
  </r>
  <r>
    <n v="105"/>
    <s v="8141bf86-9dae-42f6-9e5a-9aff23c5ed2f"/>
    <d v="2023-05-29T00:00:00"/>
    <s v="tougan"/>
    <s v="tougan1"/>
    <d v="2023-05-29T11:54:33"/>
    <d v="2023-05-29T12:18:17"/>
    <s v="audit.csv"/>
    <m/>
    <m/>
    <s v="crs"/>
    <d v="2023-05-29T00:00:00"/>
    <s v="boucle_mouhoun"/>
    <s v="sourou"/>
    <x v="7"/>
    <s v="central"/>
    <m/>
    <m/>
    <s v="Catholic Relief Services Burkina Faso (CRS)"/>
    <s v="Marché de Tougan"/>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pagne lampe moustiquaire couverture"/>
    <n v="0"/>
    <n v="0"/>
    <n v="0"/>
    <n v="0"/>
    <n v="0"/>
    <n v="0"/>
    <n v="0"/>
    <n v="0"/>
    <n v="0"/>
    <n v="0"/>
    <n v="1"/>
    <n v="1"/>
    <n v="1"/>
    <n v="1"/>
    <n v="1"/>
    <n v="0"/>
    <n v="5"/>
    <n v="7"/>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30"/>
    <n v="15"/>
    <n v="0"/>
    <n v="50"/>
    <n v="50"/>
    <m/>
    <s v="peudisponible"/>
    <n v="2500"/>
    <s v="meme_pays"/>
    <m/>
    <m/>
    <n v="30"/>
    <n v="15"/>
    <n v="0"/>
    <n v="50"/>
    <n v="50"/>
    <m/>
    <s v="peudisponible"/>
    <n v="1500"/>
    <s v="meme_pays"/>
    <m/>
    <m/>
    <n v="30"/>
    <n v="15"/>
    <n v="0"/>
    <n v="50"/>
    <n v="50"/>
    <m/>
    <s v="peudisponible"/>
    <s v="oui"/>
    <n v="6250"/>
    <m/>
    <m/>
    <s v="meme_pays"/>
    <m/>
    <m/>
    <n v="30"/>
    <n v="15"/>
    <n v="0"/>
    <n v="50"/>
    <n v="50"/>
    <m/>
    <s v="disponible"/>
    <n v="200"/>
    <s v="meme_pays"/>
    <m/>
    <m/>
    <n v="20"/>
    <n v="7"/>
    <n v="0"/>
    <n v="50"/>
    <n v="50"/>
    <m/>
    <s v="oui"/>
    <m/>
    <s v="couverture moustiquaire lampe pagne sac_boro"/>
    <n v="0"/>
    <n v="0"/>
    <n v="0"/>
    <n v="0"/>
    <n v="0"/>
    <n v="0"/>
    <n v="0"/>
    <n v="0"/>
    <n v="0"/>
    <n v="0"/>
    <n v="1"/>
    <n v="1"/>
    <n v="1"/>
    <n v="1"/>
    <n v="1"/>
    <n v="0"/>
    <m/>
    <s v="securite rarete_transport cout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pas_de_reponse"/>
    <n v="0"/>
    <n v="0"/>
    <n v="0"/>
    <n v="0"/>
    <n v="0"/>
    <n v="0"/>
    <n v="0"/>
    <n v="0"/>
    <n v="1"/>
    <m/>
    <s v="meme"/>
    <m/>
    <m/>
    <m/>
    <s v="baisse_beaucoup"/>
    <s v="pas_de_reponse"/>
    <m/>
    <m/>
    <m/>
    <m/>
    <m/>
    <m/>
    <m/>
    <n v="434234966"/>
    <d v="2023-05-31T11:05:22"/>
    <m/>
    <m/>
    <s v="submitted_via_web"/>
    <s v="bkf_icsm"/>
    <s v="vEg88UCoFGv45yEpkkQUHG"/>
    <m/>
  </r>
  <r>
    <n v="106"/>
    <s v="32680e23-4da2-4a99-a6db-1d77492dc526"/>
    <d v="2023-05-29T00:00:00"/>
    <s v="tougan"/>
    <s v="tougan1"/>
    <d v="2023-05-29T12:21:19"/>
    <d v="2023-05-30T18:18:05"/>
    <s v="audit.csv"/>
    <m/>
    <m/>
    <s v="crs"/>
    <d v="2023-05-29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pagne lampe moustiquaire couverture"/>
    <n v="0"/>
    <n v="0"/>
    <n v="0"/>
    <n v="0"/>
    <n v="0"/>
    <n v="0"/>
    <n v="0"/>
    <n v="0"/>
    <n v="0"/>
    <n v="0"/>
    <n v="1"/>
    <n v="1"/>
    <n v="1"/>
    <n v="1"/>
    <n v="1"/>
    <n v="0"/>
    <n v="5"/>
    <n v="7"/>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60"/>
    <n v="15"/>
    <n v="0"/>
    <n v="50"/>
    <n v="50"/>
    <m/>
    <s v="peudisponible"/>
    <n v="2500"/>
    <s v="meme_pays"/>
    <m/>
    <m/>
    <n v="60"/>
    <n v="15"/>
    <n v="0"/>
    <n v="50"/>
    <n v="50"/>
    <m/>
    <s v="peudisponible"/>
    <n v="1500"/>
    <s v="meme_pays"/>
    <m/>
    <m/>
    <n v="30"/>
    <n v="15"/>
    <n v="0"/>
    <n v="50"/>
    <n v="50"/>
    <m/>
    <s v="peudisponible"/>
    <s v="oui"/>
    <n v="7000"/>
    <m/>
    <m/>
    <s v="meme_pays"/>
    <m/>
    <m/>
    <n v="60"/>
    <n v="15"/>
    <n v="0"/>
    <n v="50"/>
    <n v="50"/>
    <m/>
    <s v="peudisponible"/>
    <n v="200"/>
    <s v="meme_pays"/>
    <m/>
    <m/>
    <n v="20"/>
    <n v="14"/>
    <n v="0"/>
    <n v="50"/>
    <n v="50"/>
    <m/>
    <s v="oui"/>
    <m/>
    <s v="couverture moustiquaire lampe pagne sac_boro"/>
    <n v="0"/>
    <n v="0"/>
    <n v="0"/>
    <n v="0"/>
    <n v="0"/>
    <n v="0"/>
    <n v="0"/>
    <n v="0"/>
    <n v="0"/>
    <n v="0"/>
    <n v="1"/>
    <n v="1"/>
    <n v="1"/>
    <n v="1"/>
    <n v="1"/>
    <n v="0"/>
    <m/>
    <s v="securite cout_transport rarete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routes_ganes"/>
    <n v="0"/>
    <n v="0"/>
    <n v="0"/>
    <n v="0"/>
    <n v="1"/>
    <n v="0"/>
    <n v="0"/>
    <n v="0"/>
    <n v="0"/>
    <m/>
    <s v="pas_de_reponse"/>
    <n v="0"/>
    <n v="0"/>
    <n v="0"/>
    <n v="0"/>
    <n v="0"/>
    <n v="0"/>
    <n v="0"/>
    <n v="0"/>
    <n v="1"/>
    <m/>
    <s v="meme"/>
    <m/>
    <m/>
    <m/>
    <s v="baisse_un_peu"/>
    <s v="non"/>
    <m/>
    <m/>
    <m/>
    <m/>
    <m/>
    <m/>
    <m/>
    <n v="434234974"/>
    <d v="2023-05-31T11:05:23"/>
    <m/>
    <m/>
    <s v="submitted_via_web"/>
    <s v="bkf_icsm"/>
    <s v="vEg88UCoFGv45yEpkkQUHG"/>
    <m/>
  </r>
  <r>
    <n v="107"/>
    <s v="d79e5d8b-f442-410b-97d0-a9bc1df6193a"/>
    <d v="2023-05-30T00:00:00"/>
    <s v="tougan"/>
    <s v="tougan1"/>
    <d v="2023-05-30T17:03:09"/>
    <d v="2023-05-30T18:14:26"/>
    <s v="audit.csv"/>
    <m/>
    <m/>
    <s v="crs"/>
    <d v="2023-05-30T00:00:00"/>
    <s v="boucle_mouhoun"/>
    <s v="sourou"/>
    <x v="7"/>
    <s v="central"/>
    <m/>
    <m/>
    <s v="Catholic Relief Services Burkina Faso (CRS)"/>
    <s v="Marché de Tougan"/>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pagne moustiquaire couverture lampe"/>
    <n v="0"/>
    <n v="0"/>
    <n v="0"/>
    <n v="0"/>
    <n v="0"/>
    <n v="0"/>
    <n v="0"/>
    <n v="0"/>
    <n v="0"/>
    <n v="0"/>
    <n v="1"/>
    <n v="1"/>
    <n v="1"/>
    <n v="1"/>
    <n v="1"/>
    <n v="0"/>
    <n v="5"/>
    <n v="7"/>
    <m/>
    <m/>
    <m/>
    <m/>
    <m/>
    <m/>
    <m/>
    <m/>
    <m/>
    <m/>
    <m/>
    <m/>
    <m/>
    <m/>
    <m/>
    <m/>
    <m/>
    <m/>
    <m/>
    <m/>
    <m/>
    <m/>
    <m/>
    <m/>
    <m/>
    <m/>
    <m/>
    <m/>
    <m/>
    <m/>
    <m/>
    <m/>
    <m/>
    <m/>
    <m/>
    <m/>
    <m/>
    <m/>
    <m/>
    <m/>
    <m/>
    <m/>
    <m/>
    <m/>
    <m/>
    <m/>
    <m/>
    <m/>
    <m/>
    <m/>
    <m/>
    <m/>
    <m/>
    <m/>
    <m/>
    <m/>
    <m/>
    <m/>
    <m/>
    <m/>
    <m/>
    <m/>
    <m/>
    <m/>
    <m/>
    <m/>
    <m/>
    <m/>
    <m/>
    <m/>
    <m/>
    <m/>
    <m/>
    <m/>
    <m/>
    <m/>
    <m/>
    <m/>
    <m/>
    <m/>
    <m/>
    <m/>
    <m/>
    <m/>
    <m/>
    <m/>
    <m/>
    <m/>
    <m/>
    <m/>
    <m/>
    <m/>
    <m/>
    <m/>
    <m/>
    <m/>
    <m/>
    <m/>
    <m/>
    <m/>
    <m/>
    <m/>
    <m/>
    <m/>
    <m/>
    <m/>
    <m/>
    <m/>
    <m/>
    <m/>
    <m/>
    <m/>
    <m/>
    <m/>
    <m/>
    <m/>
    <m/>
    <m/>
    <m/>
    <m/>
    <m/>
    <m/>
    <m/>
    <m/>
    <m/>
    <m/>
    <m/>
    <s v="peudisponible"/>
    <n v="2750"/>
    <s v="meme_pays"/>
    <m/>
    <m/>
    <n v="30"/>
    <n v="15"/>
    <n v="0"/>
    <n v="30"/>
    <n v="30"/>
    <m/>
    <s v="peudisponible"/>
    <n v="2500"/>
    <s v="meme_pays"/>
    <m/>
    <m/>
    <n v="30"/>
    <n v="15"/>
    <n v="0"/>
    <n v="60"/>
    <n v="60"/>
    <m/>
    <s v="peudisponible"/>
    <n v="1500"/>
    <s v="meme_pays"/>
    <m/>
    <m/>
    <n v="30"/>
    <n v="15"/>
    <n v="0"/>
    <n v="100"/>
    <n v="50"/>
    <m/>
    <s v="peudisponible"/>
    <s v="oui"/>
    <n v="6500"/>
    <m/>
    <m/>
    <s v="meme_pays"/>
    <m/>
    <m/>
    <n v="30"/>
    <n v="15"/>
    <n v="0"/>
    <n v="50"/>
    <n v="50"/>
    <m/>
    <s v="disponible"/>
    <n v="200"/>
    <s v="meme_pays"/>
    <m/>
    <m/>
    <n v="30"/>
    <n v="14"/>
    <n v="0"/>
    <n v="50"/>
    <n v="50"/>
    <m/>
    <s v="oui"/>
    <m/>
    <s v="couverture moustiquaire lampe pagne sac_boro"/>
    <n v="0"/>
    <n v="0"/>
    <n v="0"/>
    <n v="0"/>
    <n v="0"/>
    <n v="0"/>
    <n v="0"/>
    <n v="0"/>
    <n v="0"/>
    <n v="0"/>
    <n v="1"/>
    <n v="1"/>
    <n v="1"/>
    <n v="1"/>
    <n v="1"/>
    <n v="0"/>
    <m/>
    <s v="securite rarete_transport cout_transport"/>
    <n v="1"/>
    <n v="0"/>
    <n v="0"/>
    <n v="0"/>
    <n v="0"/>
    <n v="1"/>
    <n v="1"/>
    <n v="0"/>
    <n v="0"/>
    <n v="0"/>
    <n v="0"/>
    <m/>
    <m/>
    <s v="prix_hausse"/>
    <n v="0"/>
    <n v="1"/>
    <n v="0"/>
    <n v="0"/>
    <s v="couverture moustiquaire lampe pagne sac_boro"/>
    <n v="0"/>
    <n v="0"/>
    <n v="0"/>
    <n v="0"/>
    <n v="0"/>
    <n v="0"/>
    <n v="0"/>
    <n v="0"/>
    <n v="0"/>
    <n v="0"/>
    <n v="1"/>
    <n v="1"/>
    <n v="1"/>
    <n v="1"/>
    <n v="1"/>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routes_ganes"/>
    <n v="0"/>
    <n v="0"/>
    <n v="0"/>
    <n v="0"/>
    <n v="1"/>
    <n v="0"/>
    <n v="0"/>
    <n v="0"/>
    <n v="0"/>
    <m/>
    <s v="aucun"/>
    <n v="1"/>
    <n v="0"/>
    <n v="0"/>
    <n v="0"/>
    <n v="0"/>
    <n v="0"/>
    <n v="0"/>
    <n v="0"/>
    <n v="0"/>
    <m/>
    <s v="baisse_un_peu"/>
    <s v="pas_de_reponse"/>
    <m/>
    <m/>
    <s v="baisse_un_peu"/>
    <s v="non"/>
    <m/>
    <m/>
    <m/>
    <m/>
    <m/>
    <m/>
    <m/>
    <n v="434234993"/>
    <d v="2023-05-31T11:05:25"/>
    <m/>
    <m/>
    <s v="submitted_via_web"/>
    <s v="bkf_icsm"/>
    <s v="vEg88UCoFGv45yEpkkQUHG"/>
    <m/>
  </r>
  <r>
    <n v="108"/>
    <s v="455b4f35-c4ad-4d67-bb1d-b0b2c593ed1a"/>
    <d v="2023-05-30T00:00:00"/>
    <s v="tougan"/>
    <s v="tougan1"/>
    <d v="2023-05-30T18:18:14"/>
    <d v="2023-05-30T18:29:17"/>
    <s v="audit.csv"/>
    <m/>
    <m/>
    <s v="crs"/>
    <d v="2023-05-30T00:00:00"/>
    <s v="boucle_mouhoun"/>
    <s v="sourou"/>
    <x v="7"/>
    <s v="central"/>
    <m/>
    <m/>
    <s v="Catholic Relief Services Burkina Faso (CRS)"/>
    <s v="Marché de Tougan"/>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gaz"/>
    <n v="0"/>
    <n v="1"/>
    <n v="1"/>
    <n v="0"/>
    <n v="0"/>
    <n v="0"/>
    <n v="0"/>
    <n v="0"/>
    <n v="0"/>
    <n v="0"/>
    <n v="0"/>
    <n v="0"/>
    <n v="0"/>
    <n v="0"/>
    <n v="0"/>
    <n v="0"/>
    <n v="2"/>
    <n v="4"/>
    <m/>
    <m/>
    <m/>
    <m/>
    <m/>
    <m/>
    <m/>
    <m/>
    <m/>
    <m/>
    <m/>
    <m/>
    <s v="peudisponible"/>
    <s v="sac sachet"/>
    <n v="1"/>
    <n v="1"/>
    <n v="7000"/>
    <n v="200"/>
    <s v="meme_pays"/>
    <m/>
    <m/>
    <n v="30"/>
    <n v="14"/>
    <n v="0"/>
    <n v="50"/>
    <n v="30"/>
    <m/>
    <s v="peudisponible"/>
    <s v="6kg 12kg"/>
    <n v="0"/>
    <n v="1"/>
    <n v="1"/>
    <m/>
    <n v="32500"/>
    <n v="32500"/>
    <s v="meme_pays"/>
    <m/>
    <m/>
    <n v="30"/>
    <n v="15"/>
    <n v="0"/>
    <n v="50"/>
    <n v="3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combustible_gaz"/>
    <n v="0"/>
    <n v="1"/>
    <n v="1"/>
    <n v="0"/>
    <n v="0"/>
    <n v="0"/>
    <n v="0"/>
    <n v="0"/>
    <n v="0"/>
    <n v="0"/>
    <n v="0"/>
    <n v="0"/>
    <n v="0"/>
    <n v="0"/>
    <n v="0"/>
    <n v="0"/>
    <m/>
    <s v="securite cout_transport rarete_transport"/>
    <n v="1"/>
    <n v="0"/>
    <n v="0"/>
    <n v="0"/>
    <n v="0"/>
    <n v="1"/>
    <n v="1"/>
    <n v="0"/>
    <n v="0"/>
    <n v="0"/>
    <n v="0"/>
    <m/>
    <m/>
    <s v="prix_hausse"/>
    <n v="0"/>
    <n v="1"/>
    <n v="0"/>
    <n v="0"/>
    <s v="combustible_charbon combustible_gaz"/>
    <n v="0"/>
    <n v="1"/>
    <n v="1"/>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aucun"/>
    <n v="1"/>
    <n v="0"/>
    <n v="0"/>
    <n v="0"/>
    <n v="0"/>
    <n v="0"/>
    <n v="0"/>
    <n v="0"/>
    <n v="0"/>
    <m/>
    <s v="meme"/>
    <m/>
    <m/>
    <m/>
    <s v="baisse_un_peu"/>
    <s v="pas_de_reponse"/>
    <m/>
    <m/>
    <m/>
    <m/>
    <m/>
    <m/>
    <m/>
    <n v="434235009"/>
    <d v="2023-05-31T11:05:26"/>
    <m/>
    <m/>
    <s v="submitted_via_web"/>
    <s v="bkf_icsm"/>
    <s v="vEg88UCoFGv45yEpkkQUHG"/>
    <m/>
  </r>
  <r>
    <n v="109"/>
    <s v="d7383d92-3824-4f4d-957e-e7407c94bd3f"/>
    <d v="2023-05-30T00:00:00"/>
    <s v="tougan"/>
    <s v="tougan1"/>
    <d v="2023-05-30T18:29:40"/>
    <d v="2023-05-30T18:37:21"/>
    <s v="audit.csv"/>
    <m/>
    <m/>
    <s v="crs"/>
    <d v="2023-05-30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gaz"/>
    <n v="0"/>
    <n v="1"/>
    <n v="1"/>
    <n v="0"/>
    <n v="0"/>
    <n v="0"/>
    <n v="0"/>
    <n v="0"/>
    <n v="0"/>
    <n v="0"/>
    <n v="0"/>
    <n v="0"/>
    <n v="0"/>
    <n v="0"/>
    <n v="0"/>
    <n v="0"/>
    <n v="2"/>
    <n v="4"/>
    <m/>
    <m/>
    <m/>
    <m/>
    <m/>
    <m/>
    <m/>
    <m/>
    <m/>
    <m/>
    <m/>
    <m/>
    <s v="peudisponible"/>
    <s v="sachet sac"/>
    <n v="1"/>
    <n v="1"/>
    <n v="7500"/>
    <n v="200"/>
    <s v="meme_pays"/>
    <m/>
    <m/>
    <n v="30"/>
    <n v="15"/>
    <n v="0"/>
    <n v="30"/>
    <n v="30"/>
    <m/>
    <s v="peudisponible"/>
    <s v="6kg 12kg"/>
    <n v="0"/>
    <n v="1"/>
    <n v="1"/>
    <m/>
    <n v="31500"/>
    <n v="37500"/>
    <s v="meme_pays"/>
    <m/>
    <m/>
    <n v="30"/>
    <n v="15"/>
    <n v="0"/>
    <n v="50"/>
    <n v="2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combustible_gaz"/>
    <n v="0"/>
    <n v="1"/>
    <n v="1"/>
    <n v="0"/>
    <n v="0"/>
    <n v="0"/>
    <n v="0"/>
    <n v="0"/>
    <n v="0"/>
    <n v="0"/>
    <n v="0"/>
    <n v="0"/>
    <n v="0"/>
    <n v="0"/>
    <n v="0"/>
    <n v="0"/>
    <m/>
    <s v="securite cout_transport"/>
    <n v="1"/>
    <n v="0"/>
    <n v="0"/>
    <n v="0"/>
    <n v="0"/>
    <n v="0"/>
    <n v="1"/>
    <n v="0"/>
    <n v="0"/>
    <n v="0"/>
    <n v="0"/>
    <m/>
    <m/>
    <s v="prix_hausse"/>
    <n v="0"/>
    <n v="1"/>
    <n v="0"/>
    <n v="0"/>
    <s v="combustible_charbon combustible_gaz"/>
    <n v="0"/>
    <n v="1"/>
    <n v="1"/>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aucun"/>
    <n v="1"/>
    <n v="0"/>
    <n v="0"/>
    <n v="0"/>
    <n v="0"/>
    <n v="0"/>
    <n v="0"/>
    <n v="0"/>
    <n v="0"/>
    <m/>
    <s v="meme"/>
    <m/>
    <m/>
    <m/>
    <s v="augmente_un_peu"/>
    <s v="pas_de_reponse"/>
    <m/>
    <m/>
    <m/>
    <m/>
    <m/>
    <m/>
    <m/>
    <n v="434235018"/>
    <d v="2023-05-31T11:05:27"/>
    <m/>
    <m/>
    <s v="submitted_via_web"/>
    <s v="bkf_icsm"/>
    <s v="vEg88UCoFGv45yEpkkQUHG"/>
    <m/>
  </r>
  <r>
    <n v="110"/>
    <s v="de288e2f-cb3a-49fc-8b2a-b78260d70f96"/>
    <d v="2023-05-30T00:00:00"/>
    <s v="tougan"/>
    <s v="tougan1"/>
    <d v="2023-05-30T18:37:33"/>
    <d v="2023-05-30T18:49:39"/>
    <s v="audit.csv"/>
    <m/>
    <m/>
    <s v="crs"/>
    <d v="2023-05-30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gaz"/>
    <n v="0"/>
    <n v="1"/>
    <n v="1"/>
    <n v="0"/>
    <n v="0"/>
    <n v="0"/>
    <n v="0"/>
    <n v="0"/>
    <n v="0"/>
    <n v="0"/>
    <n v="0"/>
    <n v="0"/>
    <n v="0"/>
    <n v="0"/>
    <n v="0"/>
    <n v="0"/>
    <n v="2"/>
    <n v="4"/>
    <m/>
    <m/>
    <m/>
    <m/>
    <m/>
    <m/>
    <m/>
    <m/>
    <m/>
    <m/>
    <m/>
    <m/>
    <s v="peudisponible"/>
    <s v="sac sachet"/>
    <n v="1"/>
    <n v="1"/>
    <n v="8000"/>
    <n v="200"/>
    <s v="meme_pays"/>
    <m/>
    <m/>
    <n v="30"/>
    <n v="14"/>
    <n v="0"/>
    <n v="30"/>
    <n v="30"/>
    <m/>
    <s v="peudisponible"/>
    <s v="6kg 12kg"/>
    <n v="0"/>
    <n v="1"/>
    <n v="1"/>
    <m/>
    <n v="32000"/>
    <n v="37000"/>
    <s v="meme_pays"/>
    <m/>
    <m/>
    <n v="30"/>
    <n v="30"/>
    <n v="1"/>
    <n v="30"/>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combustible_charbon"/>
    <n v="0"/>
    <n v="1"/>
    <n v="1"/>
    <n v="0"/>
    <n v="0"/>
    <n v="0"/>
    <n v="0"/>
    <n v="0"/>
    <n v="0"/>
    <n v="0"/>
    <n v="0"/>
    <n v="0"/>
    <n v="0"/>
    <n v="0"/>
    <n v="0"/>
    <n v="0"/>
    <m/>
    <s v="securite cout_transport"/>
    <n v="1"/>
    <n v="0"/>
    <n v="0"/>
    <n v="0"/>
    <n v="0"/>
    <n v="0"/>
    <n v="1"/>
    <n v="0"/>
    <n v="0"/>
    <n v="0"/>
    <n v="0"/>
    <m/>
    <m/>
    <s v="prix_hausse"/>
    <n v="0"/>
    <n v="1"/>
    <n v="0"/>
    <n v="0"/>
    <s v="combustible_charbon combustible_gaz"/>
    <n v="0"/>
    <n v="1"/>
    <n v="1"/>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pas_de_reponse"/>
    <n v="0"/>
    <n v="0"/>
    <n v="0"/>
    <n v="0"/>
    <n v="0"/>
    <n v="0"/>
    <n v="0"/>
    <n v="1"/>
    <n v="0"/>
    <m/>
    <s v="aucun"/>
    <n v="1"/>
    <n v="0"/>
    <n v="0"/>
    <n v="0"/>
    <n v="0"/>
    <n v="0"/>
    <n v="0"/>
    <n v="0"/>
    <n v="0"/>
    <m/>
    <s v="meme"/>
    <m/>
    <m/>
    <m/>
    <s v="baisse_un_peu"/>
    <s v="pas_de_reponse"/>
    <m/>
    <m/>
    <m/>
    <m/>
    <m/>
    <m/>
    <m/>
    <n v="434235026"/>
    <d v="2023-05-31T11:05:28"/>
    <m/>
    <m/>
    <s v="submitted_via_web"/>
    <s v="bkf_icsm"/>
    <s v="vEg88UCoFGv45yEpkkQUHG"/>
    <m/>
  </r>
  <r>
    <n v="111"/>
    <s v="876bf426-9ff4-4240-afd0-d5f1cb8c859a"/>
    <d v="2023-05-30T00:00:00"/>
    <s v="tougan"/>
    <s v="tougan1"/>
    <d v="2023-05-30T18:49:51"/>
    <d v="2023-05-31T11:01:11"/>
    <s v="audit.csv"/>
    <m/>
    <m/>
    <s v="crs"/>
    <d v="2023-05-30T00:00:00"/>
    <s v="boucle_mouhoun"/>
    <s v="sourou"/>
    <x v="7"/>
    <s v="central"/>
    <m/>
    <m/>
    <s v="Catholic Relief Services Burkina Faso (CRS)"/>
    <s v="Marché de Tougan"/>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500"/>
    <s v="meme_region"/>
    <m/>
    <m/>
    <n v="30"/>
    <n v="30"/>
    <n v="1"/>
    <n v="40"/>
    <n v="20"/>
    <m/>
    <s v="peudisponible"/>
    <s v="sac sachet"/>
    <n v="1"/>
    <n v="1"/>
    <n v="7500"/>
    <n v="200"/>
    <s v="meme_pays"/>
    <m/>
    <m/>
    <n v="30"/>
    <n v="15"/>
    <n v="0"/>
    <n v="50"/>
    <n v="3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prix_fournisseurs cout_transport"/>
    <n v="1"/>
    <n v="0"/>
    <n v="0"/>
    <n v="0"/>
    <n v="1"/>
    <n v="0"/>
    <n v="1"/>
    <n v="0"/>
    <n v="0"/>
    <n v="0"/>
    <n v="0"/>
    <m/>
    <m/>
    <s v="prix_hausse"/>
    <n v="0"/>
    <n v="1"/>
    <n v="0"/>
    <n v="0"/>
    <s v="combustible_bois combustible_charbon"/>
    <n v="1"/>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n v="0"/>
    <n v="0"/>
    <n v="1"/>
    <n v="1"/>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routes_ganes"/>
    <n v="0"/>
    <n v="0"/>
    <n v="0"/>
    <n v="0"/>
    <n v="1"/>
    <n v="0"/>
    <n v="0"/>
    <n v="0"/>
    <n v="0"/>
    <m/>
    <s v="pas_de_reponse"/>
    <n v="0"/>
    <n v="0"/>
    <n v="0"/>
    <n v="0"/>
    <n v="0"/>
    <n v="0"/>
    <n v="0"/>
    <n v="0"/>
    <n v="1"/>
    <m/>
    <s v="baisse_moyen"/>
    <s v="non"/>
    <m/>
    <m/>
    <s v="baisse_moyen"/>
    <s v="non"/>
    <m/>
    <m/>
    <m/>
    <m/>
    <m/>
    <m/>
    <m/>
    <n v="434235037"/>
    <d v="2023-05-31T11:05:29"/>
    <m/>
    <m/>
    <s v="submitted_via_web"/>
    <s v="bkf_icsm"/>
    <s v="vEg88UCoFGv45yEpkkQUHG"/>
    <m/>
  </r>
  <r>
    <n v="112"/>
    <s v="37e36b1d-d808-4320-8110-c8712eb30649"/>
    <d v="2023-05-31T00:00:00"/>
    <s v="ouahigouya"/>
    <s v="ouahigouya4"/>
    <d v="2023-05-31T12:22:32"/>
    <d v="2023-05-31T13:10:02"/>
    <s v="audit.csv"/>
    <m/>
    <m/>
    <s v="acted"/>
    <d v="2023-05-31T00:00:00"/>
    <s v="nord"/>
    <s v="yatenga"/>
    <x v="6"/>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m/>
    <m/>
    <m/>
    <m/>
    <s v="disponible"/>
    <n v="1000"/>
    <s v="meme_pays"/>
    <m/>
    <m/>
    <n v="90"/>
    <n v="60"/>
    <n v="0"/>
    <n v="300"/>
    <n v="500"/>
    <m/>
    <s v="disponible"/>
    <n v="2500"/>
    <s v="meme_region"/>
    <m/>
    <m/>
    <n v="35"/>
    <n v="60"/>
    <n v="1"/>
    <n v="400"/>
    <n v="500"/>
    <m/>
    <s v="non"/>
    <m/>
    <m/>
    <m/>
    <m/>
    <m/>
    <m/>
    <m/>
    <m/>
    <m/>
    <m/>
    <m/>
    <m/>
    <m/>
    <m/>
    <m/>
    <m/>
    <m/>
    <m/>
    <m/>
    <m/>
    <m/>
    <m/>
    <s v="prix_constants"/>
    <n v="1"/>
    <n v="0"/>
    <n v="0"/>
    <n v="0"/>
    <m/>
    <m/>
    <m/>
    <m/>
    <m/>
    <m/>
    <m/>
    <m/>
    <m/>
    <m/>
    <m/>
    <m/>
    <m/>
    <m/>
    <m/>
    <m/>
    <m/>
    <m/>
    <m/>
    <m/>
    <m/>
    <m/>
    <m/>
    <m/>
    <m/>
    <m/>
    <m/>
    <m/>
    <m/>
    <m/>
    <m/>
    <m/>
    <m/>
    <m/>
    <m/>
    <m/>
    <m/>
    <m/>
    <m/>
    <m/>
    <m/>
    <s v="gobelet_acier couverture moustiquaire lampe pagne assiette bassine"/>
    <n v="0"/>
    <n v="0"/>
    <n v="0"/>
    <n v="0"/>
    <n v="0"/>
    <n v="1"/>
    <n v="0"/>
    <n v="1"/>
    <n v="1"/>
    <n v="0"/>
    <n v="1"/>
    <n v="1"/>
    <n v="1"/>
    <n v="1"/>
    <n v="0"/>
    <n v="0"/>
    <n v="7"/>
    <n v="10"/>
    <m/>
    <m/>
    <m/>
    <m/>
    <m/>
    <m/>
    <m/>
    <m/>
    <m/>
    <m/>
    <m/>
    <m/>
    <m/>
    <m/>
    <m/>
    <m/>
    <m/>
    <m/>
    <m/>
    <m/>
    <m/>
    <m/>
    <m/>
    <m/>
    <m/>
    <m/>
    <m/>
    <m/>
    <m/>
    <m/>
    <m/>
    <m/>
    <m/>
    <m/>
    <m/>
    <m/>
    <m/>
    <m/>
    <m/>
    <m/>
    <m/>
    <m/>
    <m/>
    <m/>
    <m/>
    <m/>
    <m/>
    <m/>
    <m/>
    <m/>
    <m/>
    <m/>
    <m/>
    <m/>
    <m/>
    <m/>
    <m/>
    <m/>
    <m/>
    <m/>
    <m/>
    <m/>
    <m/>
    <m/>
    <m/>
    <m/>
    <s v="disponible"/>
    <n v="800"/>
    <s v="meme_pays"/>
    <m/>
    <m/>
    <n v="60"/>
    <n v="35"/>
    <n v="0"/>
    <n v="100"/>
    <n v="100"/>
    <m/>
    <m/>
    <m/>
    <m/>
    <m/>
    <m/>
    <m/>
    <m/>
    <m/>
    <m/>
    <m/>
    <m/>
    <s v="disponible"/>
    <s v="0_25l 0_5l 1l"/>
    <n v="1"/>
    <n v="1"/>
    <n v="1"/>
    <n v="1000"/>
    <n v="1000"/>
    <n v="1250"/>
    <s v="meme_pays"/>
    <m/>
    <m/>
    <n v="30"/>
    <n v="60"/>
    <n v="1"/>
    <n v="1000"/>
    <n v="1500"/>
    <m/>
    <s v="disponible"/>
    <n v="2000"/>
    <s v="meme_pays"/>
    <m/>
    <m/>
    <n v="60"/>
    <n v="60"/>
    <n v="1"/>
    <n v="100"/>
    <n v="200"/>
    <m/>
    <m/>
    <m/>
    <m/>
    <m/>
    <m/>
    <m/>
    <m/>
    <m/>
    <m/>
    <m/>
    <m/>
    <s v="disponible"/>
    <n v="1500"/>
    <s v="meme_region"/>
    <m/>
    <m/>
    <n v="30"/>
    <n v="60"/>
    <n v="1"/>
    <n v="100"/>
    <n v="150"/>
    <m/>
    <s v="peudisponible"/>
    <n v="1750"/>
    <s v="meme_pays"/>
    <m/>
    <m/>
    <n v="50"/>
    <n v="60"/>
    <n v="1"/>
    <n v="100"/>
    <n v="300"/>
    <m/>
    <s v="disponible"/>
    <n v="750"/>
    <s v="meme_pays"/>
    <m/>
    <m/>
    <n v="35"/>
    <n v="60"/>
    <n v="1"/>
    <n v="150"/>
    <n v="200"/>
    <m/>
    <s v="disponible"/>
    <s v="oui"/>
    <n v="4500"/>
    <m/>
    <m/>
    <s v="meme_region"/>
    <m/>
    <m/>
    <n v="60"/>
    <n v="30"/>
    <n v="0"/>
    <n v="200"/>
    <n v="3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transfert"/>
    <n v="1"/>
    <n v="0"/>
    <n v="0"/>
    <n v="1"/>
    <n v="0"/>
    <n v="0"/>
    <n v="0"/>
    <n v="0"/>
    <n v="0"/>
    <n v="0"/>
    <n v="0"/>
    <m/>
    <s v="oui_personnel"/>
    <s v="non"/>
    <n v="1"/>
    <n v="0"/>
    <n v="0"/>
    <n v="0"/>
    <n v="0"/>
    <n v="0"/>
    <s v="oui"/>
    <s v="aucun"/>
    <n v="1"/>
    <n v="0"/>
    <n v="0"/>
    <n v="0"/>
    <n v="0"/>
    <n v="0"/>
    <n v="0"/>
    <n v="0"/>
    <n v="0"/>
    <n v="0"/>
    <m/>
    <m/>
    <s v="oui_plusieurs"/>
    <s v="aucun"/>
    <n v="1"/>
    <n v="0"/>
    <n v="0"/>
    <n v="0"/>
    <n v="0"/>
    <n v="0"/>
    <n v="0"/>
    <n v="0"/>
    <n v="0"/>
    <m/>
    <s v="aucun"/>
    <n v="1"/>
    <n v="0"/>
    <n v="0"/>
    <n v="0"/>
    <n v="0"/>
    <n v="0"/>
    <n v="0"/>
    <n v="0"/>
    <n v="0"/>
    <n v="0"/>
    <m/>
    <s v="aucun"/>
    <n v="1"/>
    <n v="0"/>
    <n v="0"/>
    <n v="0"/>
    <n v="0"/>
    <n v="0"/>
    <n v="0"/>
    <n v="0"/>
    <n v="0"/>
    <m/>
    <s v="marchandises"/>
    <n v="0"/>
    <n v="0"/>
    <n v="1"/>
    <n v="0"/>
    <n v="0"/>
    <n v="0"/>
    <n v="0"/>
    <n v="0"/>
    <n v="0"/>
    <m/>
    <s v="augmente_moyen"/>
    <s v="oui"/>
    <s v="L'arrivé massif des PDI"/>
    <m/>
    <s v="augmente_beaucoup"/>
    <s v="oui"/>
    <s v="L'insécurité et l'arrivé des PDI"/>
    <m/>
    <s v="Ras"/>
    <m/>
    <s v="Ras"/>
    <m/>
    <m/>
    <n v="434414927"/>
    <d v="2023-05-31T16:19:18"/>
    <m/>
    <m/>
    <s v="submitted_via_web"/>
    <s v="bkf_icsm"/>
    <s v="vEg88UCoFGv45yEpkkQUHG"/>
    <m/>
  </r>
  <r>
    <n v="113"/>
    <s v="835bd2df-4f4b-4382-a38a-40a8c07c670b"/>
    <d v="2023-05-31T00:00:00"/>
    <s v="ouahigouya"/>
    <s v="ouahigouya2"/>
    <d v="2023-05-31T10:15:00"/>
    <d v="2023-05-31T10:29:31"/>
    <s v="audit.csv"/>
    <m/>
    <m/>
    <s v="acted"/>
    <d v="2023-05-31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acier bassine"/>
    <n v="0"/>
    <n v="0"/>
    <n v="0"/>
    <n v="0"/>
    <n v="0"/>
    <n v="0"/>
    <n v="0"/>
    <n v="1"/>
    <n v="1"/>
    <n v="0"/>
    <n v="0"/>
    <n v="0"/>
    <n v="0"/>
    <n v="0"/>
    <n v="0"/>
    <n v="0"/>
    <n v="2"/>
    <n v="4"/>
    <m/>
    <m/>
    <m/>
    <m/>
    <m/>
    <m/>
    <m/>
    <m/>
    <m/>
    <m/>
    <m/>
    <m/>
    <m/>
    <m/>
    <m/>
    <m/>
    <m/>
    <m/>
    <m/>
    <m/>
    <m/>
    <m/>
    <m/>
    <m/>
    <m/>
    <m/>
    <m/>
    <m/>
    <m/>
    <m/>
    <m/>
    <m/>
    <m/>
    <m/>
    <m/>
    <m/>
    <m/>
    <m/>
    <m/>
    <m/>
    <m/>
    <m/>
    <m/>
    <m/>
    <m/>
    <m/>
    <m/>
    <m/>
    <m/>
    <m/>
    <m/>
    <m/>
    <m/>
    <m/>
    <m/>
    <m/>
    <m/>
    <m/>
    <m/>
    <m/>
    <m/>
    <m/>
    <m/>
    <m/>
    <m/>
    <m/>
    <m/>
    <m/>
    <m/>
    <m/>
    <m/>
    <m/>
    <m/>
    <m/>
    <m/>
    <m/>
    <m/>
    <m/>
    <m/>
    <m/>
    <m/>
    <m/>
    <m/>
    <m/>
    <m/>
    <m/>
    <m/>
    <m/>
    <s v="disponible"/>
    <s v="0_25l 0_5l 1l"/>
    <n v="1"/>
    <n v="1"/>
    <n v="1"/>
    <n v="650"/>
    <n v="1250"/>
    <n v="2250"/>
    <s v="meme_pays"/>
    <m/>
    <m/>
    <n v="45"/>
    <n v="3"/>
    <n v="0"/>
    <n v="2500"/>
    <n v="1500"/>
    <m/>
    <s v="disponible"/>
    <n v="2000"/>
    <s v="meme_pays"/>
    <m/>
    <m/>
    <n v="21"/>
    <n v="3"/>
    <n v="0"/>
    <n v="1500"/>
    <n v="1000"/>
    <m/>
    <m/>
    <m/>
    <m/>
    <m/>
    <m/>
    <m/>
    <m/>
    <m/>
    <m/>
    <m/>
    <m/>
    <m/>
    <m/>
    <m/>
    <m/>
    <m/>
    <m/>
    <m/>
    <m/>
    <m/>
    <m/>
    <m/>
    <m/>
    <m/>
    <m/>
    <m/>
    <m/>
    <m/>
    <m/>
    <m/>
    <m/>
    <m/>
    <m/>
    <m/>
    <m/>
    <m/>
    <m/>
    <m/>
    <m/>
    <m/>
    <m/>
    <m/>
    <m/>
    <m/>
    <m/>
    <m/>
    <m/>
    <m/>
    <m/>
    <m/>
    <m/>
    <m/>
    <m/>
    <m/>
    <m/>
    <m/>
    <m/>
    <m/>
    <m/>
    <m/>
    <m/>
    <m/>
    <m/>
    <m/>
    <m/>
    <m/>
    <m/>
    <m/>
    <m/>
    <s v="non"/>
    <m/>
    <m/>
    <m/>
    <m/>
    <m/>
    <m/>
    <m/>
    <m/>
    <m/>
    <m/>
    <m/>
    <m/>
    <m/>
    <m/>
    <m/>
    <m/>
    <m/>
    <m/>
    <m/>
    <m/>
    <m/>
    <m/>
    <m/>
    <m/>
    <m/>
    <m/>
    <m/>
    <m/>
    <m/>
    <m/>
    <m/>
    <m/>
    <m/>
    <s v="prix_hausse"/>
    <n v="0"/>
    <n v="1"/>
    <n v="0"/>
    <n v="0"/>
    <s v="gobelet_acier bassine"/>
    <n v="0"/>
    <n v="0"/>
    <n v="0"/>
    <n v="0"/>
    <n v="0"/>
    <n v="0"/>
    <n v="0"/>
    <n v="1"/>
    <n v="1"/>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n v="0"/>
    <n v="0"/>
    <n v="1"/>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beaucoup"/>
    <s v="oui"/>
    <m/>
    <s v="Cela est dû à l'insécurité"/>
    <s v="baisse_moyen"/>
    <s v="oui"/>
    <m/>
    <s v="Cela est dû à l'insécurité"/>
    <s v="On demande le soutien du commerce local"/>
    <m/>
    <s v="Ras"/>
    <m/>
    <m/>
    <n v="434420523"/>
    <d v="2023-05-31T16:31:38"/>
    <m/>
    <m/>
    <s v="submitted_via_web"/>
    <s v="bkf_icsm"/>
    <s v="vEg88UCoFGv45yEpkkQUHG"/>
    <m/>
  </r>
  <r>
    <n v="114"/>
    <s v="d3b982b2-e49a-4716-ad82-ecffbe82b229"/>
    <d v="2023-05-31T00:00:00"/>
    <s v="ouahigouya"/>
    <s v="ouahigouya2"/>
    <d v="2023-05-31T10:37:06"/>
    <d v="2023-05-31T10:47:49"/>
    <s v="audit.csv"/>
    <m/>
    <m/>
    <s v="acted"/>
    <d v="2023-05-31T00:00:00"/>
    <s v="nord"/>
    <s v="yatenga"/>
    <x v="6"/>
    <s v="central"/>
    <m/>
    <m/>
    <s v="ACTED Burkina Faso"/>
    <s v="Marché de Ouahigouya"/>
    <m/>
    <s v="oui"/>
    <m/>
    <x v="2"/>
    <m/>
    <m/>
    <s v="savon400gr"/>
    <n v="0"/>
    <n v="0"/>
    <n v="1"/>
    <n v="0"/>
    <n v="1"/>
    <m/>
    <m/>
    <m/>
    <m/>
    <m/>
    <m/>
    <m/>
    <m/>
    <m/>
    <m/>
    <m/>
    <m/>
    <m/>
    <m/>
    <m/>
    <m/>
    <m/>
    <m/>
    <m/>
    <m/>
    <m/>
    <m/>
    <m/>
    <m/>
    <m/>
    <m/>
    <m/>
    <s v="disponible"/>
    <s v="boule400g boule250g"/>
    <n v="1"/>
    <n v="1"/>
    <n v="500"/>
    <n v="350"/>
    <s v="meme_localite"/>
    <m/>
    <m/>
    <n v="15"/>
    <n v="2"/>
    <n v="0"/>
    <n v="750"/>
    <n v="500"/>
    <m/>
    <s v="non"/>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moyen"/>
    <s v="non"/>
    <m/>
    <m/>
    <s v="baisse_beaucoup"/>
    <s v="oui"/>
    <m/>
    <s v="Manque des moyens financiers"/>
    <s v="Remerciement"/>
    <m/>
    <s v="Ras"/>
    <m/>
    <m/>
    <n v="434420534"/>
    <d v="2023-05-31T16:31:40"/>
    <m/>
    <m/>
    <s v="submitted_via_web"/>
    <s v="bkf_icsm"/>
    <s v="vEg88UCoFGv45yEpkkQUHG"/>
    <m/>
  </r>
  <r>
    <n v="115"/>
    <s v="38072b6d-4664-42c7-9b51-3ff8486b59df"/>
    <d v="2023-05-31T00:00:00"/>
    <s v="ouahigouya"/>
    <s v="ouahigouya2"/>
    <d v="2023-05-31T11:04:46"/>
    <d v="2023-05-31T11:14:09"/>
    <s v="audit.csv"/>
    <m/>
    <m/>
    <s v="acted"/>
    <d v="2023-05-31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disponible"/>
    <n v="250"/>
    <s v="meme_commune"/>
    <m/>
    <m/>
    <n v="27"/>
    <n v="4"/>
    <n v="0"/>
    <n v="250"/>
    <n v="200"/>
    <m/>
    <s v="disponible"/>
    <s v="sac sachet"/>
    <n v="1"/>
    <n v="1"/>
    <n v="7500"/>
    <n v="100"/>
    <s v="meme_commune"/>
    <m/>
    <m/>
    <n v="14"/>
    <n v="4"/>
    <n v="0"/>
    <n v="75"/>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n v="0"/>
    <n v="0"/>
    <n v="0"/>
    <n v="1"/>
    <n v="0"/>
    <n v="0"/>
    <n v="0"/>
    <n v="0"/>
    <n v="0"/>
    <n v="0"/>
    <n v="0"/>
    <m/>
    <s v="non_chez_soi"/>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un_peu"/>
    <s v="non"/>
    <m/>
    <m/>
    <s v="baisse_beaucoup"/>
    <s v="oui"/>
    <m/>
    <s v="Manque des moyens financiers"/>
    <s v="Ras"/>
    <m/>
    <s v="Ras"/>
    <m/>
    <m/>
    <n v="434420545"/>
    <d v="2023-05-31T16:31:41"/>
    <m/>
    <m/>
    <s v="submitted_via_web"/>
    <s v="bkf_icsm"/>
    <s v="vEg88UCoFGv45yEpkkQUHG"/>
    <m/>
  </r>
  <r>
    <n v="116"/>
    <s v="ff8f9d31-38e0-4ceb-8b33-cd079aeac76f"/>
    <d v="2023-05-31T00:00:00"/>
    <s v="ouahigouya"/>
    <s v="ouahigouya2"/>
    <d v="2023-05-31T11:19:13"/>
    <d v="2023-05-31T11:47:00"/>
    <s v="audit.csv"/>
    <m/>
    <m/>
    <s v="acted"/>
    <d v="2023-05-31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8000"/>
    <n v="35000"/>
    <s v="meme_pays"/>
    <m/>
    <m/>
    <n v="21"/>
    <n v="5"/>
    <n v="0"/>
    <n v="50"/>
    <n v="4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un_peu"/>
    <s v="pas_de_reponse"/>
    <m/>
    <m/>
    <s v="baisse_un_peu"/>
    <s v="non"/>
    <m/>
    <m/>
    <s v="Ras"/>
    <m/>
    <s v="Ras"/>
    <m/>
    <m/>
    <n v="434420570"/>
    <d v="2023-05-31T16:31:43"/>
    <m/>
    <m/>
    <s v="submitted_via_web"/>
    <s v="bkf_icsm"/>
    <s v="vEg88UCoFGv45yEpkkQUHG"/>
    <m/>
  </r>
  <r>
    <n v="117"/>
    <s v="0a71467e-3036-49c5-bd47-06bbd8fabda4"/>
    <d v="2023-05-31T00:00:00"/>
    <s v="ouahigouya"/>
    <s v="ouahigouya2"/>
    <d v="2023-05-31T11:48:53"/>
    <d v="2023-05-31T12:19:21"/>
    <s v="audit.csv"/>
    <m/>
    <m/>
    <s v="acted"/>
    <d v="2023-05-31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m/>
    <m/>
    <m/>
    <m/>
    <s v="disponible"/>
    <n v="1250"/>
    <s v="meme_localite"/>
    <m/>
    <m/>
    <n v="45"/>
    <n v="1"/>
    <n v="0"/>
    <n v="100"/>
    <n v="75"/>
    <m/>
    <s v="disponible"/>
    <n v="2500"/>
    <s v="meme_localite"/>
    <m/>
    <m/>
    <n v="30"/>
    <n v="3"/>
    <n v="0"/>
    <n v="150"/>
    <n v="100"/>
    <m/>
    <s v="non"/>
    <m/>
    <m/>
    <m/>
    <m/>
    <m/>
    <m/>
    <m/>
    <m/>
    <m/>
    <m/>
    <m/>
    <m/>
    <m/>
    <m/>
    <m/>
    <m/>
    <m/>
    <m/>
    <m/>
    <m/>
    <m/>
    <m/>
    <s v="prix_hausse"/>
    <n v="0"/>
    <n v="1"/>
    <n v="0"/>
    <n v="0"/>
    <s v="tenaille pelle"/>
    <n v="0"/>
    <n v="0"/>
    <n v="1"/>
    <n v="1"/>
    <n v="0"/>
    <s v="baisse_offre_securite"/>
    <n v="0"/>
    <n v="0"/>
    <n v="0"/>
    <n v="0"/>
    <n v="0"/>
    <n v="0"/>
    <n v="0"/>
    <n v="0"/>
    <n v="1"/>
    <n v="0"/>
    <n v="0"/>
    <n v="0"/>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50"/>
    <s v="meme_localite"/>
    <m/>
    <m/>
    <n v="20"/>
    <n v="2"/>
    <n v="0"/>
    <n v="200"/>
    <n v="250"/>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pas_de_reponse"/>
    <n v="0"/>
    <n v="0"/>
    <n v="0"/>
    <n v="0"/>
    <n v="1"/>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Ras"/>
    <m/>
    <s v="Ras"/>
    <m/>
    <m/>
    <n v="434420582"/>
    <d v="2023-05-31T16:31:44"/>
    <m/>
    <m/>
    <s v="submitted_via_web"/>
    <s v="bkf_icsm"/>
    <s v="vEg88UCoFGv45yEpkkQUHG"/>
    <m/>
  </r>
  <r>
    <n v="118"/>
    <s v="71b4cbea-8c73-4d2e-843a-f032354c1d6a"/>
    <d v="2023-05-31T00:00:00"/>
    <s v="ouahigouya"/>
    <s v="ouahigouya2"/>
    <d v="2023-05-31T12:27:24"/>
    <d v="2023-05-31T12:40:39"/>
    <s v="audit.csv"/>
    <m/>
    <m/>
    <s v="acted"/>
    <d v="2023-05-31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moustiquai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localite"/>
    <m/>
    <m/>
    <n v="10"/>
    <n v="2"/>
    <n v="0"/>
    <n v="150"/>
    <n v="100"/>
    <m/>
    <s v="disponible"/>
    <n v="5000"/>
    <s v="meme_localite"/>
    <m/>
    <m/>
    <n v="25"/>
    <n v="2"/>
    <n v="0"/>
    <n v="200"/>
    <n v="100"/>
    <m/>
    <m/>
    <m/>
    <m/>
    <m/>
    <m/>
    <m/>
    <m/>
    <m/>
    <m/>
    <m/>
    <m/>
    <s v="disponible"/>
    <s v="oui"/>
    <n v="3000"/>
    <m/>
    <m/>
    <s v="meme_localite"/>
    <m/>
    <m/>
    <n v="20"/>
    <n v="3"/>
    <n v="0"/>
    <n v="60"/>
    <n v="5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baisse_un_peu"/>
    <s v="oui"/>
    <m/>
    <s v="Cela est dû au contexte d'insécurité"/>
    <s v="baisse_un_peu"/>
    <s v="oui"/>
    <m/>
    <s v="Cela est dû au déplacement de certains clients dans certains Zone"/>
    <s v="Ras"/>
    <m/>
    <s v="Ras"/>
    <m/>
    <m/>
    <n v="434420596"/>
    <d v="2023-05-31T16:31:45"/>
    <m/>
    <m/>
    <s v="submitted_via_web"/>
    <s v="bkf_icsm"/>
    <s v="vEg88UCoFGv45yEpkkQUHG"/>
    <m/>
  </r>
  <r>
    <n v="119"/>
    <s v="8083f926-e378-4a99-bab2-b5fff1247942"/>
    <d v="2023-05-31T00:00:00"/>
    <s v="ouahigouya"/>
    <s v="ouahigouya3"/>
    <d v="2023-05-31T10:08:18"/>
    <d v="2023-05-31T10:31:22"/>
    <s v="audit.csv"/>
    <m/>
    <m/>
    <s v="acted"/>
    <d v="2023-05-31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acier marmite5"/>
    <n v="0"/>
    <n v="0"/>
    <n v="0"/>
    <n v="0"/>
    <n v="1"/>
    <n v="1"/>
    <n v="0"/>
    <n v="1"/>
    <n v="0"/>
    <n v="0"/>
    <n v="0"/>
    <n v="0"/>
    <n v="0"/>
    <n v="0"/>
    <n v="0"/>
    <n v="0"/>
    <n v="3"/>
    <n v="5"/>
    <m/>
    <m/>
    <m/>
    <m/>
    <m/>
    <m/>
    <m/>
    <m/>
    <m/>
    <m/>
    <m/>
    <m/>
    <m/>
    <m/>
    <m/>
    <m/>
    <m/>
    <m/>
    <m/>
    <m/>
    <m/>
    <m/>
    <m/>
    <m/>
    <m/>
    <m/>
    <m/>
    <m/>
    <m/>
    <m/>
    <m/>
    <m/>
    <m/>
    <m/>
    <m/>
    <m/>
    <m/>
    <m/>
    <m/>
    <m/>
    <m/>
    <m/>
    <m/>
    <m/>
    <m/>
    <m/>
    <m/>
    <m/>
    <m/>
    <m/>
    <m/>
    <m/>
    <m/>
    <m/>
    <m/>
    <s v="disponible"/>
    <n v="3500"/>
    <s v="meme_localite"/>
    <m/>
    <m/>
    <n v="30"/>
    <n v="1"/>
    <n v="0"/>
    <n v="50"/>
    <n v="500"/>
    <m/>
    <s v="disponible"/>
    <n v="2000"/>
    <s v="meme_pays"/>
    <m/>
    <m/>
    <n v="30"/>
    <n v="2"/>
    <n v="0"/>
    <n v="100"/>
    <n v="1000"/>
    <m/>
    <m/>
    <m/>
    <m/>
    <m/>
    <m/>
    <m/>
    <m/>
    <m/>
    <m/>
    <m/>
    <m/>
    <s v="disponible"/>
    <s v="0_25l 0_5l 1l"/>
    <n v="1"/>
    <n v="1"/>
    <n v="1"/>
    <n v="750"/>
    <n v="1250"/>
    <n v="2000"/>
    <s v="meme_pays"/>
    <m/>
    <m/>
    <n v="20"/>
    <n v="2"/>
    <n v="0"/>
    <n v="100"/>
    <n v="1000"/>
    <m/>
    <m/>
    <m/>
    <m/>
    <m/>
    <m/>
    <m/>
    <m/>
    <m/>
    <m/>
    <m/>
    <m/>
    <m/>
    <m/>
    <m/>
    <m/>
    <m/>
    <m/>
    <m/>
    <m/>
    <m/>
    <m/>
    <m/>
    <m/>
    <m/>
    <m/>
    <m/>
    <m/>
    <m/>
    <m/>
    <m/>
    <m/>
    <m/>
    <m/>
    <m/>
    <m/>
    <m/>
    <m/>
    <m/>
    <m/>
    <m/>
    <m/>
    <m/>
    <m/>
    <m/>
    <m/>
    <m/>
    <m/>
    <m/>
    <m/>
    <m/>
    <m/>
    <m/>
    <m/>
    <m/>
    <m/>
    <m/>
    <m/>
    <m/>
    <m/>
    <m/>
    <m/>
    <m/>
    <m/>
    <m/>
    <m/>
    <m/>
    <m/>
    <m/>
    <m/>
    <m/>
    <m/>
    <m/>
    <m/>
    <m/>
    <m/>
    <m/>
    <m/>
    <m/>
    <m/>
    <m/>
    <s v="non"/>
    <m/>
    <m/>
    <m/>
    <m/>
    <m/>
    <m/>
    <m/>
    <m/>
    <m/>
    <m/>
    <m/>
    <m/>
    <m/>
    <m/>
    <m/>
    <m/>
    <m/>
    <m/>
    <m/>
    <m/>
    <m/>
    <m/>
    <m/>
    <m/>
    <m/>
    <m/>
    <m/>
    <m/>
    <m/>
    <m/>
    <m/>
    <m/>
    <m/>
    <s v="prix_hausse"/>
    <n v="0"/>
    <n v="1"/>
    <n v="0"/>
    <n v="0"/>
    <s v="gobelet_acier assiette"/>
    <n v="0"/>
    <n v="0"/>
    <n v="0"/>
    <n v="0"/>
    <n v="0"/>
    <n v="1"/>
    <n v="0"/>
    <n v="1"/>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argent_mobile"/>
    <n v="0"/>
    <n v="0"/>
    <n v="1"/>
    <n v="0"/>
    <n v="0"/>
    <n v="0"/>
    <n v="0"/>
    <n v="0"/>
    <n v="0"/>
    <n v="0"/>
    <n v="0"/>
    <m/>
    <s v="oui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baisse_un_peu"/>
    <s v="non"/>
    <m/>
    <m/>
    <s v="Le pouvoir d'achat des clients a baissé"/>
    <m/>
    <m/>
    <m/>
    <m/>
    <n v="434420880"/>
    <d v="2023-05-31T16:32:20"/>
    <m/>
    <m/>
    <s v="submitted_via_web"/>
    <s v="bkf_icsm"/>
    <s v="vEg88UCoFGv45yEpkkQUHG"/>
    <m/>
  </r>
  <r>
    <n v="120"/>
    <s v="fa3435a7-9681-4c7d-9993-e1b568f6f444"/>
    <d v="2023-05-31T00:00:00"/>
    <s v="ouahigouya"/>
    <s v="ouahigouya3"/>
    <d v="2023-05-31T10:32:49"/>
    <d v="2023-05-31T10:53:44"/>
    <s v="audit.csv"/>
    <m/>
    <m/>
    <s v="acted"/>
    <d v="2023-05-31T00:00:00"/>
    <s v="nord"/>
    <s v="yatenga"/>
    <x v="6"/>
    <s v="central"/>
    <m/>
    <m/>
    <s v="ACTED Burkina Faso"/>
    <s v="Marché de Ouahigouya"/>
    <m/>
    <s v="oui"/>
    <m/>
    <x v="2"/>
    <m/>
    <m/>
    <s v="savon400gr"/>
    <n v="0"/>
    <n v="0"/>
    <n v="1"/>
    <n v="0"/>
    <n v="1"/>
    <m/>
    <m/>
    <m/>
    <m/>
    <m/>
    <m/>
    <m/>
    <m/>
    <m/>
    <m/>
    <m/>
    <m/>
    <m/>
    <m/>
    <m/>
    <m/>
    <m/>
    <m/>
    <m/>
    <m/>
    <m/>
    <m/>
    <m/>
    <m/>
    <m/>
    <m/>
    <m/>
    <s v="disponible"/>
    <s v="boule400g boule250g"/>
    <n v="1"/>
    <n v="1"/>
    <n v="500"/>
    <n v="350"/>
    <s v="meme_localite"/>
    <m/>
    <m/>
    <n v="30"/>
    <n v="1"/>
    <n v="0"/>
    <n v="240"/>
    <n v="1000"/>
    <m/>
    <s v="non"/>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00"/>
    <s v="meme_localite"/>
    <m/>
    <m/>
    <n v="30"/>
    <n v="1"/>
    <n v="0"/>
    <n v="500"/>
    <n v="20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Les commerçants sont de plus en plus nombreux dans la ville"/>
    <m/>
    <m/>
    <m/>
    <m/>
    <m/>
    <n v="434420893"/>
    <d v="2023-05-31T16:32:21"/>
    <m/>
    <m/>
    <s v="submitted_via_web"/>
    <s v="bkf_icsm"/>
    <s v="vEg88UCoFGv45yEpkkQUHG"/>
    <m/>
  </r>
  <r>
    <n v="121"/>
    <s v="f51e3cac-e0e7-4f2a-bf01-edd29b10bf78"/>
    <d v="2023-05-31T00:00:00"/>
    <s v="ouahigouya"/>
    <s v="ouahigouya3"/>
    <d v="2023-05-31T11:02:50"/>
    <d v="2023-05-31T11:13:00"/>
    <s v="audit.csv"/>
    <m/>
    <m/>
    <s v="acted"/>
    <d v="2023-05-31T00:00:00"/>
    <s v="nord"/>
    <s v="yatenga"/>
    <x v="6"/>
    <s v="central"/>
    <m/>
    <m/>
    <s v="ACTED Burkina Faso"/>
    <s v="Marché de Ouahigouya"/>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250"/>
    <s v="meme_localite"/>
    <m/>
    <m/>
    <n v="10"/>
    <n v="3"/>
    <n v="0"/>
    <n v="500"/>
    <n v="1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non_chez_soi"/>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marchandises"/>
    <n v="0"/>
    <n v="0"/>
    <n v="1"/>
    <n v="0"/>
    <n v="0"/>
    <n v="0"/>
    <n v="0"/>
    <n v="0"/>
    <n v="0"/>
    <m/>
    <s v="meme"/>
    <m/>
    <m/>
    <m/>
    <s v="augmente_un_peu"/>
    <s v="non"/>
    <m/>
    <m/>
    <s v="Le prix du bois a beaucoup augmenté du fait de l'insécurité."/>
    <m/>
    <m/>
    <m/>
    <m/>
    <n v="434420906"/>
    <d v="2023-05-31T16:32:22"/>
    <m/>
    <m/>
    <s v="submitted_via_web"/>
    <s v="bkf_icsm"/>
    <s v="vEg88UCoFGv45yEpkkQUHG"/>
    <m/>
  </r>
  <r>
    <n v="122"/>
    <s v="086de4cc-2f0c-4380-a104-a54ec865037c"/>
    <d v="2023-05-31T00:00:00"/>
    <s v="ouahigouya"/>
    <s v="ouahigouya3"/>
    <d v="2023-05-31T11:18:43"/>
    <d v="2023-05-31T11:41:58"/>
    <s v="audit.csv"/>
    <m/>
    <m/>
    <s v="acted"/>
    <d v="2023-05-31T00:00:00"/>
    <s v="nord"/>
    <s v="yatenga"/>
    <x v="6"/>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pagne"/>
    <n v="0"/>
    <n v="0"/>
    <n v="0"/>
    <n v="0"/>
    <n v="0"/>
    <n v="1"/>
    <n v="0"/>
    <n v="0"/>
    <n v="0"/>
    <n v="0"/>
    <n v="0"/>
    <n v="0"/>
    <n v="0"/>
    <n v="1"/>
    <n v="0"/>
    <n v="0"/>
    <n v="2"/>
    <n v="4"/>
    <m/>
    <m/>
    <m/>
    <m/>
    <m/>
    <m/>
    <m/>
    <m/>
    <m/>
    <m/>
    <m/>
    <m/>
    <m/>
    <m/>
    <m/>
    <m/>
    <m/>
    <m/>
    <m/>
    <m/>
    <m/>
    <m/>
    <m/>
    <m/>
    <m/>
    <m/>
    <m/>
    <m/>
    <m/>
    <m/>
    <m/>
    <m/>
    <m/>
    <m/>
    <m/>
    <m/>
    <m/>
    <m/>
    <m/>
    <m/>
    <m/>
    <m/>
    <m/>
    <m/>
    <m/>
    <m/>
    <m/>
    <m/>
    <m/>
    <m/>
    <m/>
    <m/>
    <m/>
    <m/>
    <m/>
    <m/>
    <m/>
    <m/>
    <m/>
    <m/>
    <m/>
    <m/>
    <m/>
    <m/>
    <m/>
    <m/>
    <s v="peudisponible"/>
    <n v="2000"/>
    <s v="meme_pays"/>
    <m/>
    <m/>
    <n v="60"/>
    <n v="2"/>
    <n v="0"/>
    <n v="40"/>
    <n v="500"/>
    <m/>
    <m/>
    <m/>
    <m/>
    <m/>
    <m/>
    <m/>
    <m/>
    <m/>
    <m/>
    <m/>
    <m/>
    <m/>
    <m/>
    <m/>
    <m/>
    <m/>
    <m/>
    <m/>
    <m/>
    <m/>
    <m/>
    <m/>
    <m/>
    <m/>
    <m/>
    <m/>
    <m/>
    <m/>
    <m/>
    <m/>
    <m/>
    <m/>
    <m/>
    <m/>
    <m/>
    <m/>
    <m/>
    <m/>
    <m/>
    <m/>
    <m/>
    <m/>
    <m/>
    <m/>
    <m/>
    <m/>
    <m/>
    <m/>
    <m/>
    <m/>
    <m/>
    <m/>
    <m/>
    <m/>
    <m/>
    <m/>
    <m/>
    <m/>
    <m/>
    <m/>
    <m/>
    <m/>
    <m/>
    <m/>
    <m/>
    <m/>
    <m/>
    <m/>
    <m/>
    <m/>
    <m/>
    <m/>
    <m/>
    <m/>
    <m/>
    <m/>
    <m/>
    <m/>
    <m/>
    <m/>
    <m/>
    <m/>
    <m/>
    <s v="peudisponible"/>
    <s v="oui"/>
    <n v="3000"/>
    <m/>
    <m/>
    <s v="meme_localite"/>
    <m/>
    <m/>
    <n v="60"/>
    <n v="1"/>
    <n v="0"/>
    <n v="20"/>
    <n v="100"/>
    <m/>
    <m/>
    <m/>
    <m/>
    <m/>
    <m/>
    <m/>
    <m/>
    <m/>
    <m/>
    <m/>
    <m/>
    <s v="non"/>
    <m/>
    <m/>
    <m/>
    <m/>
    <m/>
    <m/>
    <m/>
    <m/>
    <m/>
    <m/>
    <m/>
    <m/>
    <m/>
    <m/>
    <m/>
    <m/>
    <m/>
    <m/>
    <m/>
    <m/>
    <m/>
    <m/>
    <m/>
    <m/>
    <m/>
    <m/>
    <m/>
    <m/>
    <m/>
    <m/>
    <m/>
    <m/>
    <m/>
    <s v="prix_hausse"/>
    <n v="0"/>
    <n v="1"/>
    <n v="0"/>
    <n v="0"/>
    <s v="assiette"/>
    <n v="0"/>
    <n v="0"/>
    <n v="0"/>
    <n v="0"/>
    <n v="0"/>
    <n v="1"/>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argent_mobile"/>
    <n v="0"/>
    <n v="0"/>
    <n v="1"/>
    <n v="0"/>
    <n v="0"/>
    <n v="0"/>
    <n v="0"/>
    <n v="0"/>
    <n v="0"/>
    <n v="0"/>
    <n v="0"/>
    <m/>
    <s v="non_personnel"/>
    <s v="pas_de_reponse"/>
    <n v="0"/>
    <n v="0"/>
    <n v="0"/>
    <n v="0"/>
    <n v="1"/>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Avec l'insécurité, les achats se font rares"/>
    <m/>
    <m/>
    <m/>
    <m/>
    <n v="434420916"/>
    <d v="2023-05-31T16:32:24"/>
    <m/>
    <m/>
    <s v="submitted_via_web"/>
    <s v="bkf_icsm"/>
    <s v="vEg88UCoFGv45yEpkkQUHG"/>
    <m/>
  </r>
  <r>
    <n v="123"/>
    <s v="5dcf6181-26ab-42ef-bdc5-936c7518fb29"/>
    <d v="2023-05-31T00:00:00"/>
    <s v="ouahigouya"/>
    <s v="ouahigouya3"/>
    <d v="2023-05-31T11:48:00"/>
    <d v="2023-05-31T12:00:00"/>
    <s v="audit.csv"/>
    <m/>
    <m/>
    <s v="acted"/>
    <d v="2023-05-31T00:00:00"/>
    <s v="nord"/>
    <s v="yatenga"/>
    <x v="6"/>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moustiquaire"/>
    <n v="0"/>
    <n v="0"/>
    <n v="0"/>
    <n v="0"/>
    <n v="0"/>
    <n v="0"/>
    <n v="0"/>
    <n v="0"/>
    <n v="0"/>
    <n v="0"/>
    <n v="1"/>
    <n v="1"/>
    <n v="0"/>
    <n v="0"/>
    <n v="0"/>
    <n v="0"/>
    <n v="2"/>
    <n v="4"/>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localite"/>
    <m/>
    <m/>
    <n v="60"/>
    <n v="1"/>
    <n v="0"/>
    <n v="60"/>
    <n v="300"/>
    <m/>
    <s v="peudisponible"/>
    <n v="5000"/>
    <s v="meme_localite"/>
    <m/>
    <m/>
    <n v="90"/>
    <n v="1"/>
    <n v="0"/>
    <n v="50"/>
    <n v="200"/>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argent_mobile"/>
    <n v="0"/>
    <n v="0"/>
    <n v="1"/>
    <n v="0"/>
    <n v="0"/>
    <n v="0"/>
    <n v="0"/>
    <n v="0"/>
    <n v="0"/>
    <n v="0"/>
    <n v="0"/>
    <m/>
    <s v="non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C'est dû à la saison. Avec la chaleur qu'il fait, ces articles sont moins vendu"/>
    <s v="Ralentissement des activités vu le contexte sécuritaire"/>
    <m/>
    <m/>
    <m/>
    <m/>
    <n v="434420924"/>
    <d v="2023-05-31T16:32:25"/>
    <m/>
    <m/>
    <s v="submitted_via_web"/>
    <s v="bkf_icsm"/>
    <s v="vEg88UCoFGv45yEpkkQUHG"/>
    <m/>
  </r>
  <r>
    <n v="124"/>
    <s v="ae04fa83-5b9d-4427-bf93-b16dabfaabe0"/>
    <d v="2023-05-31T00:00:00"/>
    <s v="ouahigouya"/>
    <s v="ouahigouya3"/>
    <d v="2023-05-31T12:11:11"/>
    <d v="2023-05-31T12:20:38"/>
    <s v="audit.csv"/>
    <m/>
    <m/>
    <s v="acted"/>
    <d v="2023-05-31T00:00:00"/>
    <s v="nord"/>
    <s v="yatenga"/>
    <x v="6"/>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pagn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localite"/>
    <m/>
    <m/>
    <n v="50"/>
    <n v="1"/>
    <n v="0"/>
    <n v="200"/>
    <n v="1000"/>
    <m/>
    <m/>
    <m/>
    <m/>
    <m/>
    <m/>
    <m/>
    <m/>
    <m/>
    <m/>
    <m/>
    <m/>
    <m/>
    <m/>
    <m/>
    <m/>
    <m/>
    <m/>
    <m/>
    <m/>
    <m/>
    <m/>
    <m/>
    <s v="peudisponible"/>
    <s v="oui"/>
    <n v="4000"/>
    <m/>
    <m/>
    <s v="meme_localite"/>
    <m/>
    <m/>
    <n v="30"/>
    <n v="1"/>
    <n v="0"/>
    <n v="200"/>
    <n v="10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personnel"/>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m/>
    <m/>
    <m/>
    <m/>
    <m/>
    <n v="434420936"/>
    <d v="2023-05-31T16:32:26"/>
    <m/>
    <m/>
    <s v="submitted_via_web"/>
    <s v="bkf_icsm"/>
    <s v="vEg88UCoFGv45yEpkkQUHG"/>
    <m/>
  </r>
  <r>
    <n v="125"/>
    <s v="09b8a02a-7bf5-44a3-89ab-bf4fa6405701"/>
    <d v="2023-05-31T00:00:00"/>
    <s v="gorom_gorom"/>
    <s v="gorom2"/>
    <d v="2023-05-31T11:30:19"/>
    <d v="2023-05-31T17:24:29"/>
    <s v="audit.csv"/>
    <m/>
    <m/>
    <s v="drc"/>
    <d v="2023-05-31T00:00:00"/>
    <s v="sahel"/>
    <s v="oudalan"/>
    <x v="3"/>
    <s v="central"/>
    <m/>
    <m/>
    <s v="Danish Refugee Council Burkina Faso (DRC)"/>
    <s v="Marché de Gorom-Gorom"/>
    <m/>
    <s v="oui"/>
    <m/>
    <x v="0"/>
    <m/>
    <m/>
    <s v="seau savon400gr bidon"/>
    <n v="1"/>
    <n v="1"/>
    <n v="1"/>
    <n v="0"/>
    <n v="3"/>
    <m/>
    <s v="peudisponible"/>
    <n v="1150"/>
    <s v="meme_pays"/>
    <m/>
    <m/>
    <n v="30"/>
    <n v="30"/>
    <n v="1"/>
    <n v="100"/>
    <n v="0"/>
    <m/>
    <s v="peudisponible"/>
    <s v="20l 25l"/>
    <n v="1"/>
    <n v="1"/>
    <n v="4000"/>
    <n v="4500"/>
    <s v="meme_pays"/>
    <m/>
    <m/>
    <n v="21"/>
    <n v="30"/>
    <n v="1"/>
    <n v="100"/>
    <n v="0"/>
    <m/>
    <s v="peudisponible"/>
    <s v="boule400g boule250g"/>
    <n v="1"/>
    <n v="1"/>
    <n v="500"/>
    <n v="350"/>
    <s v="meme_pays"/>
    <m/>
    <m/>
    <n v="14"/>
    <n v="30"/>
    <n v="1"/>
    <n v="1000"/>
    <n v="0"/>
    <m/>
    <s v="oui"/>
    <m/>
    <s v="seau"/>
    <n v="1"/>
    <n v="0"/>
    <n v="0"/>
    <n v="0"/>
    <m/>
    <s v="securite autre"/>
    <n v="1"/>
    <n v="0"/>
    <n v="0"/>
    <n v="0"/>
    <n v="0"/>
    <n v="0"/>
    <n v="0"/>
    <n v="0"/>
    <n v="0"/>
    <n v="1"/>
    <n v="0"/>
    <s v="Blocus de la RN3"/>
    <m/>
    <s v="prix_hausse"/>
    <n v="0"/>
    <n v="1"/>
    <n v="0"/>
    <n v="0"/>
    <s v="seau savon400gr"/>
    <n v="1"/>
    <n v="0"/>
    <n v="1"/>
    <n v="0"/>
    <s v="baisse_offre_securite"/>
    <n v="0"/>
    <n v="0"/>
    <n v="0"/>
    <n v="0"/>
    <n v="0"/>
    <n v="0"/>
    <n v="0"/>
    <n v="0"/>
    <n v="1"/>
    <n v="0"/>
    <n v="0"/>
    <n v="0"/>
    <m/>
    <m/>
    <m/>
    <m/>
    <m/>
    <m/>
    <m/>
    <m/>
    <m/>
    <m/>
    <m/>
    <m/>
    <m/>
    <m/>
    <m/>
    <m/>
    <m/>
    <m/>
    <m/>
    <m/>
    <m/>
    <s v="bache corde tenaille pelle"/>
    <n v="1"/>
    <n v="1"/>
    <n v="1"/>
    <n v="1"/>
    <n v="0"/>
    <n v="4"/>
    <m/>
    <s v="peudisponible"/>
    <n v="7500"/>
    <s v="meme_pays"/>
    <m/>
    <m/>
    <n v="7"/>
    <n v="21"/>
    <n v="1"/>
    <n v="400"/>
    <n v="50"/>
    <m/>
    <s v="peudisponible"/>
    <n v="15000"/>
    <s v="meme_pays"/>
    <m/>
    <m/>
    <n v="14"/>
    <n v="21"/>
    <n v="1"/>
    <n v="600"/>
    <n v="200"/>
    <m/>
    <s v="peudisponible"/>
    <n v="1000"/>
    <s v="meme_pays"/>
    <m/>
    <m/>
    <n v="10"/>
    <n v="21"/>
    <n v="1"/>
    <n v="300"/>
    <n v="100"/>
    <m/>
    <s v="peudisponible"/>
    <n v="3500"/>
    <s v="meme_pays"/>
    <m/>
    <m/>
    <n v="7"/>
    <n v="21"/>
    <n v="1"/>
    <n v="400"/>
    <n v="50"/>
    <m/>
    <s v="oui"/>
    <m/>
    <s v="bache corde tenaille pelle"/>
    <n v="1"/>
    <n v="1"/>
    <n v="1"/>
    <n v="1"/>
    <n v="0"/>
    <m/>
    <s v="securite prix_fournisseurs cout_transport taxes tracasseries"/>
    <n v="1"/>
    <n v="0"/>
    <n v="0"/>
    <n v="0"/>
    <n v="1"/>
    <n v="0"/>
    <n v="1"/>
    <n v="1"/>
    <n v="1"/>
    <n v="0"/>
    <n v="0"/>
    <m/>
    <m/>
    <s v="prix_hausse"/>
    <n v="0"/>
    <n v="1"/>
    <n v="0"/>
    <n v="0"/>
    <s v="bache corde tenaille pelle"/>
    <n v="1"/>
    <n v="1"/>
    <n v="1"/>
    <n v="1"/>
    <n v="0"/>
    <s v="hausse_couts hausse_demande_arrivees Hausse_prix_fournisseurs baisse_offre_rupturestocks baisse_offre_securite"/>
    <n v="1"/>
    <n v="0"/>
    <n v="0"/>
    <n v="0"/>
    <n v="1"/>
    <n v="1"/>
    <n v="1"/>
    <n v="0"/>
    <n v="1"/>
    <n v="0"/>
    <n v="0"/>
    <n v="0"/>
    <m/>
    <m/>
    <m/>
    <m/>
    <m/>
    <m/>
    <m/>
    <m/>
    <m/>
    <m/>
    <m/>
    <m/>
    <m/>
    <m/>
    <m/>
    <m/>
    <m/>
    <m/>
    <m/>
    <m/>
    <m/>
    <m/>
    <s v="gobelet_plastique bassine marmite7 marmite5 assiette"/>
    <n v="0"/>
    <n v="0"/>
    <n v="0"/>
    <n v="1"/>
    <n v="1"/>
    <n v="1"/>
    <n v="1"/>
    <n v="0"/>
    <n v="1"/>
    <n v="0"/>
    <n v="0"/>
    <n v="0"/>
    <n v="0"/>
    <n v="0"/>
    <n v="0"/>
    <n v="0"/>
    <n v="5"/>
    <n v="12"/>
    <m/>
    <m/>
    <m/>
    <m/>
    <m/>
    <m/>
    <m/>
    <m/>
    <m/>
    <m/>
    <m/>
    <m/>
    <m/>
    <m/>
    <m/>
    <m/>
    <m/>
    <m/>
    <m/>
    <m/>
    <m/>
    <m/>
    <m/>
    <m/>
    <m/>
    <m/>
    <m/>
    <m/>
    <m/>
    <m/>
    <m/>
    <m/>
    <m/>
    <m/>
    <m/>
    <m/>
    <m/>
    <m/>
    <m/>
    <m/>
    <m/>
    <m/>
    <m/>
    <m/>
    <s v="peudisponible"/>
    <n v="8000"/>
    <s v="meme_pays"/>
    <m/>
    <m/>
    <n v="14"/>
    <n v="21"/>
    <n v="1"/>
    <n v="500"/>
    <n v="50"/>
    <m/>
    <s v="peudisponible"/>
    <n v="6400"/>
    <s v="meme_pays"/>
    <m/>
    <m/>
    <n v="7"/>
    <n v="21"/>
    <n v="1"/>
    <n v="100"/>
    <n v="50"/>
    <m/>
    <s v="peudisponible"/>
    <n v="1400"/>
    <s v="meme_pays"/>
    <m/>
    <m/>
    <n v="7"/>
    <n v="21"/>
    <n v="1"/>
    <n v="500"/>
    <n v="60"/>
    <m/>
    <s v="peudisponible"/>
    <n v="150"/>
    <s v="meme_pays"/>
    <m/>
    <m/>
    <n v="14"/>
    <n v="30"/>
    <n v="1"/>
    <n v="200"/>
    <n v="80"/>
    <m/>
    <m/>
    <m/>
    <m/>
    <m/>
    <m/>
    <m/>
    <m/>
    <m/>
    <m/>
    <m/>
    <m/>
    <m/>
    <m/>
    <m/>
    <m/>
    <m/>
    <m/>
    <s v="peudisponible"/>
    <n v="1500"/>
    <s v="meme_pays"/>
    <m/>
    <m/>
    <n v="14"/>
    <n v="30"/>
    <n v="1"/>
    <n v="100"/>
    <n v="40"/>
    <m/>
    <m/>
    <m/>
    <m/>
    <m/>
    <m/>
    <m/>
    <m/>
    <m/>
    <m/>
    <m/>
    <m/>
    <m/>
    <m/>
    <m/>
    <m/>
    <m/>
    <m/>
    <m/>
    <m/>
    <m/>
    <m/>
    <m/>
    <m/>
    <m/>
    <m/>
    <m/>
    <m/>
    <m/>
    <m/>
    <m/>
    <m/>
    <m/>
    <m/>
    <m/>
    <m/>
    <m/>
    <m/>
    <m/>
    <m/>
    <m/>
    <m/>
    <m/>
    <m/>
    <m/>
    <m/>
    <m/>
    <m/>
    <m/>
    <m/>
    <m/>
    <m/>
    <m/>
    <m/>
    <m/>
    <m/>
    <m/>
    <m/>
    <m/>
    <m/>
    <m/>
    <m/>
    <m/>
    <m/>
    <m/>
    <m/>
    <m/>
    <m/>
    <m/>
    <m/>
    <s v="oui"/>
    <m/>
    <s v="gobelet_plastique bassine marmite7 marmite5 assiette"/>
    <n v="0"/>
    <n v="0"/>
    <n v="0"/>
    <n v="1"/>
    <n v="1"/>
    <n v="1"/>
    <n v="1"/>
    <n v="0"/>
    <n v="1"/>
    <n v="0"/>
    <n v="0"/>
    <n v="0"/>
    <n v="0"/>
    <n v="0"/>
    <n v="0"/>
    <n v="0"/>
    <m/>
    <s v="securite cout_transport taxes tracasseries"/>
    <n v="1"/>
    <n v="0"/>
    <n v="0"/>
    <n v="0"/>
    <n v="0"/>
    <n v="0"/>
    <n v="1"/>
    <n v="1"/>
    <n v="1"/>
    <n v="0"/>
    <n v="0"/>
    <m/>
    <m/>
    <s v="prix_hausse"/>
    <n v="0"/>
    <n v="1"/>
    <n v="0"/>
    <n v="0"/>
    <s v="gobelet_plastique bassine marmite7 marmite5 assiette"/>
    <n v="0"/>
    <n v="0"/>
    <n v="0"/>
    <n v="1"/>
    <n v="1"/>
    <n v="1"/>
    <n v="1"/>
    <n v="0"/>
    <n v="1"/>
    <n v="0"/>
    <n v="0"/>
    <n v="0"/>
    <n v="0"/>
    <n v="0"/>
    <n v="0"/>
    <n v="0"/>
    <s v="baisse_offre_securite hausse_demande_arrivees Hausse_prix_fournisseurs baisse_offre_rupturestocks"/>
    <n v="0"/>
    <n v="0"/>
    <n v="0"/>
    <n v="0"/>
    <n v="1"/>
    <n v="1"/>
    <n v="1"/>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transfert cheque argent_mobile bons"/>
    <n v="0"/>
    <n v="0"/>
    <n v="1"/>
    <n v="1"/>
    <n v="0"/>
    <n v="1"/>
    <n v="1"/>
    <n v="0"/>
    <n v="0"/>
    <n v="0"/>
    <n v="0"/>
    <m/>
    <s v="oui_personnel"/>
    <s v="oui_produits oui_carburant"/>
    <n v="0"/>
    <n v="1"/>
    <n v="0"/>
    <n v="1"/>
    <n v="0"/>
    <n v="0"/>
    <m/>
    <s v="aucun"/>
    <n v="1"/>
    <n v="0"/>
    <n v="0"/>
    <n v="0"/>
    <n v="0"/>
    <n v="0"/>
    <n v="0"/>
    <n v="0"/>
    <n v="0"/>
    <n v="0"/>
    <m/>
    <m/>
    <s v="oui_plusieurs"/>
    <s v="manque_transports restrictions_mouvements"/>
    <n v="0"/>
    <n v="1"/>
    <n v="1"/>
    <n v="0"/>
    <n v="0"/>
    <n v="0"/>
    <n v="0"/>
    <n v="0"/>
    <n v="0"/>
    <m/>
    <s v="agression_commercant racket"/>
    <n v="0"/>
    <n v="0"/>
    <n v="0"/>
    <n v="0"/>
    <n v="1"/>
    <n v="1"/>
    <n v="0"/>
    <n v="0"/>
    <n v="0"/>
    <n v="0"/>
    <m/>
    <s v="routes_barrees routes_ganes"/>
    <n v="0"/>
    <n v="0"/>
    <n v="0"/>
    <n v="1"/>
    <n v="1"/>
    <n v="0"/>
    <n v="0"/>
    <n v="0"/>
    <n v="0"/>
    <m/>
    <s v="aggression enlevement assassinat"/>
    <n v="0"/>
    <n v="0"/>
    <n v="0"/>
    <n v="0"/>
    <n v="1"/>
    <n v="1"/>
    <n v="1"/>
    <n v="0"/>
    <n v="0"/>
    <m/>
    <s v="baisse_un_peu"/>
    <s v="oui"/>
    <m/>
    <s v="L'insecurité"/>
    <s v="baisse_un_peu"/>
    <s v="oui"/>
    <m/>
    <s v="L'insecurite"/>
    <s v="Plusieurs articles manquent déjà sur le marché"/>
    <m/>
    <s v="Manque de produits sur le marché._x000a_L'approvisinnement se fait par convoi armé"/>
    <m/>
    <m/>
    <n v="434444853"/>
    <d v="2023-05-31T17:28:24"/>
    <m/>
    <m/>
    <s v="submitted_via_web"/>
    <s v="bkf_icsm"/>
    <s v="vEg88UCoFGv45yEpkkQUHG"/>
    <m/>
  </r>
  <r>
    <n v="126"/>
    <s v="54ed26c9-89fd-49e2-8b89-cb028647625e"/>
    <d v="2023-05-31T00:00:00"/>
    <s v="gorom_gorom"/>
    <s v="gorom3"/>
    <d v="2023-05-31T11:40:55"/>
    <d v="2023-05-31T12:52:41"/>
    <s v="audit.csv"/>
    <m/>
    <m/>
    <s v="drc"/>
    <d v="2023-05-31T00:00:00"/>
    <s v="sahel"/>
    <s v="oudalan"/>
    <x v="3"/>
    <s v="central"/>
    <m/>
    <m/>
    <s v="Danish Refugee Council Burkina Faso (DRC)"/>
    <s v="Marché de Gorom-Gorom"/>
    <m/>
    <s v="oui"/>
    <m/>
    <x v="0"/>
    <m/>
    <m/>
    <s v="seau bidon savon400gr"/>
    <n v="1"/>
    <n v="1"/>
    <n v="1"/>
    <n v="0"/>
    <n v="3"/>
    <m/>
    <s v="peudisponible"/>
    <n v="1250"/>
    <s v="meme_pays"/>
    <m/>
    <m/>
    <n v="14"/>
    <n v="14"/>
    <n v="1"/>
    <n v="1000"/>
    <n v="500"/>
    <m/>
    <s v="peudisponible"/>
    <s v="20l 25l"/>
    <n v="1"/>
    <n v="1"/>
    <n v="4500"/>
    <n v="5000"/>
    <s v="meme_pays"/>
    <m/>
    <m/>
    <n v="5"/>
    <n v="14"/>
    <n v="1"/>
    <n v="1000"/>
    <n v="100"/>
    <m/>
    <s v="peudisponible"/>
    <s v="boule400g boule250g"/>
    <n v="1"/>
    <n v="1"/>
    <n v="500"/>
    <n v="350"/>
    <s v="meme_pays"/>
    <m/>
    <m/>
    <n v="5"/>
    <n v="14"/>
    <n v="1"/>
    <n v="2000"/>
    <n v="500"/>
    <m/>
    <s v="oui"/>
    <m/>
    <s v="bidon savon400gr seau"/>
    <n v="1"/>
    <n v="1"/>
    <n v="1"/>
    <n v="0"/>
    <m/>
    <s v="degradation_perte securite route_etat prix_fournisseurs rarete_transport cout_transport"/>
    <n v="1"/>
    <n v="0"/>
    <n v="1"/>
    <n v="1"/>
    <n v="1"/>
    <n v="1"/>
    <n v="1"/>
    <n v="0"/>
    <n v="0"/>
    <n v="0"/>
    <n v="0"/>
    <m/>
    <m/>
    <s v="prix_hausse"/>
    <n v="0"/>
    <n v="1"/>
    <n v="0"/>
    <n v="0"/>
    <s v="seau bidon savon400gr"/>
    <n v="1"/>
    <n v="1"/>
    <n v="1"/>
    <n v="0"/>
    <s v="hausse_couts hausse_demande_arrivees Hausse_prix_fournisseurs baisse_offre_rupturestocks baisse_offre_securite"/>
    <n v="1"/>
    <n v="0"/>
    <n v="0"/>
    <n v="0"/>
    <n v="1"/>
    <n v="1"/>
    <n v="1"/>
    <n v="0"/>
    <n v="1"/>
    <n v="0"/>
    <n v="0"/>
    <n v="0"/>
    <m/>
    <m/>
    <m/>
    <m/>
    <m/>
    <m/>
    <m/>
    <m/>
    <m/>
    <m/>
    <m/>
    <m/>
    <m/>
    <m/>
    <m/>
    <m/>
    <m/>
    <m/>
    <m/>
    <m/>
    <m/>
    <s v="corde bache tenaille pelle"/>
    <n v="1"/>
    <n v="1"/>
    <n v="1"/>
    <n v="1"/>
    <n v="0"/>
    <n v="4"/>
    <m/>
    <s v="peudisponible"/>
    <n v="3500"/>
    <s v="meme_pays"/>
    <m/>
    <m/>
    <n v="14"/>
    <n v="14"/>
    <n v="1"/>
    <n v="500"/>
    <n v="200"/>
    <m/>
    <s v="peudisponible"/>
    <n v="15000"/>
    <s v="meme_pays"/>
    <m/>
    <m/>
    <n v="14"/>
    <n v="14"/>
    <n v="1"/>
    <n v="1000"/>
    <n v="350"/>
    <m/>
    <s v="peudisponible"/>
    <n v="1500"/>
    <s v="meme_pays"/>
    <m/>
    <m/>
    <n v="10"/>
    <n v="14"/>
    <n v="1"/>
    <n v="500"/>
    <n v="150"/>
    <m/>
    <s v="peudisponible"/>
    <n v="2500"/>
    <s v="meme_pays"/>
    <m/>
    <m/>
    <n v="14"/>
    <n v="14"/>
    <n v="1"/>
    <n v="500"/>
    <n v="150"/>
    <m/>
    <s v="oui"/>
    <m/>
    <s v="bache corde tenaille pelle"/>
    <n v="1"/>
    <n v="1"/>
    <n v="1"/>
    <n v="1"/>
    <n v="0"/>
    <m/>
    <s v="degradation_perte securite route_etat prix_fournisseurs rarete_transport cout_transport"/>
    <n v="1"/>
    <n v="0"/>
    <n v="1"/>
    <n v="1"/>
    <n v="1"/>
    <n v="1"/>
    <n v="1"/>
    <n v="0"/>
    <n v="0"/>
    <n v="0"/>
    <n v="0"/>
    <m/>
    <m/>
    <s v="prix_hausse"/>
    <n v="0"/>
    <n v="1"/>
    <n v="0"/>
    <n v="0"/>
    <s v="bache corde tenaille pelle"/>
    <n v="1"/>
    <n v="1"/>
    <n v="1"/>
    <n v="1"/>
    <n v="0"/>
    <s v="hausse_couts hausse_demande_arrivees Hausse_prix_fournisseurs baisse_offre_rupturestocks baisse_offre_securite"/>
    <n v="1"/>
    <n v="0"/>
    <n v="0"/>
    <n v="0"/>
    <n v="1"/>
    <n v="1"/>
    <n v="1"/>
    <n v="0"/>
    <n v="1"/>
    <n v="0"/>
    <n v="0"/>
    <n v="0"/>
    <m/>
    <m/>
    <m/>
    <m/>
    <m/>
    <m/>
    <m/>
    <m/>
    <m/>
    <m/>
    <m/>
    <m/>
    <m/>
    <m/>
    <m/>
    <m/>
    <m/>
    <m/>
    <m/>
    <m/>
    <m/>
    <m/>
    <s v="marmite7 marmite5 assiette gobelet_plastique gobelet_acier bassine natte couverture moustiquaire lampe pagne sac_boro combustible_gaz combustible_charbon combustible_bois"/>
    <n v="1"/>
    <n v="1"/>
    <n v="1"/>
    <n v="1"/>
    <n v="1"/>
    <n v="1"/>
    <n v="1"/>
    <n v="1"/>
    <n v="1"/>
    <n v="1"/>
    <n v="1"/>
    <n v="1"/>
    <n v="1"/>
    <n v="1"/>
    <n v="1"/>
    <n v="0"/>
    <n v="15"/>
    <n v="22"/>
    <m/>
    <s v="peudisponible"/>
    <n v="200"/>
    <s v="meme_pays"/>
    <m/>
    <m/>
    <n v="5"/>
    <n v="7"/>
    <n v="1"/>
    <n v="200"/>
    <n v="100"/>
    <m/>
    <s v="peudisponible"/>
    <s v="sac sachet"/>
    <n v="1"/>
    <n v="1"/>
    <n v="5000"/>
    <n v="100"/>
    <s v="meme_commune"/>
    <m/>
    <m/>
    <n v="10"/>
    <n v="7"/>
    <n v="0"/>
    <n v="10"/>
    <n v="5"/>
    <m/>
    <s v="nondisponible"/>
    <m/>
    <m/>
    <m/>
    <m/>
    <m/>
    <m/>
    <m/>
    <m/>
    <m/>
    <m/>
    <m/>
    <m/>
    <m/>
    <m/>
    <m/>
    <m/>
    <s v="peudisponible"/>
    <n v="8500"/>
    <s v="meme_pays"/>
    <m/>
    <m/>
    <n v="10"/>
    <n v="14"/>
    <n v="1"/>
    <n v="300"/>
    <n v="100"/>
    <m/>
    <s v="peudisponible"/>
    <n v="7000"/>
    <s v="meme_pays"/>
    <m/>
    <m/>
    <n v="5"/>
    <n v="14"/>
    <n v="1"/>
    <n v="300"/>
    <n v="100"/>
    <m/>
    <s v="peudisponible"/>
    <n v="2000"/>
    <s v="meme_pays"/>
    <m/>
    <m/>
    <n v="10"/>
    <n v="14"/>
    <n v="1"/>
    <n v="1000"/>
    <n v="300"/>
    <m/>
    <s v="peudisponible"/>
    <n v="150"/>
    <s v="meme_pays"/>
    <m/>
    <m/>
    <n v="10"/>
    <n v="14"/>
    <n v="1"/>
    <n v="500"/>
    <n v="300"/>
    <m/>
    <s v="peudisponible"/>
    <s v="0_25l 0_5l 1l"/>
    <n v="1"/>
    <n v="1"/>
    <n v="1"/>
    <n v="750"/>
    <n v="1000"/>
    <n v="1500"/>
    <s v="meme_pays"/>
    <m/>
    <m/>
    <n v="10"/>
    <n v="14"/>
    <n v="1"/>
    <n v="200"/>
    <n v="100"/>
    <m/>
    <s v="peudisponible"/>
    <n v="2000"/>
    <s v="meme_pays"/>
    <m/>
    <m/>
    <n v="10"/>
    <n v="14"/>
    <n v="1"/>
    <n v="1000"/>
    <n v="500"/>
    <m/>
    <s v="peudisponible"/>
    <n v="3500"/>
    <s v="meme_pays"/>
    <m/>
    <m/>
    <n v="10"/>
    <n v="14"/>
    <n v="1"/>
    <n v="1500"/>
    <n v="500"/>
    <m/>
    <s v="peudisponible"/>
    <n v="3000"/>
    <s v="meme_pays"/>
    <m/>
    <m/>
    <n v="10"/>
    <n v="14"/>
    <n v="1"/>
    <n v="1000"/>
    <n v="500"/>
    <m/>
    <s v="peudisponible"/>
    <n v="3500"/>
    <s v="meme_pays"/>
    <m/>
    <m/>
    <n v="10"/>
    <n v="14"/>
    <n v="1"/>
    <n v="500"/>
    <n v="150"/>
    <m/>
    <s v="peudisponible"/>
    <n v="7000"/>
    <s v="meme_pays"/>
    <m/>
    <m/>
    <n v="5"/>
    <n v="14"/>
    <n v="1"/>
    <n v="300"/>
    <n v="100"/>
    <m/>
    <s v="peudisponible"/>
    <s v="oui"/>
    <n v="6500"/>
    <m/>
    <m/>
    <s v="meme_pays"/>
    <m/>
    <m/>
    <n v="10"/>
    <n v="14"/>
    <n v="1"/>
    <n v="700"/>
    <n v="450"/>
    <m/>
    <s v="peudisponible"/>
    <n v="500"/>
    <s v="meme_pays"/>
    <m/>
    <m/>
    <n v="14"/>
    <n v="14"/>
    <n v="1"/>
    <n v="500"/>
    <n v="150"/>
    <m/>
    <s v="oui"/>
    <m/>
    <s v="marmite7 marmite5 combustible_bois combustible_charbon combustible_gaz assiette gobelet_plastique gobelet_acier bassine natte couverture moustiquaire lampe pagne sac_boro"/>
    <n v="1"/>
    <n v="1"/>
    <n v="1"/>
    <n v="1"/>
    <n v="1"/>
    <n v="1"/>
    <n v="1"/>
    <n v="1"/>
    <n v="1"/>
    <n v="1"/>
    <n v="1"/>
    <n v="1"/>
    <n v="1"/>
    <n v="1"/>
    <n v="1"/>
    <n v="0"/>
    <m/>
    <s v="degradation_perte securite route_etat prix_fournisseurs rarete_transport cout_transport"/>
    <n v="1"/>
    <n v="0"/>
    <n v="1"/>
    <n v="1"/>
    <n v="1"/>
    <n v="1"/>
    <n v="1"/>
    <n v="0"/>
    <n v="0"/>
    <n v="0"/>
    <n v="0"/>
    <m/>
    <m/>
    <s v="prix_hausse"/>
    <n v="0"/>
    <n v="1"/>
    <n v="0"/>
    <n v="0"/>
    <s v="marmite7 marmite5 combustible_bois combustible_charbon combustible_gaz assiette gobelet_plastique gobelet_acier bassine natte couverture moustiquaire lampe pagne sac_boro"/>
    <n v="1"/>
    <n v="1"/>
    <n v="1"/>
    <n v="1"/>
    <n v="1"/>
    <n v="1"/>
    <n v="1"/>
    <n v="1"/>
    <n v="1"/>
    <n v="1"/>
    <n v="1"/>
    <n v="1"/>
    <n v="1"/>
    <n v="1"/>
    <n v="1"/>
    <n v="0"/>
    <s v="hausse_couts hausse_demande_arrivees Hausse_prix_fournisseurs baisse_offre_rupturestocks baisse_offre_securite"/>
    <n v="1"/>
    <n v="0"/>
    <n v="0"/>
    <n v="0"/>
    <n v="1"/>
    <n v="1"/>
    <n v="1"/>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prix ganes_bandits"/>
    <n v="0"/>
    <n v="1"/>
    <n v="1"/>
    <n v="0"/>
    <n v="0"/>
    <n v="1"/>
    <n v="0"/>
    <n v="0"/>
    <n v="0"/>
    <n v="0"/>
    <m/>
    <s v="argent_mobile credit_informel transfert cheque bons"/>
    <n v="1"/>
    <n v="0"/>
    <n v="1"/>
    <n v="1"/>
    <n v="0"/>
    <n v="1"/>
    <n v="1"/>
    <n v="0"/>
    <n v="0"/>
    <n v="0"/>
    <n v="0"/>
    <m/>
    <s v="oui_point_de_vente"/>
    <s v="oui_transports oui_produits oui_carburant"/>
    <n v="0"/>
    <n v="1"/>
    <n v="1"/>
    <n v="1"/>
    <n v="0"/>
    <n v="0"/>
    <s v="non_jamais"/>
    <s v="pas_de_reponse"/>
    <n v="0"/>
    <n v="0"/>
    <n v="0"/>
    <n v="0"/>
    <n v="0"/>
    <n v="0"/>
    <n v="0"/>
    <n v="0"/>
    <n v="1"/>
    <n v="0"/>
    <m/>
    <m/>
    <s v="oui_plusieurs"/>
    <s v="restrictions_mouvements"/>
    <n v="0"/>
    <n v="0"/>
    <n v="1"/>
    <n v="0"/>
    <n v="0"/>
    <n v="0"/>
    <n v="0"/>
    <n v="0"/>
    <n v="0"/>
    <m/>
    <s v="vol_cambriolage"/>
    <n v="0"/>
    <n v="0"/>
    <n v="0"/>
    <n v="1"/>
    <n v="0"/>
    <n v="0"/>
    <n v="0"/>
    <n v="0"/>
    <n v="0"/>
    <n v="0"/>
    <m/>
    <s v="route_endommagees routes_ganes"/>
    <n v="0"/>
    <n v="1"/>
    <n v="0"/>
    <n v="0"/>
    <n v="1"/>
    <n v="0"/>
    <n v="0"/>
    <n v="0"/>
    <n v="0"/>
    <m/>
    <s v="aggression marchandises"/>
    <n v="0"/>
    <n v="0"/>
    <n v="1"/>
    <n v="0"/>
    <n v="1"/>
    <n v="0"/>
    <n v="0"/>
    <n v="0"/>
    <n v="0"/>
    <m/>
    <s v="baisse_moyen"/>
    <s v="oui"/>
    <m/>
    <s v="Le blocus de la RN3 par les groupes armées"/>
    <s v="augmente_moyen"/>
    <s v="oui"/>
    <s v="L'arrivée de nouveaux PDI"/>
    <m/>
    <s v="J'ai des marchandises bloqué depuis des jours à kaya.on ne sais pas quand les camions seront là mais on sait que les marchandises qui viendront avec ses camions seront plus chères que celle disponible actuellement dans le magasin."/>
    <m/>
    <s v="Les stock de marchandises sont vraiment très bas."/>
    <m/>
    <m/>
    <n v="434446535"/>
    <d v="2023-05-31T17:32:48"/>
    <m/>
    <m/>
    <s v="submitted_via_web"/>
    <s v="bkf_icsm"/>
    <s v="vEg88UCoFGv45yEpkkQUHG"/>
    <m/>
  </r>
  <r>
    <n v="127"/>
    <s v="516260b5-d654-4eff-8f0a-b3dfe5f01b5b"/>
    <d v="2023-05-31T00:00:00"/>
    <s v="gorom_gorom"/>
    <s v="gorom1"/>
    <d v="2023-05-31T10:09:28"/>
    <d v="2023-05-31T17:23:20"/>
    <s v="audit.csv"/>
    <m/>
    <m/>
    <s v="drc"/>
    <d v="2023-05-31T00:00:00"/>
    <s v="sahel"/>
    <s v="oudalan"/>
    <x v="3"/>
    <s v="central"/>
    <m/>
    <m/>
    <s v="Danish Refugee Council Burkina Faso (DRC)"/>
    <s v="Marché de Gorom-Gorom"/>
    <m/>
    <s v="oui"/>
    <m/>
    <x v="2"/>
    <m/>
    <m/>
    <s v="seau savon400gr bidon"/>
    <n v="1"/>
    <n v="1"/>
    <n v="1"/>
    <n v="0"/>
    <n v="3"/>
    <m/>
    <s v="peudisponible"/>
    <n v="1500"/>
    <s v="meme_pays"/>
    <m/>
    <m/>
    <n v="10"/>
    <n v="14"/>
    <n v="1"/>
    <n v="1000"/>
    <n v="200"/>
    <m/>
    <s v="peudisponible"/>
    <s v="20l 25l"/>
    <n v="1"/>
    <n v="1"/>
    <n v="4500"/>
    <n v="5000"/>
    <s v="meme_pays"/>
    <m/>
    <m/>
    <n v="5"/>
    <n v="14"/>
    <n v="1"/>
    <n v="500"/>
    <n v="50"/>
    <m/>
    <s v="peudisponible"/>
    <s v="boule400g boule250g"/>
    <n v="1"/>
    <n v="1"/>
    <n v="500"/>
    <n v="350"/>
    <s v="meme_pays"/>
    <m/>
    <m/>
    <n v="10"/>
    <n v="14"/>
    <n v="1"/>
    <n v="1500"/>
    <n v="700"/>
    <m/>
    <s v="oui"/>
    <m/>
    <s v="seau savon400gr bidon"/>
    <n v="1"/>
    <n v="1"/>
    <n v="1"/>
    <n v="0"/>
    <m/>
    <s v="securite degradation_perte route_etat prix_fournisseurs rarete_transport cout_transport"/>
    <n v="1"/>
    <n v="0"/>
    <n v="1"/>
    <n v="1"/>
    <n v="1"/>
    <n v="1"/>
    <n v="1"/>
    <n v="0"/>
    <n v="0"/>
    <n v="0"/>
    <n v="0"/>
    <m/>
    <m/>
    <s v="prix_hausse"/>
    <n v="0"/>
    <n v="1"/>
    <n v="0"/>
    <n v="0"/>
    <s v="seau savon400gr bidon"/>
    <n v="1"/>
    <n v="1"/>
    <n v="1"/>
    <n v="0"/>
    <s v="hausse_couts hausse_demande_arrivees Hausse_prix_fournisseurs baisse_offre_rupturestocks baisse_offre_securite"/>
    <n v="1"/>
    <n v="0"/>
    <n v="0"/>
    <n v="0"/>
    <n v="1"/>
    <n v="1"/>
    <n v="1"/>
    <n v="0"/>
    <n v="1"/>
    <n v="0"/>
    <n v="0"/>
    <n v="0"/>
    <m/>
    <m/>
    <m/>
    <m/>
    <m/>
    <m/>
    <m/>
    <m/>
    <m/>
    <m/>
    <m/>
    <m/>
    <m/>
    <m/>
    <m/>
    <m/>
    <m/>
    <m/>
    <m/>
    <m/>
    <m/>
    <s v="bache corde tenaille pelle"/>
    <n v="1"/>
    <n v="1"/>
    <n v="1"/>
    <n v="1"/>
    <n v="0"/>
    <n v="4"/>
    <m/>
    <s v="peudisponible"/>
    <n v="7000"/>
    <s v="meme_pays"/>
    <m/>
    <m/>
    <n v="4"/>
    <n v="14"/>
    <n v="1"/>
    <n v="500"/>
    <n v="100"/>
    <m/>
    <s v="peudisponible"/>
    <n v="15000"/>
    <s v="meme_pays"/>
    <m/>
    <m/>
    <n v="10"/>
    <n v="14"/>
    <n v="1"/>
    <n v="700"/>
    <n v="500"/>
    <m/>
    <s v="peudisponible"/>
    <n v="1000"/>
    <s v="meme_pays"/>
    <m/>
    <m/>
    <n v="14"/>
    <n v="14"/>
    <n v="1"/>
    <n v="500"/>
    <n v="300"/>
    <m/>
    <s v="peudisponible"/>
    <n v="3500"/>
    <s v="meme_pays"/>
    <m/>
    <m/>
    <n v="5"/>
    <n v="14"/>
    <n v="1"/>
    <n v="500"/>
    <n v="200"/>
    <m/>
    <s v="oui"/>
    <m/>
    <s v="bache corde tenaille pelle"/>
    <n v="1"/>
    <n v="1"/>
    <n v="1"/>
    <n v="1"/>
    <n v="0"/>
    <m/>
    <s v="securite degradation_perte route_etat prix_fournisseurs rarete_transport cout_transport"/>
    <n v="1"/>
    <n v="0"/>
    <n v="1"/>
    <n v="1"/>
    <n v="1"/>
    <n v="1"/>
    <n v="1"/>
    <n v="0"/>
    <n v="0"/>
    <n v="0"/>
    <n v="0"/>
    <m/>
    <m/>
    <s v="prix_hausse"/>
    <n v="0"/>
    <n v="1"/>
    <n v="0"/>
    <n v="0"/>
    <s v="bache corde tenaille pelle"/>
    <n v="1"/>
    <n v="1"/>
    <n v="1"/>
    <n v="1"/>
    <n v="0"/>
    <s v="hausse_couts hausse_demande_arrivees Hausse_prix_fournisseurs baisse_offre_rupturestocks baisse_offre_securite"/>
    <n v="1"/>
    <n v="0"/>
    <n v="0"/>
    <n v="0"/>
    <n v="1"/>
    <n v="1"/>
    <n v="1"/>
    <n v="0"/>
    <n v="1"/>
    <n v="0"/>
    <n v="0"/>
    <n v="0"/>
    <m/>
    <m/>
    <m/>
    <m/>
    <m/>
    <m/>
    <m/>
    <m/>
    <m/>
    <m/>
    <m/>
    <m/>
    <m/>
    <m/>
    <m/>
    <m/>
    <m/>
    <m/>
    <m/>
    <m/>
    <m/>
    <m/>
    <s v="marmite7 marmite5 assiette gobelet_plastique gobelet_acier bassine natte couverture moustiquaire lampe pagne sac_boro"/>
    <n v="0"/>
    <n v="0"/>
    <n v="0"/>
    <n v="1"/>
    <n v="1"/>
    <n v="1"/>
    <n v="1"/>
    <n v="1"/>
    <n v="1"/>
    <n v="1"/>
    <n v="1"/>
    <n v="1"/>
    <n v="1"/>
    <n v="1"/>
    <n v="1"/>
    <n v="0"/>
    <n v="12"/>
    <n v="19"/>
    <m/>
    <m/>
    <m/>
    <m/>
    <m/>
    <m/>
    <m/>
    <m/>
    <m/>
    <m/>
    <m/>
    <m/>
    <m/>
    <m/>
    <m/>
    <m/>
    <m/>
    <m/>
    <m/>
    <m/>
    <m/>
    <m/>
    <m/>
    <m/>
    <m/>
    <m/>
    <m/>
    <m/>
    <m/>
    <m/>
    <m/>
    <m/>
    <m/>
    <m/>
    <m/>
    <m/>
    <m/>
    <m/>
    <m/>
    <m/>
    <m/>
    <m/>
    <m/>
    <m/>
    <s v="peudisponible"/>
    <n v="8500"/>
    <s v="meme_pays"/>
    <m/>
    <m/>
    <n v="10"/>
    <n v="14"/>
    <n v="1"/>
    <n v="1000"/>
    <n v="150"/>
    <m/>
    <s v="peudisponible"/>
    <n v="6500"/>
    <s v="meme_pays"/>
    <m/>
    <m/>
    <n v="10"/>
    <n v="14"/>
    <n v="1"/>
    <n v="1000"/>
    <n v="150"/>
    <m/>
    <s v="peudisponible"/>
    <n v="1500"/>
    <s v="meme_pays"/>
    <m/>
    <m/>
    <n v="14"/>
    <n v="14"/>
    <n v="1"/>
    <n v="1000"/>
    <n v="700"/>
    <m/>
    <s v="peudisponible"/>
    <n v="300"/>
    <s v="meme_pays"/>
    <m/>
    <m/>
    <n v="14"/>
    <n v="14"/>
    <n v="1"/>
    <n v="1000"/>
    <n v="500"/>
    <m/>
    <s v="peudisponible"/>
    <s v="1l 0_25l 0_5l"/>
    <n v="1"/>
    <n v="1"/>
    <n v="1"/>
    <n v="750"/>
    <n v="1000"/>
    <n v="1250"/>
    <s v="meme_pays"/>
    <m/>
    <m/>
    <n v="14"/>
    <n v="14"/>
    <n v="1"/>
    <n v="1000"/>
    <n v="400"/>
    <m/>
    <s v="peudisponible"/>
    <n v="1500"/>
    <s v="meme_pays"/>
    <m/>
    <m/>
    <n v="14"/>
    <n v="14"/>
    <n v="1"/>
    <n v="1000"/>
    <n v="500"/>
    <m/>
    <s v="peudisponible"/>
    <n v="3500"/>
    <s v="meme_pays"/>
    <m/>
    <m/>
    <n v="14"/>
    <n v="14"/>
    <n v="1"/>
    <n v="800"/>
    <n v="500"/>
    <m/>
    <s v="peudisponible"/>
    <n v="3000"/>
    <s v="meme_pays"/>
    <m/>
    <m/>
    <n v="14"/>
    <n v="14"/>
    <n v="1"/>
    <n v="500"/>
    <n v="150"/>
    <m/>
    <s v="peudisponible"/>
    <n v="3500"/>
    <s v="meme_pays"/>
    <m/>
    <m/>
    <n v="10"/>
    <n v="14"/>
    <n v="1"/>
    <n v="250"/>
    <n v="100"/>
    <m/>
    <s v="peudisponible"/>
    <n v="6000"/>
    <s v="meme_pays"/>
    <m/>
    <m/>
    <n v="10"/>
    <n v="14"/>
    <n v="1"/>
    <n v="250"/>
    <n v="150"/>
    <m/>
    <s v="peudisponible"/>
    <s v="oui"/>
    <n v="7000"/>
    <m/>
    <m/>
    <s v="meme_pays"/>
    <m/>
    <m/>
    <n v="14"/>
    <n v="14"/>
    <n v="1"/>
    <n v="1500"/>
    <n v="500"/>
    <m/>
    <s v="peudisponible"/>
    <n v="500"/>
    <s v="meme_pays"/>
    <m/>
    <m/>
    <n v="14"/>
    <n v="14"/>
    <n v="1"/>
    <n v="1000"/>
    <n v="500"/>
    <m/>
    <s v="oui"/>
    <m/>
    <s v="marmite7 marmite5 assiette gobelet_plastique gobelet_acier bassine natte couverture moustiquaire lampe pagne sac_boro"/>
    <n v="0"/>
    <n v="0"/>
    <n v="0"/>
    <n v="1"/>
    <n v="1"/>
    <n v="1"/>
    <n v="1"/>
    <n v="1"/>
    <n v="1"/>
    <n v="1"/>
    <n v="1"/>
    <n v="1"/>
    <n v="1"/>
    <n v="1"/>
    <n v="1"/>
    <n v="0"/>
    <m/>
    <s v="securite degradation_perte route_etat prix_fournisseurs rarete_transport cout_transport"/>
    <n v="1"/>
    <n v="0"/>
    <n v="1"/>
    <n v="1"/>
    <n v="1"/>
    <n v="1"/>
    <n v="1"/>
    <n v="0"/>
    <n v="0"/>
    <n v="0"/>
    <n v="0"/>
    <m/>
    <m/>
    <s v="prix_hausse"/>
    <n v="0"/>
    <n v="1"/>
    <n v="0"/>
    <n v="0"/>
    <s v="marmite7 marmite5 assiette gobelet_plastique gobelet_acier bassine natte couverture moustiquaire lampe pagne sac_boro"/>
    <n v="0"/>
    <n v="0"/>
    <n v="0"/>
    <n v="1"/>
    <n v="1"/>
    <n v="1"/>
    <n v="1"/>
    <n v="1"/>
    <n v="1"/>
    <n v="1"/>
    <n v="1"/>
    <n v="1"/>
    <n v="1"/>
    <n v="1"/>
    <n v="1"/>
    <n v="0"/>
    <s v="hausse_couts hausse_demande_arrivees Hausse_prix_fournisseurs baisse_offre_rupturestocks baisse_offre_securite"/>
    <n v="1"/>
    <n v="0"/>
    <n v="0"/>
    <n v="0"/>
    <n v="1"/>
    <n v="1"/>
    <n v="1"/>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ganes_bandits"/>
    <n v="0"/>
    <n v="1"/>
    <n v="1"/>
    <n v="0"/>
    <n v="0"/>
    <n v="1"/>
    <n v="0"/>
    <n v="0"/>
    <n v="0"/>
    <n v="0"/>
    <m/>
    <s v="argent_mobile transfert cheque bons credit_informel"/>
    <n v="1"/>
    <n v="0"/>
    <n v="1"/>
    <n v="1"/>
    <n v="0"/>
    <n v="1"/>
    <n v="1"/>
    <n v="0"/>
    <n v="0"/>
    <n v="0"/>
    <n v="0"/>
    <m/>
    <s v="oui_personnel"/>
    <s v="oui_transports oui_produits oui_carburant"/>
    <n v="0"/>
    <n v="1"/>
    <n v="1"/>
    <n v="1"/>
    <n v="0"/>
    <n v="0"/>
    <s v="oui"/>
    <s v="aucun"/>
    <n v="1"/>
    <n v="0"/>
    <n v="0"/>
    <n v="0"/>
    <n v="0"/>
    <n v="0"/>
    <n v="0"/>
    <n v="0"/>
    <n v="0"/>
    <n v="0"/>
    <m/>
    <m/>
    <s v="oui_plusieurs"/>
    <s v="aucun"/>
    <n v="1"/>
    <n v="0"/>
    <n v="0"/>
    <n v="0"/>
    <n v="0"/>
    <n v="0"/>
    <n v="0"/>
    <n v="0"/>
    <n v="0"/>
    <m/>
    <s v="vol_cambriolage"/>
    <n v="0"/>
    <n v="0"/>
    <n v="0"/>
    <n v="1"/>
    <n v="0"/>
    <n v="0"/>
    <n v="0"/>
    <n v="0"/>
    <n v="0"/>
    <n v="0"/>
    <m/>
    <s v="route_endommagees routes_ganes"/>
    <n v="0"/>
    <n v="1"/>
    <n v="0"/>
    <n v="0"/>
    <n v="1"/>
    <n v="0"/>
    <n v="0"/>
    <n v="0"/>
    <n v="0"/>
    <m/>
    <s v="aggression"/>
    <n v="0"/>
    <n v="0"/>
    <n v="0"/>
    <n v="0"/>
    <n v="1"/>
    <n v="0"/>
    <n v="0"/>
    <n v="0"/>
    <n v="0"/>
    <m/>
    <s v="baisse_moyen"/>
    <s v="oui"/>
    <m/>
    <s v="L'action des groupes armée"/>
    <s v="augmente_moyen"/>
    <s v="oui"/>
    <s v="L'arrivée des PDI"/>
    <m/>
    <s v="Le dernier réapprovisionnent du marché remonter à 17 jours.les camions sont bloqué à kaya attendent le convoi.si la ville n'est pas réapprovisionné dans les jours à venir beaucoup de produits vont manque et les prix vont augmenter."/>
    <m/>
    <s v="Le commercant est très inquiet du réapprovisionner de la ville"/>
    <m/>
    <m/>
    <n v="434446784"/>
    <d v="2023-05-31T17:33:23"/>
    <m/>
    <m/>
    <s v="submitted_via_web"/>
    <s v="bkf_icsm"/>
    <s v="vEg88UCoFGv45yEpkkQUHG"/>
    <m/>
  </r>
  <r>
    <n v="128"/>
    <s v="15aa4846-a101-4a55-b4e5-8dfec6f8b435"/>
    <d v="2023-06-01T00:00:00"/>
    <s v="fada_n_gourma"/>
    <s v="fada5"/>
    <d v="2023-06-01T09:25:09"/>
    <d v="2023-06-01T12:26:21"/>
    <s v="audit.csv"/>
    <m/>
    <m/>
    <s v="acted"/>
    <d v="2023-06-01T00:00:00"/>
    <s v="est"/>
    <s v="gourma"/>
    <x v="8"/>
    <s v="central"/>
    <m/>
    <m/>
    <s v="ACTED Burkina Faso"/>
    <s v="Marché de Fada N'Gourma"/>
    <m/>
    <s v="oui"/>
    <m/>
    <x v="2"/>
    <m/>
    <m/>
    <s v="seau bidon savon400gr"/>
    <n v="1"/>
    <n v="1"/>
    <n v="1"/>
    <n v="0"/>
    <n v="3"/>
    <m/>
    <s v="disponible"/>
    <n v="1000"/>
    <s v="meme_pays"/>
    <m/>
    <m/>
    <n v="10"/>
    <n v="4"/>
    <n v="0"/>
    <n v="100"/>
    <n v="200"/>
    <m/>
    <s v="disponible"/>
    <s v="20l 25l"/>
    <n v="1"/>
    <n v="1"/>
    <n v="1250"/>
    <n v="1500"/>
    <s v="meme_region"/>
    <m/>
    <m/>
    <n v="30"/>
    <n v="7"/>
    <n v="0"/>
    <n v="45"/>
    <n v="60"/>
    <m/>
    <s v="disponible"/>
    <s v="boule400g boule250g"/>
    <n v="1"/>
    <n v="1"/>
    <n v="450"/>
    <n v="300"/>
    <s v="meme_pays"/>
    <m/>
    <m/>
    <n v="10"/>
    <n v="5"/>
    <n v="0"/>
    <n v="60"/>
    <n v="80"/>
    <m/>
    <s v="non"/>
    <m/>
    <m/>
    <m/>
    <m/>
    <m/>
    <m/>
    <m/>
    <m/>
    <m/>
    <m/>
    <m/>
    <m/>
    <m/>
    <m/>
    <m/>
    <m/>
    <m/>
    <m/>
    <m/>
    <m/>
    <m/>
    <s v="prix_hausse"/>
    <n v="0"/>
    <n v="1"/>
    <n v="0"/>
    <n v="0"/>
    <s v="seau bidon savon400gr"/>
    <n v="1"/>
    <n v="1"/>
    <n v="1"/>
    <n v="0"/>
    <s v="Hausse_prix_fournisseurs"/>
    <n v="0"/>
    <n v="0"/>
    <n v="0"/>
    <n v="0"/>
    <n v="0"/>
    <n v="1"/>
    <n v="0"/>
    <n v="0"/>
    <n v="0"/>
    <n v="0"/>
    <n v="0"/>
    <n v="0"/>
    <m/>
    <m/>
    <m/>
    <m/>
    <m/>
    <m/>
    <m/>
    <m/>
    <m/>
    <m/>
    <m/>
    <m/>
    <m/>
    <m/>
    <m/>
    <m/>
    <m/>
    <m/>
    <m/>
    <m/>
    <m/>
    <s v="bache corde tenaille pelle"/>
    <n v="1"/>
    <n v="1"/>
    <n v="1"/>
    <n v="1"/>
    <n v="0"/>
    <n v="4"/>
    <m/>
    <s v="disponible"/>
    <n v="5000"/>
    <s v="meme_pays"/>
    <m/>
    <m/>
    <n v="10"/>
    <n v="7"/>
    <n v="0"/>
    <n v="50"/>
    <n v="100"/>
    <m/>
    <s v="disponible"/>
    <n v="3750"/>
    <s v="meme_pays"/>
    <m/>
    <m/>
    <n v="20"/>
    <n v="4"/>
    <n v="0"/>
    <n v="30"/>
    <n v="70"/>
    <m/>
    <s v="disponible"/>
    <n v="1700"/>
    <s v="meme_pays"/>
    <m/>
    <m/>
    <n v="30"/>
    <n v="4"/>
    <n v="0"/>
    <n v="10"/>
    <n v="25"/>
    <m/>
    <s v="disponible"/>
    <n v="2200"/>
    <s v="meme_pays"/>
    <m/>
    <m/>
    <n v="25"/>
    <n v="7"/>
    <n v="0"/>
    <n v="45"/>
    <n v="80"/>
    <m/>
    <s v="non"/>
    <m/>
    <m/>
    <m/>
    <m/>
    <m/>
    <m/>
    <m/>
    <m/>
    <m/>
    <m/>
    <m/>
    <m/>
    <m/>
    <m/>
    <m/>
    <m/>
    <m/>
    <m/>
    <m/>
    <m/>
    <m/>
    <m/>
    <s v="prix_hausse"/>
    <n v="0"/>
    <n v="1"/>
    <n v="0"/>
    <n v="0"/>
    <s v="bache corde tenaille"/>
    <n v="1"/>
    <n v="1"/>
    <n v="1"/>
    <n v="0"/>
    <n v="0"/>
    <s v="hausse_change Hausse_prix_fournisseurs baisse_offre_securite"/>
    <n v="0"/>
    <n v="0"/>
    <n v="1"/>
    <n v="0"/>
    <n v="0"/>
    <n v="1"/>
    <n v="0"/>
    <n v="0"/>
    <n v="1"/>
    <n v="0"/>
    <n v="0"/>
    <n v="0"/>
    <m/>
    <m/>
    <m/>
    <m/>
    <m/>
    <m/>
    <m/>
    <m/>
    <m/>
    <m/>
    <m/>
    <m/>
    <m/>
    <m/>
    <m/>
    <m/>
    <m/>
    <m/>
    <m/>
    <m/>
    <m/>
    <m/>
    <s v="marmite7 marmite5 assiette gobelet_plastique gobelet_acier bassine natte couverture moustiquaire sac_boro combustible_bois combustible_charbon combustible_gaz lampe pagne"/>
    <n v="1"/>
    <n v="1"/>
    <n v="1"/>
    <n v="1"/>
    <n v="1"/>
    <n v="1"/>
    <n v="1"/>
    <n v="1"/>
    <n v="1"/>
    <n v="1"/>
    <n v="1"/>
    <n v="1"/>
    <n v="1"/>
    <n v="1"/>
    <n v="1"/>
    <n v="0"/>
    <n v="15"/>
    <n v="22"/>
    <m/>
    <s v="disponible"/>
    <n v="500"/>
    <s v="meme_localite"/>
    <m/>
    <m/>
    <n v="15"/>
    <n v="6"/>
    <n v="0"/>
    <n v="19"/>
    <n v="40"/>
    <m/>
    <s v="disponible"/>
    <s v="sac sachet"/>
    <n v="1"/>
    <n v="1"/>
    <n v="5500"/>
    <n v="100"/>
    <s v="meme_region"/>
    <m/>
    <m/>
    <n v="10"/>
    <n v="10"/>
    <n v="1"/>
    <n v="30"/>
    <n v="50"/>
    <m/>
    <s v="disponible"/>
    <s v="6kg"/>
    <n v="0"/>
    <n v="1"/>
    <n v="0"/>
    <m/>
    <n v="30000"/>
    <m/>
    <s v="meme_pays"/>
    <m/>
    <m/>
    <n v="30"/>
    <n v="7"/>
    <n v="0"/>
    <n v="36"/>
    <n v="90"/>
    <m/>
    <s v="disponible"/>
    <n v="6500"/>
    <s v="meme_pays"/>
    <m/>
    <m/>
    <n v="10"/>
    <n v="7"/>
    <n v="0"/>
    <n v="1000"/>
    <n v="3"/>
    <m/>
    <s v="disponible"/>
    <n v="5000"/>
    <s v="meme_pays"/>
    <m/>
    <m/>
    <n v="20"/>
    <n v="7"/>
    <n v="0"/>
    <n v="100"/>
    <n v="300"/>
    <m/>
    <s v="disponible"/>
    <n v="300"/>
    <s v="meme_pays"/>
    <m/>
    <m/>
    <n v="15"/>
    <n v="10"/>
    <n v="0"/>
    <n v="300"/>
    <n v="400"/>
    <m/>
    <s v="disponible"/>
    <n v="150"/>
    <s v="meme_pays"/>
    <m/>
    <m/>
    <n v="16"/>
    <n v="7"/>
    <n v="0"/>
    <n v="250"/>
    <n v="300"/>
    <m/>
    <s v="disponible"/>
    <s v="1l"/>
    <n v="0"/>
    <n v="0"/>
    <n v="1"/>
    <m/>
    <m/>
    <n v="1500"/>
    <s v="meme_pays"/>
    <m/>
    <m/>
    <n v="20"/>
    <n v="3"/>
    <n v="0"/>
    <n v="100"/>
    <n v="300"/>
    <m/>
    <s v="disponible"/>
    <n v="1000"/>
    <s v="meme_pays"/>
    <m/>
    <m/>
    <n v="17"/>
    <n v="10"/>
    <n v="0"/>
    <n v="50"/>
    <n v="250"/>
    <m/>
    <s v="disponible"/>
    <n v="3000"/>
    <s v="meme_pays"/>
    <m/>
    <m/>
    <n v="15"/>
    <n v="4"/>
    <n v="0"/>
    <n v="80"/>
    <n v="450"/>
    <m/>
    <s v="disponible"/>
    <n v="2000"/>
    <s v="meme_pays"/>
    <m/>
    <m/>
    <n v="20"/>
    <n v="5"/>
    <n v="0"/>
    <n v="100"/>
    <n v="350"/>
    <m/>
    <s v="peudisponible"/>
    <n v="2000"/>
    <s v="meme_pays"/>
    <m/>
    <m/>
    <n v="30"/>
    <n v="2"/>
    <n v="0"/>
    <n v="15"/>
    <n v="45"/>
    <m/>
    <s v="disponible"/>
    <n v="1250"/>
    <s v="meme_pays"/>
    <m/>
    <m/>
    <n v="10"/>
    <n v="3"/>
    <n v="0"/>
    <n v="30"/>
    <n v="60"/>
    <m/>
    <s v="disponible"/>
    <s v="oui"/>
    <n v="3000"/>
    <m/>
    <m/>
    <s v="meme_pays"/>
    <m/>
    <m/>
    <n v="20"/>
    <n v="3"/>
    <n v="0"/>
    <n v="60"/>
    <n v="200"/>
    <m/>
    <s v="disponible"/>
    <n v="300"/>
    <s v="meme_pays"/>
    <m/>
    <m/>
    <n v="14"/>
    <n v="4"/>
    <n v="0"/>
    <n v="50"/>
    <n v="100"/>
    <m/>
    <s v="oui"/>
    <m/>
    <s v="combustible_bois combustible_charbon"/>
    <n v="1"/>
    <n v="1"/>
    <n v="0"/>
    <n v="0"/>
    <n v="0"/>
    <n v="0"/>
    <n v="0"/>
    <n v="0"/>
    <n v="0"/>
    <n v="0"/>
    <n v="0"/>
    <n v="0"/>
    <n v="0"/>
    <n v="0"/>
    <n v="0"/>
    <n v="0"/>
    <m/>
    <s v="securite prix_fournisseurs cout_transport"/>
    <n v="1"/>
    <n v="0"/>
    <n v="0"/>
    <n v="0"/>
    <n v="1"/>
    <n v="0"/>
    <n v="1"/>
    <n v="0"/>
    <n v="0"/>
    <n v="0"/>
    <n v="0"/>
    <m/>
    <m/>
    <s v="prix_hausse"/>
    <n v="0"/>
    <n v="1"/>
    <n v="0"/>
    <n v="0"/>
    <s v="marmite7 marmite5 assiette gobelet_plastique gobelet_acier bassine natte combustible_bois combustible_charbon"/>
    <n v="1"/>
    <n v="1"/>
    <n v="0"/>
    <n v="1"/>
    <n v="1"/>
    <n v="1"/>
    <n v="1"/>
    <n v="1"/>
    <n v="1"/>
    <n v="1"/>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oint_de_vente"/>
    <s v="oui_produits oui_carburant"/>
    <n v="0"/>
    <n v="1"/>
    <n v="0"/>
    <n v="1"/>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34817613"/>
    <d v="2023-06-01T14:41:28"/>
    <m/>
    <m/>
    <s v="submitted_via_web"/>
    <s v="bkf_icsm"/>
    <s v="vEg88UCoFGv45yEpkkQUHG"/>
    <m/>
  </r>
  <r>
    <n v="129"/>
    <s v="449f3b04-e302-44b9-ae5e-8105a9eec1d8"/>
    <d v="2023-06-01T00:00:00"/>
    <s v="fada_n_gourma"/>
    <s v="fada5"/>
    <d v="2023-06-01T11:15:44"/>
    <d v="2023-06-01T12:06:32"/>
    <s v="audit.csv"/>
    <m/>
    <m/>
    <s v="acted"/>
    <d v="2023-06-01T00:00:00"/>
    <s v="est"/>
    <s v="gourma"/>
    <x v="8"/>
    <s v="central"/>
    <m/>
    <m/>
    <s v="ACTED Burkina Faso"/>
    <s v="Marché de Fada N'Gourma"/>
    <m/>
    <s v="oui"/>
    <m/>
    <x v="0"/>
    <m/>
    <m/>
    <s v="bidon savon400gr seau"/>
    <n v="1"/>
    <n v="1"/>
    <n v="1"/>
    <n v="0"/>
    <n v="3"/>
    <m/>
    <s v="disponible"/>
    <n v="1250"/>
    <s v="meme_pays"/>
    <m/>
    <m/>
    <n v="14"/>
    <n v="4"/>
    <n v="0"/>
    <n v="150"/>
    <n v="500"/>
    <m/>
    <s v="disponible"/>
    <s v="20l 25l"/>
    <n v="1"/>
    <n v="1"/>
    <n v="1500"/>
    <n v="1750"/>
    <s v="meme_region"/>
    <m/>
    <m/>
    <n v="20"/>
    <n v="6"/>
    <n v="0"/>
    <n v="50"/>
    <n v="100"/>
    <m/>
    <s v="disponible"/>
    <s v="boule400g boule250g"/>
    <n v="1"/>
    <n v="1"/>
    <n v="450"/>
    <n v="350"/>
    <s v="meme_pays"/>
    <m/>
    <m/>
    <n v="30"/>
    <n v="7"/>
    <n v="0"/>
    <n v="46"/>
    <n v="125"/>
    <m/>
    <s v="non"/>
    <m/>
    <m/>
    <m/>
    <m/>
    <m/>
    <m/>
    <m/>
    <m/>
    <m/>
    <m/>
    <m/>
    <m/>
    <m/>
    <m/>
    <m/>
    <m/>
    <m/>
    <m/>
    <m/>
    <m/>
    <m/>
    <s v="prix_hausse"/>
    <n v="0"/>
    <n v="1"/>
    <n v="0"/>
    <n v="0"/>
    <s v="seau bidon savon400gr"/>
    <n v="1"/>
    <n v="1"/>
    <n v="1"/>
    <n v="0"/>
    <s v="Hausse_prix_fournisseurs baisse_offre_securite"/>
    <n v="0"/>
    <n v="0"/>
    <n v="0"/>
    <n v="0"/>
    <n v="0"/>
    <n v="1"/>
    <n v="0"/>
    <n v="0"/>
    <n v="1"/>
    <n v="0"/>
    <n v="0"/>
    <n v="0"/>
    <m/>
    <m/>
    <m/>
    <m/>
    <m/>
    <m/>
    <m/>
    <m/>
    <m/>
    <m/>
    <m/>
    <m/>
    <m/>
    <m/>
    <m/>
    <m/>
    <m/>
    <m/>
    <m/>
    <m/>
    <m/>
    <s v="bache corde tenaille pelle"/>
    <n v="1"/>
    <n v="1"/>
    <n v="1"/>
    <n v="1"/>
    <n v="0"/>
    <n v="4"/>
    <m/>
    <s v="disponible"/>
    <n v="5500"/>
    <s v="meme_pays"/>
    <m/>
    <m/>
    <n v="45"/>
    <n v="4"/>
    <n v="0"/>
    <n v="29"/>
    <n v="70"/>
    <m/>
    <s v="disponible"/>
    <n v="3500"/>
    <s v="meme_pays"/>
    <m/>
    <m/>
    <n v="30"/>
    <n v="5"/>
    <n v="0"/>
    <n v="10"/>
    <n v="30"/>
    <m/>
    <s v="disponible"/>
    <n v="1700"/>
    <s v="meme_pays"/>
    <m/>
    <m/>
    <n v="25"/>
    <n v="6"/>
    <n v="0"/>
    <n v="15"/>
    <n v="30"/>
    <m/>
    <s v="disponible"/>
    <n v="2500"/>
    <s v="meme_pays"/>
    <m/>
    <m/>
    <n v="30"/>
    <n v="2"/>
    <n v="0"/>
    <n v="12"/>
    <n v="70"/>
    <m/>
    <s v="non"/>
    <m/>
    <m/>
    <m/>
    <m/>
    <m/>
    <m/>
    <m/>
    <m/>
    <m/>
    <m/>
    <m/>
    <m/>
    <m/>
    <m/>
    <m/>
    <m/>
    <m/>
    <m/>
    <m/>
    <m/>
    <m/>
    <m/>
    <s v="prix_hausse"/>
    <n v="0"/>
    <n v="1"/>
    <n v="0"/>
    <n v="0"/>
    <s v="bache corde tenaille pelle"/>
    <n v="1"/>
    <n v="1"/>
    <n v="1"/>
    <n v="1"/>
    <n v="0"/>
    <s v="Hausse_prix_fournisseurs baisse_offre_securite"/>
    <n v="0"/>
    <n v="0"/>
    <n v="0"/>
    <n v="0"/>
    <n v="0"/>
    <n v="1"/>
    <n v="0"/>
    <n v="0"/>
    <n v="1"/>
    <n v="0"/>
    <n v="0"/>
    <n v="0"/>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500"/>
    <s v="meme_localite"/>
    <m/>
    <m/>
    <n v="10"/>
    <n v="4"/>
    <n v="0"/>
    <n v="10"/>
    <n v="40"/>
    <m/>
    <s v="disponible"/>
    <s v="sac sachet"/>
    <n v="1"/>
    <n v="1"/>
    <n v="6000"/>
    <n v="100"/>
    <s v="meme_region"/>
    <m/>
    <m/>
    <n v="15"/>
    <n v="10"/>
    <n v="0"/>
    <n v="20"/>
    <n v="30"/>
    <m/>
    <s v="disponible"/>
    <s v="6kg"/>
    <n v="0"/>
    <n v="1"/>
    <n v="0"/>
    <m/>
    <n v="29500"/>
    <m/>
    <s v="meme_pays"/>
    <m/>
    <m/>
    <n v="14"/>
    <n v="7"/>
    <n v="0"/>
    <n v="30"/>
    <n v="50"/>
    <m/>
    <s v="disponible"/>
    <n v="7000"/>
    <s v="meme_pays"/>
    <m/>
    <m/>
    <n v="7"/>
    <n v="3"/>
    <n v="0"/>
    <n v="70"/>
    <n v="100"/>
    <m/>
    <s v="disponible"/>
    <n v="5500"/>
    <s v="meme_pays"/>
    <m/>
    <m/>
    <n v="15"/>
    <n v="4"/>
    <n v="0"/>
    <n v="80"/>
    <n v="100"/>
    <m/>
    <s v="disponible"/>
    <n v="350"/>
    <s v="meme_pays"/>
    <m/>
    <m/>
    <n v="30"/>
    <n v="6"/>
    <n v="0"/>
    <n v="150"/>
    <n v="300"/>
    <m/>
    <s v="disponible"/>
    <n v="200"/>
    <s v="meme_pays"/>
    <m/>
    <m/>
    <n v="14"/>
    <n v="3"/>
    <n v="0"/>
    <n v="49"/>
    <n v="200"/>
    <m/>
    <s v="disponible"/>
    <s v="1l"/>
    <n v="0"/>
    <n v="0"/>
    <n v="1"/>
    <m/>
    <m/>
    <n v="1750"/>
    <s v="meme_pays"/>
    <m/>
    <m/>
    <n v="28"/>
    <n v="3"/>
    <n v="0"/>
    <n v="56"/>
    <n v="70"/>
    <m/>
    <s v="disponible"/>
    <n v="1200"/>
    <s v="meme_pays"/>
    <m/>
    <m/>
    <n v="20"/>
    <n v="4"/>
    <n v="0"/>
    <n v="80"/>
    <n v="300"/>
    <m/>
    <s v="disponible"/>
    <n v="3200"/>
    <s v="meme_pays"/>
    <m/>
    <m/>
    <n v="10"/>
    <n v="4"/>
    <n v="0"/>
    <n v="40"/>
    <n v="200"/>
    <m/>
    <s v="disponible"/>
    <n v="2000"/>
    <s v="meme_pays"/>
    <m/>
    <m/>
    <n v="30"/>
    <n v="3"/>
    <n v="0"/>
    <n v="10"/>
    <n v="45"/>
    <m/>
    <s v="disponible"/>
    <n v="2000"/>
    <s v="meme_pays"/>
    <m/>
    <m/>
    <n v="45"/>
    <n v="5"/>
    <n v="0"/>
    <n v="20"/>
    <n v="30"/>
    <m/>
    <s v="disponible"/>
    <n v="1500"/>
    <s v="meme_pays"/>
    <m/>
    <m/>
    <n v="30"/>
    <n v="4"/>
    <n v="0"/>
    <n v="20"/>
    <n v="40"/>
    <m/>
    <s v="disponible"/>
    <s v="oui"/>
    <n v="3000"/>
    <m/>
    <m/>
    <s v="meme_pays"/>
    <m/>
    <m/>
    <n v="15"/>
    <n v="6"/>
    <n v="0"/>
    <n v="80"/>
    <n v="150"/>
    <m/>
    <s v="disponible"/>
    <n v="350"/>
    <s v="meme_pays"/>
    <m/>
    <m/>
    <n v="45"/>
    <n v="4"/>
    <n v="0"/>
    <n v="36"/>
    <n v="200"/>
    <m/>
    <s v="oui"/>
    <m/>
    <s v="combustible_charbon combustible_bois"/>
    <n v="1"/>
    <n v="1"/>
    <n v="0"/>
    <n v="0"/>
    <n v="0"/>
    <n v="0"/>
    <n v="0"/>
    <n v="0"/>
    <n v="0"/>
    <n v="0"/>
    <n v="0"/>
    <n v="0"/>
    <n v="0"/>
    <n v="0"/>
    <n v="0"/>
    <n v="0"/>
    <m/>
    <s v="securite prix_fournisseurs"/>
    <n v="1"/>
    <n v="0"/>
    <n v="0"/>
    <n v="0"/>
    <n v="1"/>
    <n v="0"/>
    <n v="0"/>
    <n v="0"/>
    <n v="0"/>
    <n v="0"/>
    <n v="0"/>
    <m/>
    <m/>
    <s v="prix_hausse"/>
    <n v="0"/>
    <n v="1"/>
    <n v="0"/>
    <n v="0"/>
    <s v="combustible_bois combustible_charbon combustible_gaz marmite7 marmite5 assiette lampe"/>
    <n v="1"/>
    <n v="1"/>
    <n v="1"/>
    <n v="1"/>
    <n v="1"/>
    <n v="1"/>
    <n v="0"/>
    <n v="0"/>
    <n v="0"/>
    <n v="0"/>
    <n v="0"/>
    <n v="0"/>
    <n v="1"/>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carburant oui_produits"/>
    <n v="0"/>
    <n v="1"/>
    <n v="0"/>
    <n v="1"/>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34817660"/>
    <d v="2023-06-01T14:41:32"/>
    <m/>
    <m/>
    <s v="submitted_via_web"/>
    <s v="bkf_icsm"/>
    <s v="vEg88UCoFGv45yEpkkQUHG"/>
    <m/>
  </r>
  <r>
    <n v="130"/>
    <s v="5682c008-6074-4d63-98f5-21310cb3ac8b"/>
    <d v="2023-06-01T00:00:00"/>
    <s v="fada_n_gourma"/>
    <s v="fada6"/>
    <d v="2023-06-01T10:20:15"/>
    <d v="2023-06-01T12:26:38"/>
    <s v="audit.csv"/>
    <m/>
    <m/>
    <s v="acted"/>
    <d v="2023-06-01T00:00:00"/>
    <s v="est"/>
    <s v="gourma"/>
    <x v="8"/>
    <s v="central"/>
    <m/>
    <m/>
    <s v="ACTED Burkina Faso"/>
    <s v="Marché de Fada N'Gourma"/>
    <m/>
    <s v="oui"/>
    <m/>
    <x v="0"/>
    <m/>
    <m/>
    <s v="seau bidon savon400gr"/>
    <n v="1"/>
    <n v="1"/>
    <n v="1"/>
    <n v="0"/>
    <n v="3"/>
    <m/>
    <s v="disponible"/>
    <n v="1250"/>
    <s v="meme_pays"/>
    <m/>
    <m/>
    <n v="14"/>
    <n v="3"/>
    <n v="0"/>
    <n v="100"/>
    <n v="2000"/>
    <m/>
    <s v="disponible"/>
    <s v="20l 25l"/>
    <n v="1"/>
    <n v="1"/>
    <n v="1500"/>
    <n v="1750"/>
    <s v="meme_pays"/>
    <m/>
    <m/>
    <n v="10"/>
    <n v="3"/>
    <n v="0"/>
    <n v="100"/>
    <n v="1000"/>
    <m/>
    <s v="disponible"/>
    <s v="boule400g boule250g"/>
    <n v="1"/>
    <n v="1"/>
    <n v="900"/>
    <n v="300"/>
    <s v="meme_pays"/>
    <m/>
    <m/>
    <n v="20"/>
    <n v="3"/>
    <n v="0"/>
    <n v="7000"/>
    <n v="20000"/>
    <m/>
    <s v="non"/>
    <m/>
    <m/>
    <m/>
    <m/>
    <m/>
    <m/>
    <m/>
    <m/>
    <m/>
    <m/>
    <m/>
    <m/>
    <m/>
    <m/>
    <m/>
    <m/>
    <m/>
    <m/>
    <m/>
    <m/>
    <m/>
    <s v="prix_hausse"/>
    <n v="0"/>
    <n v="1"/>
    <n v="0"/>
    <n v="0"/>
    <s v="savon400gr bidon seau"/>
    <n v="1"/>
    <n v="1"/>
    <n v="1"/>
    <n v="0"/>
    <s v="hausse_couts Hausse_prix_fournisseurs"/>
    <n v="1"/>
    <n v="0"/>
    <n v="0"/>
    <n v="0"/>
    <n v="0"/>
    <n v="1"/>
    <n v="0"/>
    <n v="0"/>
    <n v="0"/>
    <n v="0"/>
    <n v="0"/>
    <n v="0"/>
    <m/>
    <m/>
    <m/>
    <m/>
    <m/>
    <m/>
    <m/>
    <m/>
    <m/>
    <m/>
    <m/>
    <m/>
    <m/>
    <m/>
    <m/>
    <m/>
    <m/>
    <m/>
    <m/>
    <m/>
    <m/>
    <s v="bache corde tenaille pelle"/>
    <n v="1"/>
    <n v="1"/>
    <n v="1"/>
    <n v="1"/>
    <n v="0"/>
    <n v="4"/>
    <m/>
    <s v="disponible"/>
    <n v="5000"/>
    <s v="meme_pays"/>
    <m/>
    <m/>
    <n v="20"/>
    <n v="3"/>
    <n v="0"/>
    <n v="60"/>
    <n v="1000"/>
    <m/>
    <s v="disponible"/>
    <n v="3500"/>
    <s v="meme_localite"/>
    <m/>
    <m/>
    <n v="30"/>
    <n v="3"/>
    <n v="0"/>
    <n v="30"/>
    <n v="500"/>
    <m/>
    <s v="disponible"/>
    <n v="1700"/>
    <s v="meme_localite"/>
    <m/>
    <m/>
    <n v="30"/>
    <n v="3"/>
    <n v="0"/>
    <n v="500"/>
    <n v="1000"/>
    <m/>
    <s v="disponible"/>
    <n v="2000"/>
    <s v="meme_localite"/>
    <m/>
    <m/>
    <n v="18"/>
    <n v="3"/>
    <n v="0"/>
    <n v="200"/>
    <n v="800"/>
    <m/>
    <s v="non"/>
    <m/>
    <m/>
    <m/>
    <m/>
    <m/>
    <m/>
    <m/>
    <m/>
    <m/>
    <m/>
    <m/>
    <m/>
    <m/>
    <m/>
    <m/>
    <m/>
    <m/>
    <m/>
    <m/>
    <m/>
    <m/>
    <m/>
    <s v="prix_constants"/>
    <n v="1"/>
    <n v="0"/>
    <n v="0"/>
    <n v="0"/>
    <m/>
    <m/>
    <m/>
    <m/>
    <m/>
    <m/>
    <m/>
    <m/>
    <m/>
    <m/>
    <m/>
    <m/>
    <m/>
    <m/>
    <m/>
    <m/>
    <m/>
    <m/>
    <m/>
    <m/>
    <m/>
    <m/>
    <m/>
    <m/>
    <m/>
    <m/>
    <m/>
    <m/>
    <m/>
    <m/>
    <m/>
    <m/>
    <m/>
    <m/>
    <m/>
    <m/>
    <m/>
    <m/>
    <m/>
    <m/>
    <m/>
    <s v="marmite7 marmite5 assiette gobelet_plastique gobelet_acier bassine pagne lampe moustiquaire couverture natte combustible_bois combustible_charbon combustible_gaz"/>
    <n v="1"/>
    <n v="1"/>
    <n v="1"/>
    <n v="1"/>
    <n v="1"/>
    <n v="1"/>
    <n v="1"/>
    <n v="1"/>
    <n v="1"/>
    <n v="1"/>
    <n v="1"/>
    <n v="1"/>
    <n v="1"/>
    <n v="1"/>
    <n v="0"/>
    <n v="0"/>
    <n v="14"/>
    <n v="21"/>
    <m/>
    <s v="disponible"/>
    <n v="500"/>
    <s v="meme_localite"/>
    <m/>
    <m/>
    <n v="3"/>
    <n v="1"/>
    <n v="0"/>
    <n v="60"/>
    <n v="90"/>
    <m/>
    <s v="disponible"/>
    <s v="sac"/>
    <n v="1"/>
    <n v="0"/>
    <n v="6000"/>
    <m/>
    <s v="meme_pays"/>
    <m/>
    <m/>
    <n v="15"/>
    <n v="3"/>
    <n v="0"/>
    <n v="40"/>
    <n v="1000"/>
    <m/>
    <s v="disponible"/>
    <s v="6kg"/>
    <n v="0"/>
    <n v="1"/>
    <n v="0"/>
    <m/>
    <n v="27500"/>
    <m/>
    <s v="meme_pays"/>
    <m/>
    <m/>
    <n v="20"/>
    <n v="3"/>
    <n v="0"/>
    <n v="12"/>
    <n v="200"/>
    <m/>
    <s v="disponible"/>
    <n v="6500"/>
    <s v="meme_pays"/>
    <m/>
    <m/>
    <n v="14"/>
    <n v="3"/>
    <n v="0"/>
    <n v="60"/>
    <n v="1500"/>
    <m/>
    <s v="disponible"/>
    <n v="5000"/>
    <s v="meme_pays"/>
    <m/>
    <m/>
    <n v="14"/>
    <n v="3"/>
    <n v="0"/>
    <n v="48"/>
    <n v="2000"/>
    <m/>
    <s v="disponible"/>
    <n v="300"/>
    <s v="meme_localite"/>
    <m/>
    <m/>
    <n v="15"/>
    <n v="3"/>
    <n v="0"/>
    <n v="100"/>
    <n v="1000"/>
    <m/>
    <s v="disponible"/>
    <n v="150"/>
    <s v="meme_pays"/>
    <m/>
    <m/>
    <n v="20"/>
    <n v="3"/>
    <n v="0"/>
    <n v="60"/>
    <n v="3000"/>
    <m/>
    <s v="disponible"/>
    <s v="1l"/>
    <n v="0"/>
    <n v="0"/>
    <n v="1"/>
    <m/>
    <m/>
    <n v="1500"/>
    <s v="meme_localite"/>
    <m/>
    <m/>
    <n v="30"/>
    <n v="3"/>
    <n v="0"/>
    <n v="40"/>
    <n v="500"/>
    <m/>
    <s v="disponible"/>
    <n v="1000"/>
    <s v="meme_localite"/>
    <m/>
    <m/>
    <n v="20"/>
    <n v="3"/>
    <n v="0"/>
    <n v="30"/>
    <n v="7000"/>
    <m/>
    <s v="disponible"/>
    <n v="3000"/>
    <s v="meme_localite"/>
    <m/>
    <m/>
    <n v="15"/>
    <n v="3"/>
    <n v="0"/>
    <n v="30"/>
    <n v="1000"/>
    <m/>
    <s v="disponible"/>
    <n v="2000"/>
    <s v="meme_localite"/>
    <m/>
    <m/>
    <n v="15"/>
    <n v="3"/>
    <n v="0"/>
    <n v="40"/>
    <n v="8000"/>
    <m/>
    <s v="disponible"/>
    <n v="2000"/>
    <s v="meme_localite"/>
    <m/>
    <m/>
    <n v="30"/>
    <n v="3"/>
    <n v="0"/>
    <n v="20"/>
    <n v="1000"/>
    <m/>
    <s v="disponible"/>
    <n v="1500"/>
    <s v="meme_localite"/>
    <m/>
    <m/>
    <n v="15"/>
    <n v="3"/>
    <n v="0"/>
    <n v="60"/>
    <n v="90"/>
    <m/>
    <s v="disponible"/>
    <s v="oui"/>
    <n v="3000"/>
    <m/>
    <m/>
    <s v="meme_localite"/>
    <m/>
    <m/>
    <n v="14"/>
    <n v="3"/>
    <n v="0"/>
    <n v="400"/>
    <n v="5000"/>
    <m/>
    <m/>
    <m/>
    <m/>
    <m/>
    <m/>
    <m/>
    <m/>
    <m/>
    <m/>
    <m/>
    <m/>
    <s v="non"/>
    <m/>
    <m/>
    <m/>
    <m/>
    <m/>
    <m/>
    <m/>
    <m/>
    <m/>
    <m/>
    <m/>
    <m/>
    <m/>
    <m/>
    <m/>
    <m/>
    <m/>
    <m/>
    <m/>
    <m/>
    <m/>
    <m/>
    <m/>
    <m/>
    <m/>
    <m/>
    <m/>
    <m/>
    <m/>
    <m/>
    <m/>
    <m/>
    <m/>
    <s v="prix_hausse"/>
    <n v="0"/>
    <n v="1"/>
    <n v="0"/>
    <n v="0"/>
    <s v="marmite7 marmite5 gobelet_plastique bassine natte lampe"/>
    <n v="0"/>
    <n v="0"/>
    <n v="0"/>
    <n v="1"/>
    <n v="1"/>
    <n v="0"/>
    <n v="1"/>
    <n v="0"/>
    <n v="1"/>
    <n v="1"/>
    <n v="0"/>
    <n v="0"/>
    <n v="1"/>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n v="0"/>
    <n v="0"/>
    <n v="1"/>
    <n v="1"/>
    <n v="0"/>
    <n v="0"/>
    <n v="0"/>
    <n v="0"/>
    <n v="0"/>
    <n v="0"/>
    <n v="0"/>
    <m/>
    <s v="oui_personnel"/>
    <s v="oui_transports"/>
    <n v="0"/>
    <n v="0"/>
    <n v="1"/>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34818198"/>
    <d v="2023-06-01T14:42:17"/>
    <m/>
    <m/>
    <s v="submitted_via_web"/>
    <s v="bkf_icsm"/>
    <s v="vEg88UCoFGv45yEpkkQUHG"/>
    <m/>
  </r>
  <r>
    <n v="131"/>
    <s v="afaee826-7449-4443-bf03-0d952bc8831b"/>
    <d v="2023-06-01T00:00:00"/>
    <s v="fada_n_gourma"/>
    <s v="fada6"/>
    <d v="2023-06-01T11:13:54"/>
    <d v="2023-06-01T12:04:33"/>
    <s v="audit.csv"/>
    <m/>
    <m/>
    <s v="acted"/>
    <d v="2023-06-01T00:00:00"/>
    <s v="est"/>
    <s v="gourma"/>
    <x v="8"/>
    <s v="central"/>
    <m/>
    <m/>
    <s v="ACTED Burkina Faso"/>
    <s v="Marché de Fada N'Gourma"/>
    <m/>
    <s v="oui"/>
    <m/>
    <x v="2"/>
    <m/>
    <m/>
    <s v="seau bidon savon400gr"/>
    <n v="1"/>
    <n v="1"/>
    <n v="1"/>
    <n v="0"/>
    <n v="3"/>
    <m/>
    <s v="disponible"/>
    <n v="1300"/>
    <s v="meme_localite"/>
    <m/>
    <m/>
    <n v="15"/>
    <n v="3"/>
    <n v="0"/>
    <n v="53"/>
    <n v="400"/>
    <m/>
    <s v="disponible"/>
    <s v="20l 25l"/>
    <n v="1"/>
    <n v="1"/>
    <n v="1400"/>
    <n v="1800"/>
    <s v="meme_localite"/>
    <m/>
    <m/>
    <n v="15"/>
    <n v="3"/>
    <n v="0"/>
    <n v="20"/>
    <n v="300"/>
    <m/>
    <s v="disponible"/>
    <s v="boule400g boule250g"/>
    <n v="1"/>
    <n v="1"/>
    <n v="850"/>
    <n v="350"/>
    <s v="meme_localite"/>
    <m/>
    <m/>
    <n v="15"/>
    <n v="3"/>
    <n v="0"/>
    <n v="300"/>
    <n v="1500"/>
    <m/>
    <s v="non"/>
    <m/>
    <m/>
    <m/>
    <m/>
    <m/>
    <m/>
    <m/>
    <m/>
    <m/>
    <m/>
    <m/>
    <m/>
    <m/>
    <m/>
    <m/>
    <m/>
    <m/>
    <m/>
    <m/>
    <m/>
    <m/>
    <s v="prix_constants"/>
    <n v="1"/>
    <n v="0"/>
    <n v="0"/>
    <n v="0"/>
    <m/>
    <m/>
    <m/>
    <m/>
    <m/>
    <m/>
    <m/>
    <m/>
    <m/>
    <m/>
    <m/>
    <m/>
    <m/>
    <m/>
    <m/>
    <m/>
    <m/>
    <m/>
    <m/>
    <m/>
    <m/>
    <m/>
    <m/>
    <m/>
    <m/>
    <m/>
    <m/>
    <m/>
    <m/>
    <m/>
    <m/>
    <m/>
    <m/>
    <m/>
    <m/>
    <m/>
    <m/>
    <m/>
    <m/>
    <s v="bache corde tenaille pelle"/>
    <n v="1"/>
    <n v="1"/>
    <n v="1"/>
    <n v="1"/>
    <n v="0"/>
    <n v="4"/>
    <m/>
    <s v="disponible"/>
    <n v="5000"/>
    <s v="meme_localite"/>
    <m/>
    <m/>
    <n v="15"/>
    <n v="3"/>
    <n v="0"/>
    <n v="30"/>
    <n v="800"/>
    <m/>
    <s v="disponible"/>
    <n v="3500"/>
    <s v="meme_localite"/>
    <m/>
    <m/>
    <n v="20"/>
    <n v="3"/>
    <n v="0"/>
    <n v="50"/>
    <n v="1000"/>
    <m/>
    <s v="disponible"/>
    <n v="1750"/>
    <s v="meme_localite"/>
    <m/>
    <m/>
    <n v="30"/>
    <n v="3"/>
    <n v="0"/>
    <n v="60"/>
    <n v="1000"/>
    <m/>
    <s v="disponible"/>
    <n v="2000"/>
    <s v="meme_localite"/>
    <m/>
    <m/>
    <n v="15"/>
    <n v="3"/>
    <n v="0"/>
    <n v="150"/>
    <n v="100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500"/>
    <s v="meme_localite"/>
    <m/>
    <m/>
    <n v="3"/>
    <n v="1"/>
    <n v="0"/>
    <n v="20"/>
    <n v="90"/>
    <m/>
    <s v="disponible"/>
    <s v="sac sachet"/>
    <n v="1"/>
    <n v="1"/>
    <n v="6000"/>
    <n v="300"/>
    <s v="meme_localite"/>
    <m/>
    <m/>
    <n v="7"/>
    <n v="5"/>
    <n v="0"/>
    <n v="20"/>
    <n v="80"/>
    <m/>
    <s v="disponible"/>
    <s v="6kg"/>
    <n v="0"/>
    <n v="1"/>
    <n v="0"/>
    <m/>
    <n v="28000"/>
    <m/>
    <s v="meme_pays"/>
    <m/>
    <m/>
    <n v="15"/>
    <n v="3"/>
    <n v="0"/>
    <n v="10"/>
    <n v="90"/>
    <m/>
    <s v="disponible"/>
    <n v="6700"/>
    <s v="meme_pays"/>
    <m/>
    <m/>
    <n v="14"/>
    <n v="3"/>
    <n v="0"/>
    <n v="40"/>
    <n v="100"/>
    <m/>
    <s v="disponible"/>
    <n v="5500"/>
    <s v="meme_pays"/>
    <m/>
    <m/>
    <n v="15"/>
    <n v="3"/>
    <n v="0"/>
    <n v="25"/>
    <n v="150"/>
    <m/>
    <s v="disponible"/>
    <n v="300"/>
    <s v="meme_pays"/>
    <m/>
    <m/>
    <n v="15"/>
    <n v="3"/>
    <n v="0"/>
    <n v="30"/>
    <n v="1000"/>
    <m/>
    <s v="disponible"/>
    <n v="150"/>
    <s v="meme_pays"/>
    <m/>
    <m/>
    <n v="20"/>
    <n v="3"/>
    <n v="0"/>
    <n v="65"/>
    <n v="2000"/>
    <m/>
    <s v="disponible"/>
    <s v="1l"/>
    <n v="0"/>
    <n v="0"/>
    <n v="1"/>
    <m/>
    <m/>
    <n v="1500"/>
    <s v="meme_pays"/>
    <m/>
    <m/>
    <n v="15"/>
    <n v="3"/>
    <n v="0"/>
    <n v="60"/>
    <n v="2000"/>
    <m/>
    <s v="disponible"/>
    <n v="1200"/>
    <s v="meme_localite"/>
    <m/>
    <m/>
    <n v="15"/>
    <n v="3"/>
    <n v="0"/>
    <n v="50"/>
    <n v="800"/>
    <m/>
    <s v="disponible"/>
    <n v="3000"/>
    <s v="meme_pays"/>
    <m/>
    <m/>
    <n v="20"/>
    <n v="3"/>
    <n v="0"/>
    <n v="30"/>
    <n v="600"/>
    <m/>
    <s v="disponible"/>
    <n v="2000"/>
    <s v="meme_pays"/>
    <m/>
    <m/>
    <n v="30"/>
    <n v="3"/>
    <n v="0"/>
    <n v="20"/>
    <n v="1000"/>
    <m/>
    <s v="disponible"/>
    <n v="2000"/>
    <s v="meme_pays"/>
    <m/>
    <m/>
    <n v="30"/>
    <n v="3"/>
    <n v="0"/>
    <n v="20"/>
    <n v="2000"/>
    <m/>
    <s v="disponible"/>
    <n v="1700"/>
    <s v="meme_pays"/>
    <m/>
    <m/>
    <n v="20"/>
    <n v="3"/>
    <n v="0"/>
    <n v="28"/>
    <n v="100"/>
    <m/>
    <s v="disponible"/>
    <s v="oui"/>
    <n v="3000"/>
    <m/>
    <m/>
    <s v="meme_pays"/>
    <m/>
    <m/>
    <n v="15"/>
    <n v="3"/>
    <n v="0"/>
    <n v="50"/>
    <n v="2000"/>
    <m/>
    <s v="disponible"/>
    <n v="300"/>
    <s v="meme_pays"/>
    <m/>
    <m/>
    <n v="20"/>
    <n v="3"/>
    <n v="0"/>
    <n v="60"/>
    <n v="30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n v="0"/>
    <n v="0"/>
    <n v="1"/>
    <n v="1"/>
    <n v="0"/>
    <n v="0"/>
    <n v="0"/>
    <n v="0"/>
    <n v="0"/>
    <n v="0"/>
    <n v="0"/>
    <m/>
    <s v="non_chez_soi"/>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34818383"/>
    <d v="2023-06-01T14:42:32"/>
    <m/>
    <m/>
    <s v="submitted_via_web"/>
    <s v="bkf_icsm"/>
    <s v="vEg88UCoFGv45yEpkkQUHG"/>
    <m/>
  </r>
  <r>
    <n v="132"/>
    <s v="d5ccb027-8285-4a72-8cb7-c879a589efad"/>
    <d v="2023-06-01T00:00:00"/>
    <s v="gorgadji"/>
    <s v="gorgadji1"/>
    <d v="2023-06-01T16:28:31"/>
    <d v="2023-06-01T16:52:59"/>
    <s v="audit.csv"/>
    <m/>
    <m/>
    <s v="crbf"/>
    <d v="2023-06-01T00:00:00"/>
    <s v="sahel"/>
    <s v="seno"/>
    <x v="4"/>
    <s v="central"/>
    <m/>
    <m/>
    <s v="Croix Rouge Burkinabè (CRBF)"/>
    <s v="Marché de Gorgadji"/>
    <m/>
    <s v="oui"/>
    <m/>
    <x v="2"/>
    <m/>
    <m/>
    <s v="seau"/>
    <n v="1"/>
    <n v="0"/>
    <n v="0"/>
    <n v="0"/>
    <n v="1"/>
    <m/>
    <s v="peudisponible"/>
    <n v="1750"/>
    <s v="meme_province"/>
    <m/>
    <m/>
    <n v="30"/>
    <n v="45"/>
    <n v="1"/>
    <n v="960"/>
    <n v="0"/>
    <m/>
    <m/>
    <m/>
    <m/>
    <m/>
    <m/>
    <m/>
    <m/>
    <m/>
    <m/>
    <m/>
    <m/>
    <m/>
    <m/>
    <m/>
    <m/>
    <m/>
    <m/>
    <m/>
    <m/>
    <m/>
    <m/>
    <m/>
    <m/>
    <m/>
    <m/>
    <m/>
    <m/>
    <m/>
    <m/>
    <m/>
    <s v="oui"/>
    <m/>
    <s v="seau"/>
    <n v="1"/>
    <n v="0"/>
    <n v="0"/>
    <n v="0"/>
    <m/>
    <s v="securite route_etat"/>
    <n v="1"/>
    <n v="0"/>
    <n v="0"/>
    <n v="1"/>
    <n v="0"/>
    <n v="0"/>
    <n v="0"/>
    <n v="0"/>
    <n v="0"/>
    <n v="0"/>
    <n v="0"/>
    <m/>
    <m/>
    <s v="prix_hausse"/>
    <n v="0"/>
    <n v="1"/>
    <n v="0"/>
    <n v="0"/>
    <s v="seau"/>
    <n v="1"/>
    <n v="0"/>
    <n v="0"/>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ersonnel"/>
    <s v="oui_carburant oui_produits"/>
    <n v="0"/>
    <n v="1"/>
    <n v="0"/>
    <n v="1"/>
    <n v="0"/>
    <n v="0"/>
    <m/>
    <s v="aucun"/>
    <n v="1"/>
    <n v="0"/>
    <n v="0"/>
    <n v="0"/>
    <n v="0"/>
    <n v="0"/>
    <n v="0"/>
    <n v="0"/>
    <n v="0"/>
    <n v="0"/>
    <m/>
    <m/>
    <s v="oui_plusieurs"/>
    <s v="aucun"/>
    <n v="1"/>
    <n v="0"/>
    <n v="0"/>
    <n v="0"/>
    <n v="0"/>
    <n v="0"/>
    <n v="0"/>
    <n v="0"/>
    <n v="0"/>
    <m/>
    <s v="aucun"/>
    <n v="1"/>
    <n v="0"/>
    <n v="0"/>
    <n v="0"/>
    <n v="0"/>
    <n v="0"/>
    <n v="0"/>
    <n v="0"/>
    <n v="0"/>
    <n v="0"/>
    <m/>
    <s v="aucun"/>
    <n v="1"/>
    <n v="0"/>
    <n v="0"/>
    <n v="0"/>
    <n v="0"/>
    <n v="0"/>
    <n v="0"/>
    <n v="0"/>
    <n v="0"/>
    <m/>
    <s v="aggression assassinat"/>
    <n v="0"/>
    <n v="0"/>
    <n v="0"/>
    <n v="0"/>
    <n v="1"/>
    <n v="0"/>
    <n v="1"/>
    <n v="0"/>
    <n v="0"/>
    <m/>
    <s v="augmente_beaucoup"/>
    <s v="oui"/>
    <s v="À cause de l'insécurité le nombre des commerçants ont diminuer."/>
    <m/>
    <s v="augmente_beaucoup"/>
    <s v="oui"/>
    <s v="Vraiment c'est pas comme avant._x000a_Par ce que les clients n'ont plus rien pour acheter des produits."/>
    <m/>
    <m/>
    <m/>
    <m/>
    <m/>
    <m/>
    <n v="434925250"/>
    <d v="2023-06-01T20:06:23"/>
    <m/>
    <m/>
    <s v="submitted_via_web"/>
    <s v="bkf_icsm"/>
    <s v="vEg88UCoFGv45yEpkkQUHG"/>
    <m/>
  </r>
  <r>
    <n v="133"/>
    <s v="38a09cc7-61f2-4d8a-af2c-159147ad3e8f"/>
    <d v="2023-05-29T00:00:00"/>
    <s v="dedougou"/>
    <s v="dedougou1"/>
    <d v="2023-05-29T08:07:27"/>
    <d v="2023-05-29T11:10:03"/>
    <s v="audit.csv"/>
    <m/>
    <m/>
    <s v="crs"/>
    <d v="2023-05-29T00:00:00"/>
    <s v="boucle_mouhoun"/>
    <s v="mouhoun"/>
    <x v="9"/>
    <s v="secondaire"/>
    <m/>
    <m/>
    <s v="Catholic Relief Services Burkina Faso (CRS)"/>
    <s v="Marché de Dedougou"/>
    <m/>
    <s v="oui"/>
    <m/>
    <x v="2"/>
    <m/>
    <m/>
    <s v="savon400gr"/>
    <n v="0"/>
    <n v="0"/>
    <n v="1"/>
    <n v="0"/>
    <n v="1"/>
    <m/>
    <m/>
    <m/>
    <m/>
    <m/>
    <m/>
    <m/>
    <m/>
    <m/>
    <m/>
    <m/>
    <m/>
    <m/>
    <m/>
    <m/>
    <m/>
    <m/>
    <m/>
    <m/>
    <m/>
    <m/>
    <m/>
    <m/>
    <m/>
    <m/>
    <m/>
    <m/>
    <s v="disponible"/>
    <s v="boule400g boule250g"/>
    <n v="1"/>
    <n v="1"/>
    <n v="500"/>
    <n v="325"/>
    <s v="meme_localite"/>
    <m/>
    <m/>
    <n v="14"/>
    <n v="1"/>
    <n v="0"/>
    <n v="144"/>
    <n v="1000"/>
    <m/>
    <s v="non"/>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sac_boro"/>
    <n v="0"/>
    <n v="1"/>
    <n v="0"/>
    <n v="0"/>
    <n v="0"/>
    <n v="0"/>
    <n v="0"/>
    <n v="0"/>
    <n v="0"/>
    <n v="0"/>
    <n v="0"/>
    <n v="0"/>
    <n v="0"/>
    <n v="0"/>
    <n v="1"/>
    <n v="0"/>
    <n v="2"/>
    <n v="4"/>
    <m/>
    <m/>
    <m/>
    <m/>
    <m/>
    <m/>
    <m/>
    <m/>
    <m/>
    <m/>
    <m/>
    <m/>
    <s v="disponible"/>
    <s v="sac sachet"/>
    <n v="1"/>
    <n v="1"/>
    <n v="4000"/>
    <n v="100"/>
    <s v="meme_commune"/>
    <m/>
    <m/>
    <n v="60"/>
    <n v="1"/>
    <n v="0"/>
    <n v="5"/>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localite"/>
    <m/>
    <m/>
    <n v="60"/>
    <n v="1"/>
    <n v="0"/>
    <n v="100"/>
    <n v="3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je donne pas de crédit"/>
    <s v="oui_personnel"/>
    <s v="non"/>
    <n v="1"/>
    <n v="0"/>
    <n v="0"/>
    <n v="0"/>
    <n v="0"/>
    <n v="0"/>
    <m/>
    <s v="aucun"/>
    <n v="1"/>
    <n v="0"/>
    <n v="0"/>
    <n v="0"/>
    <n v="0"/>
    <n v="0"/>
    <n v="0"/>
    <n v="0"/>
    <n v="0"/>
    <n v="0"/>
    <m/>
    <m/>
    <s v="non"/>
    <s v="aucun"/>
    <n v="1"/>
    <n v="0"/>
    <n v="0"/>
    <n v="0"/>
    <n v="0"/>
    <n v="0"/>
    <n v="0"/>
    <n v="0"/>
    <n v="0"/>
    <m/>
    <s v="aucun"/>
    <n v="1"/>
    <n v="0"/>
    <n v="0"/>
    <n v="0"/>
    <n v="0"/>
    <n v="0"/>
    <n v="0"/>
    <n v="0"/>
    <n v="0"/>
    <n v="0"/>
    <m/>
    <s v="aucun"/>
    <n v="1"/>
    <n v="0"/>
    <n v="0"/>
    <n v="0"/>
    <n v="0"/>
    <n v="0"/>
    <n v="0"/>
    <n v="0"/>
    <n v="0"/>
    <m/>
    <s v="assassinat"/>
    <n v="0"/>
    <n v="0"/>
    <n v="0"/>
    <n v="0"/>
    <n v="0"/>
    <n v="0"/>
    <n v="1"/>
    <n v="0"/>
    <n v="0"/>
    <m/>
    <s v="meme"/>
    <m/>
    <m/>
    <m/>
    <s v="meme"/>
    <m/>
    <m/>
    <m/>
    <m/>
    <m/>
    <m/>
    <m/>
    <m/>
    <n v="435506122"/>
    <d v="2023-06-03T18:33:36"/>
    <m/>
    <m/>
    <s v="submitted_via_web"/>
    <s v="bkf_icsm"/>
    <s v="vEg88UCoFGv45yEpkkQUHG"/>
    <m/>
  </r>
  <r>
    <n v="134"/>
    <s v="1ae03599-fea5-4c24-85cf-f7c92a67c021"/>
    <d v="2023-05-29T00:00:00"/>
    <s v="dedougou"/>
    <s v="dedougou1"/>
    <d v="2023-05-29T08:10:40"/>
    <d v="2023-05-30T20:23:39"/>
    <s v="audit.csv"/>
    <m/>
    <m/>
    <s v="crs"/>
    <d v="2023-05-30T00:00:00"/>
    <s v="boucle_mouhoun"/>
    <s v="mouhoun"/>
    <x v="9"/>
    <s v="central"/>
    <m/>
    <m/>
    <s v="Catholic Relief Services Burkina Faso (CRS)"/>
    <s v="Marché de Dedougou"/>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moustiquair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nondisponible"/>
    <m/>
    <m/>
    <m/>
    <m/>
    <m/>
    <m/>
    <m/>
    <m/>
    <m/>
    <m/>
    <s v="nondisponible"/>
    <m/>
    <m/>
    <m/>
    <m/>
    <m/>
    <m/>
    <m/>
    <m/>
    <m/>
    <m/>
    <m/>
    <m/>
    <m/>
    <m/>
    <m/>
    <m/>
    <m/>
    <m/>
    <m/>
    <m/>
    <m/>
    <s v="disponible"/>
    <s v="oui"/>
    <n v="2250"/>
    <m/>
    <m/>
    <s v="meme_pays"/>
    <m/>
    <m/>
    <n v="30"/>
    <n v="2"/>
    <n v="0"/>
    <n v="100"/>
    <n v="300"/>
    <m/>
    <m/>
    <m/>
    <m/>
    <m/>
    <m/>
    <m/>
    <m/>
    <m/>
    <m/>
    <m/>
    <m/>
    <s v="oui"/>
    <m/>
    <s v="couverture moustiquaire"/>
    <n v="0"/>
    <n v="0"/>
    <n v="0"/>
    <n v="0"/>
    <n v="0"/>
    <n v="0"/>
    <n v="0"/>
    <n v="0"/>
    <n v="0"/>
    <n v="0"/>
    <n v="1"/>
    <n v="1"/>
    <n v="0"/>
    <n v="0"/>
    <n v="0"/>
    <n v="0"/>
    <m/>
    <s v="autre"/>
    <n v="0"/>
    <n v="0"/>
    <n v="0"/>
    <n v="0"/>
    <n v="0"/>
    <n v="0"/>
    <n v="0"/>
    <n v="0"/>
    <n v="0"/>
    <n v="1"/>
    <n v="0"/>
    <s v="le produit est difficile à écouler dans c'est moment ci ."/>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baisse_beaucoup"/>
    <s v="pas_de_reponse"/>
    <m/>
    <m/>
    <m/>
    <m/>
    <m/>
    <m/>
    <m/>
    <n v="435506124"/>
    <d v="2023-06-03T18:33:38"/>
    <m/>
    <m/>
    <s v="submitted_via_web"/>
    <s v="bkf_icsm"/>
    <s v="vEg88UCoFGv45yEpkkQUHG"/>
    <m/>
  </r>
  <r>
    <n v="135"/>
    <s v="6d8c1ae7-6428-428e-924f-c9fb3da81fcc"/>
    <d v="2023-05-29T00:00:00"/>
    <s v="dedougou"/>
    <s v="dedougou1"/>
    <d v="2023-05-29T08:12:27"/>
    <d v="2023-06-01T17:02:02"/>
    <s v="audit.csv"/>
    <m/>
    <m/>
    <s v="crs"/>
    <d v="2023-06-01T00:00:00"/>
    <s v="boucle_mouhoun"/>
    <s v="mouhoun"/>
    <x v="9"/>
    <s v="central"/>
    <m/>
    <m/>
    <s v="Catholic Relief Services Burkina Faso (CRS)"/>
    <s v="Marché de Dedougou"/>
    <m/>
    <s v="oui"/>
    <m/>
    <x v="0"/>
    <m/>
    <m/>
    <s v="seau"/>
    <n v="1"/>
    <n v="0"/>
    <n v="0"/>
    <n v="0"/>
    <n v="1"/>
    <m/>
    <s v="disponible"/>
    <n v="1100"/>
    <s v="meme_pays"/>
    <m/>
    <m/>
    <n v="30"/>
    <n v="3"/>
    <n v="0"/>
    <n v="20"/>
    <n v="2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m/>
    <m/>
    <m/>
    <m/>
    <m/>
    <m/>
    <m/>
    <m/>
    <m/>
    <m/>
    <m/>
    <m/>
    <m/>
    <m/>
    <m/>
    <m/>
    <m/>
    <m/>
    <m/>
    <m/>
    <m/>
    <m/>
    <m/>
    <m/>
    <m/>
    <m/>
    <m/>
    <m/>
    <m/>
    <m/>
    <m/>
    <m/>
    <m/>
    <m/>
    <m/>
    <m/>
    <m/>
    <m/>
    <m/>
    <m/>
    <m/>
    <m/>
    <m/>
    <s v="disponible"/>
    <n v="7500"/>
    <s v="meme_pays"/>
    <m/>
    <m/>
    <n v="60"/>
    <n v="2"/>
    <n v="0"/>
    <n v="20"/>
    <n v="30"/>
    <m/>
    <s v="disponible"/>
    <n v="5500"/>
    <s v="meme_pays"/>
    <m/>
    <m/>
    <n v="60"/>
    <n v="3"/>
    <n v="0"/>
    <n v="20"/>
    <n v="20"/>
    <m/>
    <s v="disponible"/>
    <n v="400"/>
    <s v="meme_pays"/>
    <m/>
    <m/>
    <n v="30"/>
    <n v="3"/>
    <n v="0"/>
    <n v="120"/>
    <n v="120"/>
    <m/>
    <s v="disponible"/>
    <n v="125"/>
    <s v="meme_pays"/>
    <m/>
    <m/>
    <n v="14"/>
    <n v="6"/>
    <n v="0"/>
    <n v="120"/>
    <n v="120"/>
    <m/>
    <s v="peudisponible"/>
    <s v="1l 0_5l"/>
    <n v="0"/>
    <n v="1"/>
    <n v="1"/>
    <m/>
    <n v="800"/>
    <n v="1300"/>
    <s v="meme_pays"/>
    <m/>
    <m/>
    <n v="90"/>
    <n v="3"/>
    <n v="0"/>
    <n v="10"/>
    <n v="10"/>
    <m/>
    <s v="disponible"/>
    <n v="2250"/>
    <s v="meme_pays"/>
    <m/>
    <m/>
    <n v="30"/>
    <n v="3"/>
    <n v="0"/>
    <n v="20"/>
    <n v="20"/>
    <m/>
    <m/>
    <m/>
    <m/>
    <m/>
    <m/>
    <m/>
    <m/>
    <m/>
    <m/>
    <m/>
    <m/>
    <m/>
    <m/>
    <m/>
    <m/>
    <m/>
    <m/>
    <m/>
    <m/>
    <m/>
    <m/>
    <m/>
    <m/>
    <m/>
    <m/>
    <m/>
    <m/>
    <m/>
    <m/>
    <m/>
    <m/>
    <m/>
    <m/>
    <m/>
    <m/>
    <m/>
    <m/>
    <m/>
    <m/>
    <m/>
    <m/>
    <m/>
    <m/>
    <m/>
    <m/>
    <m/>
    <m/>
    <m/>
    <m/>
    <m/>
    <m/>
    <m/>
    <m/>
    <m/>
    <m/>
    <m/>
    <m/>
    <m/>
    <m/>
    <m/>
    <m/>
    <m/>
    <m/>
    <m/>
    <m/>
    <m/>
    <m/>
    <m/>
    <m/>
    <s v="non"/>
    <m/>
    <m/>
    <m/>
    <m/>
    <m/>
    <m/>
    <m/>
    <m/>
    <m/>
    <m/>
    <m/>
    <m/>
    <m/>
    <m/>
    <m/>
    <m/>
    <m/>
    <m/>
    <m/>
    <m/>
    <m/>
    <m/>
    <m/>
    <m/>
    <m/>
    <m/>
    <m/>
    <m/>
    <m/>
    <m/>
    <m/>
    <m/>
    <m/>
    <s v="prix_hausse"/>
    <n v="0"/>
    <n v="1"/>
    <n v="0"/>
    <n v="0"/>
    <s v="marmite5 marmite7"/>
    <n v="0"/>
    <n v="0"/>
    <n v="0"/>
    <n v="1"/>
    <n v="1"/>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baisse_un_peu"/>
    <s v="pas_de_reponse"/>
    <m/>
    <m/>
    <m/>
    <m/>
    <m/>
    <m/>
    <m/>
    <n v="435506132"/>
    <d v="2023-06-03T18:33:39"/>
    <m/>
    <m/>
    <s v="submitted_via_web"/>
    <s v="bkf_icsm"/>
    <s v="vEg88UCoFGv45yEpkkQUHG"/>
    <m/>
  </r>
  <r>
    <n v="136"/>
    <s v="f990f711-b9b4-420c-8de5-bd1f3f6c1fe5"/>
    <d v="2023-05-31T00:00:00"/>
    <s v="dedougou"/>
    <s v="dedougou1"/>
    <d v="2023-05-31T12:13:46"/>
    <d v="2023-06-01T09:29:04"/>
    <s v="audit.csv"/>
    <m/>
    <m/>
    <s v="crs"/>
    <d v="2023-05-31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commune"/>
    <m/>
    <m/>
    <n v="60"/>
    <n v="7"/>
    <n v="0"/>
    <n v="2"/>
    <n v="1"/>
    <m/>
    <s v="peudisponible"/>
    <s v="sac sachet"/>
    <n v="1"/>
    <n v="1"/>
    <n v="5000"/>
    <n v="100"/>
    <s v="meme_commune"/>
    <m/>
    <m/>
    <n v="30"/>
    <n v="14"/>
    <n v="0"/>
    <n v="2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redit_informel"/>
    <n v="1"/>
    <n v="0"/>
    <n v="0"/>
    <n v="0"/>
    <n v="0"/>
    <n v="0"/>
    <n v="0"/>
    <n v="0"/>
    <n v="0"/>
    <n v="0"/>
    <n v="0"/>
    <m/>
    <s v="non_chez_soi"/>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35506139"/>
    <d v="2023-06-03T18:33:40"/>
    <m/>
    <m/>
    <s v="submitted_via_web"/>
    <s v="bkf_icsm"/>
    <s v="vEg88UCoFGv45yEpkkQUHG"/>
    <m/>
  </r>
  <r>
    <n v="137"/>
    <s v="0d17af35-c471-4406-b6fa-1d24c97a3f9d"/>
    <d v="2023-06-01T00:00:00"/>
    <s v="dedougou"/>
    <s v="dedougou1"/>
    <d v="2023-06-01T06:57:02"/>
    <d v="2023-06-01T10:07:55"/>
    <s v="audit.csv"/>
    <m/>
    <m/>
    <s v="crs"/>
    <d v="2023-06-01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5000"/>
    <s v="meme_pays"/>
    <m/>
    <m/>
    <n v="60"/>
    <n v="2"/>
    <n v="0"/>
    <n v="100"/>
    <n v="200"/>
    <m/>
    <s v="nondisponible"/>
    <m/>
    <m/>
    <m/>
    <m/>
    <m/>
    <m/>
    <m/>
    <m/>
    <m/>
    <m/>
    <s v="peudisponible"/>
    <n v="1250"/>
    <s v="meme_pays"/>
    <m/>
    <m/>
    <n v="60"/>
    <n v="2"/>
    <n v="0"/>
    <n v="50"/>
    <n v="100"/>
    <m/>
    <s v="disponible"/>
    <n v="2000"/>
    <s v="meme_pays"/>
    <m/>
    <m/>
    <n v="90"/>
    <n v="2"/>
    <n v="0"/>
    <n v="20"/>
    <n v="100"/>
    <m/>
    <s v="oui"/>
    <m/>
    <s v="corde"/>
    <n v="0"/>
    <n v="1"/>
    <n v="0"/>
    <n v="0"/>
    <n v="0"/>
    <m/>
    <s v="autre"/>
    <n v="0"/>
    <n v="0"/>
    <n v="0"/>
    <n v="0"/>
    <n v="0"/>
    <n v="0"/>
    <n v="0"/>
    <n v="0"/>
    <n v="0"/>
    <n v="1"/>
    <n v="0"/>
    <s v="Indisponible chez les fournisseurs"/>
    <m/>
    <s v="prix_constants"/>
    <n v="1"/>
    <n v="0"/>
    <n v="0"/>
    <n v="0"/>
    <m/>
    <m/>
    <m/>
    <m/>
    <m/>
    <m/>
    <m/>
    <m/>
    <m/>
    <m/>
    <m/>
    <m/>
    <m/>
    <m/>
    <m/>
    <m/>
    <m/>
    <m/>
    <m/>
    <m/>
    <m/>
    <m/>
    <m/>
    <m/>
    <m/>
    <m/>
    <m/>
    <m/>
    <m/>
    <m/>
    <m/>
    <m/>
    <m/>
    <m/>
    <m/>
    <m/>
    <m/>
    <m/>
    <m/>
    <m/>
    <m/>
    <s v="sac_boro"/>
    <n v="0"/>
    <n v="0"/>
    <n v="0"/>
    <n v="0"/>
    <n v="0"/>
    <n v="0"/>
    <n v="0"/>
    <n v="0"/>
    <n v="0"/>
    <n v="0"/>
    <n v="0"/>
    <n v="0"/>
    <n v="0"/>
    <n v="0"/>
    <n v="1"/>
    <n v="0"/>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60"/>
    <n v="2"/>
    <n v="0"/>
    <n v="100"/>
    <n v="3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collectif"/>
    <s v="non"/>
    <n v="1"/>
    <n v="0"/>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baisse_un_peu"/>
    <s v="non"/>
    <m/>
    <m/>
    <s v="meme"/>
    <m/>
    <m/>
    <m/>
    <m/>
    <m/>
    <m/>
    <m/>
    <m/>
    <n v="435506144"/>
    <d v="2023-06-03T18:33:41"/>
    <m/>
    <m/>
    <s v="submitted_via_web"/>
    <s v="bkf_icsm"/>
    <s v="vEg88UCoFGv45yEpkkQUHG"/>
    <m/>
  </r>
  <r>
    <n v="138"/>
    <s v="1f69391d-86ca-45a9-9980-46dcf5d95dcf"/>
    <d v="2023-06-01T00:00:00"/>
    <s v="dedougou"/>
    <s v="dedougou1"/>
    <d v="2023-06-01T07:56:07"/>
    <d v="2023-06-02T09:50:32"/>
    <s v="audit.csv"/>
    <m/>
    <m/>
    <s v="crs"/>
    <d v="2023-06-01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2500"/>
    <n v="37500"/>
    <s v="meme_pays"/>
    <m/>
    <m/>
    <n v="60"/>
    <n v="3"/>
    <n v="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oui_produits"/>
    <n v="0"/>
    <n v="1"/>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35506148"/>
    <d v="2023-06-03T18:33:43"/>
    <m/>
    <m/>
    <s v="submitted_via_web"/>
    <s v="bkf_icsm"/>
    <s v="vEg88UCoFGv45yEpkkQUHG"/>
    <m/>
  </r>
  <r>
    <n v="139"/>
    <s v="53eb8116-3eef-4ec6-a893-2374e121c7e8"/>
    <d v="2023-06-01T00:00:00"/>
    <s v="dedougou"/>
    <s v="dedougou1"/>
    <d v="2023-06-01T16:08:19"/>
    <d v="2023-06-02T12:47:45"/>
    <s v="audit.csv"/>
    <m/>
    <m/>
    <s v="crs"/>
    <d v="2023-06-01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peudisponible"/>
    <s v="6kg 12kg"/>
    <n v="0"/>
    <n v="1"/>
    <n v="1"/>
    <m/>
    <n v="32500"/>
    <n v="37500"/>
    <s v="meme_pays"/>
    <m/>
    <m/>
    <n v="60"/>
    <n v="7"/>
    <n v="0"/>
    <n v="2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35506154"/>
    <d v="2023-06-03T18:33:44"/>
    <m/>
    <m/>
    <s v="submitted_via_web"/>
    <s v="bkf_icsm"/>
    <s v="vEg88UCoFGv45yEpkkQUHG"/>
    <m/>
  </r>
  <r>
    <n v="140"/>
    <s v="9adb8e44-48a8-4f54-902d-b742a00b7df1"/>
    <d v="2023-06-01T00:00:00"/>
    <s v="dedougou"/>
    <s v="dedougou1"/>
    <d v="2023-06-01T17:02:28"/>
    <d v="2023-06-02T14:19:55"/>
    <s v="audit.csv"/>
    <m/>
    <m/>
    <s v="crs"/>
    <d v="2023-06-01T00:00:00"/>
    <s v="boucle_mouhoun"/>
    <s v="mouhoun"/>
    <x v="9"/>
    <s v="secondaire"/>
    <m/>
    <m/>
    <s v="Catholic Relief Services Burkina Faso (CRS)"/>
    <s v="Marché de Dedougou"/>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500"/>
    <s v="meme_commune"/>
    <m/>
    <m/>
    <n v="30"/>
    <n v="7"/>
    <n v="0"/>
    <n v="3"/>
    <n v="1"/>
    <m/>
    <s v="disponible"/>
    <s v="sac sachet"/>
    <n v="1"/>
    <n v="1"/>
    <n v="5000"/>
    <n v="100"/>
    <s v="meme_commune"/>
    <m/>
    <m/>
    <n v="90"/>
    <n v="14"/>
    <n v="0"/>
    <n v="10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combustible_bois"/>
    <n v="1"/>
    <n v="1"/>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non_chez_soi"/>
    <s v="non"/>
    <n v="1"/>
    <n v="0"/>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enlevement assassinat"/>
    <n v="0"/>
    <n v="0"/>
    <n v="0"/>
    <n v="0"/>
    <n v="0"/>
    <n v="1"/>
    <n v="1"/>
    <n v="0"/>
    <n v="0"/>
    <m/>
    <s v="meme"/>
    <m/>
    <m/>
    <m/>
    <s v="meme"/>
    <m/>
    <m/>
    <m/>
    <m/>
    <m/>
    <m/>
    <m/>
    <m/>
    <n v="435506159"/>
    <d v="2023-06-03T18:33:45"/>
    <m/>
    <m/>
    <s v="submitted_via_web"/>
    <s v="bkf_icsm"/>
    <s v="vEg88UCoFGv45yEpkkQUHG"/>
    <m/>
  </r>
  <r>
    <n v="141"/>
    <s v="ce0005b9-0a27-432d-b231-b6824e327b15"/>
    <d v="2023-06-03T00:00:00"/>
    <s v="dedougou"/>
    <s v="dedougou1"/>
    <d v="2023-06-03T07:35:19"/>
    <d v="2023-06-03T18:27:21"/>
    <s v="audit.csv"/>
    <m/>
    <m/>
    <s v="crs"/>
    <d v="2023-06-03T00:00:00"/>
    <s v="boucle_mouhoun"/>
    <s v="mouhoun"/>
    <x v="9"/>
    <s v="central"/>
    <m/>
    <m/>
    <s v="Catholic Relief Services Burkina Faso (CRS)"/>
    <s v="Marché de Dedougou"/>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0000"/>
    <n v="35000"/>
    <s v="meme_pays"/>
    <m/>
    <m/>
    <n v="60"/>
    <n v="7"/>
    <n v="0"/>
    <n v="5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non"/>
    <n v="1"/>
    <n v="0"/>
    <n v="0"/>
    <n v="0"/>
    <n v="0"/>
    <n v="0"/>
    <m/>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35506161"/>
    <d v="2023-06-03T18:33:46"/>
    <m/>
    <m/>
    <s v="submitted_via_web"/>
    <s v="bkf_icsm"/>
    <s v="vEg88UCoFGv45yEpkkQUHG"/>
    <m/>
  </r>
  <r>
    <n v="142"/>
    <s v="c8a04a66-0667-42bd-9507-db4c644d0e66"/>
    <d v="2023-05-29T00:00:00"/>
    <s v="dedougou"/>
    <s v="dedougou1"/>
    <d v="2023-05-29T07:57:07"/>
    <d v="2023-05-29T17:44:05"/>
    <s v="audit.csv"/>
    <m/>
    <m/>
    <s v="crs"/>
    <d v="2023-05-29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200"/>
    <s v="meme_commune"/>
    <m/>
    <m/>
    <n v="30"/>
    <n v="7"/>
    <n v="0"/>
    <n v="3"/>
    <n v="2"/>
    <m/>
    <s v="disponible"/>
    <s v="sac sachet"/>
    <n v="1"/>
    <n v="1"/>
    <n v="5000"/>
    <n v="100"/>
    <s v="meme_commune"/>
    <m/>
    <m/>
    <n v="60"/>
    <n v="14"/>
    <n v="0"/>
    <n v="2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credit_informel"/>
    <n v="1"/>
    <n v="0"/>
    <n v="0"/>
    <n v="0"/>
    <n v="0"/>
    <n v="0"/>
    <n v="0"/>
    <n v="0"/>
    <n v="0"/>
    <n v="0"/>
    <n v="0"/>
    <m/>
    <s v="non_chez_soi"/>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s v="La quantité unitaire du bois est estimé en Taxi moto"/>
    <m/>
    <m/>
    <n v="435533005"/>
    <d v="2023-06-03T22:23:43"/>
    <m/>
    <m/>
    <s v="submitted_via_web"/>
    <s v="bkf_icsm"/>
    <s v="vEg88UCoFGv45yEpkkQUHG"/>
    <m/>
  </r>
  <r>
    <n v="143"/>
    <s v="9b2cf651-2717-4afa-825c-7af8d90645a5"/>
    <d v="2023-05-29T00:00:00"/>
    <s v="dedougou"/>
    <s v="dedougou1"/>
    <d v="2023-05-29T08:09:38"/>
    <d v="2023-05-29T16:47:41"/>
    <s v="audit.csv"/>
    <m/>
    <m/>
    <s v="crs"/>
    <d v="2023-05-29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5000"/>
    <s v="meme_pays"/>
    <m/>
    <m/>
    <n v="60"/>
    <n v="3"/>
    <n v="0"/>
    <n v="50"/>
    <n v="50"/>
    <m/>
    <m/>
    <m/>
    <m/>
    <m/>
    <m/>
    <m/>
    <m/>
    <m/>
    <m/>
    <m/>
    <m/>
    <s v="peudisponible"/>
    <n v="1500"/>
    <s v="meme_localite"/>
    <m/>
    <m/>
    <n v="60"/>
    <n v="1"/>
    <n v="0"/>
    <n v="20"/>
    <n v="100"/>
    <m/>
    <s v="disponible"/>
    <n v="2250"/>
    <s v="meme_pays"/>
    <m/>
    <m/>
    <n v="90"/>
    <n v="2"/>
    <n v="0"/>
    <n v="20"/>
    <n v="100"/>
    <m/>
    <s v="oui"/>
    <m/>
    <s v="bache"/>
    <n v="1"/>
    <n v="0"/>
    <n v="0"/>
    <n v="0"/>
    <n v="0"/>
    <m/>
    <s v="degradation_perte"/>
    <n v="0"/>
    <n v="0"/>
    <n v="1"/>
    <n v="0"/>
    <n v="0"/>
    <n v="0"/>
    <n v="0"/>
    <n v="0"/>
    <n v="0"/>
    <n v="0"/>
    <n v="0"/>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30"/>
    <n v="2"/>
    <n v="0"/>
    <n v="100"/>
    <n v="2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baisse_un_peu"/>
    <s v="oui"/>
    <m/>
    <s v="Manque d'essence"/>
    <m/>
    <m/>
    <m/>
    <m/>
    <m/>
    <n v="435533010"/>
    <d v="2023-06-03T22:23:44"/>
    <m/>
    <m/>
    <s v="submitted_via_web"/>
    <s v="bkf_icsm"/>
    <s v="vEg88UCoFGv45yEpkkQUHG"/>
    <m/>
  </r>
  <r>
    <n v="144"/>
    <s v="24bbbe28-0ee2-416c-8fce-ee9884236b02"/>
    <d v="2023-05-29T00:00:00"/>
    <s v="dedougou"/>
    <s v="dedougou1"/>
    <d v="2023-05-29T08:11:37"/>
    <d v="2023-06-01T07:49:17"/>
    <s v="audit.csv"/>
    <m/>
    <m/>
    <s v="crs"/>
    <d v="2023-06-01T00:00:00"/>
    <s v="boucle_mouhoun"/>
    <s v="mouhoun"/>
    <x v="9"/>
    <s v="central"/>
    <m/>
    <m/>
    <s v="Catholic Relief Services Burkina Faso (CRS)"/>
    <s v="Marché de Dedougou"/>
    <m/>
    <s v="oui"/>
    <m/>
    <x v="2"/>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moustiquaire pagn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peudisponible"/>
    <n v="3000"/>
    <s v="meme_pays"/>
    <m/>
    <m/>
    <n v="60"/>
    <n v="2"/>
    <n v="0"/>
    <n v="100"/>
    <n v="300"/>
    <m/>
    <s v="nondisponible"/>
    <m/>
    <m/>
    <m/>
    <m/>
    <m/>
    <m/>
    <m/>
    <m/>
    <m/>
    <m/>
    <m/>
    <m/>
    <m/>
    <m/>
    <m/>
    <m/>
    <m/>
    <m/>
    <m/>
    <m/>
    <m/>
    <s v="disponible"/>
    <s v="oui"/>
    <n v="2250"/>
    <m/>
    <m/>
    <s v="meme_pays"/>
    <m/>
    <m/>
    <n v="30"/>
    <n v="2"/>
    <n v="0"/>
    <n v="300"/>
    <n v="1000"/>
    <m/>
    <m/>
    <m/>
    <m/>
    <m/>
    <m/>
    <m/>
    <m/>
    <m/>
    <m/>
    <m/>
    <m/>
    <s v="oui"/>
    <m/>
    <s v="moustiquaire"/>
    <n v="0"/>
    <n v="0"/>
    <n v="0"/>
    <n v="0"/>
    <n v="0"/>
    <n v="0"/>
    <n v="0"/>
    <n v="0"/>
    <n v="0"/>
    <n v="0"/>
    <n v="0"/>
    <n v="1"/>
    <n v="0"/>
    <n v="0"/>
    <n v="0"/>
    <n v="0"/>
    <m/>
    <s v="autre"/>
    <n v="0"/>
    <n v="0"/>
    <n v="0"/>
    <n v="0"/>
    <n v="0"/>
    <n v="0"/>
    <n v="0"/>
    <n v="0"/>
    <n v="0"/>
    <n v="1"/>
    <n v="0"/>
    <s v="Difficulté d'écouler le produit"/>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credit_informel"/>
    <n v="1"/>
    <n v="0"/>
    <n v="1"/>
    <n v="0"/>
    <n v="0"/>
    <n v="0"/>
    <n v="0"/>
    <n v="0"/>
    <n v="0"/>
    <n v="0"/>
    <n v="0"/>
    <m/>
    <s v="oui_point_de_vente"/>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35533042"/>
    <d v="2023-06-03T22:24:02"/>
    <m/>
    <m/>
    <s v="submitted_via_web"/>
    <s v="bkf_icsm"/>
    <s v="vEg88UCoFGv45yEpkkQUHG"/>
    <m/>
  </r>
  <r>
    <n v="145"/>
    <s v="6d6636d1-1421-4930-a0b6-2a665a9abe35"/>
    <d v="2023-05-29T00:00:00"/>
    <s v="dedougou"/>
    <s v="dedougou1"/>
    <d v="2023-05-29T08:08:40"/>
    <d v="2023-05-29T14:39:28"/>
    <s v="audit.csv"/>
    <m/>
    <m/>
    <s v="crs"/>
    <d v="2023-05-29T00:00:00"/>
    <s v="boucle_mouhoun"/>
    <s v="mouhoun"/>
    <x v="9"/>
    <s v="secondaire"/>
    <m/>
    <m/>
    <s v="Catholic Relief Services Burkina Faso (CRS)"/>
    <s v="Marché de Dedougou"/>
    <m/>
    <s v="oui"/>
    <m/>
    <x v="2"/>
    <m/>
    <m/>
    <s v="savon400gr"/>
    <n v="0"/>
    <n v="0"/>
    <n v="1"/>
    <n v="0"/>
    <n v="1"/>
    <m/>
    <m/>
    <m/>
    <m/>
    <m/>
    <m/>
    <m/>
    <m/>
    <m/>
    <m/>
    <m/>
    <m/>
    <m/>
    <m/>
    <m/>
    <m/>
    <m/>
    <m/>
    <m/>
    <m/>
    <m/>
    <m/>
    <m/>
    <m/>
    <m/>
    <m/>
    <m/>
    <s v="disponible"/>
    <s v="boule400g boule250g"/>
    <n v="1"/>
    <n v="1"/>
    <n v="500"/>
    <n v="300"/>
    <s v="meme_localite"/>
    <m/>
    <m/>
    <n v="14"/>
    <n v="1"/>
    <n v="0"/>
    <n v="96"/>
    <n v="240"/>
    <m/>
    <s v="non"/>
    <m/>
    <m/>
    <m/>
    <m/>
    <m/>
    <m/>
    <m/>
    <m/>
    <m/>
    <m/>
    <m/>
    <m/>
    <m/>
    <m/>
    <m/>
    <m/>
    <m/>
    <m/>
    <m/>
    <m/>
    <m/>
    <s v="prix_constants"/>
    <n v="1"/>
    <n v="0"/>
    <n v="0"/>
    <n v="0"/>
    <m/>
    <m/>
    <m/>
    <m/>
    <m/>
    <m/>
    <m/>
    <m/>
    <m/>
    <m/>
    <m/>
    <m/>
    <m/>
    <m/>
    <m/>
    <m/>
    <m/>
    <m/>
    <m/>
    <m/>
    <m/>
    <m/>
    <m/>
    <m/>
    <m/>
    <m/>
    <m/>
    <m/>
    <m/>
    <m/>
    <m/>
    <m/>
    <m/>
    <m/>
    <m/>
    <m/>
    <m/>
    <m/>
    <m/>
    <s v="tenaille pelle"/>
    <n v="0"/>
    <n v="0"/>
    <n v="1"/>
    <n v="1"/>
    <n v="0"/>
    <n v="2"/>
    <m/>
    <m/>
    <m/>
    <m/>
    <m/>
    <m/>
    <m/>
    <m/>
    <m/>
    <m/>
    <m/>
    <m/>
    <m/>
    <m/>
    <m/>
    <m/>
    <m/>
    <m/>
    <m/>
    <m/>
    <m/>
    <m/>
    <m/>
    <s v="peudisponible"/>
    <n v="1500"/>
    <s v="meme_localite"/>
    <m/>
    <m/>
    <n v="60"/>
    <n v="1"/>
    <n v="0"/>
    <n v="10"/>
    <n v="20"/>
    <m/>
    <s v="disponible"/>
    <n v="2000"/>
    <s v="meme_localite"/>
    <m/>
    <m/>
    <n v="90"/>
    <n v="1"/>
    <n v="0"/>
    <n v="10"/>
    <n v="30"/>
    <m/>
    <s v="non"/>
    <m/>
    <m/>
    <m/>
    <m/>
    <m/>
    <m/>
    <m/>
    <m/>
    <m/>
    <m/>
    <m/>
    <m/>
    <m/>
    <m/>
    <m/>
    <m/>
    <m/>
    <m/>
    <m/>
    <m/>
    <m/>
    <m/>
    <s v="prix_constants"/>
    <n v="1"/>
    <n v="0"/>
    <n v="0"/>
    <n v="0"/>
    <m/>
    <m/>
    <m/>
    <m/>
    <m/>
    <m/>
    <m/>
    <m/>
    <m/>
    <m/>
    <m/>
    <m/>
    <m/>
    <m/>
    <m/>
    <m/>
    <m/>
    <m/>
    <m/>
    <m/>
    <m/>
    <m/>
    <m/>
    <m/>
    <m/>
    <m/>
    <m/>
    <m/>
    <m/>
    <m/>
    <m/>
    <m/>
    <m/>
    <m/>
    <m/>
    <m/>
    <m/>
    <m/>
    <m/>
    <m/>
    <m/>
    <s v="combustible_charbon sac_boro lampe"/>
    <n v="0"/>
    <n v="1"/>
    <n v="0"/>
    <n v="0"/>
    <n v="0"/>
    <n v="0"/>
    <n v="0"/>
    <n v="0"/>
    <n v="0"/>
    <n v="0"/>
    <n v="0"/>
    <n v="0"/>
    <n v="1"/>
    <n v="0"/>
    <n v="1"/>
    <n v="0"/>
    <n v="3"/>
    <n v="6"/>
    <m/>
    <m/>
    <m/>
    <m/>
    <m/>
    <m/>
    <m/>
    <m/>
    <m/>
    <m/>
    <m/>
    <m/>
    <s v="disponible"/>
    <s v="sac sachet"/>
    <n v="1"/>
    <n v="1"/>
    <n v="5000"/>
    <n v="100"/>
    <s v="meme_localite"/>
    <m/>
    <m/>
    <n v="60"/>
    <n v="1"/>
    <n v="0"/>
    <n v="10"/>
    <n v="50"/>
    <m/>
    <m/>
    <m/>
    <m/>
    <m/>
    <m/>
    <m/>
    <m/>
    <m/>
    <m/>
    <m/>
    <m/>
    <m/>
    <m/>
    <m/>
    <m/>
    <m/>
    <m/>
    <m/>
    <m/>
    <m/>
    <m/>
    <m/>
    <m/>
    <m/>
    <m/>
    <m/>
    <m/>
    <m/>
    <m/>
    <m/>
    <m/>
    <m/>
    <m/>
    <m/>
    <m/>
    <m/>
    <m/>
    <m/>
    <m/>
    <m/>
    <m/>
    <m/>
    <m/>
    <m/>
    <m/>
    <m/>
    <m/>
    <m/>
    <m/>
    <m/>
    <m/>
    <m/>
    <m/>
    <m/>
    <m/>
    <m/>
    <m/>
    <m/>
    <m/>
    <m/>
    <m/>
    <m/>
    <m/>
    <m/>
    <m/>
    <m/>
    <m/>
    <m/>
    <m/>
    <m/>
    <m/>
    <m/>
    <m/>
    <m/>
    <m/>
    <m/>
    <m/>
    <m/>
    <m/>
    <m/>
    <m/>
    <m/>
    <m/>
    <m/>
    <m/>
    <m/>
    <m/>
    <m/>
    <m/>
    <m/>
    <m/>
    <m/>
    <m/>
    <m/>
    <m/>
    <m/>
    <m/>
    <m/>
    <m/>
    <m/>
    <m/>
    <m/>
    <m/>
    <m/>
    <m/>
    <m/>
    <m/>
    <m/>
    <m/>
    <m/>
    <m/>
    <m/>
    <m/>
    <m/>
    <m/>
    <m/>
    <m/>
    <m/>
    <m/>
    <m/>
    <m/>
    <m/>
    <s v="disponible"/>
    <n v="1250"/>
    <s v="meme_localite"/>
    <m/>
    <m/>
    <n v="30"/>
    <n v="1"/>
    <n v="0"/>
    <n v="20"/>
    <n v="100"/>
    <m/>
    <m/>
    <m/>
    <m/>
    <m/>
    <m/>
    <m/>
    <m/>
    <m/>
    <m/>
    <m/>
    <m/>
    <m/>
    <m/>
    <m/>
    <s v="disponible"/>
    <n v="250"/>
    <s v="meme_localite"/>
    <m/>
    <m/>
    <n v="30"/>
    <n v="1"/>
    <n v="0"/>
    <n v="20"/>
    <n v="1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35533056"/>
    <d v="2023-06-03T22:24:11"/>
    <m/>
    <m/>
    <s v="submitted_via_web"/>
    <s v="bkf_icsm"/>
    <s v="vEg88UCoFGv45yEpkkQUHG"/>
    <m/>
  </r>
  <r>
    <n v="146"/>
    <s v="b9b77432-2348-430d-96ce-ab46358a881c"/>
    <d v="2023-06-02T00:00:00"/>
    <s v="dedougou"/>
    <s v="dedougou1"/>
    <d v="2023-06-02T12:03:51"/>
    <d v="2023-06-02T14:23:10"/>
    <s v="audit.csv"/>
    <m/>
    <m/>
    <s v="crs"/>
    <d v="2023-06-02T00:00:00"/>
    <s v="boucle_mouhoun"/>
    <s v="mouhoun"/>
    <x v="9"/>
    <s v="secondaire"/>
    <m/>
    <m/>
    <s v="Catholic Relief Services Burkina Faso (CRS)"/>
    <s v="Marché de Dedougou"/>
    <m/>
    <s v="oui"/>
    <m/>
    <x v="0"/>
    <m/>
    <m/>
    <s v="seau"/>
    <n v="1"/>
    <n v="0"/>
    <n v="0"/>
    <n v="0"/>
    <n v="1"/>
    <m/>
    <s v="disponible"/>
    <n v="1200"/>
    <s v="meme_localite"/>
    <m/>
    <m/>
    <n v="30"/>
    <n v="1"/>
    <n v="0"/>
    <n v="10"/>
    <n v="50"/>
    <m/>
    <m/>
    <m/>
    <m/>
    <m/>
    <m/>
    <m/>
    <m/>
    <m/>
    <m/>
    <m/>
    <m/>
    <m/>
    <m/>
    <m/>
    <m/>
    <m/>
    <m/>
    <m/>
    <m/>
    <m/>
    <m/>
    <m/>
    <m/>
    <m/>
    <m/>
    <m/>
    <m/>
    <m/>
    <m/>
    <m/>
    <s v="non"/>
    <m/>
    <m/>
    <m/>
    <m/>
    <m/>
    <m/>
    <m/>
    <m/>
    <m/>
    <m/>
    <m/>
    <m/>
    <m/>
    <m/>
    <m/>
    <m/>
    <m/>
    <m/>
    <m/>
    <m/>
    <m/>
    <s v="prix_hausse"/>
    <n v="0"/>
    <n v="1"/>
    <n v="0"/>
    <n v="0"/>
    <s v="seau"/>
    <n v="1"/>
    <n v="0"/>
    <n v="0"/>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pagne sac_boro"/>
    <n v="0"/>
    <n v="0"/>
    <n v="0"/>
    <n v="1"/>
    <n v="1"/>
    <n v="1"/>
    <n v="1"/>
    <n v="1"/>
    <n v="1"/>
    <n v="1"/>
    <n v="0"/>
    <n v="0"/>
    <n v="0"/>
    <n v="1"/>
    <n v="1"/>
    <n v="0"/>
    <n v="9"/>
    <n v="11"/>
    <m/>
    <m/>
    <m/>
    <m/>
    <m/>
    <m/>
    <m/>
    <m/>
    <m/>
    <m/>
    <m/>
    <m/>
    <m/>
    <m/>
    <m/>
    <m/>
    <m/>
    <m/>
    <m/>
    <m/>
    <m/>
    <m/>
    <m/>
    <m/>
    <m/>
    <m/>
    <m/>
    <m/>
    <m/>
    <m/>
    <m/>
    <m/>
    <m/>
    <m/>
    <m/>
    <m/>
    <m/>
    <m/>
    <m/>
    <m/>
    <m/>
    <m/>
    <m/>
    <m/>
    <s v="disponible"/>
    <n v="7500"/>
    <s v="meme_localite"/>
    <m/>
    <m/>
    <n v="60"/>
    <n v="2"/>
    <n v="0"/>
    <n v="20"/>
    <n v="30"/>
    <m/>
    <s v="disponible"/>
    <n v="5500"/>
    <s v="meme_localite"/>
    <m/>
    <m/>
    <n v="60"/>
    <n v="2"/>
    <n v="0"/>
    <n v="15"/>
    <n v="20"/>
    <m/>
    <s v="disponible"/>
    <n v="500"/>
    <s v="meme_localite"/>
    <m/>
    <m/>
    <n v="60"/>
    <n v="1"/>
    <n v="0"/>
    <n v="36"/>
    <n v="120"/>
    <m/>
    <s v="disponible"/>
    <n v="125"/>
    <s v="meme_localite"/>
    <m/>
    <m/>
    <n v="30"/>
    <n v="1"/>
    <n v="0"/>
    <n v="50"/>
    <n v="100"/>
    <m/>
    <s v="nondisponible"/>
    <m/>
    <m/>
    <m/>
    <m/>
    <m/>
    <m/>
    <m/>
    <m/>
    <m/>
    <m/>
    <m/>
    <m/>
    <m/>
    <m/>
    <m/>
    <m/>
    <s v="disponible"/>
    <n v="2250"/>
    <s v="meme_localite"/>
    <m/>
    <m/>
    <n v="30"/>
    <n v="1"/>
    <n v="0"/>
    <n v="20"/>
    <n v="50"/>
    <m/>
    <s v="disponible"/>
    <n v="3000"/>
    <s v="meme_localite"/>
    <m/>
    <m/>
    <n v="90"/>
    <n v="1"/>
    <n v="0"/>
    <n v="20"/>
    <n v="50"/>
    <m/>
    <m/>
    <m/>
    <m/>
    <m/>
    <m/>
    <m/>
    <m/>
    <m/>
    <m/>
    <m/>
    <m/>
    <m/>
    <m/>
    <m/>
    <m/>
    <m/>
    <m/>
    <m/>
    <m/>
    <m/>
    <m/>
    <m/>
    <m/>
    <m/>
    <m/>
    <m/>
    <m/>
    <m/>
    <m/>
    <m/>
    <m/>
    <m/>
    <m/>
    <s v="peudisponible"/>
    <s v="oui"/>
    <n v="3000"/>
    <m/>
    <m/>
    <s v="meme_localite"/>
    <m/>
    <m/>
    <n v="30"/>
    <n v="1"/>
    <n v="0"/>
    <n v="20"/>
    <n v="100"/>
    <m/>
    <s v="disponible"/>
    <n v="250"/>
    <s v="meme_localite"/>
    <m/>
    <m/>
    <n v="60"/>
    <n v="1"/>
    <n v="0"/>
    <n v="1"/>
    <n v="20"/>
    <m/>
    <s v="oui"/>
    <m/>
    <s v="gobelet_acier"/>
    <n v="0"/>
    <n v="0"/>
    <n v="0"/>
    <n v="0"/>
    <n v="0"/>
    <n v="0"/>
    <n v="0"/>
    <n v="1"/>
    <n v="0"/>
    <n v="0"/>
    <n v="0"/>
    <n v="0"/>
    <n v="0"/>
    <n v="0"/>
    <n v="0"/>
    <n v="0"/>
    <m/>
    <s v="prix_fournisseurs"/>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pas_de_reponse"/>
    <m/>
    <m/>
    <m/>
    <m/>
    <m/>
    <m/>
    <m/>
    <n v="435906469"/>
    <d v="2023-06-05T08:40:41"/>
    <m/>
    <m/>
    <s v="submitted_via_web"/>
    <s v="bkf_icsm"/>
    <s v="vEg88UCoFGv45yEpkkQUHG"/>
    <m/>
  </r>
  <r>
    <n v="147"/>
    <s v="d8de8bad-97d2-4626-9811-3d486cadb846"/>
    <d v="2023-06-03T00:00:00"/>
    <s v="dedougou"/>
    <s v="dedougou1"/>
    <d v="2023-06-03T07:47:06"/>
    <d v="2023-06-04T16:05:52"/>
    <s v="audit.csv"/>
    <m/>
    <m/>
    <s v="crs"/>
    <d v="2023-06-03T00:00:00"/>
    <s v="boucle_mouhoun"/>
    <s v="mouhoun"/>
    <x v="9"/>
    <s v="central"/>
    <m/>
    <m/>
    <s v="Catholic Relief Services Burkina Faso (CRS)"/>
    <s v="Marché de Dedougou"/>
    <m/>
    <s v="oui"/>
    <m/>
    <x v="2"/>
    <m/>
    <m/>
    <s v="seau"/>
    <n v="1"/>
    <n v="0"/>
    <n v="0"/>
    <n v="0"/>
    <n v="1"/>
    <m/>
    <s v="disponible"/>
    <n v="1100"/>
    <s v="etranger"/>
    <s v="ghana"/>
    <m/>
    <n v="60"/>
    <n v="14"/>
    <n v="0"/>
    <n v="200"/>
    <n v="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bache"/>
    <n v="1"/>
    <n v="0"/>
    <n v="0"/>
    <n v="0"/>
    <n v="0"/>
    <n v="1"/>
    <m/>
    <s v="disponible"/>
    <n v="5000"/>
    <s v="meme_pays"/>
    <m/>
    <m/>
    <n v="60"/>
    <n v="2"/>
    <n v="0"/>
    <n v="100"/>
    <n v="150"/>
    <m/>
    <m/>
    <m/>
    <m/>
    <m/>
    <m/>
    <m/>
    <m/>
    <m/>
    <m/>
    <m/>
    <m/>
    <m/>
    <m/>
    <m/>
    <m/>
    <m/>
    <m/>
    <m/>
    <m/>
    <m/>
    <m/>
    <m/>
    <m/>
    <m/>
    <m/>
    <m/>
    <m/>
    <m/>
    <m/>
    <m/>
    <m/>
    <m/>
    <m/>
    <s v="non"/>
    <m/>
    <m/>
    <m/>
    <m/>
    <m/>
    <m/>
    <m/>
    <m/>
    <m/>
    <m/>
    <m/>
    <m/>
    <m/>
    <m/>
    <m/>
    <m/>
    <m/>
    <m/>
    <m/>
    <m/>
    <m/>
    <m/>
    <s v="prix_constants"/>
    <n v="1"/>
    <n v="0"/>
    <n v="0"/>
    <n v="0"/>
    <m/>
    <m/>
    <m/>
    <m/>
    <m/>
    <m/>
    <m/>
    <m/>
    <m/>
    <m/>
    <m/>
    <m/>
    <m/>
    <m/>
    <m/>
    <m/>
    <m/>
    <m/>
    <m/>
    <m/>
    <m/>
    <m/>
    <m/>
    <m/>
    <m/>
    <m/>
    <m/>
    <m/>
    <m/>
    <m/>
    <m/>
    <m/>
    <m/>
    <m/>
    <m/>
    <m/>
    <m/>
    <m/>
    <m/>
    <m/>
    <m/>
    <s v="marmite7 marmite5 assiette gobelet_plastique gobelet_acier bassine natte couverture moustiquaire pagne sac_boro"/>
    <n v="0"/>
    <n v="0"/>
    <n v="0"/>
    <n v="1"/>
    <n v="1"/>
    <n v="1"/>
    <n v="1"/>
    <n v="1"/>
    <n v="1"/>
    <n v="1"/>
    <n v="1"/>
    <n v="1"/>
    <n v="0"/>
    <n v="1"/>
    <n v="1"/>
    <n v="0"/>
    <n v="11"/>
    <n v="13"/>
    <m/>
    <m/>
    <m/>
    <m/>
    <m/>
    <m/>
    <m/>
    <m/>
    <m/>
    <m/>
    <m/>
    <m/>
    <m/>
    <m/>
    <m/>
    <m/>
    <m/>
    <m/>
    <m/>
    <m/>
    <m/>
    <m/>
    <m/>
    <m/>
    <m/>
    <m/>
    <m/>
    <m/>
    <m/>
    <m/>
    <m/>
    <m/>
    <m/>
    <m/>
    <m/>
    <m/>
    <m/>
    <m/>
    <m/>
    <m/>
    <m/>
    <m/>
    <m/>
    <m/>
    <s v="disponible"/>
    <n v="7500"/>
    <s v="meme_pays"/>
    <m/>
    <m/>
    <n v="60"/>
    <n v="2"/>
    <n v="0"/>
    <n v="10"/>
    <n v="20"/>
    <m/>
    <s v="disponible"/>
    <n v="5500"/>
    <s v="meme_pays"/>
    <m/>
    <m/>
    <n v="90"/>
    <n v="2"/>
    <n v="0"/>
    <n v="20"/>
    <n v="30"/>
    <m/>
    <s v="disponible"/>
    <n v="400"/>
    <s v="meme_pays"/>
    <m/>
    <m/>
    <n v="60"/>
    <n v="2"/>
    <n v="0"/>
    <n v="120"/>
    <n v="240"/>
    <m/>
    <s v="disponible"/>
    <n v="125"/>
    <s v="etranger"/>
    <s v="ghana"/>
    <m/>
    <n v="60"/>
    <n v="14"/>
    <n v="0"/>
    <n v="200"/>
    <n v="0"/>
    <m/>
    <s v="peudisponible"/>
    <s v="0_25l 0_5l 1l"/>
    <n v="1"/>
    <n v="1"/>
    <n v="1"/>
    <n v="650"/>
    <n v="850"/>
    <n v="1300"/>
    <s v="meme_pays"/>
    <m/>
    <m/>
    <n v="60"/>
    <n v="2"/>
    <n v="0"/>
    <n v="20"/>
    <n v="100"/>
    <m/>
    <s v="disponible"/>
    <n v="2000"/>
    <s v="etranger"/>
    <s v="ghana"/>
    <m/>
    <n v="60"/>
    <n v="14"/>
    <n v="0"/>
    <n v="100"/>
    <n v="0"/>
    <m/>
    <s v="disponible"/>
    <n v="3500"/>
    <s v="etranger"/>
    <s v="ghana"/>
    <m/>
    <n v="90"/>
    <n v="14"/>
    <n v="0"/>
    <n v="100"/>
    <n v="0"/>
    <m/>
    <s v="peudisponible"/>
    <n v="4000"/>
    <s v="meme_pays"/>
    <m/>
    <m/>
    <n v="60"/>
    <n v="2"/>
    <n v="0"/>
    <n v="20"/>
    <n v="40"/>
    <m/>
    <s v="nondisponible"/>
    <m/>
    <m/>
    <m/>
    <m/>
    <m/>
    <m/>
    <m/>
    <m/>
    <m/>
    <m/>
    <m/>
    <m/>
    <m/>
    <m/>
    <m/>
    <m/>
    <m/>
    <m/>
    <m/>
    <m/>
    <m/>
    <s v="disponible"/>
    <s v="oui"/>
    <n v="3000"/>
    <m/>
    <m/>
    <s v="meme_pays"/>
    <m/>
    <m/>
    <n v="90"/>
    <n v="2"/>
    <n v="0"/>
    <n v="100"/>
    <n v="200"/>
    <m/>
    <s v="disponible"/>
    <n v="250"/>
    <s v="etranger"/>
    <s v="ghana"/>
    <m/>
    <n v="60"/>
    <n v="14"/>
    <n v="0"/>
    <n v="100"/>
    <n v="0"/>
    <m/>
    <s v="oui"/>
    <m/>
    <s v="moustiquaire"/>
    <n v="0"/>
    <n v="0"/>
    <n v="0"/>
    <n v="0"/>
    <n v="0"/>
    <n v="0"/>
    <n v="0"/>
    <n v="0"/>
    <n v="0"/>
    <n v="0"/>
    <n v="0"/>
    <n v="1"/>
    <n v="0"/>
    <n v="0"/>
    <n v="0"/>
    <n v="0"/>
    <m/>
    <s v="autre"/>
    <n v="0"/>
    <n v="0"/>
    <n v="0"/>
    <n v="0"/>
    <n v="0"/>
    <n v="0"/>
    <n v="0"/>
    <n v="0"/>
    <n v="0"/>
    <n v="1"/>
    <n v="0"/>
    <s v="A cause de la distribution gratuite des moustiquaires passé le produit est difficile à ecouler"/>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oint_de_vente"/>
    <s v="non"/>
    <n v="1"/>
    <n v="0"/>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baisse_moyen"/>
    <s v="non"/>
    <m/>
    <m/>
    <m/>
    <m/>
    <m/>
    <m/>
    <m/>
    <n v="435906491"/>
    <d v="2023-06-05T08:40:45"/>
    <m/>
    <m/>
    <s v="submitted_via_web"/>
    <s v="bkf_icsm"/>
    <s v="vEg88UCoFGv45yEpkkQUHG"/>
    <m/>
  </r>
  <r>
    <n v="148"/>
    <s v="acbe91c8-38e5-4af0-8aed-3a9bd7d94ed9"/>
    <d v="2023-06-03T00:00:00"/>
    <s v="dedougou"/>
    <s v="dedougou1"/>
    <d v="2023-06-03T07:48:25"/>
    <d v="2023-06-04T10:21:03"/>
    <s v="audit.csv"/>
    <m/>
    <m/>
    <s v="crs"/>
    <d v="2023-06-04T00:00:00"/>
    <s v="boucle_mouhoun"/>
    <s v="mouhoun"/>
    <x v="9"/>
    <s v="central"/>
    <m/>
    <m/>
    <s v="Catholic Relief Services Burkina Faso (CRS)"/>
    <s v="Marché de Dedougou"/>
    <m/>
    <s v="oui"/>
    <m/>
    <x v="0"/>
    <m/>
    <m/>
    <s v="seau"/>
    <n v="1"/>
    <n v="0"/>
    <n v="0"/>
    <n v="0"/>
    <n v="1"/>
    <m/>
    <s v="disponible"/>
    <n v="1250"/>
    <s v="meme_pays"/>
    <m/>
    <m/>
    <n v="30"/>
    <n v="2"/>
    <n v="0"/>
    <n v="100"/>
    <n v="200"/>
    <m/>
    <m/>
    <m/>
    <m/>
    <m/>
    <m/>
    <m/>
    <m/>
    <m/>
    <m/>
    <m/>
    <m/>
    <m/>
    <m/>
    <m/>
    <m/>
    <m/>
    <m/>
    <m/>
    <m/>
    <m/>
    <m/>
    <m/>
    <m/>
    <m/>
    <m/>
    <m/>
    <m/>
    <m/>
    <m/>
    <m/>
    <s v="oui"/>
    <m/>
    <s v="seau"/>
    <n v="1"/>
    <n v="0"/>
    <n v="0"/>
    <n v="0"/>
    <m/>
    <s v="degradation_perte"/>
    <n v="0"/>
    <n v="0"/>
    <n v="1"/>
    <n v="0"/>
    <n v="0"/>
    <n v="0"/>
    <n v="0"/>
    <n v="0"/>
    <n v="0"/>
    <n v="0"/>
    <n v="0"/>
    <m/>
    <m/>
    <s v="prix_hausse"/>
    <n v="0"/>
    <n v="1"/>
    <n v="0"/>
    <n v="0"/>
    <s v="seau"/>
    <n v="1"/>
    <n v="0"/>
    <n v="0"/>
    <n v="0"/>
    <s v="Hausse_prix_fournisseurs"/>
    <n v="0"/>
    <n v="0"/>
    <n v="0"/>
    <n v="0"/>
    <n v="0"/>
    <n v="1"/>
    <n v="0"/>
    <n v="0"/>
    <n v="0"/>
    <n v="0"/>
    <n v="0"/>
    <n v="0"/>
    <m/>
    <m/>
    <m/>
    <m/>
    <m/>
    <m/>
    <m/>
    <m/>
    <m/>
    <m/>
    <m/>
    <m/>
    <m/>
    <m/>
    <m/>
    <m/>
    <m/>
    <m/>
    <m/>
    <m/>
    <m/>
    <s v="bache"/>
    <n v="1"/>
    <n v="0"/>
    <n v="0"/>
    <n v="0"/>
    <n v="0"/>
    <n v="1"/>
    <m/>
    <s v="disponible"/>
    <n v="5000"/>
    <s v="meme_pays"/>
    <m/>
    <m/>
    <n v="60"/>
    <n v="2"/>
    <n v="0"/>
    <n v="20"/>
    <n v="50"/>
    <m/>
    <m/>
    <m/>
    <m/>
    <m/>
    <m/>
    <m/>
    <m/>
    <m/>
    <m/>
    <m/>
    <m/>
    <m/>
    <m/>
    <m/>
    <m/>
    <m/>
    <m/>
    <m/>
    <m/>
    <m/>
    <m/>
    <m/>
    <m/>
    <m/>
    <m/>
    <m/>
    <m/>
    <m/>
    <m/>
    <m/>
    <m/>
    <m/>
    <m/>
    <s v="non"/>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9"/>
    <m/>
    <m/>
    <m/>
    <m/>
    <m/>
    <m/>
    <m/>
    <m/>
    <m/>
    <m/>
    <m/>
    <m/>
    <m/>
    <m/>
    <m/>
    <m/>
    <m/>
    <m/>
    <m/>
    <m/>
    <m/>
    <m/>
    <m/>
    <m/>
    <m/>
    <m/>
    <m/>
    <m/>
    <m/>
    <m/>
    <m/>
    <m/>
    <m/>
    <m/>
    <m/>
    <m/>
    <m/>
    <m/>
    <m/>
    <m/>
    <m/>
    <m/>
    <m/>
    <m/>
    <s v="disponible"/>
    <n v="7500"/>
    <s v="meme_pays"/>
    <m/>
    <m/>
    <n v="60"/>
    <n v="2"/>
    <n v="0"/>
    <n v="20"/>
    <n v="100"/>
    <m/>
    <s v="disponible"/>
    <n v="5500"/>
    <s v="meme_pays"/>
    <m/>
    <m/>
    <n v="60"/>
    <n v="2"/>
    <n v="0"/>
    <n v="20"/>
    <n v="100"/>
    <m/>
    <s v="disponible"/>
    <n v="400"/>
    <s v="meme_pays"/>
    <m/>
    <m/>
    <n v="30"/>
    <n v="2"/>
    <n v="0"/>
    <n v="120"/>
    <n v="240"/>
    <m/>
    <s v="disponible"/>
    <n v="125"/>
    <s v="meme_pays"/>
    <m/>
    <m/>
    <n v="30"/>
    <n v="5"/>
    <n v="0"/>
    <n v="100"/>
    <n v="200"/>
    <m/>
    <s v="disponible"/>
    <s v="0_25l 0_5l 1l"/>
    <n v="1"/>
    <n v="1"/>
    <n v="1"/>
    <n v="600"/>
    <n v="800"/>
    <n v="1250"/>
    <s v="meme_pays"/>
    <m/>
    <m/>
    <n v="90"/>
    <n v="2"/>
    <n v="0"/>
    <n v="20"/>
    <n v="40"/>
    <m/>
    <s v="disponible"/>
    <n v="2000"/>
    <s v="meme_pays"/>
    <m/>
    <m/>
    <n v="60"/>
    <n v="2"/>
    <n v="0"/>
    <n v="20"/>
    <n v="100"/>
    <m/>
    <s v="disponible"/>
    <n v="3000"/>
    <s v="meme_pays"/>
    <m/>
    <m/>
    <n v="90"/>
    <n v="2"/>
    <n v="0"/>
    <n v="50"/>
    <n v="100"/>
    <m/>
    <m/>
    <m/>
    <m/>
    <m/>
    <m/>
    <m/>
    <m/>
    <m/>
    <m/>
    <m/>
    <m/>
    <m/>
    <m/>
    <m/>
    <m/>
    <m/>
    <m/>
    <m/>
    <m/>
    <m/>
    <m/>
    <m/>
    <m/>
    <m/>
    <m/>
    <m/>
    <m/>
    <m/>
    <m/>
    <m/>
    <m/>
    <m/>
    <m/>
    <m/>
    <m/>
    <m/>
    <m/>
    <m/>
    <m/>
    <m/>
    <m/>
    <m/>
    <m/>
    <m/>
    <m/>
    <m/>
    <m/>
    <m/>
    <m/>
    <m/>
    <m/>
    <m/>
    <m/>
    <m/>
    <m/>
    <m/>
    <m/>
    <m/>
    <s v="non"/>
    <m/>
    <m/>
    <m/>
    <m/>
    <m/>
    <m/>
    <m/>
    <m/>
    <m/>
    <m/>
    <m/>
    <m/>
    <m/>
    <m/>
    <m/>
    <m/>
    <m/>
    <m/>
    <m/>
    <m/>
    <m/>
    <m/>
    <m/>
    <m/>
    <m/>
    <m/>
    <m/>
    <m/>
    <m/>
    <m/>
    <m/>
    <m/>
    <m/>
    <s v="prix_hausse"/>
    <n v="0"/>
    <n v="1"/>
    <n v="0"/>
    <n v="0"/>
    <s v="gobelet_acier"/>
    <n v="0"/>
    <n v="0"/>
    <n v="0"/>
    <n v="0"/>
    <n v="0"/>
    <n v="0"/>
    <n v="0"/>
    <n v="1"/>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oint_de_vente"/>
    <s v="oui_produits"/>
    <n v="0"/>
    <n v="1"/>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baisse_un_peu"/>
    <s v="non"/>
    <m/>
    <m/>
    <m/>
    <m/>
    <m/>
    <m/>
    <m/>
    <n v="435906501"/>
    <d v="2023-06-05T08:40:47"/>
    <m/>
    <m/>
    <s v="submitted_via_web"/>
    <s v="bkf_icsm"/>
    <s v="vEg88UCoFGv45yEpkkQUHG"/>
    <m/>
  </r>
  <r>
    <n v="149"/>
    <s v="1453575b-b098-4807-b378-e43f698f6728"/>
    <d v="2023-06-04T00:00:00"/>
    <s v="dedougou"/>
    <s v="dedougou1"/>
    <d v="2023-06-04T10:21:14"/>
    <d v="2023-06-04T10:50:56"/>
    <s v="audit.csv"/>
    <m/>
    <m/>
    <s v="crs"/>
    <d v="2023-06-04T00:00:00"/>
    <s v="boucle_mouhoun"/>
    <s v="mouhoun"/>
    <x v="9"/>
    <s v="secondaire"/>
    <m/>
    <m/>
    <s v="Catholic Relief Services Burkina Faso (CRS)"/>
    <s v="Marché de Dedougou"/>
    <m/>
    <s v="oui"/>
    <m/>
    <x v="0"/>
    <m/>
    <m/>
    <s v="savon400gr"/>
    <n v="0"/>
    <n v="0"/>
    <n v="1"/>
    <n v="0"/>
    <n v="1"/>
    <m/>
    <m/>
    <m/>
    <m/>
    <m/>
    <m/>
    <m/>
    <m/>
    <m/>
    <m/>
    <m/>
    <m/>
    <m/>
    <m/>
    <m/>
    <m/>
    <m/>
    <m/>
    <m/>
    <m/>
    <m/>
    <m/>
    <m/>
    <m/>
    <m/>
    <m/>
    <m/>
    <s v="disponible"/>
    <s v="boule400g boule250g"/>
    <n v="1"/>
    <n v="1"/>
    <n v="500"/>
    <n v="350"/>
    <s v="meme_localite"/>
    <m/>
    <m/>
    <n v="30"/>
    <n v="1"/>
    <n v="0"/>
    <n v="48"/>
    <n v="240"/>
    <m/>
    <s v="non"/>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credit_informel"/>
    <n v="1"/>
    <n v="0"/>
    <n v="0"/>
    <n v="0"/>
    <n v="0"/>
    <n v="0"/>
    <n v="0"/>
    <n v="0"/>
    <n v="0"/>
    <n v="0"/>
    <n v="0"/>
    <m/>
    <s v="oui_point_de_vente"/>
    <s v="non"/>
    <n v="1"/>
    <n v="0"/>
    <n v="0"/>
    <n v="0"/>
    <n v="0"/>
    <n v="0"/>
    <s v="non_pas_de_credit"/>
    <s v="aucun"/>
    <n v="1"/>
    <n v="0"/>
    <n v="0"/>
    <n v="0"/>
    <n v="0"/>
    <n v="0"/>
    <n v="0"/>
    <n v="0"/>
    <n v="0"/>
    <n v="0"/>
    <m/>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pas_de_reponse"/>
    <m/>
    <m/>
    <m/>
    <m/>
    <m/>
    <m/>
    <m/>
    <n v="435906516"/>
    <d v="2023-06-05T08:40:51"/>
    <m/>
    <m/>
    <s v="submitted_via_web"/>
    <s v="bkf_icsm"/>
    <s v="vEg88UCoFGv45yEpkkQUHG"/>
    <m/>
  </r>
  <r>
    <n v="150"/>
    <s v="c875d132-d363-4196-82fe-76cd6dc61e63"/>
    <d v="2023-06-02T00:00:00"/>
    <s v="dedougou"/>
    <s v="dedougou1"/>
    <d v="2023-06-02T12:27:15"/>
    <d v="2023-06-04T15:15:02"/>
    <s v="audit.csv"/>
    <m/>
    <m/>
    <s v="crs"/>
    <d v="2023-06-04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5000"/>
    <s v="meme_pays"/>
    <m/>
    <m/>
    <n v="60"/>
    <n v="3"/>
    <n v="0"/>
    <n v="20"/>
    <n v="20"/>
    <m/>
    <s v="nondisponible"/>
    <m/>
    <m/>
    <m/>
    <m/>
    <m/>
    <m/>
    <m/>
    <m/>
    <m/>
    <m/>
    <s v="disponible"/>
    <n v="1250"/>
    <s v="meme_pays"/>
    <m/>
    <m/>
    <n v="90"/>
    <n v="3"/>
    <n v="0"/>
    <n v="100"/>
    <n v="20"/>
    <m/>
    <s v="disponible"/>
    <n v="2000"/>
    <s v="meme_pays"/>
    <m/>
    <m/>
    <n v="90"/>
    <n v="3"/>
    <n v="0"/>
    <n v="20"/>
    <n v="20"/>
    <m/>
    <s v="oui"/>
    <m/>
    <s v="corde"/>
    <n v="0"/>
    <n v="1"/>
    <n v="0"/>
    <n v="0"/>
    <n v="0"/>
    <m/>
    <s v="nsp"/>
    <n v="0"/>
    <n v="0"/>
    <n v="0"/>
    <n v="0"/>
    <n v="0"/>
    <n v="0"/>
    <n v="0"/>
    <n v="0"/>
    <n v="0"/>
    <n v="0"/>
    <n v="1"/>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non"/>
    <n v="1"/>
    <n v="0"/>
    <n v="0"/>
    <n v="0"/>
    <n v="0"/>
    <n v="0"/>
    <s v="non_jamais"/>
    <s v="aucun"/>
    <n v="1"/>
    <n v="0"/>
    <n v="0"/>
    <n v="0"/>
    <n v="0"/>
    <n v="0"/>
    <n v="0"/>
    <n v="0"/>
    <n v="0"/>
    <n v="0"/>
    <m/>
    <m/>
    <s v="oui_plusieurs"/>
    <s v="aucun"/>
    <n v="1"/>
    <n v="0"/>
    <n v="0"/>
    <n v="0"/>
    <n v="0"/>
    <n v="0"/>
    <n v="0"/>
    <n v="0"/>
    <n v="0"/>
    <m/>
    <s v="aucun"/>
    <n v="1"/>
    <n v="0"/>
    <n v="0"/>
    <n v="0"/>
    <n v="0"/>
    <n v="0"/>
    <n v="0"/>
    <n v="0"/>
    <n v="0"/>
    <n v="0"/>
    <m/>
    <s v="aucun"/>
    <n v="1"/>
    <n v="0"/>
    <n v="0"/>
    <n v="0"/>
    <n v="0"/>
    <n v="0"/>
    <n v="0"/>
    <n v="0"/>
    <n v="0"/>
    <m/>
    <s v="assassinat"/>
    <n v="0"/>
    <n v="0"/>
    <n v="0"/>
    <n v="0"/>
    <n v="0"/>
    <n v="0"/>
    <n v="1"/>
    <n v="0"/>
    <n v="0"/>
    <m/>
    <s v="meme"/>
    <m/>
    <m/>
    <m/>
    <s v="baisse_moyen"/>
    <s v="non"/>
    <m/>
    <m/>
    <m/>
    <m/>
    <m/>
    <m/>
    <m/>
    <n v="435906651"/>
    <d v="2023-06-05T08:41:26"/>
    <m/>
    <m/>
    <s v="submitted_via_web"/>
    <s v="bkf_icsm"/>
    <s v="vEg88UCoFGv45yEpkkQUHG"/>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A26846-3839-407F-A3EF-2EE6009760AC}" name="Tableau croisé dynamique2" cacheId="8528"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B12" firstHeaderRow="1" firstDataRow="1" firstDataCol="1"/>
  <pivotFields count="1238">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s>
  <rowFields count="1">
    <field x="23"/>
  </rowFields>
  <rowItems count="5">
    <i>
      <x/>
    </i>
    <i>
      <x v="1"/>
    </i>
    <i>
      <x v="2"/>
    </i>
    <i>
      <x v="3"/>
    </i>
    <i t="grand">
      <x/>
    </i>
  </rowItems>
  <colItems count="1">
    <i/>
  </colItems>
  <dataFields count="1">
    <dataField name="Nombre de i_taille_magasin" fld="23" subtotal="count" baseField="23" baseItem="2"/>
  </dataFields>
  <formats count="2">
    <format dxfId="15">
      <pivotArea outline="0" collapsedLevelsAreSubtotals="1" fieldPosition="0"/>
    </format>
    <format dxfId="1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07B86CF-293D-4142-8ACB-828468859C5E}" name="Tableau croisé dynamique3" cacheId="8528"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1:I32" firstHeaderRow="0" firstDataRow="1" firstDataCol="1"/>
  <pivotFields count="1238">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11">
        <item x="5"/>
        <item x="9"/>
        <item x="8"/>
        <item x="1"/>
        <item x="4"/>
        <item x="3"/>
        <item x="2"/>
        <item x="6"/>
        <item x="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s>
  <rowFields count="1">
    <field x="14"/>
  </rowFields>
  <rowItems count="11">
    <i>
      <x/>
    </i>
    <i>
      <x v="1"/>
    </i>
    <i>
      <x v="2"/>
    </i>
    <i>
      <x v="3"/>
    </i>
    <i>
      <x v="4"/>
    </i>
    <i>
      <x v="5"/>
    </i>
    <i>
      <x v="6"/>
    </i>
    <i>
      <x v="7"/>
    </i>
    <i>
      <x v="8"/>
    </i>
    <i>
      <x v="9"/>
    </i>
    <i t="grand">
      <x/>
    </i>
  </rowItems>
  <colFields count="1">
    <field x="-2"/>
  </colFields>
  <colItems count="8">
    <i>
      <x/>
    </i>
    <i i="1">
      <x v="1"/>
    </i>
    <i i="2">
      <x v="2"/>
    </i>
    <i i="3">
      <x v="3"/>
    </i>
    <i i="4">
      <x v="4"/>
    </i>
    <i i="5">
      <x v="5"/>
    </i>
    <i i="6">
      <x v="6"/>
    </i>
    <i i="7">
      <x v="7"/>
    </i>
  </colItems>
  <dataFields count="8">
    <dataField name="Somme de infrastructure_modalites_paiement_credit_informel" fld="1137" baseField="0" baseItem="0"/>
    <dataField name="Somme de infrastructure_modalites_paiement_liquide_devise_etrangere" fld="1138" baseField="0" baseItem="0"/>
    <dataField name="Somme de infrastructure_modalites_paiement_argent_mobile" fld="1139" baseField="0" baseItem="0"/>
    <dataField name="Somme de infrastructure_modalites_paiement_transfert" fld="1140" baseField="0" baseItem="0"/>
    <dataField name="Somme de infrastructure_modalites_paiement_carte_credit" fld="1141" baseField="0" baseItem="0"/>
    <dataField name="Somme de infrastructure_modalites_paiement_cheque" fld="1142" baseField="0" baseItem="0"/>
    <dataField name="Somme de infrastructure_modalites_paiement_bons" fld="1143" baseField="0" baseItem="0"/>
    <dataField name="Somme de infrastructure_modalites_paiement_troc" fld="1144" baseField="0" baseItem="0"/>
  </dataFields>
  <formats count="12">
    <format dxfId="3">
      <pivotArea type="all" dataOnly="0" outline="0" fieldPosition="0"/>
    </format>
    <format dxfId="4">
      <pivotArea outline="0" collapsedLevelsAreSubtotals="1" fieldPosition="0"/>
    </format>
    <format dxfId="5">
      <pivotArea field="14" type="button" dataOnly="0" labelOnly="1" outline="0" axis="axisRow" fieldPosition="0"/>
    </format>
    <format dxfId="6">
      <pivotArea dataOnly="0" labelOnly="1" fieldPosition="0">
        <references count="1">
          <reference field="14" count="0"/>
        </references>
      </pivotArea>
    </format>
    <format dxfId="7">
      <pivotArea dataOnly="0" labelOnly="1" grandRow="1" outline="0" fieldPosition="0"/>
    </format>
    <format dxfId="8">
      <pivotArea dataOnly="0" labelOnly="1" outline="0" fieldPosition="0">
        <references count="1">
          <reference field="4294967294" count="8">
            <x v="0"/>
            <x v="1"/>
            <x v="2"/>
            <x v="3"/>
            <x v="4"/>
            <x v="5"/>
            <x v="6"/>
            <x v="7"/>
          </reference>
        </references>
      </pivotArea>
    </format>
    <format dxfId="9">
      <pivotArea type="all" dataOnly="0" outline="0" fieldPosition="0"/>
    </format>
    <format dxfId="10">
      <pivotArea outline="0" collapsedLevelsAreSubtotals="1" fieldPosition="0"/>
    </format>
    <format dxfId="11">
      <pivotArea field="14" type="button" dataOnly="0" labelOnly="1" outline="0" axis="axisRow" fieldPosition="0"/>
    </format>
    <format dxfId="12">
      <pivotArea dataOnly="0" labelOnly="1" fieldPosition="0">
        <references count="1">
          <reference field="14" count="0"/>
        </references>
      </pivotArea>
    </format>
    <format dxfId="13">
      <pivotArea dataOnly="0" labelOnly="1" grandRow="1" outline="0" fieldPosition="0"/>
    </format>
    <format dxfId="14">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J25"/>
  <sheetViews>
    <sheetView showGridLines="0" zoomScale="90" zoomScaleNormal="90" workbookViewId="0">
      <selection activeCell="F5" sqref="F5"/>
    </sheetView>
  </sheetViews>
  <sheetFormatPr defaultColWidth="8.7109375" defaultRowHeight="16.5"/>
  <cols>
    <col min="1" max="1" width="33.7109375" style="150" customWidth="1"/>
    <col min="2" max="2" width="18.7109375" style="150" customWidth="1"/>
    <col min="3" max="3" width="67.5703125" style="150" customWidth="1"/>
    <col min="4" max="16384" width="8.7109375" style="4"/>
  </cols>
  <sheetData>
    <row r="1" spans="1:10" ht="93.95" customHeight="1">
      <c r="A1" s="259" t="s">
        <v>0</v>
      </c>
      <c r="B1" s="259"/>
      <c r="C1" s="259"/>
    </row>
    <row r="2" spans="1:10" ht="93.95" customHeight="1">
      <c r="A2" s="192"/>
      <c r="B2" s="192"/>
      <c r="C2" s="192"/>
    </row>
    <row r="3" spans="1:10" ht="17.45">
      <c r="A3" s="260" t="s">
        <v>1</v>
      </c>
      <c r="B3" s="260"/>
      <c r="C3" s="260"/>
      <c r="I3" s="147" t="s">
        <v>2</v>
      </c>
    </row>
    <row r="4" spans="1:10" ht="159" customHeight="1">
      <c r="A4" s="145" t="s">
        <v>3</v>
      </c>
      <c r="B4" s="261" t="s">
        <v>4</v>
      </c>
      <c r="C4" s="261"/>
      <c r="E4" s="146" t="s">
        <v>5</v>
      </c>
      <c r="J4"/>
    </row>
    <row r="5" spans="1:10" ht="264.95" customHeight="1">
      <c r="A5" s="145" t="s">
        <v>6</v>
      </c>
      <c r="B5" s="261" t="s">
        <v>7</v>
      </c>
      <c r="C5" s="261"/>
      <c r="E5" s="146"/>
    </row>
    <row r="6" spans="1:10" ht="15" customHeight="1">
      <c r="A6" s="145" t="s">
        <v>8</v>
      </c>
      <c r="B6" s="262" t="s">
        <v>9</v>
      </c>
      <c r="C6" s="262"/>
    </row>
    <row r="7" spans="1:10">
      <c r="A7" s="145" t="s">
        <v>10</v>
      </c>
      <c r="B7" s="261" t="s">
        <v>11</v>
      </c>
      <c r="C7" s="261"/>
    </row>
    <row r="8" spans="1:10" ht="81.95" customHeight="1">
      <c r="A8" s="145" t="s">
        <v>12</v>
      </c>
      <c r="B8" s="257" t="s">
        <v>13</v>
      </c>
      <c r="C8" s="257"/>
      <c r="E8" s="146" t="s">
        <v>14</v>
      </c>
    </row>
    <row r="9" spans="1:10">
      <c r="A9" s="145" t="s">
        <v>15</v>
      </c>
      <c r="B9" s="258">
        <v>10</v>
      </c>
      <c r="C9" s="258"/>
    </row>
    <row r="10" spans="1:10">
      <c r="A10" s="145" t="s">
        <v>16</v>
      </c>
      <c r="B10" s="258">
        <v>150</v>
      </c>
      <c r="C10" s="258"/>
    </row>
    <row r="11" spans="1:10">
      <c r="A11" s="250" t="s">
        <v>17</v>
      </c>
      <c r="B11" s="251"/>
      <c r="C11" s="252"/>
    </row>
    <row r="12" spans="1:10">
      <c r="A12" s="145" t="s">
        <v>18</v>
      </c>
      <c r="B12" s="253" t="s">
        <v>19</v>
      </c>
      <c r="C12" s="254"/>
    </row>
    <row r="13" spans="1:10" ht="14.45" customHeight="1">
      <c r="A13" s="145" t="s">
        <v>20</v>
      </c>
      <c r="B13" s="253" t="s">
        <v>21</v>
      </c>
      <c r="C13" s="254"/>
    </row>
    <row r="14" spans="1:10" ht="31.5" customHeight="1">
      <c r="A14" s="145" t="s">
        <v>22</v>
      </c>
      <c r="B14" s="253" t="s">
        <v>23</v>
      </c>
      <c r="C14" s="254"/>
    </row>
    <row r="15" spans="1:10" ht="31.5" customHeight="1">
      <c r="A15" s="145" t="s">
        <v>24</v>
      </c>
      <c r="B15" s="253" t="s">
        <v>25</v>
      </c>
      <c r="C15" s="254"/>
    </row>
    <row r="16" spans="1:10" ht="23.45" customHeight="1">
      <c r="A16" s="151" t="s">
        <v>26</v>
      </c>
      <c r="B16" s="253" t="s">
        <v>27</v>
      </c>
      <c r="C16" s="254"/>
    </row>
    <row r="17" spans="1:3" ht="23.45" customHeight="1">
      <c r="A17" s="145" t="s">
        <v>28</v>
      </c>
      <c r="B17" s="253" t="s">
        <v>29</v>
      </c>
      <c r="C17" s="254"/>
    </row>
    <row r="18" spans="1:3" ht="14.45" customHeight="1">
      <c r="A18" s="145" t="s">
        <v>30</v>
      </c>
      <c r="B18" s="253" t="s">
        <v>31</v>
      </c>
      <c r="C18" s="254"/>
    </row>
    <row r="19" spans="1:3" ht="14.45" customHeight="1">
      <c r="A19" s="145" t="s">
        <v>32</v>
      </c>
      <c r="B19" s="255" t="s">
        <v>33</v>
      </c>
      <c r="C19" s="256"/>
    </row>
    <row r="20" spans="1:3" ht="35.1" customHeight="1">
      <c r="A20" s="145" t="s">
        <v>34</v>
      </c>
      <c r="B20" s="253" t="s">
        <v>35</v>
      </c>
      <c r="C20" s="254"/>
    </row>
    <row r="21" spans="1:3" ht="14.45" customHeight="1">
      <c r="A21" s="145" t="s">
        <v>36</v>
      </c>
      <c r="B21" s="253" t="s">
        <v>37</v>
      </c>
      <c r="C21" s="254"/>
    </row>
    <row r="22" spans="1:3" ht="15" customHeight="1">
      <c r="A22" s="145" t="s">
        <v>38</v>
      </c>
      <c r="B22" s="253" t="s">
        <v>39</v>
      </c>
      <c r="C22" s="254"/>
    </row>
    <row r="23" spans="1:3">
      <c r="A23" s="250" t="s">
        <v>40</v>
      </c>
      <c r="B23" s="251"/>
      <c r="C23" s="252"/>
    </row>
    <row r="24" spans="1:3" ht="14.45" customHeight="1">
      <c r="A24" s="148" t="s">
        <v>41</v>
      </c>
      <c r="B24" s="263" t="s">
        <v>42</v>
      </c>
      <c r="C24" s="264"/>
    </row>
    <row r="25" spans="1:3">
      <c r="A25" s="149" t="s">
        <v>43</v>
      </c>
      <c r="B25" s="265" t="s">
        <v>44</v>
      </c>
      <c r="C25" s="266"/>
    </row>
  </sheetData>
  <mergeCells count="24">
    <mergeCell ref="A23:C23"/>
    <mergeCell ref="B24:C24"/>
    <mergeCell ref="B25:C25"/>
    <mergeCell ref="B21:C21"/>
    <mergeCell ref="B22:C22"/>
    <mergeCell ref="B8:C8"/>
    <mergeCell ref="B9:C9"/>
    <mergeCell ref="B10:C10"/>
    <mergeCell ref="A1:C1"/>
    <mergeCell ref="A3:C3"/>
    <mergeCell ref="B4:C4"/>
    <mergeCell ref="B5:C5"/>
    <mergeCell ref="B6:C6"/>
    <mergeCell ref="B7:C7"/>
    <mergeCell ref="A11:C11"/>
    <mergeCell ref="B12:C12"/>
    <mergeCell ref="B13:C13"/>
    <mergeCell ref="B20:C20"/>
    <mergeCell ref="B14:C14"/>
    <mergeCell ref="B18:C18"/>
    <mergeCell ref="B16:C16"/>
    <mergeCell ref="B17:C17"/>
    <mergeCell ref="B15:C15"/>
    <mergeCell ref="B19:C19"/>
  </mergeCells>
  <conditionalFormatting sqref="A4:B10 A11 A12:B15 B16 A23:A25">
    <cfRule type="expression" dxfId="2" priority="4">
      <formula>MOD(ROW(),2)</formula>
    </cfRule>
  </conditionalFormatting>
  <conditionalFormatting sqref="A17:B22">
    <cfRule type="expression" dxfId="1" priority="1">
      <formula>MOD(ROW(),2)</formula>
    </cfRule>
  </conditionalFormatting>
  <conditionalFormatting sqref="B24">
    <cfRule type="expression" dxfId="0" priority="2">
      <formula>MOD(ROW(),2)</formula>
    </cfRule>
  </conditionalFormatting>
  <hyperlinks>
    <hyperlink ref="B6:C6" r:id="rId1" display="Termes de references " xr:uid="{197D3C07-14D7-4D8B-8B96-92CF0AF20FE6}"/>
    <hyperlink ref="B24" r:id="rId2" xr:uid="{06080ABE-88F9-48EE-AB5B-AE2202CC085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A78B-6FEA-4974-B76B-DDB18FB4EDFB}">
  <dimension ref="A1:AUP151"/>
  <sheetViews>
    <sheetView topLeftCell="RE1" workbookViewId="0">
      <selection activeCell="RT19" sqref="RT19"/>
    </sheetView>
  </sheetViews>
  <sheetFormatPr defaultColWidth="8.85546875" defaultRowHeight="17.45"/>
  <cols>
    <col min="1" max="1" width="9.140625" style="18" bestFit="1" customWidth="1"/>
    <col min="2" max="2" width="8.85546875" style="18"/>
    <col min="3" max="3" width="26.7109375" style="144" customWidth="1"/>
    <col min="4" max="4" width="26.7109375" style="18" customWidth="1"/>
    <col min="5" max="5" width="18.28515625" style="18" bestFit="1" customWidth="1"/>
    <col min="6" max="7" width="20.7109375" style="144" customWidth="1"/>
    <col min="8" max="11" width="8.85546875" style="18"/>
    <col min="12" max="12" width="20.7109375" style="144" customWidth="1"/>
    <col min="13" max="27" width="8.85546875" style="18"/>
    <col min="28" max="32" width="9.140625" style="18" bestFit="1" customWidth="1"/>
    <col min="33" max="34" width="8.85546875" style="18"/>
    <col min="35" max="35" width="9.140625" style="18" bestFit="1" customWidth="1"/>
    <col min="36" max="38" width="8.85546875" style="18"/>
    <col min="39" max="43" width="9.140625" style="18" bestFit="1" customWidth="1"/>
    <col min="44" max="46" width="8.85546875" style="18"/>
    <col min="47" max="50" width="9.140625" style="18" bestFit="1" customWidth="1"/>
    <col min="51" max="53" width="8.85546875" style="18"/>
    <col min="54" max="58" width="9.140625" style="18" bestFit="1" customWidth="1"/>
    <col min="59" max="61" width="8.85546875" style="18"/>
    <col min="62" max="65" width="9.140625" style="18" bestFit="1" customWidth="1"/>
    <col min="66" max="68" width="8.85546875" style="18"/>
    <col min="69" max="73" width="9.140625" style="18" bestFit="1" customWidth="1"/>
    <col min="74" max="77" width="8.85546875" style="18"/>
    <col min="78" max="81" width="9.140625" style="18" bestFit="1" customWidth="1"/>
    <col min="82" max="82" width="8.85546875" style="18"/>
    <col min="83" max="83" width="13.5703125" style="18" customWidth="1"/>
    <col min="84" max="94" width="9.140625" style="18" bestFit="1" customWidth="1"/>
    <col min="95" max="97" width="8.85546875" style="18"/>
    <col min="98" max="101" width="9.140625" style="18" bestFit="1" customWidth="1"/>
    <col min="102" max="102" width="8.85546875" style="18"/>
    <col min="103" max="106" width="9.140625" style="18" bestFit="1" customWidth="1"/>
    <col min="107" max="107" width="8.85546875" style="18"/>
    <col min="108" max="119" width="9.140625" style="18" bestFit="1" customWidth="1"/>
    <col min="120" max="141" width="8.85546875" style="18"/>
    <col min="142" max="147" width="9.140625" style="18" bestFit="1" customWidth="1"/>
    <col min="148" max="149" width="8.85546875" style="18"/>
    <col min="150" max="150" width="9.140625" style="18" bestFit="1" customWidth="1"/>
    <col min="151" max="153" width="8.85546875" style="18"/>
    <col min="154" max="158" width="9.140625" style="18" bestFit="1" customWidth="1"/>
    <col min="159" max="160" width="8.85546875" style="18"/>
    <col min="161" max="161" width="9.140625" style="18" bestFit="1" customWidth="1"/>
    <col min="162" max="164" width="8.85546875" style="18"/>
    <col min="165" max="169" width="9.140625" style="18" bestFit="1" customWidth="1"/>
    <col min="170" max="171" width="8.85546875" style="18"/>
    <col min="172" max="172" width="9.140625" style="18" bestFit="1" customWidth="1"/>
    <col min="173" max="175" width="8.85546875" style="18"/>
    <col min="176" max="180" width="9.140625" style="18" bestFit="1" customWidth="1"/>
    <col min="181" max="182" width="8.85546875" style="18"/>
    <col min="183" max="183" width="9.140625" style="18" bestFit="1" customWidth="1"/>
    <col min="184" max="186" width="8.85546875" style="18"/>
    <col min="187" max="191" width="9.140625" style="18" bestFit="1" customWidth="1"/>
    <col min="192" max="195" width="8.85546875" style="18"/>
    <col min="196" max="200" width="9.140625" style="18" bestFit="1" customWidth="1"/>
    <col min="201" max="202" width="8.85546875" style="18"/>
    <col min="203" max="213" width="9.140625" style="18" bestFit="1" customWidth="1"/>
    <col min="214" max="216" width="8.85546875" style="18"/>
    <col min="217" max="220" width="9.140625" style="18" bestFit="1" customWidth="1"/>
    <col min="221" max="221" width="8.85546875" style="18"/>
    <col min="222" max="226" width="9.140625" style="18" bestFit="1" customWidth="1"/>
    <col min="227" max="227" width="8.85546875" style="18"/>
    <col min="228" max="239" width="9.140625" style="18" bestFit="1" customWidth="1"/>
    <col min="240" max="262" width="8.85546875" style="18"/>
    <col min="263" max="280" width="9.140625" style="18" bestFit="1" customWidth="1"/>
    <col min="281" max="282" width="8.85546875" style="18"/>
    <col min="283" max="283" width="9.140625" style="18" bestFit="1" customWidth="1"/>
    <col min="284" max="286" width="8.85546875" style="18"/>
    <col min="287" max="291" width="9.140625" style="18" bestFit="1" customWidth="1"/>
    <col min="292" max="294" width="8.85546875" style="18"/>
    <col min="295" max="298" width="9.140625" style="18" bestFit="1" customWidth="1"/>
    <col min="299" max="301" width="8.85546875" style="18"/>
    <col min="302" max="306" width="9.140625" style="18" bestFit="1" customWidth="1"/>
    <col min="307" max="309" width="8.85546875" style="18"/>
    <col min="310" max="315" width="9.140625" style="18" bestFit="1" customWidth="1"/>
    <col min="316" max="318" width="8.85546875" style="18"/>
    <col min="319" max="323" width="9.140625" style="18" bestFit="1" customWidth="1"/>
    <col min="324" max="325" width="8.85546875" style="18"/>
    <col min="326" max="326" width="9.140625" style="18" bestFit="1" customWidth="1"/>
    <col min="327" max="329" width="8.85546875" style="18"/>
    <col min="330" max="334" width="9.140625" style="18" bestFit="1" customWidth="1"/>
    <col min="335" max="336" width="8.85546875" style="18"/>
    <col min="337" max="337" width="9.140625" style="18" bestFit="1" customWidth="1"/>
    <col min="338" max="340" width="8.85546875" style="18"/>
    <col min="341" max="345" width="9.140625" style="18" bestFit="1" customWidth="1"/>
    <col min="346" max="347" width="8.85546875" style="18"/>
    <col min="348" max="348" width="9.140625" style="18" bestFit="1" customWidth="1"/>
    <col min="349" max="351" width="8.85546875" style="18"/>
    <col min="352" max="356" width="9.140625" style="18" bestFit="1" customWidth="1"/>
    <col min="357" max="358" width="8.85546875" style="18"/>
    <col min="359" max="359" width="9.140625" style="18" bestFit="1" customWidth="1"/>
    <col min="360" max="362" width="8.85546875" style="18"/>
    <col min="363" max="367" width="9.140625" style="18" bestFit="1" customWidth="1"/>
    <col min="368" max="370" width="8.85546875" style="18"/>
    <col min="371" max="376" width="9.140625" style="18" bestFit="1" customWidth="1"/>
    <col min="377" max="379" width="8.85546875" style="18"/>
    <col min="380" max="384" width="9.140625" style="18" bestFit="1" customWidth="1"/>
    <col min="385" max="386" width="8.85546875" style="18"/>
    <col min="387" max="387" width="9.140625" style="18" bestFit="1" customWidth="1"/>
    <col min="388" max="390" width="8.85546875" style="18"/>
    <col min="391" max="395" width="9.140625" style="18" bestFit="1" customWidth="1"/>
    <col min="396" max="397" width="8.85546875" style="18"/>
    <col min="398" max="398" width="9.140625" style="18" bestFit="1" customWidth="1"/>
    <col min="399" max="401" width="8.85546875" style="18"/>
    <col min="402" max="406" width="9.140625" style="18" bestFit="1" customWidth="1"/>
    <col min="407" max="408" width="8.85546875" style="18"/>
    <col min="409" max="409" width="9.140625" style="18" bestFit="1" customWidth="1"/>
    <col min="410" max="412" width="8.85546875" style="18"/>
    <col min="413" max="417" width="9.140625" style="18" bestFit="1" customWidth="1"/>
    <col min="418" max="419" width="8.85546875" style="18"/>
    <col min="420" max="420" width="9.140625" style="18" bestFit="1" customWidth="1"/>
    <col min="421" max="423" width="8.85546875" style="18"/>
    <col min="424" max="428" width="9.140625" style="18" bestFit="1" customWidth="1"/>
    <col min="429" max="430" width="8.85546875" style="18"/>
    <col min="431" max="431" width="9.140625" style="18" bestFit="1" customWidth="1"/>
    <col min="432" max="434" width="8.85546875" style="18"/>
    <col min="435" max="439" width="9.140625" style="18" bestFit="1" customWidth="1"/>
    <col min="440" max="442" width="8.85546875" style="18"/>
    <col min="443" max="443" width="9.140625" style="18" bestFit="1" customWidth="1"/>
    <col min="444" max="448" width="8.85546875" style="18"/>
    <col min="449" max="453" width="9.140625" style="18" bestFit="1" customWidth="1"/>
    <col min="454" max="455" width="8.85546875" style="18"/>
    <col min="456" max="456" width="9.140625" style="18" bestFit="1" customWidth="1"/>
    <col min="457" max="459" width="8.85546875" style="18"/>
    <col min="460" max="464" width="9.140625" style="18" bestFit="1" customWidth="1"/>
    <col min="465" max="468" width="8.85546875" style="18"/>
    <col min="469" max="484" width="9.140625" style="18" bestFit="1" customWidth="1"/>
    <col min="485" max="486" width="8.85546875" style="18"/>
    <col min="487" max="497" width="9.140625" style="18" bestFit="1" customWidth="1"/>
    <col min="498" max="500" width="8.85546875" style="18"/>
    <col min="501" max="504" width="9.140625" style="18" bestFit="1" customWidth="1"/>
    <col min="505" max="505" width="8.85546875" style="18"/>
    <col min="506" max="521" width="9.140625" style="18" bestFit="1" customWidth="1"/>
    <col min="522" max="522" width="8.85546875" style="18"/>
    <col min="523" max="534" width="9.140625" style="18" bestFit="1" customWidth="1"/>
    <col min="535" max="536" width="8.85546875" style="18"/>
    <col min="537" max="552" width="9.140625" style="18" bestFit="1" customWidth="1"/>
    <col min="553" max="553" width="8.85546875" style="18"/>
    <col min="554" max="565" width="9.140625" style="18" bestFit="1" customWidth="1"/>
    <col min="566" max="569" width="8.85546875" style="18"/>
    <col min="570" max="598" width="9.140625" style="18" bestFit="1" customWidth="1"/>
    <col min="599" max="601" width="8.85546875" style="18"/>
    <col min="602" max="604" width="9.140625" style="18" bestFit="1" customWidth="1"/>
    <col min="605" max="605" width="8.85546875" style="18"/>
    <col min="606" max="606" width="9.140625" style="18" bestFit="1" customWidth="1"/>
    <col min="607" max="610" width="8.85546875" style="18"/>
    <col min="611" max="615" width="9.140625" style="18" bestFit="1" customWidth="1"/>
    <col min="616" max="618" width="8.85546875" style="18"/>
    <col min="619" max="621" width="9.140625" style="18" bestFit="1" customWidth="1"/>
    <col min="622" max="622" width="8.85546875" style="18"/>
    <col min="623" max="623" width="9.140625" style="18" bestFit="1" customWidth="1"/>
    <col min="624" max="627" width="8.85546875" style="18"/>
    <col min="628" max="632" width="9.140625" style="18" bestFit="1" customWidth="1"/>
    <col min="633" max="635" width="8.85546875" style="18"/>
    <col min="636" max="638" width="9.140625" style="18" bestFit="1" customWidth="1"/>
    <col min="639" max="639" width="8.85546875" style="18"/>
    <col min="640" max="640" width="9.140625" style="18" bestFit="1" customWidth="1"/>
    <col min="641" max="644" width="8.85546875" style="18"/>
    <col min="645" max="649" width="9.140625" style="18" bestFit="1" customWidth="1"/>
    <col min="650" max="652" width="8.85546875" style="18"/>
    <col min="653" max="655" width="9.140625" style="18" bestFit="1" customWidth="1"/>
    <col min="656" max="656" width="8.85546875" style="18"/>
    <col min="657" max="657" width="9.140625" style="18" bestFit="1" customWidth="1"/>
    <col min="658" max="661" width="8.85546875" style="18"/>
    <col min="662" max="666" width="9.140625" style="18" bestFit="1" customWidth="1"/>
    <col min="667" max="669" width="8.85546875" style="18"/>
    <col min="670" max="673" width="9.140625" style="18" bestFit="1" customWidth="1"/>
    <col min="674" max="678" width="8.85546875" style="18"/>
    <col min="679" max="683" width="9.140625" style="18" bestFit="1" customWidth="1"/>
    <col min="684" max="686" width="8.85546875" style="18"/>
    <col min="687" max="690" width="9.140625" style="18" bestFit="1" customWidth="1"/>
    <col min="691" max="695" width="8.85546875" style="18"/>
    <col min="696" max="700" width="9.140625" style="18" bestFit="1" customWidth="1"/>
    <col min="701" max="763" width="8.85546875" style="18"/>
    <col min="764" max="764" width="9.140625" style="18" bestFit="1" customWidth="1"/>
    <col min="765" max="767" width="8.85546875" style="18"/>
    <col min="768" max="772" width="9.140625" style="18" bestFit="1" customWidth="1"/>
    <col min="773" max="774" width="8.85546875" style="18"/>
    <col min="775" max="775" width="9.140625" style="18" bestFit="1" customWidth="1"/>
    <col min="776" max="778" width="8.85546875" style="18"/>
    <col min="779" max="783" width="9.140625" style="18" bestFit="1" customWidth="1"/>
    <col min="784" max="785" width="8.85546875" style="18"/>
    <col min="786" max="786" width="9.140625" style="18" bestFit="1" customWidth="1"/>
    <col min="787" max="789" width="8.85546875" style="18"/>
    <col min="790" max="794" width="9.140625" style="18" bestFit="1" customWidth="1"/>
    <col min="795" max="796" width="8.85546875" style="18"/>
    <col min="797" max="797" width="9.140625" style="18" bestFit="1" customWidth="1"/>
    <col min="798" max="800" width="8.85546875" style="18"/>
    <col min="801" max="805" width="9.140625" style="18" bestFit="1" customWidth="1"/>
    <col min="806" max="807" width="8.85546875" style="18"/>
    <col min="808" max="808" width="9.140625" style="18" bestFit="1" customWidth="1"/>
    <col min="809" max="811" width="8.85546875" style="18"/>
    <col min="812" max="816" width="9.140625" style="18" bestFit="1" customWidth="1"/>
    <col min="817" max="819" width="8.85546875" style="18"/>
    <col min="820" max="822" width="9.140625" style="18" bestFit="1" customWidth="1"/>
    <col min="823" max="823" width="8.85546875" style="18"/>
    <col min="824" max="824" width="9.140625" style="18" bestFit="1" customWidth="1"/>
    <col min="825" max="828" width="8.85546875" style="18"/>
    <col min="829" max="833" width="9.140625" style="18" bestFit="1" customWidth="1"/>
    <col min="834" max="836" width="8.85546875" style="18"/>
    <col min="837" max="839" width="9.140625" style="18" bestFit="1" customWidth="1"/>
    <col min="840" max="840" width="8.85546875" style="18"/>
    <col min="841" max="841" width="9.140625" style="18" bestFit="1" customWidth="1"/>
    <col min="842" max="845" width="8.85546875" style="18"/>
    <col min="846" max="850" width="9.140625" style="18" bestFit="1" customWidth="1"/>
    <col min="851" max="870" width="8.85546875" style="18"/>
    <col min="871" max="873" width="9.140625" style="18" bestFit="1" customWidth="1"/>
    <col min="874" max="874" width="8.85546875" style="18"/>
    <col min="875" max="875" width="9.140625" style="18" bestFit="1" customWidth="1"/>
    <col min="876" max="879" width="8.85546875" style="18"/>
    <col min="880" max="884" width="9.140625" style="18" bestFit="1" customWidth="1"/>
    <col min="885" max="887" width="8.85546875" style="18"/>
    <col min="888" max="890" width="9.140625" style="18" bestFit="1" customWidth="1"/>
    <col min="891" max="892" width="8.85546875" style="18"/>
    <col min="893" max="893" width="9.140625" style="18" bestFit="1" customWidth="1"/>
    <col min="894" max="896" width="8.85546875" style="18"/>
    <col min="897" max="901" width="9.140625" style="18" bestFit="1" customWidth="1"/>
    <col min="902" max="904" width="8.85546875" style="18"/>
    <col min="905" max="906" width="9.140625" style="18" bestFit="1" customWidth="1"/>
    <col min="907" max="907" width="8.85546875" style="18"/>
    <col min="908" max="908" width="9.140625" style="18" bestFit="1" customWidth="1"/>
    <col min="909" max="911" width="8.85546875" style="18"/>
    <col min="912" max="916" width="9.140625" style="18" bestFit="1" customWidth="1"/>
    <col min="917" max="919" width="8.85546875" style="18"/>
    <col min="920" max="921" width="9.140625" style="18" bestFit="1" customWidth="1"/>
    <col min="922" max="922" width="8.85546875" style="18"/>
    <col min="923" max="923" width="9.140625" style="18" bestFit="1" customWidth="1"/>
    <col min="924" max="926" width="8.85546875" style="18"/>
    <col min="927" max="931" width="9.140625" style="18" bestFit="1" customWidth="1"/>
    <col min="932" max="933" width="8.85546875" style="18"/>
    <col min="934" max="934" width="9.140625" style="18" bestFit="1" customWidth="1"/>
    <col min="935" max="937" width="8.85546875" style="18"/>
    <col min="938" max="942" width="9.140625" style="18" bestFit="1" customWidth="1"/>
    <col min="943" max="945" width="8.85546875" style="18"/>
    <col min="946" max="948" width="9.140625" style="18" bestFit="1" customWidth="1"/>
    <col min="949" max="950" width="8.85546875" style="18"/>
    <col min="951" max="951" width="9.140625" style="18" bestFit="1" customWidth="1"/>
    <col min="952" max="954" width="8.85546875" style="18"/>
    <col min="955" max="959" width="9.140625" style="18" bestFit="1" customWidth="1"/>
    <col min="960" max="962" width="8.85546875" style="18"/>
    <col min="963" max="966" width="9.140625" style="18" bestFit="1" customWidth="1"/>
    <col min="967" max="969" width="8.85546875" style="18"/>
    <col min="970" max="974" width="9.140625" style="18" bestFit="1" customWidth="1"/>
    <col min="975" max="976" width="8.85546875" style="18"/>
    <col min="977" max="977" width="9.140625" style="18" bestFit="1" customWidth="1"/>
    <col min="978" max="980" width="8.85546875" style="18"/>
    <col min="981" max="985" width="9.140625" style="18" bestFit="1" customWidth="1"/>
    <col min="986" max="989" width="8.85546875" style="18"/>
    <col min="990" max="1017" width="9.140625" style="18" bestFit="1" customWidth="1"/>
    <col min="1018" max="1019" width="8.85546875" style="18"/>
    <col min="1020" max="1031" width="9.140625" style="18" bestFit="1" customWidth="1"/>
    <col min="1032" max="1034" width="8.85546875" style="18"/>
    <col min="1035" max="1038" width="9.140625" style="18" bestFit="1" customWidth="1"/>
    <col min="1039" max="1124" width="8.85546875" style="18"/>
    <col min="1125" max="1125" width="12" style="18" customWidth="1"/>
    <col min="1126" max="1135" width="9.140625" style="18" bestFit="1" customWidth="1"/>
    <col min="1136" max="1137" width="8.85546875" style="18"/>
    <col min="1138" max="1148" width="9.140625" style="18" bestFit="1" customWidth="1"/>
    <col min="1149" max="1151" width="8.85546875" style="18"/>
    <col min="1152" max="1157" width="9.140625" style="18" bestFit="1" customWidth="1"/>
    <col min="1158" max="1159" width="8.85546875" style="18"/>
    <col min="1160" max="1169" width="9.140625" style="18" bestFit="1" customWidth="1"/>
    <col min="1170" max="1173" width="8.85546875" style="18"/>
    <col min="1174" max="1182" width="9.140625" style="18" bestFit="1" customWidth="1"/>
    <col min="1183" max="1184" width="8.85546875" style="18"/>
    <col min="1185" max="1194" width="9.140625" style="18" bestFit="1" customWidth="1"/>
    <col min="1195" max="1196" width="8.85546875" style="18"/>
    <col min="1197" max="1205" width="9.140625" style="18" bestFit="1" customWidth="1"/>
    <col min="1206" max="1207" width="8.85546875" style="18"/>
    <col min="1208" max="1216" width="9.140625" style="18" bestFit="1" customWidth="1"/>
    <col min="1217" max="1230" width="8.85546875" style="18"/>
    <col min="1231" max="1231" width="12.28515625" style="18" bestFit="1" customWidth="1"/>
    <col min="1232" max="1232" width="20.7109375" style="144" customWidth="1"/>
    <col min="1233" max="16384" width="8.85546875" style="18"/>
  </cols>
  <sheetData>
    <row r="1" spans="1:1238" s="2" customFormat="1">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63</v>
      </c>
      <c r="T1" s="2" t="s">
        <v>64</v>
      </c>
      <c r="U1" s="2" t="s">
        <v>65</v>
      </c>
      <c r="V1" s="2" t="s">
        <v>66</v>
      </c>
      <c r="W1" s="2" t="s">
        <v>67</v>
      </c>
      <c r="X1" s="2" t="s">
        <v>68</v>
      </c>
      <c r="Y1" s="2" t="s">
        <v>69</v>
      </c>
      <c r="Z1" s="2" t="s">
        <v>70</v>
      </c>
      <c r="AA1" s="2" t="s">
        <v>71</v>
      </c>
      <c r="AB1" s="2" t="s">
        <v>72</v>
      </c>
      <c r="AC1" s="2" t="s">
        <v>73</v>
      </c>
      <c r="AD1" s="2" t="s">
        <v>74</v>
      </c>
      <c r="AE1" s="2" t="s">
        <v>75</v>
      </c>
      <c r="AF1" s="2" t="s">
        <v>76</v>
      </c>
      <c r="AG1" s="2" t="s">
        <v>77</v>
      </c>
      <c r="AH1" s="2" t="s">
        <v>78</v>
      </c>
      <c r="AI1" s="2" t="s">
        <v>79</v>
      </c>
      <c r="AJ1" s="2" t="s">
        <v>80</v>
      </c>
      <c r="AK1" s="2" t="s">
        <v>81</v>
      </c>
      <c r="AL1" s="2" t="s">
        <v>82</v>
      </c>
      <c r="AM1" s="2" t="s">
        <v>83</v>
      </c>
      <c r="AN1" s="2" t="s">
        <v>84</v>
      </c>
      <c r="AO1" s="2" t="s">
        <v>85</v>
      </c>
      <c r="AP1" s="2" t="s">
        <v>86</v>
      </c>
      <c r="AQ1" s="2" t="s">
        <v>87</v>
      </c>
      <c r="AR1" s="2" t="s">
        <v>88</v>
      </c>
      <c r="AS1" s="2" t="s">
        <v>89</v>
      </c>
      <c r="AT1" s="2" t="s">
        <v>90</v>
      </c>
      <c r="AU1" s="2" t="s">
        <v>91</v>
      </c>
      <c r="AV1" s="2" t="s">
        <v>92</v>
      </c>
      <c r="AW1" s="2" t="s">
        <v>93</v>
      </c>
      <c r="AX1" s="2" t="s">
        <v>94</v>
      </c>
      <c r="AY1" s="2" t="s">
        <v>95</v>
      </c>
      <c r="AZ1" s="2" t="s">
        <v>96</v>
      </c>
      <c r="BA1" s="2" t="s">
        <v>97</v>
      </c>
      <c r="BB1" s="2" t="s">
        <v>98</v>
      </c>
      <c r="BC1" s="2" t="s">
        <v>99</v>
      </c>
      <c r="BD1" s="2" t="s">
        <v>100</v>
      </c>
      <c r="BE1" s="2" t="s">
        <v>101</v>
      </c>
      <c r="BF1" s="2" t="s">
        <v>102</v>
      </c>
      <c r="BG1" s="2" t="s">
        <v>103</v>
      </c>
      <c r="BH1" s="2" t="s">
        <v>104</v>
      </c>
      <c r="BI1" s="2" t="s">
        <v>105</v>
      </c>
      <c r="BJ1" s="2" t="s">
        <v>106</v>
      </c>
      <c r="BK1" s="2" t="s">
        <v>107</v>
      </c>
      <c r="BL1" s="2" t="s">
        <v>108</v>
      </c>
      <c r="BM1" s="2" t="s">
        <v>109</v>
      </c>
      <c r="BN1" s="2" t="s">
        <v>110</v>
      </c>
      <c r="BO1" s="2" t="s">
        <v>111</v>
      </c>
      <c r="BP1" s="2" t="s">
        <v>112</v>
      </c>
      <c r="BQ1" s="2" t="s">
        <v>113</v>
      </c>
      <c r="BR1" s="2" t="s">
        <v>114</v>
      </c>
      <c r="BS1" s="2" t="s">
        <v>115</v>
      </c>
      <c r="BT1" s="2" t="s">
        <v>116</v>
      </c>
      <c r="BU1" s="2" t="s">
        <v>117</v>
      </c>
      <c r="BV1" s="2" t="s">
        <v>118</v>
      </c>
      <c r="BW1" s="2" t="s">
        <v>119</v>
      </c>
      <c r="BX1" s="2" t="s">
        <v>120</v>
      </c>
      <c r="BY1" s="2" t="s">
        <v>121</v>
      </c>
      <c r="BZ1" s="2" t="s">
        <v>122</v>
      </c>
      <c r="CA1" s="2" t="s">
        <v>123</v>
      </c>
      <c r="CB1" s="2" t="s">
        <v>124</v>
      </c>
      <c r="CC1" s="2" t="s">
        <v>125</v>
      </c>
      <c r="CD1" s="2" t="s">
        <v>126</v>
      </c>
      <c r="CE1" s="2" t="s">
        <v>127</v>
      </c>
      <c r="CF1" s="2" t="s">
        <v>128</v>
      </c>
      <c r="CG1" s="2" t="s">
        <v>129</v>
      </c>
      <c r="CH1" s="2" t="s">
        <v>130</v>
      </c>
      <c r="CI1" s="2" t="s">
        <v>131</v>
      </c>
      <c r="CJ1" s="2" t="s">
        <v>132</v>
      </c>
      <c r="CK1" s="2" t="s">
        <v>133</v>
      </c>
      <c r="CL1" s="2" t="s">
        <v>134</v>
      </c>
      <c r="CM1" s="2" t="s">
        <v>135</v>
      </c>
      <c r="CN1" s="2" t="s">
        <v>136</v>
      </c>
      <c r="CO1" s="2" t="s">
        <v>137</v>
      </c>
      <c r="CP1" s="2" t="s">
        <v>138</v>
      </c>
      <c r="CQ1" s="2" t="s">
        <v>139</v>
      </c>
      <c r="CR1" s="2" t="s">
        <v>140</v>
      </c>
      <c r="CS1" s="2" t="s">
        <v>141</v>
      </c>
      <c r="CT1" s="2" t="s">
        <v>142</v>
      </c>
      <c r="CU1" s="2" t="s">
        <v>143</v>
      </c>
      <c r="CV1" s="2" t="s">
        <v>144</v>
      </c>
      <c r="CW1" s="2" t="s">
        <v>145</v>
      </c>
      <c r="CX1" s="2" t="s">
        <v>146</v>
      </c>
      <c r="CY1" s="2" t="s">
        <v>147</v>
      </c>
      <c r="CZ1" s="2" t="s">
        <v>148</v>
      </c>
      <c r="DA1" s="2" t="s">
        <v>149</v>
      </c>
      <c r="DB1" s="2" t="s">
        <v>150</v>
      </c>
      <c r="DC1" s="2" t="s">
        <v>151</v>
      </c>
      <c r="DD1" s="2" t="s">
        <v>152</v>
      </c>
      <c r="DE1" s="2" t="s">
        <v>153</v>
      </c>
      <c r="DF1" s="2" t="s">
        <v>154</v>
      </c>
      <c r="DG1" s="2" t="s">
        <v>155</v>
      </c>
      <c r="DH1" s="2" t="s">
        <v>156</v>
      </c>
      <c r="DI1" s="2" t="s">
        <v>157</v>
      </c>
      <c r="DJ1" s="2" t="s">
        <v>158</v>
      </c>
      <c r="DK1" s="2" t="s">
        <v>159</v>
      </c>
      <c r="DL1" s="2" t="s">
        <v>160</v>
      </c>
      <c r="DM1" s="2" t="s">
        <v>161</v>
      </c>
      <c r="DN1" s="2" t="s">
        <v>162</v>
      </c>
      <c r="DO1" s="2" t="s">
        <v>163</v>
      </c>
      <c r="DP1" s="2" t="s">
        <v>164</v>
      </c>
      <c r="DQ1" s="2" t="s">
        <v>165</v>
      </c>
      <c r="DR1" s="2" t="s">
        <v>166</v>
      </c>
      <c r="DS1" s="2" t="s">
        <v>167</v>
      </c>
      <c r="DT1" s="2" t="s">
        <v>168</v>
      </c>
      <c r="DU1" s="2" t="s">
        <v>169</v>
      </c>
      <c r="DV1" s="2" t="s">
        <v>170</v>
      </c>
      <c r="DW1" s="2" t="s">
        <v>171</v>
      </c>
      <c r="DX1" s="2" t="s">
        <v>172</v>
      </c>
      <c r="DY1" s="2" t="s">
        <v>173</v>
      </c>
      <c r="DZ1" s="2" t="s">
        <v>174</v>
      </c>
      <c r="EA1" s="2" t="s">
        <v>175</v>
      </c>
      <c r="EB1" s="2" t="s">
        <v>176</v>
      </c>
      <c r="EC1" s="2" t="s">
        <v>177</v>
      </c>
      <c r="ED1" s="2" t="s">
        <v>178</v>
      </c>
      <c r="EE1" s="2" t="s">
        <v>179</v>
      </c>
      <c r="EF1" s="2" t="s">
        <v>180</v>
      </c>
      <c r="EG1" s="2" t="s">
        <v>181</v>
      </c>
      <c r="EH1" s="2" t="s">
        <v>182</v>
      </c>
      <c r="EI1" s="2" t="s">
        <v>183</v>
      </c>
      <c r="EJ1" s="2" t="s">
        <v>184</v>
      </c>
      <c r="EK1" s="2" t="s">
        <v>185</v>
      </c>
      <c r="EL1" s="2" t="s">
        <v>186</v>
      </c>
      <c r="EM1" s="2" t="s">
        <v>187</v>
      </c>
      <c r="EN1" s="2" t="s">
        <v>188</v>
      </c>
      <c r="EO1" s="2" t="s">
        <v>189</v>
      </c>
      <c r="EP1" s="2" t="s">
        <v>190</v>
      </c>
      <c r="EQ1" s="2" t="s">
        <v>191</v>
      </c>
      <c r="ER1" s="2" t="s">
        <v>192</v>
      </c>
      <c r="ES1" s="2" t="s">
        <v>193</v>
      </c>
      <c r="ET1" s="2" t="s">
        <v>194</v>
      </c>
      <c r="EU1" s="2" t="s">
        <v>195</v>
      </c>
      <c r="EV1" s="2" t="s">
        <v>196</v>
      </c>
      <c r="EW1" s="2" t="s">
        <v>197</v>
      </c>
      <c r="EX1" s="2" t="s">
        <v>198</v>
      </c>
      <c r="EY1" s="2" t="s">
        <v>199</v>
      </c>
      <c r="EZ1" s="2" t="s">
        <v>200</v>
      </c>
      <c r="FA1" s="2" t="s">
        <v>201</v>
      </c>
      <c r="FB1" s="2" t="s">
        <v>202</v>
      </c>
      <c r="FC1" s="2" t="s">
        <v>203</v>
      </c>
      <c r="FD1" s="2" t="s">
        <v>204</v>
      </c>
      <c r="FE1" s="2" t="s">
        <v>205</v>
      </c>
      <c r="FF1" s="2" t="s">
        <v>206</v>
      </c>
      <c r="FG1" s="2" t="s">
        <v>207</v>
      </c>
      <c r="FH1" s="2" t="s">
        <v>208</v>
      </c>
      <c r="FI1" s="2" t="s">
        <v>209</v>
      </c>
      <c r="FJ1" s="2" t="s">
        <v>210</v>
      </c>
      <c r="FK1" s="2" t="s">
        <v>211</v>
      </c>
      <c r="FL1" s="2" t="s">
        <v>212</v>
      </c>
      <c r="FM1" s="2" t="s">
        <v>213</v>
      </c>
      <c r="FN1" s="2" t="s">
        <v>214</v>
      </c>
      <c r="FO1" s="2" t="s">
        <v>215</v>
      </c>
      <c r="FP1" s="2" t="s">
        <v>216</v>
      </c>
      <c r="FQ1" s="2" t="s">
        <v>217</v>
      </c>
      <c r="FR1" s="2" t="s">
        <v>218</v>
      </c>
      <c r="FS1" s="2" t="s">
        <v>219</v>
      </c>
      <c r="FT1" s="2" t="s">
        <v>220</v>
      </c>
      <c r="FU1" s="2" t="s">
        <v>221</v>
      </c>
      <c r="FV1" s="2" t="s">
        <v>222</v>
      </c>
      <c r="FW1" s="2" t="s">
        <v>223</v>
      </c>
      <c r="FX1" s="2" t="s">
        <v>224</v>
      </c>
      <c r="FY1" s="2" t="s">
        <v>225</v>
      </c>
      <c r="FZ1" s="2" t="s">
        <v>226</v>
      </c>
      <c r="GA1" s="2" t="s">
        <v>227</v>
      </c>
      <c r="GB1" s="2" t="s">
        <v>228</v>
      </c>
      <c r="GC1" s="2" t="s">
        <v>229</v>
      </c>
      <c r="GD1" s="2" t="s">
        <v>230</v>
      </c>
      <c r="GE1" s="2" t="s">
        <v>231</v>
      </c>
      <c r="GF1" s="2" t="s">
        <v>232</v>
      </c>
      <c r="GG1" s="2" t="s">
        <v>233</v>
      </c>
      <c r="GH1" s="2" t="s">
        <v>234</v>
      </c>
      <c r="GI1" s="2" t="s">
        <v>235</v>
      </c>
      <c r="GJ1" s="2" t="s">
        <v>236</v>
      </c>
      <c r="GK1" s="2" t="s">
        <v>237</v>
      </c>
      <c r="GL1" s="2" t="s">
        <v>238</v>
      </c>
      <c r="GM1" s="2" t="s">
        <v>239</v>
      </c>
      <c r="GN1" s="2" t="s">
        <v>240</v>
      </c>
      <c r="GO1" s="2" t="s">
        <v>241</v>
      </c>
      <c r="GP1" s="2" t="s">
        <v>242</v>
      </c>
      <c r="GQ1" s="2" t="s">
        <v>243</v>
      </c>
      <c r="GR1" s="2" t="s">
        <v>244</v>
      </c>
      <c r="GS1" s="2" t="s">
        <v>245</v>
      </c>
      <c r="GT1" s="2" t="s">
        <v>246</v>
      </c>
      <c r="GU1" s="2" t="s">
        <v>247</v>
      </c>
      <c r="GV1" s="2" t="s">
        <v>248</v>
      </c>
      <c r="GW1" s="2" t="s">
        <v>249</v>
      </c>
      <c r="GX1" s="2" t="s">
        <v>250</v>
      </c>
      <c r="GY1" s="2" t="s">
        <v>251</v>
      </c>
      <c r="GZ1" s="2" t="s">
        <v>252</v>
      </c>
      <c r="HA1" s="2" t="s">
        <v>253</v>
      </c>
      <c r="HB1" s="2" t="s">
        <v>254</v>
      </c>
      <c r="HC1" s="2" t="s">
        <v>255</v>
      </c>
      <c r="HD1" s="2" t="s">
        <v>256</v>
      </c>
      <c r="HE1" s="2" t="s">
        <v>257</v>
      </c>
      <c r="HF1" s="2" t="s">
        <v>258</v>
      </c>
      <c r="HG1" s="2" t="s">
        <v>259</v>
      </c>
      <c r="HH1" s="2" t="s">
        <v>260</v>
      </c>
      <c r="HI1" s="2" t="s">
        <v>261</v>
      </c>
      <c r="HJ1" s="2" t="s">
        <v>262</v>
      </c>
      <c r="HK1" s="2" t="s">
        <v>263</v>
      </c>
      <c r="HL1" s="2" t="s">
        <v>264</v>
      </c>
      <c r="HM1" s="2" t="s">
        <v>265</v>
      </c>
      <c r="HN1" s="2" t="s">
        <v>266</v>
      </c>
      <c r="HO1" s="2" t="s">
        <v>267</v>
      </c>
      <c r="HP1" s="2" t="s">
        <v>268</v>
      </c>
      <c r="HQ1" s="2" t="s">
        <v>269</v>
      </c>
      <c r="HR1" s="2" t="s">
        <v>270</v>
      </c>
      <c r="HS1" s="2" t="s">
        <v>271</v>
      </c>
      <c r="HT1" s="2" t="s">
        <v>272</v>
      </c>
      <c r="HU1" s="2" t="s">
        <v>273</v>
      </c>
      <c r="HV1" s="2" t="s">
        <v>274</v>
      </c>
      <c r="HW1" s="2" t="s">
        <v>275</v>
      </c>
      <c r="HX1" s="2" t="s">
        <v>276</v>
      </c>
      <c r="HY1" s="2" t="s">
        <v>277</v>
      </c>
      <c r="HZ1" s="2" t="s">
        <v>278</v>
      </c>
      <c r="IA1" s="2" t="s">
        <v>279</v>
      </c>
      <c r="IB1" s="2" t="s">
        <v>280</v>
      </c>
      <c r="IC1" s="2" t="s">
        <v>281</v>
      </c>
      <c r="ID1" s="2" t="s">
        <v>282</v>
      </c>
      <c r="IE1" s="2" t="s">
        <v>283</v>
      </c>
      <c r="IF1" s="2" t="s">
        <v>284</v>
      </c>
      <c r="IG1" s="2" t="s">
        <v>285</v>
      </c>
      <c r="IH1" s="2" t="s">
        <v>286</v>
      </c>
      <c r="II1" s="2" t="s">
        <v>287</v>
      </c>
      <c r="IJ1" s="2" t="s">
        <v>288</v>
      </c>
      <c r="IK1" s="2" t="s">
        <v>289</v>
      </c>
      <c r="IL1" s="2" t="s">
        <v>290</v>
      </c>
      <c r="IM1" s="2" t="s">
        <v>291</v>
      </c>
      <c r="IN1" s="2" t="s">
        <v>292</v>
      </c>
      <c r="IO1" s="2" t="s">
        <v>293</v>
      </c>
      <c r="IP1" s="2" t="s">
        <v>294</v>
      </c>
      <c r="IQ1" s="2" t="s">
        <v>295</v>
      </c>
      <c r="IR1" s="2" t="s">
        <v>296</v>
      </c>
      <c r="IS1" s="2" t="s">
        <v>297</v>
      </c>
      <c r="IT1" s="2" t="s">
        <v>298</v>
      </c>
      <c r="IU1" s="2" t="s">
        <v>299</v>
      </c>
      <c r="IV1" s="2" t="s">
        <v>300</v>
      </c>
      <c r="IW1" s="2" t="s">
        <v>301</v>
      </c>
      <c r="IX1" s="2" t="s">
        <v>302</v>
      </c>
      <c r="IY1" s="2" t="s">
        <v>303</v>
      </c>
      <c r="IZ1" s="2" t="s">
        <v>304</v>
      </c>
      <c r="JA1" s="2" t="s">
        <v>305</v>
      </c>
      <c r="JB1" s="2" t="s">
        <v>306</v>
      </c>
      <c r="JC1" s="2" t="s">
        <v>307</v>
      </c>
      <c r="JD1" s="2" t="s">
        <v>308</v>
      </c>
      <c r="JE1" s="2" t="s">
        <v>309</v>
      </c>
      <c r="JF1" s="2" t="s">
        <v>310</v>
      </c>
      <c r="JG1" s="2" t="s">
        <v>311</v>
      </c>
      <c r="JH1" s="2" t="s">
        <v>312</v>
      </c>
      <c r="JI1" s="2" t="s">
        <v>313</v>
      </c>
      <c r="JJ1" s="2" t="s">
        <v>314</v>
      </c>
      <c r="JK1" s="2" t="s">
        <v>315</v>
      </c>
      <c r="JL1" s="2" t="s">
        <v>316</v>
      </c>
      <c r="JM1" s="2" t="s">
        <v>317</v>
      </c>
      <c r="JN1" s="2" t="s">
        <v>318</v>
      </c>
      <c r="JO1" s="2" t="s">
        <v>319</v>
      </c>
      <c r="JP1" s="2" t="s">
        <v>320</v>
      </c>
      <c r="JQ1" s="2" t="s">
        <v>321</v>
      </c>
      <c r="JR1" s="2" t="s">
        <v>322</v>
      </c>
      <c r="JS1" s="2" t="s">
        <v>323</v>
      </c>
      <c r="JT1" s="2" t="s">
        <v>324</v>
      </c>
      <c r="JU1" s="2" t="s">
        <v>325</v>
      </c>
      <c r="JV1" s="2" t="s">
        <v>326</v>
      </c>
      <c r="JW1" s="2" t="s">
        <v>327</v>
      </c>
      <c r="JX1" s="2" t="s">
        <v>328</v>
      </c>
      <c r="JY1" s="2" t="s">
        <v>329</v>
      </c>
      <c r="JZ1" s="2" t="s">
        <v>330</v>
      </c>
      <c r="KA1" s="2" t="s">
        <v>331</v>
      </c>
      <c r="KB1" s="2" t="s">
        <v>332</v>
      </c>
      <c r="KC1" s="2" t="s">
        <v>333</v>
      </c>
      <c r="KD1" s="2" t="s">
        <v>334</v>
      </c>
      <c r="KE1" s="2" t="s">
        <v>335</v>
      </c>
      <c r="KF1" s="2" t="s">
        <v>336</v>
      </c>
      <c r="KG1" s="2" t="s">
        <v>337</v>
      </c>
      <c r="KH1" s="2" t="s">
        <v>338</v>
      </c>
      <c r="KI1" s="2" t="s">
        <v>339</v>
      </c>
      <c r="KJ1" s="2" t="s">
        <v>340</v>
      </c>
      <c r="KK1" s="2" t="s">
        <v>341</v>
      </c>
      <c r="KL1" s="2" t="s">
        <v>342</v>
      </c>
      <c r="KM1" s="2" t="s">
        <v>343</v>
      </c>
      <c r="KN1" s="2" t="s">
        <v>344</v>
      </c>
      <c r="KO1" s="2" t="s">
        <v>345</v>
      </c>
      <c r="KP1" s="2" t="s">
        <v>346</v>
      </c>
      <c r="KQ1" s="2" t="s">
        <v>347</v>
      </c>
      <c r="KR1" s="2" t="s">
        <v>348</v>
      </c>
      <c r="KS1" s="2" t="s">
        <v>349</v>
      </c>
      <c r="KT1" s="2" t="s">
        <v>350</v>
      </c>
      <c r="KU1" s="2" t="s">
        <v>351</v>
      </c>
      <c r="KV1" s="2" t="s">
        <v>352</v>
      </c>
      <c r="KW1" s="2" t="s">
        <v>353</v>
      </c>
      <c r="KX1" s="2" t="s">
        <v>354</v>
      </c>
      <c r="KY1" s="2" t="s">
        <v>355</v>
      </c>
      <c r="KZ1" s="2" t="s">
        <v>356</v>
      </c>
      <c r="LA1" s="2" t="s">
        <v>357</v>
      </c>
      <c r="LB1" s="2" t="s">
        <v>358</v>
      </c>
      <c r="LC1" s="2" t="s">
        <v>359</v>
      </c>
      <c r="LD1" s="2" t="s">
        <v>360</v>
      </c>
      <c r="LE1" s="2" t="s">
        <v>361</v>
      </c>
      <c r="LF1" s="2" t="s">
        <v>362</v>
      </c>
      <c r="LG1" s="2" t="s">
        <v>363</v>
      </c>
      <c r="LH1" s="2" t="s">
        <v>364</v>
      </c>
      <c r="LI1" s="2" t="s">
        <v>365</v>
      </c>
      <c r="LJ1" s="2" t="s">
        <v>366</v>
      </c>
      <c r="LK1" s="2" t="s">
        <v>367</v>
      </c>
      <c r="LL1" s="2" t="s">
        <v>368</v>
      </c>
      <c r="LM1" s="2" t="s">
        <v>369</v>
      </c>
      <c r="LN1" s="2" t="s">
        <v>370</v>
      </c>
      <c r="LO1" s="2" t="s">
        <v>371</v>
      </c>
      <c r="LP1" s="2" t="s">
        <v>372</v>
      </c>
      <c r="LQ1" s="2" t="s">
        <v>373</v>
      </c>
      <c r="LR1" s="2" t="s">
        <v>374</v>
      </c>
      <c r="LS1" s="2" t="s">
        <v>375</v>
      </c>
      <c r="LT1" s="2" t="s">
        <v>376</v>
      </c>
      <c r="LU1" s="2" t="s">
        <v>377</v>
      </c>
      <c r="LV1" s="2" t="s">
        <v>378</v>
      </c>
      <c r="LW1" s="2" t="s">
        <v>379</v>
      </c>
      <c r="LX1" s="2" t="s">
        <v>380</v>
      </c>
      <c r="LY1" s="2" t="s">
        <v>381</v>
      </c>
      <c r="LZ1" s="2" t="s">
        <v>382</v>
      </c>
      <c r="MA1" s="2" t="s">
        <v>383</v>
      </c>
      <c r="MB1" s="2" t="s">
        <v>384</v>
      </c>
      <c r="MC1" s="2" t="s">
        <v>385</v>
      </c>
      <c r="MD1" s="2" t="s">
        <v>386</v>
      </c>
      <c r="ME1" s="2" t="s">
        <v>387</v>
      </c>
      <c r="MF1" s="2" t="s">
        <v>388</v>
      </c>
      <c r="MG1" s="2" t="s">
        <v>389</v>
      </c>
      <c r="MH1" s="2" t="s">
        <v>390</v>
      </c>
      <c r="MI1" s="2" t="s">
        <v>391</v>
      </c>
      <c r="MJ1" s="2" t="s">
        <v>392</v>
      </c>
      <c r="MK1" s="2" t="s">
        <v>393</v>
      </c>
      <c r="ML1" s="2" t="s">
        <v>394</v>
      </c>
      <c r="MM1" s="2" t="s">
        <v>395</v>
      </c>
      <c r="MN1" s="2" t="s">
        <v>396</v>
      </c>
      <c r="MO1" s="2" t="s">
        <v>397</v>
      </c>
      <c r="MP1" s="2" t="s">
        <v>398</v>
      </c>
      <c r="MQ1" s="2" t="s">
        <v>399</v>
      </c>
      <c r="MR1" s="2" t="s">
        <v>400</v>
      </c>
      <c r="MS1" s="2" t="s">
        <v>401</v>
      </c>
      <c r="MT1" s="2" t="s">
        <v>402</v>
      </c>
      <c r="MU1" s="2" t="s">
        <v>403</v>
      </c>
      <c r="MV1" s="2" t="s">
        <v>404</v>
      </c>
      <c r="MW1" s="2" t="s">
        <v>405</v>
      </c>
      <c r="MX1" s="2" t="s">
        <v>406</v>
      </c>
      <c r="MY1" s="2" t="s">
        <v>407</v>
      </c>
      <c r="MZ1" s="2" t="s">
        <v>408</v>
      </c>
      <c r="NA1" s="2" t="s">
        <v>409</v>
      </c>
      <c r="NB1" s="2" t="s">
        <v>410</v>
      </c>
      <c r="NC1" s="2" t="s">
        <v>411</v>
      </c>
      <c r="ND1" s="2" t="s">
        <v>412</v>
      </c>
      <c r="NE1" s="2" t="s">
        <v>413</v>
      </c>
      <c r="NF1" s="2" t="s">
        <v>414</v>
      </c>
      <c r="NG1" s="2" t="s">
        <v>415</v>
      </c>
      <c r="NH1" s="2" t="s">
        <v>416</v>
      </c>
      <c r="NI1" s="2" t="s">
        <v>417</v>
      </c>
      <c r="NJ1" s="2" t="s">
        <v>418</v>
      </c>
      <c r="NK1" s="2" t="s">
        <v>419</v>
      </c>
      <c r="NL1" s="2" t="s">
        <v>420</v>
      </c>
      <c r="NM1" s="2" t="s">
        <v>421</v>
      </c>
      <c r="NN1" s="2" t="s">
        <v>422</v>
      </c>
      <c r="NO1" s="2" t="s">
        <v>423</v>
      </c>
      <c r="NP1" s="2" t="s">
        <v>424</v>
      </c>
      <c r="NQ1" s="2" t="s">
        <v>425</v>
      </c>
      <c r="NR1" s="2" t="s">
        <v>426</v>
      </c>
      <c r="NS1" s="2" t="s">
        <v>427</v>
      </c>
      <c r="NT1" s="2" t="s">
        <v>428</v>
      </c>
      <c r="NU1" s="2" t="s">
        <v>429</v>
      </c>
      <c r="NV1" s="2" t="s">
        <v>430</v>
      </c>
      <c r="NW1" s="2" t="s">
        <v>431</v>
      </c>
      <c r="NX1" s="2" t="s">
        <v>432</v>
      </c>
      <c r="NY1" s="2" t="s">
        <v>433</v>
      </c>
      <c r="NZ1" s="2" t="s">
        <v>434</v>
      </c>
      <c r="OA1" s="2" t="s">
        <v>435</v>
      </c>
      <c r="OB1" s="2" t="s">
        <v>436</v>
      </c>
      <c r="OC1" s="2" t="s">
        <v>437</v>
      </c>
      <c r="OD1" s="2" t="s">
        <v>438</v>
      </c>
      <c r="OE1" s="2" t="s">
        <v>439</v>
      </c>
      <c r="OF1" s="2" t="s">
        <v>440</v>
      </c>
      <c r="OG1" s="2" t="s">
        <v>441</v>
      </c>
      <c r="OH1" s="2" t="s">
        <v>442</v>
      </c>
      <c r="OI1" s="2" t="s">
        <v>443</v>
      </c>
      <c r="OJ1" s="2" t="s">
        <v>444</v>
      </c>
      <c r="OK1" s="2" t="s">
        <v>445</v>
      </c>
      <c r="OL1" s="2" t="s">
        <v>446</v>
      </c>
      <c r="OM1" s="2" t="s">
        <v>447</v>
      </c>
      <c r="ON1" s="2" t="s">
        <v>448</v>
      </c>
      <c r="OO1" s="2" t="s">
        <v>449</v>
      </c>
      <c r="OP1" s="2" t="s">
        <v>450</v>
      </c>
      <c r="OQ1" s="2" t="s">
        <v>451</v>
      </c>
      <c r="OR1" s="2" t="s">
        <v>452</v>
      </c>
      <c r="OS1" s="2" t="s">
        <v>453</v>
      </c>
      <c r="OT1" s="2" t="s">
        <v>454</v>
      </c>
      <c r="OU1" s="2" t="s">
        <v>455</v>
      </c>
      <c r="OV1" s="2" t="s">
        <v>456</v>
      </c>
      <c r="OW1" s="2" t="s">
        <v>457</v>
      </c>
      <c r="OX1" s="2" t="s">
        <v>458</v>
      </c>
      <c r="OY1" s="2" t="s">
        <v>459</v>
      </c>
      <c r="OZ1" s="2" t="s">
        <v>460</v>
      </c>
      <c r="PA1" s="2" t="s">
        <v>461</v>
      </c>
      <c r="PB1" s="2" t="s">
        <v>462</v>
      </c>
      <c r="PC1" s="2" t="s">
        <v>463</v>
      </c>
      <c r="PD1" s="2" t="s">
        <v>464</v>
      </c>
      <c r="PE1" s="2" t="s">
        <v>465</v>
      </c>
      <c r="PF1" s="2" t="s">
        <v>466</v>
      </c>
      <c r="PG1" s="2" t="s">
        <v>467</v>
      </c>
      <c r="PH1" s="2" t="s">
        <v>468</v>
      </c>
      <c r="PI1" s="2" t="s">
        <v>469</v>
      </c>
      <c r="PJ1" s="2" t="s">
        <v>470</v>
      </c>
      <c r="PK1" s="2" t="s">
        <v>471</v>
      </c>
      <c r="PL1" s="2" t="s">
        <v>472</v>
      </c>
      <c r="PM1" s="2" t="s">
        <v>473</v>
      </c>
      <c r="PN1" s="2" t="s">
        <v>474</v>
      </c>
      <c r="PO1" s="2" t="s">
        <v>475</v>
      </c>
      <c r="PP1" s="2" t="s">
        <v>476</v>
      </c>
      <c r="PQ1" s="2" t="s">
        <v>477</v>
      </c>
      <c r="PR1" s="2" t="s">
        <v>478</v>
      </c>
      <c r="PS1" s="2" t="s">
        <v>479</v>
      </c>
      <c r="PT1" s="2" t="s">
        <v>480</v>
      </c>
      <c r="PU1" s="2" t="s">
        <v>481</v>
      </c>
      <c r="PV1" s="2" t="s">
        <v>482</v>
      </c>
      <c r="PW1" s="2" t="s">
        <v>483</v>
      </c>
      <c r="PX1" s="2" t="s">
        <v>484</v>
      </c>
      <c r="PY1" s="2" t="s">
        <v>485</v>
      </c>
      <c r="PZ1" s="2" t="s">
        <v>486</v>
      </c>
      <c r="QA1" s="2" t="s">
        <v>487</v>
      </c>
      <c r="QB1" s="2" t="s">
        <v>488</v>
      </c>
      <c r="QC1" s="2" t="s">
        <v>489</v>
      </c>
      <c r="QD1" s="2" t="s">
        <v>490</v>
      </c>
      <c r="QE1" s="2" t="s">
        <v>491</v>
      </c>
      <c r="QF1" s="2" t="s">
        <v>492</v>
      </c>
      <c r="QG1" s="2" t="s">
        <v>493</v>
      </c>
      <c r="QH1" s="2" t="s">
        <v>494</v>
      </c>
      <c r="QI1" s="2" t="s">
        <v>495</v>
      </c>
      <c r="QJ1" s="2" t="s">
        <v>496</v>
      </c>
      <c r="QK1" s="2" t="s">
        <v>497</v>
      </c>
      <c r="QL1" s="2" t="s">
        <v>498</v>
      </c>
      <c r="QM1" s="2" t="s">
        <v>499</v>
      </c>
      <c r="QN1" s="2" t="s">
        <v>500</v>
      </c>
      <c r="QO1" s="2" t="s">
        <v>501</v>
      </c>
      <c r="QP1" s="2" t="s">
        <v>502</v>
      </c>
      <c r="QQ1" s="2" t="s">
        <v>503</v>
      </c>
      <c r="QR1" s="2" t="s">
        <v>504</v>
      </c>
      <c r="QS1" s="2" t="s">
        <v>505</v>
      </c>
      <c r="QT1" s="2" t="s">
        <v>506</v>
      </c>
      <c r="QU1" s="2" t="s">
        <v>507</v>
      </c>
      <c r="QV1" s="2" t="s">
        <v>508</v>
      </c>
      <c r="QW1" s="2" t="s">
        <v>509</v>
      </c>
      <c r="QX1" s="2" t="s">
        <v>510</v>
      </c>
      <c r="QY1" s="2" t="s">
        <v>511</v>
      </c>
      <c r="QZ1" s="2" t="s">
        <v>512</v>
      </c>
      <c r="RA1" s="2" t="s">
        <v>513</v>
      </c>
      <c r="RB1" s="2" t="s">
        <v>514</v>
      </c>
      <c r="RC1" s="2" t="s">
        <v>515</v>
      </c>
      <c r="RD1" s="2" t="s">
        <v>516</v>
      </c>
      <c r="RE1" s="2" t="s">
        <v>517</v>
      </c>
      <c r="RF1" s="2" t="s">
        <v>518</v>
      </c>
      <c r="RG1" s="2" t="s">
        <v>519</v>
      </c>
      <c r="RH1" s="2" t="s">
        <v>520</v>
      </c>
      <c r="RI1" s="2" t="s">
        <v>521</v>
      </c>
      <c r="RJ1" s="2" t="s">
        <v>522</v>
      </c>
      <c r="RK1" s="2" t="s">
        <v>523</v>
      </c>
      <c r="RL1" s="2" t="s">
        <v>524</v>
      </c>
      <c r="RM1" s="2" t="s">
        <v>525</v>
      </c>
      <c r="RN1" s="2" t="s">
        <v>526</v>
      </c>
      <c r="RO1" s="2" t="s">
        <v>527</v>
      </c>
      <c r="RP1" s="2" t="s">
        <v>528</v>
      </c>
      <c r="RQ1" s="2" t="s">
        <v>529</v>
      </c>
      <c r="RR1" s="2" t="s">
        <v>530</v>
      </c>
      <c r="RS1" s="2" t="s">
        <v>531</v>
      </c>
      <c r="RT1" s="2" t="s">
        <v>532</v>
      </c>
      <c r="RU1" s="2" t="s">
        <v>533</v>
      </c>
      <c r="RV1" s="2" t="s">
        <v>534</v>
      </c>
      <c r="RW1" s="2" t="s">
        <v>535</v>
      </c>
      <c r="RX1" s="2" t="s">
        <v>536</v>
      </c>
      <c r="RY1" s="2" t="s">
        <v>537</v>
      </c>
      <c r="RZ1" s="2" t="s">
        <v>538</v>
      </c>
      <c r="SA1" s="2" t="s">
        <v>539</v>
      </c>
      <c r="SB1" s="2" t="s">
        <v>540</v>
      </c>
      <c r="SC1" s="2" t="s">
        <v>541</v>
      </c>
      <c r="SD1" s="2" t="s">
        <v>542</v>
      </c>
      <c r="SE1" s="2" t="s">
        <v>543</v>
      </c>
      <c r="SF1" s="2" t="s">
        <v>544</v>
      </c>
      <c r="SG1" s="2" t="s">
        <v>545</v>
      </c>
      <c r="SH1" s="2" t="s">
        <v>546</v>
      </c>
      <c r="SI1" s="2" t="s">
        <v>547</v>
      </c>
      <c r="SJ1" s="2" t="s">
        <v>548</v>
      </c>
      <c r="SK1" s="2" t="s">
        <v>549</v>
      </c>
      <c r="SL1" s="2" t="s">
        <v>550</v>
      </c>
      <c r="SM1" s="2" t="s">
        <v>551</v>
      </c>
      <c r="SN1" s="2" t="s">
        <v>552</v>
      </c>
      <c r="SO1" s="2" t="s">
        <v>553</v>
      </c>
      <c r="SP1" s="2" t="s">
        <v>554</v>
      </c>
      <c r="SQ1" s="2" t="s">
        <v>555</v>
      </c>
      <c r="SR1" s="2" t="s">
        <v>556</v>
      </c>
      <c r="SS1" s="2" t="s">
        <v>557</v>
      </c>
      <c r="ST1" s="2" t="s">
        <v>558</v>
      </c>
      <c r="SU1" s="2" t="s">
        <v>559</v>
      </c>
      <c r="SV1" s="2" t="s">
        <v>560</v>
      </c>
      <c r="SW1" s="2" t="s">
        <v>561</v>
      </c>
      <c r="SX1" s="2" t="s">
        <v>562</v>
      </c>
      <c r="SY1" s="2" t="s">
        <v>563</v>
      </c>
      <c r="SZ1" s="2" t="s">
        <v>564</v>
      </c>
      <c r="TA1" s="2" t="s">
        <v>565</v>
      </c>
      <c r="TB1" s="2" t="s">
        <v>566</v>
      </c>
      <c r="TC1" s="2" t="s">
        <v>567</v>
      </c>
      <c r="TD1" s="2" t="s">
        <v>568</v>
      </c>
      <c r="TE1" s="2" t="s">
        <v>569</v>
      </c>
      <c r="TF1" s="2" t="s">
        <v>570</v>
      </c>
      <c r="TG1" s="2" t="s">
        <v>571</v>
      </c>
      <c r="TH1" s="2" t="s">
        <v>572</v>
      </c>
      <c r="TI1" s="2" t="s">
        <v>573</v>
      </c>
      <c r="TJ1" s="2" t="s">
        <v>574</v>
      </c>
      <c r="TK1" s="2" t="s">
        <v>575</v>
      </c>
      <c r="TL1" s="2" t="s">
        <v>576</v>
      </c>
      <c r="TM1" s="2" t="s">
        <v>577</v>
      </c>
      <c r="TN1" s="2" t="s">
        <v>578</v>
      </c>
      <c r="TO1" s="2" t="s">
        <v>579</v>
      </c>
      <c r="TP1" s="2" t="s">
        <v>580</v>
      </c>
      <c r="TQ1" s="2" t="s">
        <v>581</v>
      </c>
      <c r="TR1" s="2" t="s">
        <v>582</v>
      </c>
      <c r="TS1" s="2" t="s">
        <v>583</v>
      </c>
      <c r="TT1" s="2" t="s">
        <v>584</v>
      </c>
      <c r="TU1" s="2" t="s">
        <v>585</v>
      </c>
      <c r="TV1" s="2" t="s">
        <v>586</v>
      </c>
      <c r="TW1" s="2" t="s">
        <v>587</v>
      </c>
      <c r="TX1" s="2" t="s">
        <v>588</v>
      </c>
      <c r="TY1" s="2" t="s">
        <v>589</v>
      </c>
      <c r="TZ1" s="2" t="s">
        <v>590</v>
      </c>
      <c r="UA1" s="2" t="s">
        <v>591</v>
      </c>
      <c r="UB1" s="2" t="s">
        <v>592</v>
      </c>
      <c r="UC1" s="2" t="s">
        <v>593</v>
      </c>
      <c r="UD1" s="2" t="s">
        <v>594</v>
      </c>
      <c r="UE1" s="2" t="s">
        <v>595</v>
      </c>
      <c r="UF1" s="2" t="s">
        <v>596</v>
      </c>
      <c r="UG1" s="2" t="s">
        <v>597</v>
      </c>
      <c r="UH1" s="2" t="s">
        <v>598</v>
      </c>
      <c r="UI1" s="2" t="s">
        <v>599</v>
      </c>
      <c r="UJ1" s="2" t="s">
        <v>600</v>
      </c>
      <c r="UK1" s="2" t="s">
        <v>601</v>
      </c>
      <c r="UL1" s="2" t="s">
        <v>602</v>
      </c>
      <c r="UM1" s="2" t="s">
        <v>603</v>
      </c>
      <c r="UN1" s="2" t="s">
        <v>604</v>
      </c>
      <c r="UO1" s="2" t="s">
        <v>605</v>
      </c>
      <c r="UP1" s="2" t="s">
        <v>606</v>
      </c>
      <c r="UQ1" s="2" t="s">
        <v>607</v>
      </c>
      <c r="UR1" s="2" t="s">
        <v>608</v>
      </c>
      <c r="US1" s="2" t="s">
        <v>609</v>
      </c>
      <c r="UT1" s="2" t="s">
        <v>610</v>
      </c>
      <c r="UU1" s="2" t="s">
        <v>611</v>
      </c>
      <c r="UV1" s="2" t="s">
        <v>612</v>
      </c>
      <c r="UW1" s="2" t="s">
        <v>613</v>
      </c>
      <c r="UX1" s="2" t="s">
        <v>614</v>
      </c>
      <c r="UY1" s="2" t="s">
        <v>615</v>
      </c>
      <c r="UZ1" s="2" t="s">
        <v>616</v>
      </c>
      <c r="VA1" s="2" t="s">
        <v>617</v>
      </c>
      <c r="VB1" s="2" t="s">
        <v>618</v>
      </c>
      <c r="VC1" s="2" t="s">
        <v>619</v>
      </c>
      <c r="VD1" s="2" t="s">
        <v>620</v>
      </c>
      <c r="VE1" s="2" t="s">
        <v>621</v>
      </c>
      <c r="VF1" s="2" t="s">
        <v>622</v>
      </c>
      <c r="VG1" s="2" t="s">
        <v>623</v>
      </c>
      <c r="VH1" s="2" t="s">
        <v>624</v>
      </c>
      <c r="VI1" s="2" t="s">
        <v>625</v>
      </c>
      <c r="VJ1" s="2" t="s">
        <v>626</v>
      </c>
      <c r="VK1" s="2" t="s">
        <v>627</v>
      </c>
      <c r="VL1" s="2" t="s">
        <v>628</v>
      </c>
      <c r="VM1" s="2" t="s">
        <v>629</v>
      </c>
      <c r="VN1" s="2" t="s">
        <v>630</v>
      </c>
      <c r="VO1" s="2" t="s">
        <v>631</v>
      </c>
      <c r="VP1" s="2" t="s">
        <v>632</v>
      </c>
      <c r="VQ1" s="2" t="s">
        <v>633</v>
      </c>
      <c r="VR1" s="2" t="s">
        <v>634</v>
      </c>
      <c r="VS1" s="2" t="s">
        <v>635</v>
      </c>
      <c r="VT1" s="2" t="s">
        <v>636</v>
      </c>
      <c r="VU1" s="2" t="s">
        <v>637</v>
      </c>
      <c r="VV1" s="2" t="s">
        <v>638</v>
      </c>
      <c r="VW1" s="2" t="s">
        <v>639</v>
      </c>
      <c r="VX1" s="2" t="s">
        <v>640</v>
      </c>
      <c r="VY1" s="2" t="s">
        <v>641</v>
      </c>
      <c r="VZ1" s="2" t="s">
        <v>642</v>
      </c>
      <c r="WA1" s="2" t="s">
        <v>643</v>
      </c>
      <c r="WB1" s="2" t="s">
        <v>644</v>
      </c>
      <c r="WC1" s="2" t="s">
        <v>645</v>
      </c>
      <c r="WD1" s="2" t="s">
        <v>646</v>
      </c>
      <c r="WE1" s="2" t="s">
        <v>647</v>
      </c>
      <c r="WF1" s="2" t="s">
        <v>648</v>
      </c>
      <c r="WG1" s="2" t="s">
        <v>649</v>
      </c>
      <c r="WH1" s="2" t="s">
        <v>650</v>
      </c>
      <c r="WI1" s="2" t="s">
        <v>651</v>
      </c>
      <c r="WJ1" s="2" t="s">
        <v>652</v>
      </c>
      <c r="WK1" s="2" t="s">
        <v>653</v>
      </c>
      <c r="WL1" s="2" t="s">
        <v>654</v>
      </c>
      <c r="WM1" s="2" t="s">
        <v>655</v>
      </c>
      <c r="WN1" s="2" t="s">
        <v>656</v>
      </c>
      <c r="WO1" s="2" t="s">
        <v>657</v>
      </c>
      <c r="WP1" s="2" t="s">
        <v>658</v>
      </c>
      <c r="WQ1" s="2" t="s">
        <v>659</v>
      </c>
      <c r="WR1" s="2" t="s">
        <v>660</v>
      </c>
      <c r="WS1" s="2" t="s">
        <v>661</v>
      </c>
      <c r="WT1" s="2" t="s">
        <v>662</v>
      </c>
      <c r="WU1" s="2" t="s">
        <v>663</v>
      </c>
      <c r="WV1" s="2" t="s">
        <v>664</v>
      </c>
      <c r="WW1" s="2" t="s">
        <v>665</v>
      </c>
      <c r="WX1" s="2" t="s">
        <v>666</v>
      </c>
      <c r="WY1" s="2" t="s">
        <v>667</v>
      </c>
      <c r="WZ1" s="2" t="s">
        <v>668</v>
      </c>
      <c r="XA1" s="2" t="s">
        <v>669</v>
      </c>
      <c r="XB1" s="2" t="s">
        <v>670</v>
      </c>
      <c r="XC1" s="2" t="s">
        <v>671</v>
      </c>
      <c r="XD1" s="2" t="s">
        <v>672</v>
      </c>
      <c r="XE1" s="2" t="s">
        <v>673</v>
      </c>
      <c r="XF1" s="2" t="s">
        <v>674</v>
      </c>
      <c r="XG1" s="2" t="s">
        <v>675</v>
      </c>
      <c r="XH1" s="2" t="s">
        <v>676</v>
      </c>
      <c r="XI1" s="2" t="s">
        <v>677</v>
      </c>
      <c r="XJ1" s="2" t="s">
        <v>678</v>
      </c>
      <c r="XK1" s="2" t="s">
        <v>679</v>
      </c>
      <c r="XL1" s="2" t="s">
        <v>680</v>
      </c>
      <c r="XM1" s="2" t="s">
        <v>681</v>
      </c>
      <c r="XN1" s="2" t="s">
        <v>682</v>
      </c>
      <c r="XO1" s="2" t="s">
        <v>683</v>
      </c>
      <c r="XP1" s="2" t="s">
        <v>684</v>
      </c>
      <c r="XQ1" s="2" t="s">
        <v>685</v>
      </c>
      <c r="XR1" s="2" t="s">
        <v>686</v>
      </c>
      <c r="XS1" s="2" t="s">
        <v>687</v>
      </c>
      <c r="XT1" s="2" t="s">
        <v>688</v>
      </c>
      <c r="XU1" s="2" t="s">
        <v>689</v>
      </c>
      <c r="XV1" s="2" t="s">
        <v>690</v>
      </c>
      <c r="XW1" s="2" t="s">
        <v>691</v>
      </c>
      <c r="XX1" s="2" t="s">
        <v>692</v>
      </c>
      <c r="XY1" s="2" t="s">
        <v>693</v>
      </c>
      <c r="XZ1" s="2" t="s">
        <v>694</v>
      </c>
      <c r="YA1" s="2" t="s">
        <v>695</v>
      </c>
      <c r="YB1" s="2" t="s">
        <v>696</v>
      </c>
      <c r="YC1" s="2" t="s">
        <v>697</v>
      </c>
      <c r="YD1" s="2" t="s">
        <v>698</v>
      </c>
      <c r="YE1" s="2" t="s">
        <v>699</v>
      </c>
      <c r="YF1" s="2" t="s">
        <v>700</v>
      </c>
      <c r="YG1" s="2" t="s">
        <v>701</v>
      </c>
      <c r="YH1" s="2" t="s">
        <v>702</v>
      </c>
      <c r="YI1" s="2" t="s">
        <v>703</v>
      </c>
      <c r="YJ1" s="2" t="s">
        <v>704</v>
      </c>
      <c r="YK1" s="2" t="s">
        <v>705</v>
      </c>
      <c r="YL1" s="2" t="s">
        <v>706</v>
      </c>
      <c r="YM1" s="2" t="s">
        <v>707</v>
      </c>
      <c r="YN1" s="2" t="s">
        <v>708</v>
      </c>
      <c r="YO1" s="2" t="s">
        <v>709</v>
      </c>
      <c r="YP1" s="2" t="s">
        <v>710</v>
      </c>
      <c r="YQ1" s="2" t="s">
        <v>711</v>
      </c>
      <c r="YR1" s="2" t="s">
        <v>712</v>
      </c>
      <c r="YS1" s="2" t="s">
        <v>713</v>
      </c>
      <c r="YT1" s="2" t="s">
        <v>714</v>
      </c>
      <c r="YU1" s="2" t="s">
        <v>715</v>
      </c>
      <c r="YV1" s="2" t="s">
        <v>716</v>
      </c>
      <c r="YW1" s="2" t="s">
        <v>717</v>
      </c>
      <c r="YX1" s="2" t="s">
        <v>718</v>
      </c>
      <c r="YY1" s="2" t="s">
        <v>719</v>
      </c>
      <c r="YZ1" s="2" t="s">
        <v>720</v>
      </c>
      <c r="ZA1" s="2" t="s">
        <v>721</v>
      </c>
      <c r="ZB1" s="2" t="s">
        <v>722</v>
      </c>
      <c r="ZC1" s="2" t="s">
        <v>723</v>
      </c>
      <c r="ZD1" s="2" t="s">
        <v>724</v>
      </c>
      <c r="ZE1" s="2" t="s">
        <v>725</v>
      </c>
      <c r="ZF1" s="2" t="s">
        <v>726</v>
      </c>
      <c r="ZG1" s="2" t="s">
        <v>727</v>
      </c>
      <c r="ZH1" s="2" t="s">
        <v>728</v>
      </c>
      <c r="ZI1" s="2" t="s">
        <v>729</v>
      </c>
      <c r="ZJ1" s="2" t="s">
        <v>730</v>
      </c>
      <c r="ZK1" s="2" t="s">
        <v>731</v>
      </c>
      <c r="ZL1" s="2" t="s">
        <v>732</v>
      </c>
      <c r="ZM1" s="2" t="s">
        <v>733</v>
      </c>
      <c r="ZN1" s="2" t="s">
        <v>734</v>
      </c>
      <c r="ZO1" s="2" t="s">
        <v>735</v>
      </c>
      <c r="ZP1" s="2" t="s">
        <v>736</v>
      </c>
      <c r="ZQ1" s="2" t="s">
        <v>737</v>
      </c>
      <c r="ZR1" s="2" t="s">
        <v>738</v>
      </c>
      <c r="ZS1" s="2" t="s">
        <v>739</v>
      </c>
      <c r="ZT1" s="2" t="s">
        <v>740</v>
      </c>
      <c r="ZU1" s="2" t="s">
        <v>741</v>
      </c>
      <c r="ZV1" s="2" t="s">
        <v>742</v>
      </c>
      <c r="ZW1" s="2" t="s">
        <v>743</v>
      </c>
      <c r="ZX1" s="2" t="s">
        <v>744</v>
      </c>
      <c r="ZY1" s="2" t="s">
        <v>745</v>
      </c>
      <c r="ZZ1" s="2" t="s">
        <v>746</v>
      </c>
      <c r="AAA1" s="2" t="s">
        <v>747</v>
      </c>
      <c r="AAB1" s="2" t="s">
        <v>748</v>
      </c>
      <c r="AAC1" s="2" t="s">
        <v>749</v>
      </c>
      <c r="AAD1" s="2" t="s">
        <v>750</v>
      </c>
      <c r="AAE1" s="2" t="s">
        <v>751</v>
      </c>
      <c r="AAF1" s="2" t="s">
        <v>752</v>
      </c>
      <c r="AAG1" s="2" t="s">
        <v>753</v>
      </c>
      <c r="AAH1" s="2" t="s">
        <v>754</v>
      </c>
      <c r="AAI1" s="2" t="s">
        <v>755</v>
      </c>
      <c r="AAJ1" s="2" t="s">
        <v>756</v>
      </c>
      <c r="AAK1" s="2" t="s">
        <v>757</v>
      </c>
      <c r="AAL1" s="2" t="s">
        <v>758</v>
      </c>
      <c r="AAM1" s="2" t="s">
        <v>759</v>
      </c>
      <c r="AAN1" s="2" t="s">
        <v>760</v>
      </c>
      <c r="AAO1" s="2" t="s">
        <v>761</v>
      </c>
      <c r="AAP1" s="2" t="s">
        <v>762</v>
      </c>
      <c r="AAQ1" s="2" t="s">
        <v>763</v>
      </c>
      <c r="AAR1" s="2" t="s">
        <v>764</v>
      </c>
      <c r="AAS1" s="2" t="s">
        <v>765</v>
      </c>
      <c r="AAT1" s="2" t="s">
        <v>766</v>
      </c>
      <c r="AAU1" s="2" t="s">
        <v>767</v>
      </c>
      <c r="AAV1" s="2" t="s">
        <v>768</v>
      </c>
      <c r="AAW1" s="2" t="s">
        <v>769</v>
      </c>
      <c r="AAX1" s="2" t="s">
        <v>770</v>
      </c>
      <c r="AAY1" s="2" t="s">
        <v>771</v>
      </c>
      <c r="AAZ1" s="2" t="s">
        <v>772</v>
      </c>
      <c r="ABA1" s="2" t="s">
        <v>773</v>
      </c>
      <c r="ABB1" s="2" t="s">
        <v>774</v>
      </c>
      <c r="ABC1" s="2" t="s">
        <v>775</v>
      </c>
      <c r="ABD1" s="2" t="s">
        <v>776</v>
      </c>
      <c r="ABE1" s="2" t="s">
        <v>777</v>
      </c>
      <c r="ABF1" s="2" t="s">
        <v>778</v>
      </c>
      <c r="ABG1" s="2" t="s">
        <v>779</v>
      </c>
      <c r="ABH1" s="2" t="s">
        <v>780</v>
      </c>
      <c r="ABI1" s="2" t="s">
        <v>781</v>
      </c>
      <c r="ABJ1" s="2" t="s">
        <v>782</v>
      </c>
      <c r="ABK1" s="2" t="s">
        <v>783</v>
      </c>
      <c r="ABL1" s="2" t="s">
        <v>784</v>
      </c>
      <c r="ABM1" s="2" t="s">
        <v>785</v>
      </c>
      <c r="ABN1" s="2" t="s">
        <v>786</v>
      </c>
      <c r="ABO1" s="2" t="s">
        <v>787</v>
      </c>
      <c r="ABP1" s="2" t="s">
        <v>788</v>
      </c>
      <c r="ABQ1" s="2" t="s">
        <v>789</v>
      </c>
      <c r="ABR1" s="2" t="s">
        <v>790</v>
      </c>
      <c r="ABS1" s="2" t="s">
        <v>791</v>
      </c>
      <c r="ABT1" s="2" t="s">
        <v>792</v>
      </c>
      <c r="ABU1" s="2" t="s">
        <v>793</v>
      </c>
      <c r="ABV1" s="2" t="s">
        <v>794</v>
      </c>
      <c r="ABW1" s="2" t="s">
        <v>795</v>
      </c>
      <c r="ABX1" s="2" t="s">
        <v>796</v>
      </c>
      <c r="ABY1" s="2" t="s">
        <v>797</v>
      </c>
      <c r="ABZ1" s="2" t="s">
        <v>798</v>
      </c>
      <c r="ACA1" s="2" t="s">
        <v>799</v>
      </c>
      <c r="ACB1" s="2" t="s">
        <v>800</v>
      </c>
      <c r="ACC1" s="2" t="s">
        <v>801</v>
      </c>
      <c r="ACD1" s="2" t="s">
        <v>802</v>
      </c>
      <c r="ACE1" s="2" t="s">
        <v>803</v>
      </c>
      <c r="ACF1" s="2" t="s">
        <v>804</v>
      </c>
      <c r="ACG1" s="2" t="s">
        <v>805</v>
      </c>
      <c r="ACH1" s="2" t="s">
        <v>806</v>
      </c>
      <c r="ACI1" s="2" t="s">
        <v>807</v>
      </c>
      <c r="ACJ1" s="2" t="s">
        <v>808</v>
      </c>
      <c r="ACK1" s="2" t="s">
        <v>809</v>
      </c>
      <c r="ACL1" s="2" t="s">
        <v>810</v>
      </c>
      <c r="ACM1" s="2" t="s">
        <v>811</v>
      </c>
      <c r="ACN1" s="2" t="s">
        <v>812</v>
      </c>
      <c r="ACO1" s="2" t="s">
        <v>813</v>
      </c>
      <c r="ACP1" s="2" t="s">
        <v>814</v>
      </c>
      <c r="ACQ1" s="2" t="s">
        <v>815</v>
      </c>
      <c r="ACR1" s="2" t="s">
        <v>816</v>
      </c>
      <c r="ACS1" s="2" t="s">
        <v>817</v>
      </c>
      <c r="ACT1" s="2" t="s">
        <v>818</v>
      </c>
      <c r="ACU1" s="2" t="s">
        <v>819</v>
      </c>
      <c r="ACV1" s="2" t="s">
        <v>820</v>
      </c>
      <c r="ACW1" s="2" t="s">
        <v>821</v>
      </c>
      <c r="ACX1" s="2" t="s">
        <v>822</v>
      </c>
      <c r="ACY1" s="2" t="s">
        <v>823</v>
      </c>
      <c r="ACZ1" s="2" t="s">
        <v>824</v>
      </c>
      <c r="ADA1" s="2" t="s">
        <v>825</v>
      </c>
      <c r="ADB1" s="2" t="s">
        <v>826</v>
      </c>
      <c r="ADC1" s="2" t="s">
        <v>827</v>
      </c>
      <c r="ADD1" s="2" t="s">
        <v>828</v>
      </c>
      <c r="ADE1" s="2" t="s">
        <v>829</v>
      </c>
      <c r="ADF1" s="2" t="s">
        <v>830</v>
      </c>
      <c r="ADG1" s="2" t="s">
        <v>831</v>
      </c>
      <c r="ADH1" s="2" t="s">
        <v>832</v>
      </c>
      <c r="ADI1" s="2" t="s">
        <v>833</v>
      </c>
      <c r="ADJ1" s="2" t="s">
        <v>834</v>
      </c>
      <c r="ADK1" s="2" t="s">
        <v>835</v>
      </c>
      <c r="ADL1" s="2" t="s">
        <v>836</v>
      </c>
      <c r="ADM1" s="2" t="s">
        <v>837</v>
      </c>
      <c r="ADN1" s="2" t="s">
        <v>838</v>
      </c>
      <c r="ADO1" s="2" t="s">
        <v>839</v>
      </c>
      <c r="ADP1" s="2" t="s">
        <v>840</v>
      </c>
      <c r="ADQ1" s="2" t="s">
        <v>841</v>
      </c>
      <c r="ADR1" s="2" t="s">
        <v>842</v>
      </c>
      <c r="ADS1" s="2" t="s">
        <v>843</v>
      </c>
      <c r="ADT1" s="2" t="s">
        <v>844</v>
      </c>
      <c r="ADU1" s="2" t="s">
        <v>845</v>
      </c>
      <c r="ADV1" s="2" t="s">
        <v>846</v>
      </c>
      <c r="ADW1" s="2" t="s">
        <v>847</v>
      </c>
      <c r="ADX1" s="2" t="s">
        <v>848</v>
      </c>
      <c r="ADY1" s="2" t="s">
        <v>849</v>
      </c>
      <c r="ADZ1" s="2" t="s">
        <v>850</v>
      </c>
      <c r="AEA1" s="2" t="s">
        <v>851</v>
      </c>
      <c r="AEB1" s="2" t="s">
        <v>852</v>
      </c>
      <c r="AEC1" s="2" t="s">
        <v>853</v>
      </c>
      <c r="AED1" s="2" t="s">
        <v>854</v>
      </c>
      <c r="AEE1" s="2" t="s">
        <v>855</v>
      </c>
      <c r="AEF1" s="2" t="s">
        <v>856</v>
      </c>
      <c r="AEG1" s="2" t="s">
        <v>857</v>
      </c>
      <c r="AEH1" s="2" t="s">
        <v>858</v>
      </c>
      <c r="AEI1" s="2" t="s">
        <v>859</v>
      </c>
      <c r="AEJ1" s="2" t="s">
        <v>860</v>
      </c>
      <c r="AEK1" s="2" t="s">
        <v>861</v>
      </c>
      <c r="AEL1" s="2" t="s">
        <v>862</v>
      </c>
      <c r="AEM1" s="2" t="s">
        <v>863</v>
      </c>
      <c r="AEN1" s="2" t="s">
        <v>864</v>
      </c>
      <c r="AEO1" s="2" t="s">
        <v>865</v>
      </c>
      <c r="AEP1" s="2" t="s">
        <v>866</v>
      </c>
      <c r="AEQ1" s="2" t="s">
        <v>867</v>
      </c>
      <c r="AER1" s="2" t="s">
        <v>868</v>
      </c>
      <c r="AES1" s="2" t="s">
        <v>869</v>
      </c>
      <c r="AET1" s="2" t="s">
        <v>870</v>
      </c>
      <c r="AEU1" s="2" t="s">
        <v>871</v>
      </c>
      <c r="AEV1" s="2" t="s">
        <v>872</v>
      </c>
      <c r="AEW1" s="2" t="s">
        <v>873</v>
      </c>
      <c r="AEX1" s="2" t="s">
        <v>874</v>
      </c>
      <c r="AEY1" s="2" t="s">
        <v>875</v>
      </c>
      <c r="AEZ1" s="2" t="s">
        <v>876</v>
      </c>
      <c r="AFA1" s="2" t="s">
        <v>877</v>
      </c>
      <c r="AFB1" s="2" t="s">
        <v>878</v>
      </c>
      <c r="AFC1" s="2" t="s">
        <v>879</v>
      </c>
      <c r="AFD1" s="2" t="s">
        <v>880</v>
      </c>
      <c r="AFE1" s="2" t="s">
        <v>881</v>
      </c>
      <c r="AFF1" s="2" t="s">
        <v>882</v>
      </c>
      <c r="AFG1" s="2" t="s">
        <v>883</v>
      </c>
      <c r="AFH1" s="2" t="s">
        <v>884</v>
      </c>
      <c r="AFI1" s="2" t="s">
        <v>885</v>
      </c>
      <c r="AFJ1" s="2" t="s">
        <v>886</v>
      </c>
      <c r="AFK1" s="2" t="s">
        <v>887</v>
      </c>
      <c r="AFL1" s="2" t="s">
        <v>888</v>
      </c>
      <c r="AFM1" s="2" t="s">
        <v>889</v>
      </c>
      <c r="AFN1" s="2" t="s">
        <v>890</v>
      </c>
      <c r="AFO1" s="2" t="s">
        <v>891</v>
      </c>
      <c r="AFP1" s="2" t="s">
        <v>892</v>
      </c>
      <c r="AFQ1" s="2" t="s">
        <v>893</v>
      </c>
      <c r="AFR1" s="2" t="s">
        <v>894</v>
      </c>
      <c r="AFS1" s="2" t="s">
        <v>895</v>
      </c>
      <c r="AFT1" s="2" t="s">
        <v>896</v>
      </c>
      <c r="AFU1" s="2" t="s">
        <v>897</v>
      </c>
      <c r="AFV1" s="2" t="s">
        <v>898</v>
      </c>
      <c r="AFW1" s="2" t="s">
        <v>899</v>
      </c>
      <c r="AFX1" s="2" t="s">
        <v>900</v>
      </c>
      <c r="AFY1" s="2" t="s">
        <v>901</v>
      </c>
      <c r="AFZ1" s="2" t="s">
        <v>902</v>
      </c>
      <c r="AGA1" s="2" t="s">
        <v>903</v>
      </c>
      <c r="AGB1" s="2" t="s">
        <v>904</v>
      </c>
      <c r="AGC1" s="2" t="s">
        <v>905</v>
      </c>
      <c r="AGD1" s="2" t="s">
        <v>906</v>
      </c>
      <c r="AGE1" s="2" t="s">
        <v>907</v>
      </c>
      <c r="AGF1" s="2" t="s">
        <v>908</v>
      </c>
      <c r="AGG1" s="2" t="s">
        <v>909</v>
      </c>
      <c r="AGH1" s="2" t="s">
        <v>910</v>
      </c>
      <c r="AGI1" s="2" t="s">
        <v>911</v>
      </c>
      <c r="AGJ1" s="2" t="s">
        <v>912</v>
      </c>
      <c r="AGK1" s="2" t="s">
        <v>913</v>
      </c>
      <c r="AGL1" s="2" t="s">
        <v>914</v>
      </c>
      <c r="AGM1" s="2" t="s">
        <v>915</v>
      </c>
      <c r="AGN1" s="2" t="s">
        <v>916</v>
      </c>
      <c r="AGO1" s="2" t="s">
        <v>917</v>
      </c>
      <c r="AGP1" s="2" t="s">
        <v>918</v>
      </c>
      <c r="AGQ1" s="2" t="s">
        <v>919</v>
      </c>
      <c r="AGR1" s="2" t="s">
        <v>920</v>
      </c>
      <c r="AGS1" s="2" t="s">
        <v>921</v>
      </c>
      <c r="AGT1" s="2" t="s">
        <v>922</v>
      </c>
      <c r="AGU1" s="2" t="s">
        <v>923</v>
      </c>
      <c r="AGV1" s="2" t="s">
        <v>924</v>
      </c>
      <c r="AGW1" s="2" t="s">
        <v>925</v>
      </c>
      <c r="AGX1" s="2" t="s">
        <v>926</v>
      </c>
      <c r="AGY1" s="2" t="s">
        <v>927</v>
      </c>
      <c r="AGZ1" s="2" t="s">
        <v>928</v>
      </c>
      <c r="AHA1" s="2" t="s">
        <v>929</v>
      </c>
      <c r="AHB1" s="2" t="s">
        <v>930</v>
      </c>
      <c r="AHC1" s="2" t="s">
        <v>931</v>
      </c>
      <c r="AHD1" s="2" t="s">
        <v>932</v>
      </c>
      <c r="AHE1" s="2" t="s">
        <v>933</v>
      </c>
      <c r="AHF1" s="2" t="s">
        <v>934</v>
      </c>
      <c r="AHG1" s="2" t="s">
        <v>935</v>
      </c>
      <c r="AHH1" s="2" t="s">
        <v>936</v>
      </c>
      <c r="AHI1" s="2" t="s">
        <v>937</v>
      </c>
      <c r="AHJ1" s="2" t="s">
        <v>938</v>
      </c>
      <c r="AHK1" s="2" t="s">
        <v>939</v>
      </c>
      <c r="AHL1" s="2" t="s">
        <v>940</v>
      </c>
      <c r="AHM1" s="2" t="s">
        <v>941</v>
      </c>
      <c r="AHN1" s="2" t="s">
        <v>942</v>
      </c>
      <c r="AHO1" s="2" t="s">
        <v>943</v>
      </c>
      <c r="AHP1" s="2" t="s">
        <v>944</v>
      </c>
      <c r="AHQ1" s="2" t="s">
        <v>945</v>
      </c>
      <c r="AHR1" s="2" t="s">
        <v>946</v>
      </c>
      <c r="AHS1" s="2" t="s">
        <v>947</v>
      </c>
      <c r="AHT1" s="2" t="s">
        <v>948</v>
      </c>
      <c r="AHU1" s="2" t="s">
        <v>949</v>
      </c>
      <c r="AHV1" s="2" t="s">
        <v>950</v>
      </c>
      <c r="AHW1" s="2" t="s">
        <v>951</v>
      </c>
      <c r="AHX1" s="2" t="s">
        <v>952</v>
      </c>
      <c r="AHY1" s="2" t="s">
        <v>953</v>
      </c>
      <c r="AHZ1" s="2" t="s">
        <v>954</v>
      </c>
      <c r="AIA1" s="2" t="s">
        <v>955</v>
      </c>
      <c r="AIB1" s="2" t="s">
        <v>956</v>
      </c>
      <c r="AIC1" s="2" t="s">
        <v>957</v>
      </c>
      <c r="AID1" s="2" t="s">
        <v>958</v>
      </c>
      <c r="AIE1" s="2" t="s">
        <v>959</v>
      </c>
      <c r="AIF1" s="2" t="s">
        <v>960</v>
      </c>
      <c r="AIG1" s="2" t="s">
        <v>961</v>
      </c>
      <c r="AIH1" s="2" t="s">
        <v>962</v>
      </c>
      <c r="AII1" s="2" t="s">
        <v>963</v>
      </c>
      <c r="AIJ1" s="2" t="s">
        <v>964</v>
      </c>
      <c r="AIK1" s="2" t="s">
        <v>965</v>
      </c>
      <c r="AIL1" s="2" t="s">
        <v>966</v>
      </c>
      <c r="AIM1" s="2" t="s">
        <v>967</v>
      </c>
      <c r="AIN1" s="2" t="s">
        <v>968</v>
      </c>
      <c r="AIO1" s="2" t="s">
        <v>969</v>
      </c>
      <c r="AIP1" s="2" t="s">
        <v>970</v>
      </c>
      <c r="AIQ1" s="2" t="s">
        <v>971</v>
      </c>
      <c r="AIR1" s="2" t="s">
        <v>972</v>
      </c>
      <c r="AIS1" s="2" t="s">
        <v>973</v>
      </c>
      <c r="AIT1" s="2" t="s">
        <v>974</v>
      </c>
      <c r="AIU1" s="2" t="s">
        <v>975</v>
      </c>
      <c r="AIV1" s="2" t="s">
        <v>976</v>
      </c>
      <c r="AIW1" s="2" t="s">
        <v>977</v>
      </c>
      <c r="AIX1" s="2" t="s">
        <v>978</v>
      </c>
      <c r="AIY1" s="2" t="s">
        <v>979</v>
      </c>
      <c r="AIZ1" s="2" t="s">
        <v>980</v>
      </c>
      <c r="AJA1" s="2" t="s">
        <v>981</v>
      </c>
      <c r="AJB1" s="2" t="s">
        <v>982</v>
      </c>
      <c r="AJC1" s="2" t="s">
        <v>983</v>
      </c>
      <c r="AJD1" s="2" t="s">
        <v>984</v>
      </c>
      <c r="AJE1" s="2" t="s">
        <v>985</v>
      </c>
      <c r="AJF1" s="2" t="s">
        <v>986</v>
      </c>
      <c r="AJG1" s="2" t="s">
        <v>987</v>
      </c>
      <c r="AJH1" s="2" t="s">
        <v>988</v>
      </c>
      <c r="AJI1" s="2" t="s">
        <v>989</v>
      </c>
      <c r="AJJ1" s="2" t="s">
        <v>990</v>
      </c>
      <c r="AJK1" s="2" t="s">
        <v>991</v>
      </c>
      <c r="AJL1" s="2" t="s">
        <v>992</v>
      </c>
      <c r="AJM1" s="2" t="s">
        <v>993</v>
      </c>
      <c r="AJN1" s="2" t="s">
        <v>994</v>
      </c>
      <c r="AJO1" s="2" t="s">
        <v>995</v>
      </c>
      <c r="AJP1" s="2" t="s">
        <v>996</v>
      </c>
      <c r="AJQ1" s="2" t="s">
        <v>997</v>
      </c>
      <c r="AJR1" s="2" t="s">
        <v>998</v>
      </c>
      <c r="AJS1" s="2" t="s">
        <v>999</v>
      </c>
      <c r="AJT1" s="2" t="s">
        <v>1000</v>
      </c>
      <c r="AJU1" s="2" t="s">
        <v>1001</v>
      </c>
      <c r="AJV1" s="2" t="s">
        <v>1002</v>
      </c>
      <c r="AJW1" s="2" t="s">
        <v>1003</v>
      </c>
      <c r="AJX1" s="2" t="s">
        <v>1004</v>
      </c>
      <c r="AJY1" s="2" t="s">
        <v>1005</v>
      </c>
      <c r="AJZ1" s="2" t="s">
        <v>1006</v>
      </c>
      <c r="AKA1" s="2" t="s">
        <v>1007</v>
      </c>
      <c r="AKB1" s="2" t="s">
        <v>1008</v>
      </c>
      <c r="AKC1" s="2" t="s">
        <v>1009</v>
      </c>
      <c r="AKD1" s="2" t="s">
        <v>1010</v>
      </c>
      <c r="AKE1" s="2" t="s">
        <v>1011</v>
      </c>
      <c r="AKF1" s="2" t="s">
        <v>1012</v>
      </c>
      <c r="AKG1" s="2" t="s">
        <v>1013</v>
      </c>
      <c r="AKH1" s="2" t="s">
        <v>1014</v>
      </c>
      <c r="AKI1" s="2" t="s">
        <v>1015</v>
      </c>
      <c r="AKJ1" s="2" t="s">
        <v>1016</v>
      </c>
      <c r="AKK1" s="2" t="s">
        <v>1017</v>
      </c>
      <c r="AKL1" s="2" t="s">
        <v>1018</v>
      </c>
      <c r="AKM1" s="2" t="s">
        <v>1019</v>
      </c>
      <c r="AKN1" s="2" t="s">
        <v>1020</v>
      </c>
      <c r="AKO1" s="2" t="s">
        <v>1021</v>
      </c>
      <c r="AKP1" s="2" t="s">
        <v>1022</v>
      </c>
      <c r="AKQ1" s="2" t="s">
        <v>1023</v>
      </c>
      <c r="AKR1" s="2" t="s">
        <v>1024</v>
      </c>
      <c r="AKS1" s="2" t="s">
        <v>1025</v>
      </c>
      <c r="AKT1" s="2" t="s">
        <v>1026</v>
      </c>
      <c r="AKU1" s="2" t="s">
        <v>1027</v>
      </c>
      <c r="AKV1" s="2" t="s">
        <v>1028</v>
      </c>
      <c r="AKW1" s="2" t="s">
        <v>1029</v>
      </c>
      <c r="AKX1" s="2" t="s">
        <v>1030</v>
      </c>
      <c r="AKY1" s="2" t="s">
        <v>1031</v>
      </c>
      <c r="AKZ1" s="2" t="s">
        <v>1032</v>
      </c>
      <c r="ALA1" s="2" t="s">
        <v>1033</v>
      </c>
      <c r="ALB1" s="2" t="s">
        <v>1034</v>
      </c>
      <c r="ALC1" s="2" t="s">
        <v>1035</v>
      </c>
      <c r="ALD1" s="2" t="s">
        <v>1036</v>
      </c>
      <c r="ALE1" s="2" t="s">
        <v>1037</v>
      </c>
      <c r="ALF1" s="2" t="s">
        <v>1038</v>
      </c>
      <c r="ALG1" s="2" t="s">
        <v>1039</v>
      </c>
      <c r="ALH1" s="2" t="s">
        <v>1040</v>
      </c>
      <c r="ALI1" s="2" t="s">
        <v>1041</v>
      </c>
      <c r="ALJ1" s="2" t="s">
        <v>1042</v>
      </c>
      <c r="ALK1" s="2" t="s">
        <v>1043</v>
      </c>
      <c r="ALL1" s="2" t="s">
        <v>1044</v>
      </c>
      <c r="ALM1" s="2" t="s">
        <v>1045</v>
      </c>
      <c r="ALN1" s="2" t="s">
        <v>1046</v>
      </c>
      <c r="ALO1" s="2" t="s">
        <v>1047</v>
      </c>
      <c r="ALP1" s="2" t="s">
        <v>1048</v>
      </c>
      <c r="ALQ1" s="2" t="s">
        <v>1049</v>
      </c>
      <c r="ALR1" s="2" t="s">
        <v>1050</v>
      </c>
      <c r="ALS1" s="2" t="s">
        <v>1051</v>
      </c>
      <c r="ALT1" s="2" t="s">
        <v>1052</v>
      </c>
      <c r="ALU1" s="2" t="s">
        <v>1053</v>
      </c>
      <c r="ALV1" s="2" t="s">
        <v>1054</v>
      </c>
      <c r="ALW1" s="2" t="s">
        <v>1055</v>
      </c>
      <c r="ALX1" s="2" t="s">
        <v>1056</v>
      </c>
      <c r="ALY1" s="2" t="s">
        <v>1057</v>
      </c>
      <c r="ALZ1" s="2" t="s">
        <v>1058</v>
      </c>
      <c r="AMA1" s="2" t="s">
        <v>1059</v>
      </c>
      <c r="AMB1" s="2" t="s">
        <v>1060</v>
      </c>
      <c r="AMC1" s="2" t="s">
        <v>1061</v>
      </c>
      <c r="AMD1" s="2" t="s">
        <v>1062</v>
      </c>
      <c r="AME1" s="2" t="s">
        <v>1063</v>
      </c>
      <c r="AMF1" s="2" t="s">
        <v>1064</v>
      </c>
      <c r="AMG1" s="2" t="s">
        <v>1065</v>
      </c>
      <c r="AMH1" s="2" t="s">
        <v>1066</v>
      </c>
      <c r="AMI1" s="2" t="s">
        <v>1067</v>
      </c>
      <c r="AMJ1" s="2" t="s">
        <v>1068</v>
      </c>
      <c r="AMK1" s="2" t="s">
        <v>1069</v>
      </c>
      <c r="AML1" s="2" t="s">
        <v>1070</v>
      </c>
      <c r="AMM1" s="2" t="s">
        <v>1071</v>
      </c>
      <c r="AMN1" s="2" t="s">
        <v>1072</v>
      </c>
      <c r="AMO1" s="2" t="s">
        <v>1073</v>
      </c>
      <c r="AMP1" s="2" t="s">
        <v>1074</v>
      </c>
      <c r="AMQ1" s="2" t="s">
        <v>1075</v>
      </c>
      <c r="AMR1" s="2" t="s">
        <v>1076</v>
      </c>
      <c r="AMS1" s="2" t="s">
        <v>1077</v>
      </c>
      <c r="AMT1" s="2" t="s">
        <v>1078</v>
      </c>
      <c r="AMU1" s="2" t="s">
        <v>1079</v>
      </c>
      <c r="AMV1" s="2" t="s">
        <v>1080</v>
      </c>
      <c r="AMW1" s="2" t="s">
        <v>1081</v>
      </c>
      <c r="AMX1" s="2" t="s">
        <v>1082</v>
      </c>
      <c r="AMY1" s="2" t="s">
        <v>1083</v>
      </c>
      <c r="AMZ1" s="2" t="s">
        <v>1084</v>
      </c>
      <c r="ANA1" s="2" t="s">
        <v>1085</v>
      </c>
      <c r="ANB1" s="2" t="s">
        <v>1086</v>
      </c>
      <c r="ANC1" s="2" t="s">
        <v>1087</v>
      </c>
      <c r="AND1" s="2" t="s">
        <v>1088</v>
      </c>
      <c r="ANE1" s="2" t="s">
        <v>1089</v>
      </c>
      <c r="ANF1" s="2" t="s">
        <v>1090</v>
      </c>
      <c r="ANG1" s="2" t="s">
        <v>1091</v>
      </c>
      <c r="ANH1" s="2" t="s">
        <v>1092</v>
      </c>
      <c r="ANI1" s="2" t="s">
        <v>1093</v>
      </c>
      <c r="ANJ1" s="2" t="s">
        <v>1094</v>
      </c>
      <c r="ANK1" s="2" t="s">
        <v>1095</v>
      </c>
      <c r="ANL1" s="2" t="s">
        <v>1096</v>
      </c>
      <c r="ANM1" s="2" t="s">
        <v>1097</v>
      </c>
      <c r="ANN1" s="2" t="s">
        <v>1098</v>
      </c>
      <c r="ANO1" s="2" t="s">
        <v>1099</v>
      </c>
      <c r="ANP1" s="2" t="s">
        <v>1100</v>
      </c>
      <c r="ANQ1" s="2" t="s">
        <v>1101</v>
      </c>
      <c r="ANR1" s="2" t="s">
        <v>1102</v>
      </c>
      <c r="ANS1" s="2" t="s">
        <v>1103</v>
      </c>
      <c r="ANT1" s="2" t="s">
        <v>1104</v>
      </c>
      <c r="ANU1" s="2" t="s">
        <v>1105</v>
      </c>
      <c r="ANV1" s="2" t="s">
        <v>1106</v>
      </c>
      <c r="ANW1" s="2" t="s">
        <v>1107</v>
      </c>
      <c r="ANX1" s="2" t="s">
        <v>1108</v>
      </c>
      <c r="ANY1" s="2" t="s">
        <v>1109</v>
      </c>
      <c r="ANZ1" s="2" t="s">
        <v>1110</v>
      </c>
      <c r="AOA1" s="2" t="s">
        <v>1111</v>
      </c>
      <c r="AOB1" s="2" t="s">
        <v>1112</v>
      </c>
      <c r="AOC1" s="2" t="s">
        <v>1113</v>
      </c>
      <c r="AOD1" s="2" t="s">
        <v>1114</v>
      </c>
      <c r="AOE1" s="2" t="s">
        <v>1115</v>
      </c>
      <c r="AOF1" s="2" t="s">
        <v>1116</v>
      </c>
      <c r="AOG1" s="2" t="s">
        <v>1117</v>
      </c>
      <c r="AOH1" s="2" t="s">
        <v>1118</v>
      </c>
      <c r="AOI1" s="2" t="s">
        <v>1119</v>
      </c>
      <c r="AOJ1" s="2" t="s">
        <v>1120</v>
      </c>
      <c r="AOK1" s="2" t="s">
        <v>1121</v>
      </c>
      <c r="AOL1" s="2" t="s">
        <v>1122</v>
      </c>
      <c r="AOM1" s="2" t="s">
        <v>1123</v>
      </c>
      <c r="AON1" s="2" t="s">
        <v>1124</v>
      </c>
      <c r="AOO1" s="2" t="s">
        <v>1125</v>
      </c>
      <c r="AOP1" s="2" t="s">
        <v>1126</v>
      </c>
      <c r="AOQ1" s="2" t="s">
        <v>1127</v>
      </c>
      <c r="AOR1" s="2" t="s">
        <v>1128</v>
      </c>
      <c r="AOS1" s="2" t="s">
        <v>1129</v>
      </c>
      <c r="AOT1" s="2" t="s">
        <v>1130</v>
      </c>
      <c r="AOU1" s="2" t="s">
        <v>1131</v>
      </c>
      <c r="AOV1" s="2" t="s">
        <v>1132</v>
      </c>
      <c r="AOW1" s="2" t="s">
        <v>1133</v>
      </c>
      <c r="AOX1" s="2" t="s">
        <v>1134</v>
      </c>
      <c r="AOY1" s="2" t="s">
        <v>1135</v>
      </c>
      <c r="AOZ1" s="2" t="s">
        <v>1136</v>
      </c>
      <c r="APA1" s="2" t="s">
        <v>1137</v>
      </c>
      <c r="APB1" s="2" t="s">
        <v>1138</v>
      </c>
      <c r="APC1" s="2" t="s">
        <v>1139</v>
      </c>
      <c r="APD1" s="2" t="s">
        <v>1140</v>
      </c>
      <c r="APE1" s="2" t="s">
        <v>1141</v>
      </c>
      <c r="APF1" s="2" t="s">
        <v>1142</v>
      </c>
      <c r="APG1" s="2" t="s">
        <v>1143</v>
      </c>
      <c r="APH1" s="2" t="s">
        <v>1144</v>
      </c>
      <c r="API1" s="2" t="s">
        <v>1145</v>
      </c>
      <c r="APJ1" s="2" t="s">
        <v>1146</v>
      </c>
      <c r="APK1" s="2" t="s">
        <v>1147</v>
      </c>
      <c r="APL1" s="2" t="s">
        <v>1148</v>
      </c>
      <c r="APM1" s="2" t="s">
        <v>1149</v>
      </c>
      <c r="APN1" s="2" t="s">
        <v>1150</v>
      </c>
      <c r="APO1" s="2" t="s">
        <v>1151</v>
      </c>
      <c r="APP1" s="2" t="s">
        <v>1152</v>
      </c>
      <c r="APQ1" s="2" t="s">
        <v>1153</v>
      </c>
      <c r="APR1" s="2" t="s">
        <v>1154</v>
      </c>
      <c r="APS1" s="2" t="s">
        <v>1155</v>
      </c>
      <c r="APT1" s="2" t="s">
        <v>1156</v>
      </c>
      <c r="APU1" s="2" t="s">
        <v>1157</v>
      </c>
      <c r="APV1" s="2" t="s">
        <v>1158</v>
      </c>
      <c r="APW1" s="2" t="s">
        <v>1159</v>
      </c>
      <c r="APX1" s="2" t="s">
        <v>1160</v>
      </c>
      <c r="APY1" s="2" t="s">
        <v>1161</v>
      </c>
      <c r="APZ1" s="2" t="s">
        <v>1162</v>
      </c>
      <c r="AQA1" s="2" t="s">
        <v>1163</v>
      </c>
      <c r="AQB1" s="2" t="s">
        <v>1164</v>
      </c>
      <c r="AQC1" s="2" t="s">
        <v>1165</v>
      </c>
      <c r="AQD1" s="2" t="s">
        <v>1166</v>
      </c>
      <c r="AQE1" s="2" t="s">
        <v>1167</v>
      </c>
      <c r="AQF1" s="2" t="s">
        <v>1168</v>
      </c>
      <c r="AQG1" s="2" t="s">
        <v>1169</v>
      </c>
      <c r="AQH1" s="2" t="s">
        <v>1170</v>
      </c>
      <c r="AQI1" s="2" t="s">
        <v>1171</v>
      </c>
      <c r="AQJ1" s="2" t="s">
        <v>1172</v>
      </c>
      <c r="AQK1" s="2" t="s">
        <v>1173</v>
      </c>
      <c r="AQL1" s="2" t="s">
        <v>1174</v>
      </c>
      <c r="AQM1" s="2" t="s">
        <v>1175</v>
      </c>
      <c r="AQN1" s="2" t="s">
        <v>1176</v>
      </c>
      <c r="AQO1" s="2" t="s">
        <v>1177</v>
      </c>
      <c r="AQP1" s="2" t="s">
        <v>1178</v>
      </c>
      <c r="AQQ1" s="2" t="s">
        <v>1179</v>
      </c>
      <c r="AQR1" s="2" t="s">
        <v>1180</v>
      </c>
      <c r="AQS1" s="2" t="s">
        <v>1181</v>
      </c>
      <c r="AQT1" s="2" t="s">
        <v>1182</v>
      </c>
      <c r="AQU1" s="2" t="s">
        <v>1183</v>
      </c>
      <c r="AQV1" s="2" t="s">
        <v>1184</v>
      </c>
      <c r="AQW1" s="2" t="s">
        <v>1185</v>
      </c>
      <c r="AQX1" s="2" t="s">
        <v>1186</v>
      </c>
      <c r="AQY1" s="2" t="s">
        <v>1187</v>
      </c>
      <c r="AQZ1" s="2" t="s">
        <v>1188</v>
      </c>
      <c r="ARA1" s="2" t="s">
        <v>1189</v>
      </c>
      <c r="ARB1" s="2" t="s">
        <v>1190</v>
      </c>
      <c r="ARC1" s="2" t="s">
        <v>1191</v>
      </c>
      <c r="ARD1" s="2" t="s">
        <v>1192</v>
      </c>
      <c r="ARE1" s="2" t="s">
        <v>1193</v>
      </c>
      <c r="ARF1" s="2" t="s">
        <v>1194</v>
      </c>
      <c r="ARG1" s="2" t="s">
        <v>1195</v>
      </c>
      <c r="ARH1" s="2" t="s">
        <v>1196</v>
      </c>
      <c r="ARI1" s="2" t="s">
        <v>1197</v>
      </c>
      <c r="ARJ1" s="2" t="s">
        <v>1198</v>
      </c>
      <c r="ARK1" s="2" t="s">
        <v>1199</v>
      </c>
      <c r="ARL1" s="2" t="s">
        <v>1200</v>
      </c>
      <c r="ARM1" s="2" t="s">
        <v>1201</v>
      </c>
      <c r="ARN1" s="2" t="s">
        <v>1202</v>
      </c>
      <c r="ARO1" s="2" t="s">
        <v>1203</v>
      </c>
      <c r="ARP1" s="2" t="s">
        <v>1204</v>
      </c>
      <c r="ARQ1" s="2" t="s">
        <v>1205</v>
      </c>
      <c r="ARR1" s="2" t="s">
        <v>1206</v>
      </c>
      <c r="ARS1" s="2" t="s">
        <v>1207</v>
      </c>
      <c r="ART1" s="2" t="s">
        <v>1208</v>
      </c>
      <c r="ARU1" s="2" t="s">
        <v>1209</v>
      </c>
      <c r="ARV1" s="2" t="s">
        <v>1210</v>
      </c>
      <c r="ARW1" s="2" t="s">
        <v>1211</v>
      </c>
      <c r="ARX1" s="2" t="s">
        <v>1212</v>
      </c>
      <c r="ARY1" s="2" t="s">
        <v>1213</v>
      </c>
      <c r="ARZ1" s="2" t="s">
        <v>1214</v>
      </c>
      <c r="ASA1" s="2" t="s">
        <v>1215</v>
      </c>
      <c r="ASB1" s="2" t="s">
        <v>1216</v>
      </c>
      <c r="ASC1" s="2" t="s">
        <v>1217</v>
      </c>
      <c r="ASD1" s="2" t="s">
        <v>1218</v>
      </c>
      <c r="ASE1" s="2" t="s">
        <v>1219</v>
      </c>
      <c r="ASF1" s="2" t="s">
        <v>1220</v>
      </c>
      <c r="ASG1" s="2" t="s">
        <v>1221</v>
      </c>
      <c r="ASH1" s="2" t="s">
        <v>1222</v>
      </c>
      <c r="ASI1" s="2" t="s">
        <v>1223</v>
      </c>
      <c r="ASJ1" s="2" t="s">
        <v>1224</v>
      </c>
      <c r="ASK1" s="2" t="s">
        <v>1225</v>
      </c>
      <c r="ASL1" s="2" t="s">
        <v>1226</v>
      </c>
      <c r="ASM1" s="2" t="s">
        <v>1227</v>
      </c>
      <c r="ASN1" s="2" t="s">
        <v>1228</v>
      </c>
      <c r="ASO1" s="2" t="s">
        <v>1229</v>
      </c>
      <c r="ASP1" s="2" t="s">
        <v>1230</v>
      </c>
      <c r="ASQ1" s="2" t="s">
        <v>1231</v>
      </c>
      <c r="ASR1" s="2" t="s">
        <v>1232</v>
      </c>
      <c r="ASS1" s="2" t="s">
        <v>1233</v>
      </c>
      <c r="AST1" s="2" t="s">
        <v>1234</v>
      </c>
      <c r="ASU1" s="2" t="s">
        <v>1235</v>
      </c>
      <c r="ASV1" s="2" t="s">
        <v>1236</v>
      </c>
      <c r="ASW1" s="2" t="s">
        <v>1237</v>
      </c>
      <c r="ASX1" s="2" t="s">
        <v>1238</v>
      </c>
      <c r="ASY1" s="2" t="s">
        <v>1239</v>
      </c>
      <c r="ASZ1" s="2" t="s">
        <v>1240</v>
      </c>
      <c r="ATA1" s="2" t="s">
        <v>1241</v>
      </c>
      <c r="ATB1" s="2" t="s">
        <v>1242</v>
      </c>
      <c r="ATC1" s="2" t="s">
        <v>1243</v>
      </c>
      <c r="ATD1" s="2" t="s">
        <v>1244</v>
      </c>
      <c r="ATE1" s="2" t="s">
        <v>1245</v>
      </c>
      <c r="ATF1" s="2" t="s">
        <v>1246</v>
      </c>
      <c r="ATG1" s="2" t="s">
        <v>1247</v>
      </c>
      <c r="ATH1" s="2" t="s">
        <v>1248</v>
      </c>
      <c r="ATI1" s="2" t="s">
        <v>1249</v>
      </c>
      <c r="ATJ1" s="2" t="s">
        <v>1250</v>
      </c>
      <c r="ATK1" s="2" t="s">
        <v>1251</v>
      </c>
      <c r="ATL1" s="2" t="s">
        <v>1252</v>
      </c>
      <c r="ATM1" s="2" t="s">
        <v>1253</v>
      </c>
      <c r="ATN1" s="2" t="s">
        <v>1254</v>
      </c>
      <c r="ATO1" s="2" t="s">
        <v>1255</v>
      </c>
      <c r="ATP1" s="2" t="s">
        <v>1256</v>
      </c>
      <c r="ATQ1" s="2" t="s">
        <v>1257</v>
      </c>
      <c r="ATR1" s="2" t="s">
        <v>1258</v>
      </c>
      <c r="ATS1" s="2" t="s">
        <v>1259</v>
      </c>
      <c r="ATT1" s="2" t="s">
        <v>1260</v>
      </c>
      <c r="ATU1" s="2" t="s">
        <v>1261</v>
      </c>
      <c r="ATV1" s="2" t="s">
        <v>1262</v>
      </c>
      <c r="ATW1" s="2" t="s">
        <v>1263</v>
      </c>
      <c r="ATX1" s="2" t="s">
        <v>1264</v>
      </c>
      <c r="ATY1" s="2" t="s">
        <v>1265</v>
      </c>
      <c r="ATZ1" s="2" t="s">
        <v>1266</v>
      </c>
      <c r="AUA1" s="2" t="s">
        <v>1267</v>
      </c>
      <c r="AUB1" s="2" t="s">
        <v>1268</v>
      </c>
      <c r="AUC1" s="2" t="s">
        <v>1269</v>
      </c>
      <c r="AUD1" s="2" t="s">
        <v>1270</v>
      </c>
      <c r="AUE1" s="2" t="s">
        <v>1271</v>
      </c>
      <c r="AUF1" s="2" t="s">
        <v>1272</v>
      </c>
      <c r="AUG1" s="2" t="s">
        <v>1273</v>
      </c>
      <c r="AUH1" s="2" t="s">
        <v>1274</v>
      </c>
      <c r="AUI1" s="2" t="s">
        <v>1275</v>
      </c>
      <c r="AUJ1" s="2" t="s">
        <v>1276</v>
      </c>
      <c r="AUK1" s="2" t="s">
        <v>1277</v>
      </c>
      <c r="AUL1" s="2" t="s">
        <v>1278</v>
      </c>
      <c r="AUM1" s="2" t="s">
        <v>1279</v>
      </c>
      <c r="AUN1" s="2" t="s">
        <v>1280</v>
      </c>
      <c r="AUO1" s="2" t="s">
        <v>1281</v>
      </c>
      <c r="AUP1" s="2" t="s">
        <v>1282</v>
      </c>
    </row>
    <row r="2" spans="1:1238">
      <c r="A2" s="18">
        <v>1</v>
      </c>
      <c r="B2" s="18" t="s">
        <v>1283</v>
      </c>
      <c r="C2" s="144">
        <v>45064</v>
      </c>
      <c r="D2" s="18" t="s">
        <v>1284</v>
      </c>
      <c r="E2" s="18" t="s">
        <v>1285</v>
      </c>
      <c r="F2" s="144">
        <v>45064.333911481481</v>
      </c>
      <c r="G2" s="144">
        <v>45064.817846006947</v>
      </c>
      <c r="H2" s="18" t="s">
        <v>1286</v>
      </c>
      <c r="K2" s="18" t="s">
        <v>1287</v>
      </c>
      <c r="L2" s="144">
        <v>45064</v>
      </c>
      <c r="M2" s="18" t="s">
        <v>1288</v>
      </c>
      <c r="N2" s="18" t="s">
        <v>1289</v>
      </c>
      <c r="O2" s="18" t="s">
        <v>1290</v>
      </c>
      <c r="P2" s="18" t="s">
        <v>1291</v>
      </c>
      <c r="S2" s="18" t="s">
        <v>1292</v>
      </c>
      <c r="T2" s="18" t="s">
        <v>1293</v>
      </c>
      <c r="V2" s="18" t="s">
        <v>1294</v>
      </c>
      <c r="X2" s="18" t="s">
        <v>1295</v>
      </c>
      <c r="AA2" s="18" t="s">
        <v>1296</v>
      </c>
      <c r="AB2" s="18">
        <v>1</v>
      </c>
      <c r="AC2" s="18">
        <v>1</v>
      </c>
      <c r="AD2" s="18">
        <v>1</v>
      </c>
      <c r="AE2" s="18">
        <v>0</v>
      </c>
      <c r="AF2" s="18">
        <v>3</v>
      </c>
      <c r="AH2" s="18" t="s">
        <v>1297</v>
      </c>
      <c r="AS2" s="18" t="s">
        <v>1298</v>
      </c>
      <c r="AT2" s="18" t="s">
        <v>1299</v>
      </c>
      <c r="AU2" s="18">
        <v>1</v>
      </c>
      <c r="AV2" s="18">
        <v>1</v>
      </c>
      <c r="AW2" s="18">
        <v>1250</v>
      </c>
      <c r="AX2" s="18">
        <v>1500</v>
      </c>
      <c r="AY2" s="18" t="s">
        <v>1300</v>
      </c>
      <c r="BB2" s="18">
        <v>14</v>
      </c>
      <c r="BC2" s="18">
        <v>60</v>
      </c>
      <c r="BD2" s="18">
        <v>1</v>
      </c>
      <c r="BE2" s="18">
        <v>400</v>
      </c>
      <c r="BF2" s="18">
        <v>0</v>
      </c>
      <c r="BH2" s="18" t="s">
        <v>1297</v>
      </c>
      <c r="BW2" s="18" t="s">
        <v>1294</v>
      </c>
      <c r="BY2" s="18" t="s">
        <v>1296</v>
      </c>
      <c r="BZ2" s="18">
        <v>1</v>
      </c>
      <c r="CA2" s="18">
        <v>1</v>
      </c>
      <c r="CB2" s="18">
        <v>1</v>
      </c>
      <c r="CC2" s="18">
        <v>0</v>
      </c>
      <c r="CE2" s="18" t="s">
        <v>1301</v>
      </c>
      <c r="CF2" s="18">
        <v>1</v>
      </c>
      <c r="CG2" s="18">
        <v>0</v>
      </c>
      <c r="CH2" s="18">
        <v>0</v>
      </c>
      <c r="CI2" s="18">
        <v>0</v>
      </c>
      <c r="CJ2" s="18">
        <v>0</v>
      </c>
      <c r="CK2" s="18">
        <v>0</v>
      </c>
      <c r="CL2" s="18">
        <v>0</v>
      </c>
      <c r="CM2" s="18">
        <v>0</v>
      </c>
      <c r="CN2" s="18">
        <v>0</v>
      </c>
      <c r="CO2" s="18">
        <v>0</v>
      </c>
      <c r="CP2" s="18">
        <v>0</v>
      </c>
      <c r="CS2" s="18" t="s">
        <v>1302</v>
      </c>
      <c r="CT2" s="18">
        <v>0</v>
      </c>
      <c r="CU2" s="18">
        <v>0</v>
      </c>
      <c r="CV2" s="18">
        <v>0</v>
      </c>
      <c r="CW2" s="18">
        <v>1</v>
      </c>
      <c r="EK2" s="18" t="s">
        <v>1303</v>
      </c>
      <c r="EL2" s="18">
        <v>1</v>
      </c>
      <c r="EM2" s="18">
        <v>1</v>
      </c>
      <c r="EN2" s="18">
        <v>1</v>
      </c>
      <c r="EO2" s="18">
        <v>1</v>
      </c>
      <c r="EP2" s="18">
        <v>0</v>
      </c>
      <c r="EQ2" s="18">
        <v>4</v>
      </c>
      <c r="ES2" s="18" t="s">
        <v>1297</v>
      </c>
      <c r="FD2" s="18" t="s">
        <v>1297</v>
      </c>
      <c r="FO2" s="18" t="s">
        <v>1297</v>
      </c>
      <c r="FZ2" s="18" t="s">
        <v>1297</v>
      </c>
      <c r="GK2" s="18" t="s">
        <v>1294</v>
      </c>
      <c r="GM2" s="18" t="s">
        <v>1303</v>
      </c>
      <c r="GN2" s="18">
        <v>1</v>
      </c>
      <c r="GO2" s="18">
        <v>1</v>
      </c>
      <c r="GP2" s="18">
        <v>1</v>
      </c>
      <c r="GQ2" s="18">
        <v>1</v>
      </c>
      <c r="GR2" s="18">
        <v>0</v>
      </c>
      <c r="GT2" s="18" t="s">
        <v>1301</v>
      </c>
      <c r="GU2" s="18">
        <v>1</v>
      </c>
      <c r="GV2" s="18">
        <v>0</v>
      </c>
      <c r="GW2" s="18">
        <v>0</v>
      </c>
      <c r="GX2" s="18">
        <v>0</v>
      </c>
      <c r="GY2" s="18">
        <v>0</v>
      </c>
      <c r="GZ2" s="18">
        <v>0</v>
      </c>
      <c r="HA2" s="18">
        <v>0</v>
      </c>
      <c r="HB2" s="18">
        <v>0</v>
      </c>
      <c r="HC2" s="18">
        <v>0</v>
      </c>
      <c r="HD2" s="18">
        <v>0</v>
      </c>
      <c r="HE2" s="18">
        <v>0</v>
      </c>
      <c r="HH2" s="18" t="s">
        <v>1302</v>
      </c>
      <c r="HI2" s="18">
        <v>0</v>
      </c>
      <c r="HJ2" s="18">
        <v>0</v>
      </c>
      <c r="HK2" s="18">
        <v>0</v>
      </c>
      <c r="HL2" s="18">
        <v>1</v>
      </c>
      <c r="JB2" s="18" t="s">
        <v>1304</v>
      </c>
      <c r="JC2" s="18">
        <v>1</v>
      </c>
      <c r="JD2" s="18">
        <v>1</v>
      </c>
      <c r="JE2" s="18">
        <v>1</v>
      </c>
      <c r="JF2" s="18">
        <v>1</v>
      </c>
      <c r="JG2" s="18">
        <v>1</v>
      </c>
      <c r="JH2" s="18">
        <v>1</v>
      </c>
      <c r="JI2" s="18">
        <v>1</v>
      </c>
      <c r="JJ2" s="18">
        <v>1</v>
      </c>
      <c r="JK2" s="18">
        <v>1</v>
      </c>
      <c r="JL2" s="18">
        <v>1</v>
      </c>
      <c r="JM2" s="18">
        <v>1</v>
      </c>
      <c r="JN2" s="18">
        <v>1</v>
      </c>
      <c r="JO2" s="18">
        <v>1</v>
      </c>
      <c r="JP2" s="18">
        <v>1</v>
      </c>
      <c r="JQ2" s="18">
        <v>1</v>
      </c>
      <c r="JR2" s="18">
        <v>0</v>
      </c>
      <c r="JS2" s="18">
        <v>15</v>
      </c>
      <c r="JT2" s="18">
        <v>22</v>
      </c>
      <c r="JV2" s="18" t="s">
        <v>1298</v>
      </c>
      <c r="JW2" s="18">
        <v>500</v>
      </c>
      <c r="JX2" s="18" t="s">
        <v>1305</v>
      </c>
      <c r="KA2" s="18">
        <v>3</v>
      </c>
      <c r="KB2" s="18">
        <v>2</v>
      </c>
      <c r="KC2" s="18">
        <v>0</v>
      </c>
      <c r="KD2" s="18">
        <v>4</v>
      </c>
      <c r="KE2" s="18">
        <v>5</v>
      </c>
      <c r="KG2" s="18" t="s">
        <v>1298</v>
      </c>
      <c r="KH2" s="18" t="s">
        <v>1306</v>
      </c>
      <c r="KI2" s="18">
        <v>1</v>
      </c>
      <c r="KJ2" s="18">
        <v>0</v>
      </c>
      <c r="KK2" s="18">
        <v>8000</v>
      </c>
      <c r="KM2" s="18" t="s">
        <v>1305</v>
      </c>
      <c r="KP2" s="18">
        <v>15</v>
      </c>
      <c r="KQ2" s="18">
        <v>3</v>
      </c>
      <c r="KR2" s="18">
        <v>0</v>
      </c>
      <c r="KS2" s="18">
        <v>10</v>
      </c>
      <c r="KT2" s="18">
        <v>10</v>
      </c>
      <c r="KV2" s="18" t="s">
        <v>1297</v>
      </c>
      <c r="LM2" s="18" t="s">
        <v>1297</v>
      </c>
      <c r="LX2" s="18" t="s">
        <v>1297</v>
      </c>
      <c r="MI2" s="18" t="s">
        <v>1297</v>
      </c>
      <c r="MT2" s="18" t="s">
        <v>1297</v>
      </c>
      <c r="NE2" s="18" t="s">
        <v>1297</v>
      </c>
      <c r="NV2" s="18" t="s">
        <v>1297</v>
      </c>
      <c r="OG2" s="18" t="s">
        <v>1297</v>
      </c>
      <c r="OR2" s="18" t="s">
        <v>1297</v>
      </c>
      <c r="PC2" s="18" t="s">
        <v>1297</v>
      </c>
      <c r="PN2" s="18" t="s">
        <v>1298</v>
      </c>
      <c r="PO2" s="18">
        <v>2500</v>
      </c>
      <c r="PP2" s="18" t="s">
        <v>1300</v>
      </c>
      <c r="PS2" s="18">
        <v>15</v>
      </c>
      <c r="PT2" s="18">
        <v>60</v>
      </c>
      <c r="PU2" s="18">
        <v>1</v>
      </c>
      <c r="PV2" s="18">
        <v>300</v>
      </c>
      <c r="PW2" s="18">
        <v>0</v>
      </c>
      <c r="PY2" s="18" t="s">
        <v>1297</v>
      </c>
      <c r="QM2" s="18" t="s">
        <v>1298</v>
      </c>
      <c r="QN2" s="18">
        <v>600</v>
      </c>
      <c r="QO2" s="18" t="s">
        <v>1300</v>
      </c>
      <c r="QR2" s="18">
        <v>30</v>
      </c>
      <c r="QS2" s="18">
        <v>60</v>
      </c>
      <c r="QT2" s="18">
        <v>1</v>
      </c>
      <c r="QU2" s="18">
        <v>500</v>
      </c>
      <c r="QV2" s="18">
        <v>0</v>
      </c>
      <c r="QX2" s="18" t="s">
        <v>1294</v>
      </c>
      <c r="QZ2" s="18" t="s">
        <v>1304</v>
      </c>
      <c r="RA2" s="18">
        <v>1</v>
      </c>
      <c r="RB2" s="18">
        <v>1</v>
      </c>
      <c r="RC2" s="18">
        <v>1</v>
      </c>
      <c r="RD2" s="18">
        <v>1</v>
      </c>
      <c r="RE2" s="18">
        <v>1</v>
      </c>
      <c r="RF2" s="18">
        <v>1</v>
      </c>
      <c r="RG2" s="18">
        <v>1</v>
      </c>
      <c r="RH2" s="18">
        <v>1</v>
      </c>
      <c r="RI2" s="18">
        <v>1</v>
      </c>
      <c r="RJ2" s="18">
        <v>1</v>
      </c>
      <c r="RK2" s="18">
        <v>1</v>
      </c>
      <c r="RL2" s="18">
        <v>1</v>
      </c>
      <c r="RM2" s="18">
        <v>1</v>
      </c>
      <c r="RN2" s="18">
        <v>1</v>
      </c>
      <c r="RO2" s="18">
        <v>1</v>
      </c>
      <c r="RP2" s="18">
        <v>0</v>
      </c>
      <c r="RR2" s="18" t="s">
        <v>1307</v>
      </c>
      <c r="RS2" s="18">
        <v>1</v>
      </c>
      <c r="RT2" s="18">
        <v>0</v>
      </c>
      <c r="RU2" s="18">
        <v>0</v>
      </c>
      <c r="RV2" s="18">
        <v>0</v>
      </c>
      <c r="RW2" s="18">
        <v>0</v>
      </c>
      <c r="RX2" s="18">
        <v>0</v>
      </c>
      <c r="RY2" s="18">
        <v>0</v>
      </c>
      <c r="RZ2" s="18">
        <v>0</v>
      </c>
      <c r="SA2" s="18">
        <v>0</v>
      </c>
      <c r="SB2" s="18">
        <v>1</v>
      </c>
      <c r="SC2" s="18">
        <v>0</v>
      </c>
      <c r="SD2" s="18" t="s">
        <v>1308</v>
      </c>
      <c r="SF2" s="18" t="s">
        <v>1302</v>
      </c>
      <c r="SG2" s="18">
        <v>0</v>
      </c>
      <c r="SH2" s="18">
        <v>0</v>
      </c>
      <c r="SI2" s="18">
        <v>0</v>
      </c>
      <c r="SJ2" s="18">
        <v>1</v>
      </c>
      <c r="AQG2" s="18" t="s">
        <v>1309</v>
      </c>
      <c r="AQH2" s="18">
        <v>0</v>
      </c>
      <c r="AQI2" s="18">
        <v>0</v>
      </c>
      <c r="AQJ2" s="18">
        <v>0</v>
      </c>
      <c r="AQK2" s="18">
        <v>0</v>
      </c>
      <c r="AQL2" s="18">
        <v>0</v>
      </c>
      <c r="AQM2" s="18">
        <v>1</v>
      </c>
      <c r="AQN2" s="18">
        <v>0</v>
      </c>
      <c r="AQO2" s="18">
        <v>0</v>
      </c>
      <c r="AQP2" s="18">
        <v>0</v>
      </c>
      <c r="AQQ2" s="18">
        <v>0</v>
      </c>
      <c r="AQS2" s="18" t="s">
        <v>1310</v>
      </c>
      <c r="AQT2" s="18">
        <v>0</v>
      </c>
      <c r="AQU2" s="18">
        <v>0</v>
      </c>
      <c r="AQV2" s="18">
        <v>0</v>
      </c>
      <c r="AQW2" s="18">
        <v>0</v>
      </c>
      <c r="AQX2" s="18">
        <v>0</v>
      </c>
      <c r="AQY2" s="18">
        <v>1</v>
      </c>
      <c r="AQZ2" s="18">
        <v>0</v>
      </c>
      <c r="ARA2" s="18">
        <v>0</v>
      </c>
      <c r="ARB2" s="18">
        <v>0</v>
      </c>
      <c r="ARC2" s="18">
        <v>0</v>
      </c>
      <c r="ARD2" s="18">
        <v>0</v>
      </c>
      <c r="ARF2" s="18" t="s">
        <v>1311</v>
      </c>
      <c r="ARG2" s="18" t="s">
        <v>1312</v>
      </c>
      <c r="ARH2" s="18">
        <v>0</v>
      </c>
      <c r="ARI2" s="18">
        <v>1</v>
      </c>
      <c r="ARJ2" s="18">
        <v>0</v>
      </c>
      <c r="ARK2" s="18">
        <v>0</v>
      </c>
      <c r="ARL2" s="18">
        <v>0</v>
      </c>
      <c r="ARM2" s="18">
        <v>0</v>
      </c>
      <c r="ARO2" s="18" t="s">
        <v>1313</v>
      </c>
      <c r="ARP2" s="18">
        <v>0</v>
      </c>
      <c r="ARQ2" s="18">
        <v>0</v>
      </c>
      <c r="ARR2" s="18">
        <v>0</v>
      </c>
      <c r="ARS2" s="18">
        <v>0</v>
      </c>
      <c r="ART2" s="18">
        <v>0</v>
      </c>
      <c r="ARU2" s="18">
        <v>0</v>
      </c>
      <c r="ARV2" s="18">
        <v>0</v>
      </c>
      <c r="ARW2" s="18">
        <v>0</v>
      </c>
      <c r="ARX2" s="18">
        <v>0</v>
      </c>
      <c r="ARY2" s="18">
        <v>1</v>
      </c>
      <c r="ASB2" s="18" t="s">
        <v>1314</v>
      </c>
      <c r="ASC2" s="18" t="s">
        <v>1313</v>
      </c>
      <c r="ASD2" s="18">
        <v>0</v>
      </c>
      <c r="ASE2" s="18">
        <v>0</v>
      </c>
      <c r="ASF2" s="18">
        <v>0</v>
      </c>
      <c r="ASG2" s="18">
        <v>0</v>
      </c>
      <c r="ASH2" s="18">
        <v>0</v>
      </c>
      <c r="ASI2" s="18">
        <v>0</v>
      </c>
      <c r="ASJ2" s="18">
        <v>0</v>
      </c>
      <c r="ASK2" s="18">
        <v>0</v>
      </c>
      <c r="ASL2" s="18">
        <v>1</v>
      </c>
      <c r="ASN2" s="18" t="s">
        <v>1313</v>
      </c>
      <c r="ASO2" s="18">
        <v>0</v>
      </c>
      <c r="ASP2" s="18">
        <v>0</v>
      </c>
      <c r="ASQ2" s="18">
        <v>0</v>
      </c>
      <c r="ASR2" s="18">
        <v>0</v>
      </c>
      <c r="ASS2" s="18">
        <v>0</v>
      </c>
      <c r="AST2" s="18">
        <v>0</v>
      </c>
      <c r="ASU2" s="18">
        <v>0</v>
      </c>
      <c r="ASV2" s="18">
        <v>0</v>
      </c>
      <c r="ASW2" s="18">
        <v>0</v>
      </c>
      <c r="ASX2" s="18">
        <v>1</v>
      </c>
      <c r="ASZ2" s="18" t="s">
        <v>1313</v>
      </c>
      <c r="ATA2" s="18">
        <v>0</v>
      </c>
      <c r="ATB2" s="18">
        <v>0</v>
      </c>
      <c r="ATC2" s="18">
        <v>0</v>
      </c>
      <c r="ATD2" s="18">
        <v>0</v>
      </c>
      <c r="ATE2" s="18">
        <v>0</v>
      </c>
      <c r="ATF2" s="18">
        <v>0</v>
      </c>
      <c r="ATG2" s="18">
        <v>0</v>
      </c>
      <c r="ATH2" s="18">
        <v>0</v>
      </c>
      <c r="ATI2" s="18">
        <v>1</v>
      </c>
      <c r="ATK2" s="18" t="s">
        <v>1315</v>
      </c>
      <c r="ATL2" s="18">
        <v>0</v>
      </c>
      <c r="ATM2" s="18">
        <v>0</v>
      </c>
      <c r="ATN2" s="18">
        <v>0</v>
      </c>
      <c r="ATO2" s="18">
        <v>0</v>
      </c>
      <c r="ATP2" s="18">
        <v>0</v>
      </c>
      <c r="ATQ2" s="18">
        <v>0</v>
      </c>
      <c r="ATR2" s="18">
        <v>0</v>
      </c>
      <c r="ATS2" s="18">
        <v>0</v>
      </c>
      <c r="ATT2" s="18">
        <v>1</v>
      </c>
      <c r="ATV2" s="18" t="s">
        <v>1316</v>
      </c>
      <c r="ATW2" s="18" t="s">
        <v>1313</v>
      </c>
      <c r="ATZ2" s="18" t="s">
        <v>1316</v>
      </c>
      <c r="AUA2" s="18" t="s">
        <v>1313</v>
      </c>
      <c r="AUD2" s="18" t="s">
        <v>1317</v>
      </c>
      <c r="AUF2" s="18" t="s">
        <v>1318</v>
      </c>
      <c r="AUI2" s="18">
        <v>427944694</v>
      </c>
      <c r="AUJ2" s="144">
        <v>45064.822060185194</v>
      </c>
      <c r="AUM2" s="18" t="s">
        <v>1319</v>
      </c>
      <c r="AUN2" s="18" t="s">
        <v>1320</v>
      </c>
      <c r="AUO2" s="18" t="s">
        <v>1321</v>
      </c>
    </row>
    <row r="3" spans="1:1238">
      <c r="A3" s="18">
        <v>2</v>
      </c>
      <c r="B3" s="18" t="s">
        <v>1322</v>
      </c>
      <c r="C3" s="144">
        <v>45064</v>
      </c>
      <c r="D3" s="18" t="s">
        <v>1284</v>
      </c>
      <c r="E3" s="18" t="s">
        <v>1323</v>
      </c>
      <c r="F3" s="144">
        <v>45064.456130844897</v>
      </c>
      <c r="G3" s="144">
        <v>45064.817760659716</v>
      </c>
      <c r="H3" s="18" t="s">
        <v>1286</v>
      </c>
      <c r="K3" s="18" t="s">
        <v>1287</v>
      </c>
      <c r="L3" s="144">
        <v>45064</v>
      </c>
      <c r="M3" s="18" t="s">
        <v>1288</v>
      </c>
      <c r="N3" s="18" t="s">
        <v>1289</v>
      </c>
      <c r="O3" s="18" t="s">
        <v>1290</v>
      </c>
      <c r="P3" s="18" t="s">
        <v>1291</v>
      </c>
      <c r="S3" s="18" t="s">
        <v>1292</v>
      </c>
      <c r="T3" s="18" t="s">
        <v>1293</v>
      </c>
      <c r="V3" s="18" t="s">
        <v>1294</v>
      </c>
      <c r="X3" s="18" t="s">
        <v>1295</v>
      </c>
      <c r="AA3" s="18" t="s">
        <v>1296</v>
      </c>
      <c r="AB3" s="18">
        <v>1</v>
      </c>
      <c r="AC3" s="18">
        <v>1</v>
      </c>
      <c r="AD3" s="18">
        <v>1</v>
      </c>
      <c r="AE3" s="18">
        <v>0</v>
      </c>
      <c r="AF3" s="18">
        <v>3</v>
      </c>
      <c r="AH3" s="18" t="s">
        <v>1297</v>
      </c>
      <c r="AS3" s="18" t="s">
        <v>1297</v>
      </c>
      <c r="BH3" s="18" t="s">
        <v>1297</v>
      </c>
      <c r="BW3" s="18" t="s">
        <v>1294</v>
      </c>
      <c r="BY3" s="18" t="s">
        <v>1296</v>
      </c>
      <c r="BZ3" s="18">
        <v>1</v>
      </c>
      <c r="CA3" s="18">
        <v>1</v>
      </c>
      <c r="CB3" s="18">
        <v>1</v>
      </c>
      <c r="CC3" s="18">
        <v>0</v>
      </c>
      <c r="CE3" s="18" t="s">
        <v>1301</v>
      </c>
      <c r="CF3" s="18">
        <v>1</v>
      </c>
      <c r="CG3" s="18">
        <v>0</v>
      </c>
      <c r="CH3" s="18">
        <v>0</v>
      </c>
      <c r="CI3" s="18">
        <v>0</v>
      </c>
      <c r="CJ3" s="18">
        <v>0</v>
      </c>
      <c r="CK3" s="18">
        <v>0</v>
      </c>
      <c r="CL3" s="18">
        <v>0</v>
      </c>
      <c r="CM3" s="18">
        <v>0</v>
      </c>
      <c r="CN3" s="18">
        <v>0</v>
      </c>
      <c r="CO3" s="18">
        <v>0</v>
      </c>
      <c r="CP3" s="18">
        <v>0</v>
      </c>
      <c r="CS3" s="18" t="s">
        <v>1324</v>
      </c>
      <c r="CT3" s="18">
        <v>0</v>
      </c>
      <c r="CU3" s="18">
        <v>1</v>
      </c>
      <c r="CV3" s="18">
        <v>0</v>
      </c>
      <c r="CW3" s="18">
        <v>0</v>
      </c>
      <c r="CX3" s="18" t="s">
        <v>1296</v>
      </c>
      <c r="CY3" s="18">
        <v>1</v>
      </c>
      <c r="CZ3" s="18">
        <v>1</v>
      </c>
      <c r="DA3" s="18">
        <v>1</v>
      </c>
      <c r="DB3" s="18">
        <v>0</v>
      </c>
      <c r="DC3" s="18" t="s">
        <v>1325</v>
      </c>
      <c r="DD3" s="18">
        <v>1</v>
      </c>
      <c r="DE3" s="18">
        <v>0</v>
      </c>
      <c r="DF3" s="18">
        <v>0</v>
      </c>
      <c r="DG3" s="18">
        <v>0</v>
      </c>
      <c r="DH3" s="18">
        <v>0</v>
      </c>
      <c r="DI3" s="18">
        <v>0</v>
      </c>
      <c r="DJ3" s="18">
        <v>0</v>
      </c>
      <c r="DK3" s="18">
        <v>0</v>
      </c>
      <c r="DL3" s="18">
        <v>0</v>
      </c>
      <c r="DM3" s="18">
        <v>0</v>
      </c>
      <c r="DN3" s="18">
        <v>0</v>
      </c>
      <c r="DO3" s="18">
        <v>0</v>
      </c>
      <c r="EK3" s="18" t="s">
        <v>1303</v>
      </c>
      <c r="EL3" s="18">
        <v>1</v>
      </c>
      <c r="EM3" s="18">
        <v>1</v>
      </c>
      <c r="EN3" s="18">
        <v>1</v>
      </c>
      <c r="EO3" s="18">
        <v>1</v>
      </c>
      <c r="EP3" s="18">
        <v>0</v>
      </c>
      <c r="EQ3" s="18">
        <v>4</v>
      </c>
      <c r="ES3" s="18" t="s">
        <v>1297</v>
      </c>
      <c r="FD3" s="18" t="s">
        <v>1297</v>
      </c>
      <c r="FO3" s="18" t="s">
        <v>1297</v>
      </c>
      <c r="FZ3" s="18" t="s">
        <v>1297</v>
      </c>
      <c r="GK3" s="18" t="s">
        <v>1294</v>
      </c>
      <c r="GM3" s="18" t="s">
        <v>1303</v>
      </c>
      <c r="GN3" s="18">
        <v>1</v>
      </c>
      <c r="GO3" s="18">
        <v>1</v>
      </c>
      <c r="GP3" s="18">
        <v>1</v>
      </c>
      <c r="GQ3" s="18">
        <v>1</v>
      </c>
      <c r="GR3" s="18">
        <v>0</v>
      </c>
      <c r="GT3" s="18" t="s">
        <v>1301</v>
      </c>
      <c r="GU3" s="18">
        <v>1</v>
      </c>
      <c r="GV3" s="18">
        <v>0</v>
      </c>
      <c r="GW3" s="18">
        <v>0</v>
      </c>
      <c r="GX3" s="18">
        <v>0</v>
      </c>
      <c r="GY3" s="18">
        <v>0</v>
      </c>
      <c r="GZ3" s="18">
        <v>0</v>
      </c>
      <c r="HA3" s="18">
        <v>0</v>
      </c>
      <c r="HB3" s="18">
        <v>0</v>
      </c>
      <c r="HC3" s="18">
        <v>0</v>
      </c>
      <c r="HD3" s="18">
        <v>0</v>
      </c>
      <c r="HE3" s="18">
        <v>0</v>
      </c>
      <c r="HH3" s="18" t="s">
        <v>1302</v>
      </c>
      <c r="HI3" s="18">
        <v>0</v>
      </c>
      <c r="HJ3" s="18">
        <v>0</v>
      </c>
      <c r="HK3" s="18">
        <v>0</v>
      </c>
      <c r="HL3" s="18">
        <v>1</v>
      </c>
      <c r="JB3" s="18" t="s">
        <v>1304</v>
      </c>
      <c r="JC3" s="18">
        <v>1</v>
      </c>
      <c r="JD3" s="18">
        <v>1</v>
      </c>
      <c r="JE3" s="18">
        <v>1</v>
      </c>
      <c r="JF3" s="18">
        <v>1</v>
      </c>
      <c r="JG3" s="18">
        <v>1</v>
      </c>
      <c r="JH3" s="18">
        <v>1</v>
      </c>
      <c r="JI3" s="18">
        <v>1</v>
      </c>
      <c r="JJ3" s="18">
        <v>1</v>
      </c>
      <c r="JK3" s="18">
        <v>1</v>
      </c>
      <c r="JL3" s="18">
        <v>1</v>
      </c>
      <c r="JM3" s="18">
        <v>1</v>
      </c>
      <c r="JN3" s="18">
        <v>1</v>
      </c>
      <c r="JO3" s="18">
        <v>1</v>
      </c>
      <c r="JP3" s="18">
        <v>1</v>
      </c>
      <c r="JQ3" s="18">
        <v>1</v>
      </c>
      <c r="JR3" s="18">
        <v>0</v>
      </c>
      <c r="JS3" s="18">
        <v>15</v>
      </c>
      <c r="JT3" s="18">
        <v>22</v>
      </c>
      <c r="JV3" s="18" t="s">
        <v>1297</v>
      </c>
      <c r="KG3" s="18" t="s">
        <v>1298</v>
      </c>
      <c r="KH3" s="18" t="s">
        <v>1306</v>
      </c>
      <c r="KI3" s="18">
        <v>1</v>
      </c>
      <c r="KJ3" s="18">
        <v>0</v>
      </c>
      <c r="KK3" s="18">
        <v>7500</v>
      </c>
      <c r="KM3" s="18" t="s">
        <v>1305</v>
      </c>
      <c r="KP3" s="18">
        <v>15</v>
      </c>
      <c r="KQ3" s="18">
        <v>10</v>
      </c>
      <c r="KR3" s="18">
        <v>0</v>
      </c>
      <c r="KS3" s="18">
        <v>100</v>
      </c>
      <c r="KT3" s="18">
        <v>80</v>
      </c>
      <c r="KV3" s="18" t="s">
        <v>1297</v>
      </c>
      <c r="LM3" s="18" t="s">
        <v>1297</v>
      </c>
      <c r="LX3" s="18" t="s">
        <v>1297</v>
      </c>
      <c r="MI3" s="18" t="s">
        <v>1297</v>
      </c>
      <c r="MT3" s="18" t="s">
        <v>1297</v>
      </c>
      <c r="NE3" s="18" t="s">
        <v>1297</v>
      </c>
      <c r="NV3" s="18" t="s">
        <v>1297</v>
      </c>
      <c r="OG3" s="18" t="s">
        <v>1297</v>
      </c>
      <c r="OR3" s="18" t="s">
        <v>1297</v>
      </c>
      <c r="PC3" s="18" t="s">
        <v>1297</v>
      </c>
      <c r="PN3" s="18" t="s">
        <v>1297</v>
      </c>
      <c r="PY3" s="18" t="s">
        <v>1297</v>
      </c>
      <c r="QM3" s="18" t="s">
        <v>1297</v>
      </c>
      <c r="QX3" s="18" t="s">
        <v>1294</v>
      </c>
      <c r="QZ3" s="18" t="s">
        <v>1326</v>
      </c>
      <c r="RA3" s="18">
        <v>1</v>
      </c>
      <c r="RB3" s="18">
        <v>1</v>
      </c>
      <c r="RC3" s="18">
        <v>1</v>
      </c>
      <c r="RD3" s="18">
        <v>1</v>
      </c>
      <c r="RE3" s="18">
        <v>1</v>
      </c>
      <c r="RF3" s="18">
        <v>1</v>
      </c>
      <c r="RG3" s="18">
        <v>1</v>
      </c>
      <c r="RH3" s="18">
        <v>1</v>
      </c>
      <c r="RI3" s="18">
        <v>1</v>
      </c>
      <c r="RJ3" s="18">
        <v>1</v>
      </c>
      <c r="RK3" s="18">
        <v>1</v>
      </c>
      <c r="RL3" s="18">
        <v>1</v>
      </c>
      <c r="RM3" s="18">
        <v>1</v>
      </c>
      <c r="RN3" s="18">
        <v>1</v>
      </c>
      <c r="RO3" s="18">
        <v>1</v>
      </c>
      <c r="RP3" s="18">
        <v>0</v>
      </c>
      <c r="RR3" s="18" t="s">
        <v>1301</v>
      </c>
      <c r="RS3" s="18">
        <v>1</v>
      </c>
      <c r="RT3" s="18">
        <v>0</v>
      </c>
      <c r="RU3" s="18">
        <v>0</v>
      </c>
      <c r="RV3" s="18">
        <v>0</v>
      </c>
      <c r="RW3" s="18">
        <v>0</v>
      </c>
      <c r="RX3" s="18">
        <v>0</v>
      </c>
      <c r="RY3" s="18">
        <v>0</v>
      </c>
      <c r="RZ3" s="18">
        <v>0</v>
      </c>
      <c r="SA3" s="18">
        <v>0</v>
      </c>
      <c r="SB3" s="18">
        <v>0</v>
      </c>
      <c r="SC3" s="18">
        <v>0</v>
      </c>
      <c r="SF3" s="18" t="s">
        <v>1302</v>
      </c>
      <c r="SG3" s="18">
        <v>0</v>
      </c>
      <c r="SH3" s="18">
        <v>0</v>
      </c>
      <c r="SI3" s="18">
        <v>0</v>
      </c>
      <c r="SJ3" s="18">
        <v>1</v>
      </c>
      <c r="AQG3" s="18" t="s">
        <v>1327</v>
      </c>
      <c r="AQH3" s="18">
        <v>0</v>
      </c>
      <c r="AQI3" s="18">
        <v>0</v>
      </c>
      <c r="AQJ3" s="18">
        <v>1</v>
      </c>
      <c r="AQK3" s="18">
        <v>0</v>
      </c>
      <c r="AQL3" s="18">
        <v>0</v>
      </c>
      <c r="AQM3" s="18">
        <v>1</v>
      </c>
      <c r="AQN3" s="18">
        <v>0</v>
      </c>
      <c r="AQO3" s="18">
        <v>0</v>
      </c>
      <c r="AQP3" s="18">
        <v>0</v>
      </c>
      <c r="AQQ3" s="18">
        <v>0</v>
      </c>
      <c r="AQS3" s="18" t="s">
        <v>1310</v>
      </c>
      <c r="AQT3" s="18">
        <v>0</v>
      </c>
      <c r="AQU3" s="18">
        <v>0</v>
      </c>
      <c r="AQV3" s="18">
        <v>0</v>
      </c>
      <c r="AQW3" s="18">
        <v>0</v>
      </c>
      <c r="AQX3" s="18">
        <v>0</v>
      </c>
      <c r="AQY3" s="18">
        <v>1</v>
      </c>
      <c r="AQZ3" s="18">
        <v>0</v>
      </c>
      <c r="ARA3" s="18">
        <v>0</v>
      </c>
      <c r="ARB3" s="18">
        <v>0</v>
      </c>
      <c r="ARC3" s="18">
        <v>0</v>
      </c>
      <c r="ARD3" s="18">
        <v>0</v>
      </c>
      <c r="ARF3" s="18" t="s">
        <v>1328</v>
      </c>
      <c r="ARG3" s="18" t="s">
        <v>1312</v>
      </c>
      <c r="ARH3" s="18">
        <v>0</v>
      </c>
      <c r="ARI3" s="18">
        <v>1</v>
      </c>
      <c r="ARJ3" s="18">
        <v>0</v>
      </c>
      <c r="ARK3" s="18">
        <v>0</v>
      </c>
      <c r="ARL3" s="18">
        <v>0</v>
      </c>
      <c r="ARM3" s="18">
        <v>0</v>
      </c>
      <c r="ARO3" s="18" t="s">
        <v>1313</v>
      </c>
      <c r="ARP3" s="18">
        <v>0</v>
      </c>
      <c r="ARQ3" s="18">
        <v>0</v>
      </c>
      <c r="ARR3" s="18">
        <v>0</v>
      </c>
      <c r="ARS3" s="18">
        <v>0</v>
      </c>
      <c r="ART3" s="18">
        <v>0</v>
      </c>
      <c r="ARU3" s="18">
        <v>0</v>
      </c>
      <c r="ARV3" s="18">
        <v>0</v>
      </c>
      <c r="ARW3" s="18">
        <v>0</v>
      </c>
      <c r="ARX3" s="18">
        <v>0</v>
      </c>
      <c r="ARY3" s="18">
        <v>1</v>
      </c>
      <c r="ASB3" s="18" t="s">
        <v>1314</v>
      </c>
      <c r="ASC3" s="18" t="s">
        <v>1313</v>
      </c>
      <c r="ASD3" s="18">
        <v>0</v>
      </c>
      <c r="ASE3" s="18">
        <v>0</v>
      </c>
      <c r="ASF3" s="18">
        <v>0</v>
      </c>
      <c r="ASG3" s="18">
        <v>0</v>
      </c>
      <c r="ASH3" s="18">
        <v>0</v>
      </c>
      <c r="ASI3" s="18">
        <v>0</v>
      </c>
      <c r="ASJ3" s="18">
        <v>0</v>
      </c>
      <c r="ASK3" s="18">
        <v>0</v>
      </c>
      <c r="ASL3" s="18">
        <v>1</v>
      </c>
      <c r="ASN3" s="18" t="s">
        <v>1313</v>
      </c>
      <c r="ASO3" s="18">
        <v>0</v>
      </c>
      <c r="ASP3" s="18">
        <v>0</v>
      </c>
      <c r="ASQ3" s="18">
        <v>0</v>
      </c>
      <c r="ASR3" s="18">
        <v>0</v>
      </c>
      <c r="ASS3" s="18">
        <v>0</v>
      </c>
      <c r="AST3" s="18">
        <v>0</v>
      </c>
      <c r="ASU3" s="18">
        <v>0</v>
      </c>
      <c r="ASV3" s="18">
        <v>0</v>
      </c>
      <c r="ASW3" s="18">
        <v>0</v>
      </c>
      <c r="ASX3" s="18">
        <v>1</v>
      </c>
      <c r="ASZ3" s="18" t="s">
        <v>1313</v>
      </c>
      <c r="ATA3" s="18">
        <v>0</v>
      </c>
      <c r="ATB3" s="18">
        <v>0</v>
      </c>
      <c r="ATC3" s="18">
        <v>0</v>
      </c>
      <c r="ATD3" s="18">
        <v>0</v>
      </c>
      <c r="ATE3" s="18">
        <v>0</v>
      </c>
      <c r="ATF3" s="18">
        <v>0</v>
      </c>
      <c r="ATG3" s="18">
        <v>0</v>
      </c>
      <c r="ATH3" s="18">
        <v>0</v>
      </c>
      <c r="ATI3" s="18">
        <v>1</v>
      </c>
      <c r="ATK3" s="18" t="s">
        <v>1315</v>
      </c>
      <c r="ATL3" s="18">
        <v>0</v>
      </c>
      <c r="ATM3" s="18">
        <v>0</v>
      </c>
      <c r="ATN3" s="18">
        <v>0</v>
      </c>
      <c r="ATO3" s="18">
        <v>0</v>
      </c>
      <c r="ATP3" s="18">
        <v>0</v>
      </c>
      <c r="ATQ3" s="18">
        <v>0</v>
      </c>
      <c r="ATR3" s="18">
        <v>0</v>
      </c>
      <c r="ATS3" s="18">
        <v>0</v>
      </c>
      <c r="ATT3" s="18">
        <v>1</v>
      </c>
      <c r="ATV3" s="18" t="s">
        <v>1316</v>
      </c>
      <c r="ATW3" s="18" t="s">
        <v>1313</v>
      </c>
      <c r="ATZ3" s="18" t="s">
        <v>1316</v>
      </c>
      <c r="AUA3" s="18" t="s">
        <v>1313</v>
      </c>
      <c r="AUD3" s="18" t="s">
        <v>1329</v>
      </c>
      <c r="AUF3" s="18" t="s">
        <v>1330</v>
      </c>
      <c r="AUI3" s="18">
        <v>427944705</v>
      </c>
      <c r="AUJ3" s="144">
        <v>45064.822094907402</v>
      </c>
      <c r="AUM3" s="18" t="s">
        <v>1319</v>
      </c>
      <c r="AUN3" s="18" t="s">
        <v>1320</v>
      </c>
      <c r="AUO3" s="18" t="s">
        <v>1321</v>
      </c>
    </row>
    <row r="4" spans="1:1238">
      <c r="A4" s="18">
        <v>3</v>
      </c>
      <c r="B4" s="18" t="s">
        <v>1331</v>
      </c>
      <c r="C4" s="144">
        <v>45064</v>
      </c>
      <c r="D4" s="18" t="s">
        <v>1284</v>
      </c>
      <c r="E4" s="18" t="s">
        <v>1332</v>
      </c>
      <c r="F4" s="144">
        <v>45064.472445486113</v>
      </c>
      <c r="G4" s="144">
        <v>45064.817667974537</v>
      </c>
      <c r="H4" s="18" t="s">
        <v>1286</v>
      </c>
      <c r="K4" s="18" t="s">
        <v>1287</v>
      </c>
      <c r="L4" s="144">
        <v>45064</v>
      </c>
      <c r="M4" s="18" t="s">
        <v>1288</v>
      </c>
      <c r="N4" s="18" t="s">
        <v>1289</v>
      </c>
      <c r="O4" s="18" t="s">
        <v>1290</v>
      </c>
      <c r="P4" s="18" t="s">
        <v>1291</v>
      </c>
      <c r="S4" s="18" t="s">
        <v>1292</v>
      </c>
      <c r="T4" s="18" t="s">
        <v>1293</v>
      </c>
      <c r="V4" s="18" t="s">
        <v>1294</v>
      </c>
      <c r="X4" s="18" t="s">
        <v>1295</v>
      </c>
      <c r="AA4" s="18" t="s">
        <v>1296</v>
      </c>
      <c r="AB4" s="18">
        <v>1</v>
      </c>
      <c r="AC4" s="18">
        <v>1</v>
      </c>
      <c r="AD4" s="18">
        <v>1</v>
      </c>
      <c r="AE4" s="18">
        <v>0</v>
      </c>
      <c r="AF4" s="18">
        <v>3</v>
      </c>
      <c r="AH4" s="18" t="s">
        <v>1297</v>
      </c>
      <c r="AS4" s="18" t="s">
        <v>1297</v>
      </c>
      <c r="BH4" s="18" t="s">
        <v>1297</v>
      </c>
      <c r="BW4" s="18" t="s">
        <v>1302</v>
      </c>
      <c r="CS4" s="18" t="s">
        <v>1333</v>
      </c>
      <c r="CT4" s="18">
        <v>1</v>
      </c>
      <c r="CU4" s="18">
        <v>0</v>
      </c>
      <c r="CV4" s="18">
        <v>0</v>
      </c>
      <c r="CW4" s="18">
        <v>0</v>
      </c>
      <c r="EK4" s="18" t="s">
        <v>1303</v>
      </c>
      <c r="EL4" s="18">
        <v>1</v>
      </c>
      <c r="EM4" s="18">
        <v>1</v>
      </c>
      <c r="EN4" s="18">
        <v>1</v>
      </c>
      <c r="EO4" s="18">
        <v>1</v>
      </c>
      <c r="EP4" s="18">
        <v>0</v>
      </c>
      <c r="EQ4" s="18">
        <v>4</v>
      </c>
      <c r="ES4" s="18" t="s">
        <v>1297</v>
      </c>
      <c r="FD4" s="18" t="s">
        <v>1297</v>
      </c>
      <c r="FO4" s="18" t="s">
        <v>1297</v>
      </c>
      <c r="FZ4" s="18" t="s">
        <v>1297</v>
      </c>
      <c r="GK4" s="18" t="s">
        <v>1294</v>
      </c>
      <c r="GM4" s="18" t="s">
        <v>1303</v>
      </c>
      <c r="GN4" s="18">
        <v>1</v>
      </c>
      <c r="GO4" s="18">
        <v>1</v>
      </c>
      <c r="GP4" s="18">
        <v>1</v>
      </c>
      <c r="GQ4" s="18">
        <v>1</v>
      </c>
      <c r="GR4" s="18">
        <v>0</v>
      </c>
      <c r="GT4" s="18" t="s">
        <v>1334</v>
      </c>
      <c r="GU4" s="18">
        <v>1</v>
      </c>
      <c r="GV4" s="18">
        <v>0</v>
      </c>
      <c r="GW4" s="18">
        <v>0</v>
      </c>
      <c r="GX4" s="18">
        <v>0</v>
      </c>
      <c r="GY4" s="18">
        <v>0</v>
      </c>
      <c r="GZ4" s="18">
        <v>1</v>
      </c>
      <c r="HA4" s="18">
        <v>0</v>
      </c>
      <c r="HB4" s="18">
        <v>0</v>
      </c>
      <c r="HC4" s="18">
        <v>0</v>
      </c>
      <c r="HD4" s="18">
        <v>0</v>
      </c>
      <c r="HE4" s="18">
        <v>0</v>
      </c>
      <c r="HH4" s="18" t="s">
        <v>1333</v>
      </c>
      <c r="HI4" s="18">
        <v>1</v>
      </c>
      <c r="HJ4" s="18">
        <v>0</v>
      </c>
      <c r="HK4" s="18">
        <v>0</v>
      </c>
      <c r="HL4" s="18">
        <v>0</v>
      </c>
      <c r="JB4" s="18" t="s">
        <v>1304</v>
      </c>
      <c r="JC4" s="18">
        <v>1</v>
      </c>
      <c r="JD4" s="18">
        <v>1</v>
      </c>
      <c r="JE4" s="18">
        <v>1</v>
      </c>
      <c r="JF4" s="18">
        <v>1</v>
      </c>
      <c r="JG4" s="18">
        <v>1</v>
      </c>
      <c r="JH4" s="18">
        <v>1</v>
      </c>
      <c r="JI4" s="18">
        <v>1</v>
      </c>
      <c r="JJ4" s="18">
        <v>1</v>
      </c>
      <c r="JK4" s="18">
        <v>1</v>
      </c>
      <c r="JL4" s="18">
        <v>1</v>
      </c>
      <c r="JM4" s="18">
        <v>1</v>
      </c>
      <c r="JN4" s="18">
        <v>1</v>
      </c>
      <c r="JO4" s="18">
        <v>1</v>
      </c>
      <c r="JP4" s="18">
        <v>1</v>
      </c>
      <c r="JQ4" s="18">
        <v>1</v>
      </c>
      <c r="JR4" s="18">
        <v>0</v>
      </c>
      <c r="JS4" s="18">
        <v>15</v>
      </c>
      <c r="JT4" s="18">
        <v>22</v>
      </c>
      <c r="JV4" s="18" t="s">
        <v>1297</v>
      </c>
      <c r="KG4" s="18" t="s">
        <v>1298</v>
      </c>
      <c r="KH4" s="18" t="s">
        <v>1306</v>
      </c>
      <c r="KI4" s="18">
        <v>1</v>
      </c>
      <c r="KJ4" s="18">
        <v>0</v>
      </c>
      <c r="KK4" s="18">
        <v>9000</v>
      </c>
      <c r="KM4" s="18" t="s">
        <v>1305</v>
      </c>
      <c r="KP4" s="18">
        <v>20</v>
      </c>
      <c r="KQ4" s="18">
        <v>15</v>
      </c>
      <c r="KR4" s="18">
        <v>0</v>
      </c>
      <c r="KS4" s="18">
        <v>50</v>
      </c>
      <c r="KT4" s="18">
        <v>10</v>
      </c>
      <c r="KV4" s="18" t="s">
        <v>1297</v>
      </c>
      <c r="LM4" s="18" t="s">
        <v>1297</v>
      </c>
      <c r="LX4" s="18" t="s">
        <v>1297</v>
      </c>
      <c r="MI4" s="18" t="s">
        <v>1297</v>
      </c>
      <c r="MT4" s="18" t="s">
        <v>1297</v>
      </c>
      <c r="NE4" s="18" t="s">
        <v>1297</v>
      </c>
      <c r="NV4" s="18" t="s">
        <v>1297</v>
      </c>
      <c r="OG4" s="18" t="s">
        <v>1297</v>
      </c>
      <c r="OR4" s="18" t="s">
        <v>1297</v>
      </c>
      <c r="PC4" s="18" t="s">
        <v>1297</v>
      </c>
      <c r="PN4" s="18" t="s">
        <v>1298</v>
      </c>
      <c r="PO4" s="18">
        <v>750</v>
      </c>
      <c r="PP4" s="18" t="s">
        <v>1300</v>
      </c>
      <c r="PS4" s="18">
        <v>10</v>
      </c>
      <c r="PT4" s="18">
        <v>60</v>
      </c>
      <c r="PU4" s="18">
        <v>1</v>
      </c>
      <c r="PV4" s="18">
        <v>100</v>
      </c>
      <c r="PW4" s="18">
        <v>0</v>
      </c>
      <c r="PY4" s="18" t="s">
        <v>1297</v>
      </c>
      <c r="QM4" s="18" t="s">
        <v>1297</v>
      </c>
      <c r="QX4" s="18" t="s">
        <v>1294</v>
      </c>
      <c r="QZ4" s="18" t="s">
        <v>1304</v>
      </c>
      <c r="RA4" s="18">
        <v>1</v>
      </c>
      <c r="RB4" s="18">
        <v>1</v>
      </c>
      <c r="RC4" s="18">
        <v>1</v>
      </c>
      <c r="RD4" s="18">
        <v>1</v>
      </c>
      <c r="RE4" s="18">
        <v>1</v>
      </c>
      <c r="RF4" s="18">
        <v>1</v>
      </c>
      <c r="RG4" s="18">
        <v>1</v>
      </c>
      <c r="RH4" s="18">
        <v>1</v>
      </c>
      <c r="RI4" s="18">
        <v>1</v>
      </c>
      <c r="RJ4" s="18">
        <v>1</v>
      </c>
      <c r="RK4" s="18">
        <v>1</v>
      </c>
      <c r="RL4" s="18">
        <v>1</v>
      </c>
      <c r="RM4" s="18">
        <v>1</v>
      </c>
      <c r="RN4" s="18">
        <v>1</v>
      </c>
      <c r="RO4" s="18">
        <v>1</v>
      </c>
      <c r="RP4" s="18">
        <v>0</v>
      </c>
      <c r="RR4" s="18" t="s">
        <v>1334</v>
      </c>
      <c r="RS4" s="18">
        <v>1</v>
      </c>
      <c r="RT4" s="18">
        <v>0</v>
      </c>
      <c r="RU4" s="18">
        <v>0</v>
      </c>
      <c r="RV4" s="18">
        <v>0</v>
      </c>
      <c r="RW4" s="18">
        <v>0</v>
      </c>
      <c r="RX4" s="18">
        <v>1</v>
      </c>
      <c r="RY4" s="18">
        <v>0</v>
      </c>
      <c r="RZ4" s="18">
        <v>0</v>
      </c>
      <c r="SA4" s="18">
        <v>0</v>
      </c>
      <c r="SB4" s="18">
        <v>0</v>
      </c>
      <c r="SC4" s="18">
        <v>0</v>
      </c>
      <c r="SF4" s="18" t="s">
        <v>1333</v>
      </c>
      <c r="SG4" s="18">
        <v>1</v>
      </c>
      <c r="SH4" s="18">
        <v>0</v>
      </c>
      <c r="SI4" s="18">
        <v>0</v>
      </c>
      <c r="SJ4" s="18">
        <v>0</v>
      </c>
      <c r="AQG4" s="18" t="s">
        <v>1335</v>
      </c>
      <c r="AQH4" s="18">
        <v>0</v>
      </c>
      <c r="AQI4" s="18">
        <v>0</v>
      </c>
      <c r="AQJ4" s="18">
        <v>1</v>
      </c>
      <c r="AQK4" s="18">
        <v>0</v>
      </c>
      <c r="AQL4" s="18">
        <v>0</v>
      </c>
      <c r="AQM4" s="18">
        <v>1</v>
      </c>
      <c r="AQN4" s="18">
        <v>0</v>
      </c>
      <c r="AQO4" s="18">
        <v>0</v>
      </c>
      <c r="AQP4" s="18">
        <v>0</v>
      </c>
      <c r="AQQ4" s="18">
        <v>0</v>
      </c>
      <c r="AQS4" s="18" t="s">
        <v>1310</v>
      </c>
      <c r="AQT4" s="18">
        <v>0</v>
      </c>
      <c r="AQU4" s="18">
        <v>0</v>
      </c>
      <c r="AQV4" s="18">
        <v>0</v>
      </c>
      <c r="AQW4" s="18">
        <v>0</v>
      </c>
      <c r="AQX4" s="18">
        <v>0</v>
      </c>
      <c r="AQY4" s="18">
        <v>1</v>
      </c>
      <c r="AQZ4" s="18">
        <v>0</v>
      </c>
      <c r="ARA4" s="18">
        <v>0</v>
      </c>
      <c r="ARB4" s="18">
        <v>0</v>
      </c>
      <c r="ARC4" s="18">
        <v>0</v>
      </c>
      <c r="ARD4" s="18">
        <v>0</v>
      </c>
      <c r="ARF4" s="18" t="s">
        <v>1328</v>
      </c>
      <c r="ARG4" s="18" t="s">
        <v>1312</v>
      </c>
      <c r="ARH4" s="18">
        <v>0</v>
      </c>
      <c r="ARI4" s="18">
        <v>1</v>
      </c>
      <c r="ARJ4" s="18">
        <v>0</v>
      </c>
      <c r="ARK4" s="18">
        <v>0</v>
      </c>
      <c r="ARL4" s="18">
        <v>0</v>
      </c>
      <c r="ARM4" s="18">
        <v>0</v>
      </c>
      <c r="ARO4" s="18" t="s">
        <v>1313</v>
      </c>
      <c r="ARP4" s="18">
        <v>0</v>
      </c>
      <c r="ARQ4" s="18">
        <v>0</v>
      </c>
      <c r="ARR4" s="18">
        <v>0</v>
      </c>
      <c r="ARS4" s="18">
        <v>0</v>
      </c>
      <c r="ART4" s="18">
        <v>0</v>
      </c>
      <c r="ARU4" s="18">
        <v>0</v>
      </c>
      <c r="ARV4" s="18">
        <v>0</v>
      </c>
      <c r="ARW4" s="18">
        <v>0</v>
      </c>
      <c r="ARX4" s="18">
        <v>0</v>
      </c>
      <c r="ARY4" s="18">
        <v>1</v>
      </c>
      <c r="ASB4" s="18" t="s">
        <v>1314</v>
      </c>
      <c r="ASC4" s="18" t="s">
        <v>1313</v>
      </c>
      <c r="ASD4" s="18">
        <v>0</v>
      </c>
      <c r="ASE4" s="18">
        <v>0</v>
      </c>
      <c r="ASF4" s="18">
        <v>0</v>
      </c>
      <c r="ASG4" s="18">
        <v>0</v>
      </c>
      <c r="ASH4" s="18">
        <v>0</v>
      </c>
      <c r="ASI4" s="18">
        <v>0</v>
      </c>
      <c r="ASJ4" s="18">
        <v>0</v>
      </c>
      <c r="ASK4" s="18">
        <v>0</v>
      </c>
      <c r="ASL4" s="18">
        <v>1</v>
      </c>
      <c r="ASN4" s="18" t="s">
        <v>1313</v>
      </c>
      <c r="ASO4" s="18">
        <v>0</v>
      </c>
      <c r="ASP4" s="18">
        <v>0</v>
      </c>
      <c r="ASQ4" s="18">
        <v>0</v>
      </c>
      <c r="ASR4" s="18">
        <v>0</v>
      </c>
      <c r="ASS4" s="18">
        <v>0</v>
      </c>
      <c r="AST4" s="18">
        <v>0</v>
      </c>
      <c r="ASU4" s="18">
        <v>0</v>
      </c>
      <c r="ASV4" s="18">
        <v>0</v>
      </c>
      <c r="ASW4" s="18">
        <v>0</v>
      </c>
      <c r="ASX4" s="18">
        <v>1</v>
      </c>
      <c r="ASZ4" s="18" t="s">
        <v>1313</v>
      </c>
      <c r="ATA4" s="18">
        <v>0</v>
      </c>
      <c r="ATB4" s="18">
        <v>0</v>
      </c>
      <c r="ATC4" s="18">
        <v>0</v>
      </c>
      <c r="ATD4" s="18">
        <v>0</v>
      </c>
      <c r="ATE4" s="18">
        <v>0</v>
      </c>
      <c r="ATF4" s="18">
        <v>0</v>
      </c>
      <c r="ATG4" s="18">
        <v>0</v>
      </c>
      <c r="ATH4" s="18">
        <v>0</v>
      </c>
      <c r="ATI4" s="18">
        <v>1</v>
      </c>
      <c r="ATK4" s="18" t="s">
        <v>1315</v>
      </c>
      <c r="ATL4" s="18">
        <v>0</v>
      </c>
      <c r="ATM4" s="18">
        <v>0</v>
      </c>
      <c r="ATN4" s="18">
        <v>0</v>
      </c>
      <c r="ATO4" s="18">
        <v>0</v>
      </c>
      <c r="ATP4" s="18">
        <v>0</v>
      </c>
      <c r="ATQ4" s="18">
        <v>0</v>
      </c>
      <c r="ATR4" s="18">
        <v>0</v>
      </c>
      <c r="ATS4" s="18">
        <v>0</v>
      </c>
      <c r="ATT4" s="18">
        <v>1</v>
      </c>
      <c r="ATV4" s="18" t="s">
        <v>1336</v>
      </c>
      <c r="ATW4" s="18" t="s">
        <v>1313</v>
      </c>
      <c r="ATZ4" s="18" t="s">
        <v>1336</v>
      </c>
      <c r="AUA4" s="18" t="s">
        <v>1313</v>
      </c>
      <c r="AUD4" s="18" t="s">
        <v>1337</v>
      </c>
      <c r="AUF4" s="18" t="s">
        <v>1338</v>
      </c>
      <c r="AUI4" s="18">
        <v>427944725</v>
      </c>
      <c r="AUJ4" s="144">
        <v>45064.822152777779</v>
      </c>
      <c r="AUM4" s="18" t="s">
        <v>1319</v>
      </c>
      <c r="AUN4" s="18" t="s">
        <v>1320</v>
      </c>
      <c r="AUO4" s="18" t="s">
        <v>1321</v>
      </c>
    </row>
    <row r="5" spans="1:1238">
      <c r="A5" s="18">
        <v>4</v>
      </c>
      <c r="B5" s="18" t="s">
        <v>1339</v>
      </c>
      <c r="C5" s="144">
        <v>45064</v>
      </c>
      <c r="D5" s="18" t="s">
        <v>1284</v>
      </c>
      <c r="E5" s="18" t="s">
        <v>1340</v>
      </c>
      <c r="F5" s="144">
        <v>45064.627648194437</v>
      </c>
      <c r="G5" s="144">
        <v>45064.817576574067</v>
      </c>
      <c r="H5" s="18" t="s">
        <v>1286</v>
      </c>
      <c r="K5" s="18" t="s">
        <v>1287</v>
      </c>
      <c r="L5" s="144">
        <v>45064</v>
      </c>
      <c r="M5" s="18" t="s">
        <v>1288</v>
      </c>
      <c r="N5" s="18" t="s">
        <v>1289</v>
      </c>
      <c r="O5" s="18" t="s">
        <v>1290</v>
      </c>
      <c r="P5" s="18" t="s">
        <v>1291</v>
      </c>
      <c r="S5" s="18" t="s">
        <v>1292</v>
      </c>
      <c r="T5" s="18" t="s">
        <v>1293</v>
      </c>
      <c r="V5" s="18" t="s">
        <v>1294</v>
      </c>
      <c r="X5" s="18" t="s">
        <v>1295</v>
      </c>
      <c r="AA5" s="18" t="s">
        <v>1341</v>
      </c>
      <c r="AB5" s="18">
        <v>1</v>
      </c>
      <c r="AC5" s="18">
        <v>1</v>
      </c>
      <c r="AD5" s="18">
        <v>1</v>
      </c>
      <c r="AE5" s="18">
        <v>0</v>
      </c>
      <c r="AF5" s="18">
        <v>3</v>
      </c>
      <c r="AH5" s="18" t="s">
        <v>1297</v>
      </c>
      <c r="AS5" s="18" t="s">
        <v>1297</v>
      </c>
      <c r="BH5" s="18" t="s">
        <v>1297</v>
      </c>
      <c r="BW5" s="18" t="s">
        <v>1294</v>
      </c>
      <c r="BY5" s="18" t="s">
        <v>1296</v>
      </c>
      <c r="BZ5" s="18">
        <v>1</v>
      </c>
      <c r="CA5" s="18">
        <v>1</v>
      </c>
      <c r="CB5" s="18">
        <v>1</v>
      </c>
      <c r="CC5" s="18">
        <v>0</v>
      </c>
      <c r="CE5" s="18" t="s">
        <v>1334</v>
      </c>
      <c r="CF5" s="18">
        <v>1</v>
      </c>
      <c r="CG5" s="18">
        <v>0</v>
      </c>
      <c r="CH5" s="18">
        <v>0</v>
      </c>
      <c r="CI5" s="18">
        <v>0</v>
      </c>
      <c r="CJ5" s="18">
        <v>0</v>
      </c>
      <c r="CK5" s="18">
        <v>1</v>
      </c>
      <c r="CL5" s="18">
        <v>0</v>
      </c>
      <c r="CM5" s="18">
        <v>0</v>
      </c>
      <c r="CN5" s="18">
        <v>0</v>
      </c>
      <c r="CO5" s="18">
        <v>0</v>
      </c>
      <c r="CP5" s="18">
        <v>0</v>
      </c>
      <c r="CS5" s="18" t="s">
        <v>1324</v>
      </c>
      <c r="CT5" s="18">
        <v>0</v>
      </c>
      <c r="CU5" s="18">
        <v>1</v>
      </c>
      <c r="CV5" s="18">
        <v>0</v>
      </c>
      <c r="CW5" s="18">
        <v>0</v>
      </c>
      <c r="CX5" s="18" t="s">
        <v>1296</v>
      </c>
      <c r="CY5" s="18">
        <v>1</v>
      </c>
      <c r="CZ5" s="18">
        <v>1</v>
      </c>
      <c r="DA5" s="18">
        <v>1</v>
      </c>
      <c r="DB5" s="18">
        <v>0</v>
      </c>
      <c r="DC5" s="18" t="s">
        <v>1342</v>
      </c>
      <c r="DD5" s="18">
        <v>0</v>
      </c>
      <c r="DE5" s="18">
        <v>0</v>
      </c>
      <c r="DF5" s="18">
        <v>0</v>
      </c>
      <c r="DG5" s="18">
        <v>0</v>
      </c>
      <c r="DH5" s="18">
        <v>0</v>
      </c>
      <c r="DI5" s="18">
        <v>0</v>
      </c>
      <c r="DJ5" s="18">
        <v>0</v>
      </c>
      <c r="DK5" s="18">
        <v>0</v>
      </c>
      <c r="DL5" s="18">
        <v>1</v>
      </c>
      <c r="DM5" s="18">
        <v>0</v>
      </c>
      <c r="DN5" s="18">
        <v>0</v>
      </c>
      <c r="DO5" s="18">
        <v>0</v>
      </c>
      <c r="EK5" s="18" t="s">
        <v>1303</v>
      </c>
      <c r="EL5" s="18">
        <v>1</v>
      </c>
      <c r="EM5" s="18">
        <v>1</v>
      </c>
      <c r="EN5" s="18">
        <v>1</v>
      </c>
      <c r="EO5" s="18">
        <v>1</v>
      </c>
      <c r="EP5" s="18">
        <v>0</v>
      </c>
      <c r="EQ5" s="18">
        <v>4</v>
      </c>
      <c r="ES5" s="18" t="s">
        <v>1297</v>
      </c>
      <c r="FD5" s="18" t="s">
        <v>1297</v>
      </c>
      <c r="FO5" s="18" t="s">
        <v>1297</v>
      </c>
      <c r="FZ5" s="18" t="s">
        <v>1297</v>
      </c>
      <c r="GK5" s="18" t="s">
        <v>1294</v>
      </c>
      <c r="GM5" s="18" t="s">
        <v>1303</v>
      </c>
      <c r="GN5" s="18">
        <v>1</v>
      </c>
      <c r="GO5" s="18">
        <v>1</v>
      </c>
      <c r="GP5" s="18">
        <v>1</v>
      </c>
      <c r="GQ5" s="18">
        <v>1</v>
      </c>
      <c r="GR5" s="18">
        <v>0</v>
      </c>
      <c r="GT5" s="18" t="s">
        <v>1334</v>
      </c>
      <c r="GU5" s="18">
        <v>1</v>
      </c>
      <c r="GV5" s="18">
        <v>0</v>
      </c>
      <c r="GW5" s="18">
        <v>0</v>
      </c>
      <c r="GX5" s="18">
        <v>0</v>
      </c>
      <c r="GY5" s="18">
        <v>0</v>
      </c>
      <c r="GZ5" s="18">
        <v>1</v>
      </c>
      <c r="HA5" s="18">
        <v>0</v>
      </c>
      <c r="HB5" s="18">
        <v>0</v>
      </c>
      <c r="HC5" s="18">
        <v>0</v>
      </c>
      <c r="HD5" s="18">
        <v>0</v>
      </c>
      <c r="HE5" s="18">
        <v>0</v>
      </c>
      <c r="HH5" s="18" t="s">
        <v>1333</v>
      </c>
      <c r="HI5" s="18">
        <v>1</v>
      </c>
      <c r="HJ5" s="18">
        <v>0</v>
      </c>
      <c r="HK5" s="18">
        <v>0</v>
      </c>
      <c r="HL5" s="18">
        <v>0</v>
      </c>
      <c r="JB5" s="18" t="s">
        <v>1304</v>
      </c>
      <c r="JC5" s="18">
        <v>1</v>
      </c>
      <c r="JD5" s="18">
        <v>1</v>
      </c>
      <c r="JE5" s="18">
        <v>1</v>
      </c>
      <c r="JF5" s="18">
        <v>1</v>
      </c>
      <c r="JG5" s="18">
        <v>1</v>
      </c>
      <c r="JH5" s="18">
        <v>1</v>
      </c>
      <c r="JI5" s="18">
        <v>1</v>
      </c>
      <c r="JJ5" s="18">
        <v>1</v>
      </c>
      <c r="JK5" s="18">
        <v>1</v>
      </c>
      <c r="JL5" s="18">
        <v>1</v>
      </c>
      <c r="JM5" s="18">
        <v>1</v>
      </c>
      <c r="JN5" s="18">
        <v>1</v>
      </c>
      <c r="JO5" s="18">
        <v>1</v>
      </c>
      <c r="JP5" s="18">
        <v>1</v>
      </c>
      <c r="JQ5" s="18">
        <v>1</v>
      </c>
      <c r="JR5" s="18">
        <v>0</v>
      </c>
      <c r="JS5" s="18">
        <v>15</v>
      </c>
      <c r="JT5" s="18">
        <v>22</v>
      </c>
      <c r="JV5" s="18" t="s">
        <v>1297</v>
      </c>
      <c r="KG5" s="18" t="s">
        <v>1297</v>
      </c>
      <c r="KV5" s="18" t="s">
        <v>1297</v>
      </c>
      <c r="LM5" s="18" t="s">
        <v>1297</v>
      </c>
      <c r="LX5" s="18" t="s">
        <v>1297</v>
      </c>
      <c r="MI5" s="18" t="s">
        <v>1297</v>
      </c>
      <c r="MT5" s="18" t="s">
        <v>1297</v>
      </c>
      <c r="NE5" s="18" t="s">
        <v>1297</v>
      </c>
      <c r="NV5" s="18" t="s">
        <v>1297</v>
      </c>
      <c r="OG5" s="18" t="s">
        <v>1297</v>
      </c>
      <c r="OR5" s="18" t="s">
        <v>1297</v>
      </c>
      <c r="PC5" s="18" t="s">
        <v>1297</v>
      </c>
      <c r="PN5" s="18" t="s">
        <v>1297</v>
      </c>
      <c r="PY5" s="18" t="s">
        <v>1297</v>
      </c>
      <c r="QM5" s="18" t="s">
        <v>1297</v>
      </c>
      <c r="QX5" s="18" t="s">
        <v>1294</v>
      </c>
      <c r="QZ5" s="18" t="s">
        <v>1304</v>
      </c>
      <c r="RA5" s="18">
        <v>1</v>
      </c>
      <c r="RB5" s="18">
        <v>1</v>
      </c>
      <c r="RC5" s="18">
        <v>1</v>
      </c>
      <c r="RD5" s="18">
        <v>1</v>
      </c>
      <c r="RE5" s="18">
        <v>1</v>
      </c>
      <c r="RF5" s="18">
        <v>1</v>
      </c>
      <c r="RG5" s="18">
        <v>1</v>
      </c>
      <c r="RH5" s="18">
        <v>1</v>
      </c>
      <c r="RI5" s="18">
        <v>1</v>
      </c>
      <c r="RJ5" s="18">
        <v>1</v>
      </c>
      <c r="RK5" s="18">
        <v>1</v>
      </c>
      <c r="RL5" s="18">
        <v>1</v>
      </c>
      <c r="RM5" s="18">
        <v>1</v>
      </c>
      <c r="RN5" s="18">
        <v>1</v>
      </c>
      <c r="RO5" s="18">
        <v>1</v>
      </c>
      <c r="RP5" s="18">
        <v>0</v>
      </c>
      <c r="RR5" s="18" t="s">
        <v>1334</v>
      </c>
      <c r="RS5" s="18">
        <v>1</v>
      </c>
      <c r="RT5" s="18">
        <v>0</v>
      </c>
      <c r="RU5" s="18">
        <v>0</v>
      </c>
      <c r="RV5" s="18">
        <v>0</v>
      </c>
      <c r="RW5" s="18">
        <v>0</v>
      </c>
      <c r="RX5" s="18">
        <v>1</v>
      </c>
      <c r="RY5" s="18">
        <v>0</v>
      </c>
      <c r="RZ5" s="18">
        <v>0</v>
      </c>
      <c r="SA5" s="18">
        <v>0</v>
      </c>
      <c r="SB5" s="18">
        <v>0</v>
      </c>
      <c r="SC5" s="18">
        <v>0</v>
      </c>
      <c r="SF5" s="18" t="s">
        <v>1333</v>
      </c>
      <c r="SG5" s="18">
        <v>1</v>
      </c>
      <c r="SH5" s="18">
        <v>0</v>
      </c>
      <c r="SI5" s="18">
        <v>0</v>
      </c>
      <c r="SJ5" s="18">
        <v>0</v>
      </c>
      <c r="AQG5" s="18" t="s">
        <v>1309</v>
      </c>
      <c r="AQH5" s="18">
        <v>0</v>
      </c>
      <c r="AQI5" s="18">
        <v>0</v>
      </c>
      <c r="AQJ5" s="18">
        <v>0</v>
      </c>
      <c r="AQK5" s="18">
        <v>0</v>
      </c>
      <c r="AQL5" s="18">
        <v>0</v>
      </c>
      <c r="AQM5" s="18">
        <v>1</v>
      </c>
      <c r="AQN5" s="18">
        <v>0</v>
      </c>
      <c r="AQO5" s="18">
        <v>0</v>
      </c>
      <c r="AQP5" s="18">
        <v>0</v>
      </c>
      <c r="AQQ5" s="18">
        <v>0</v>
      </c>
      <c r="AQS5" s="18" t="s">
        <v>1310</v>
      </c>
      <c r="AQT5" s="18">
        <v>0</v>
      </c>
      <c r="AQU5" s="18">
        <v>0</v>
      </c>
      <c r="AQV5" s="18">
        <v>0</v>
      </c>
      <c r="AQW5" s="18">
        <v>0</v>
      </c>
      <c r="AQX5" s="18">
        <v>0</v>
      </c>
      <c r="AQY5" s="18">
        <v>1</v>
      </c>
      <c r="AQZ5" s="18">
        <v>0</v>
      </c>
      <c r="ARA5" s="18">
        <v>0</v>
      </c>
      <c r="ARB5" s="18">
        <v>0</v>
      </c>
      <c r="ARC5" s="18">
        <v>0</v>
      </c>
      <c r="ARD5" s="18">
        <v>0</v>
      </c>
      <c r="ARF5" s="18" t="s">
        <v>1343</v>
      </c>
      <c r="ARG5" s="18" t="s">
        <v>1312</v>
      </c>
      <c r="ARH5" s="18">
        <v>0</v>
      </c>
      <c r="ARI5" s="18">
        <v>1</v>
      </c>
      <c r="ARJ5" s="18">
        <v>0</v>
      </c>
      <c r="ARK5" s="18">
        <v>0</v>
      </c>
      <c r="ARL5" s="18">
        <v>0</v>
      </c>
      <c r="ARM5" s="18">
        <v>0</v>
      </c>
      <c r="ARO5" s="18" t="s">
        <v>1315</v>
      </c>
      <c r="ARP5" s="18">
        <v>0</v>
      </c>
      <c r="ARQ5" s="18">
        <v>0</v>
      </c>
      <c r="ARR5" s="18">
        <v>0</v>
      </c>
      <c r="ARS5" s="18">
        <v>0</v>
      </c>
      <c r="ART5" s="18">
        <v>0</v>
      </c>
      <c r="ARU5" s="18">
        <v>0</v>
      </c>
      <c r="ARV5" s="18">
        <v>0</v>
      </c>
      <c r="ARW5" s="18">
        <v>0</v>
      </c>
      <c r="ARX5" s="18">
        <v>1</v>
      </c>
      <c r="ARY5" s="18">
        <v>0</v>
      </c>
      <c r="ASB5" s="18" t="s">
        <v>1314</v>
      </c>
      <c r="ASC5" s="18" t="s">
        <v>1315</v>
      </c>
      <c r="ASD5" s="18">
        <v>0</v>
      </c>
      <c r="ASE5" s="18">
        <v>0</v>
      </c>
      <c r="ASF5" s="18">
        <v>0</v>
      </c>
      <c r="ASG5" s="18">
        <v>0</v>
      </c>
      <c r="ASH5" s="18">
        <v>0</v>
      </c>
      <c r="ASI5" s="18">
        <v>0</v>
      </c>
      <c r="ASJ5" s="18">
        <v>0</v>
      </c>
      <c r="ASK5" s="18">
        <v>1</v>
      </c>
      <c r="ASL5" s="18">
        <v>0</v>
      </c>
      <c r="ASN5" s="18" t="s">
        <v>1313</v>
      </c>
      <c r="ASO5" s="18">
        <v>0</v>
      </c>
      <c r="ASP5" s="18">
        <v>0</v>
      </c>
      <c r="ASQ5" s="18">
        <v>0</v>
      </c>
      <c r="ASR5" s="18">
        <v>0</v>
      </c>
      <c r="ASS5" s="18">
        <v>0</v>
      </c>
      <c r="AST5" s="18">
        <v>0</v>
      </c>
      <c r="ASU5" s="18">
        <v>0</v>
      </c>
      <c r="ASV5" s="18">
        <v>0</v>
      </c>
      <c r="ASW5" s="18">
        <v>0</v>
      </c>
      <c r="ASX5" s="18">
        <v>1</v>
      </c>
      <c r="ASZ5" s="18" t="s">
        <v>1313</v>
      </c>
      <c r="ATA5" s="18">
        <v>0</v>
      </c>
      <c r="ATB5" s="18">
        <v>0</v>
      </c>
      <c r="ATC5" s="18">
        <v>0</v>
      </c>
      <c r="ATD5" s="18">
        <v>0</v>
      </c>
      <c r="ATE5" s="18">
        <v>0</v>
      </c>
      <c r="ATF5" s="18">
        <v>0</v>
      </c>
      <c r="ATG5" s="18">
        <v>0</v>
      </c>
      <c r="ATH5" s="18">
        <v>0</v>
      </c>
      <c r="ATI5" s="18">
        <v>1</v>
      </c>
      <c r="ATK5" s="18" t="s">
        <v>1315</v>
      </c>
      <c r="ATL5" s="18">
        <v>0</v>
      </c>
      <c r="ATM5" s="18">
        <v>0</v>
      </c>
      <c r="ATN5" s="18">
        <v>0</v>
      </c>
      <c r="ATO5" s="18">
        <v>0</v>
      </c>
      <c r="ATP5" s="18">
        <v>0</v>
      </c>
      <c r="ATQ5" s="18">
        <v>0</v>
      </c>
      <c r="ATR5" s="18">
        <v>0</v>
      </c>
      <c r="ATS5" s="18">
        <v>0</v>
      </c>
      <c r="ATT5" s="18">
        <v>1</v>
      </c>
      <c r="ATV5" s="18" t="s">
        <v>1336</v>
      </c>
      <c r="ATW5" s="18" t="s">
        <v>1313</v>
      </c>
      <c r="ATZ5" s="18" t="s">
        <v>1344</v>
      </c>
      <c r="AUA5" s="18" t="s">
        <v>1313</v>
      </c>
      <c r="AUD5" s="18" t="s">
        <v>1345</v>
      </c>
      <c r="AUF5" s="18" t="s">
        <v>1338</v>
      </c>
      <c r="AUI5" s="18">
        <v>427944740</v>
      </c>
      <c r="AUJ5" s="144">
        <v>45064.822210648148</v>
      </c>
      <c r="AUM5" s="18" t="s">
        <v>1319</v>
      </c>
      <c r="AUN5" s="18" t="s">
        <v>1320</v>
      </c>
      <c r="AUO5" s="18" t="s">
        <v>1321</v>
      </c>
    </row>
    <row r="6" spans="1:1238">
      <c r="A6" s="18">
        <v>5</v>
      </c>
      <c r="B6" s="18" t="s">
        <v>1346</v>
      </c>
      <c r="C6" s="144">
        <v>45064</v>
      </c>
      <c r="D6" s="18" t="s">
        <v>1284</v>
      </c>
      <c r="E6" s="18" t="s">
        <v>1347</v>
      </c>
      <c r="F6" s="144">
        <v>45064.679619814808</v>
      </c>
      <c r="G6" s="144">
        <v>45064.817508298613</v>
      </c>
      <c r="H6" s="18" t="s">
        <v>1286</v>
      </c>
      <c r="K6" s="18" t="s">
        <v>1287</v>
      </c>
      <c r="L6" s="144">
        <v>45064</v>
      </c>
      <c r="M6" s="18" t="s">
        <v>1288</v>
      </c>
      <c r="N6" s="18" t="s">
        <v>1289</v>
      </c>
      <c r="O6" s="18" t="s">
        <v>1290</v>
      </c>
      <c r="P6" s="18" t="s">
        <v>1291</v>
      </c>
      <c r="S6" s="18" t="s">
        <v>1292</v>
      </c>
      <c r="T6" s="18" t="s">
        <v>1293</v>
      </c>
      <c r="V6" s="18" t="s">
        <v>1294</v>
      </c>
      <c r="X6" s="18" t="s">
        <v>1295</v>
      </c>
      <c r="AA6" s="18" t="s">
        <v>1296</v>
      </c>
      <c r="AB6" s="18">
        <v>1</v>
      </c>
      <c r="AC6" s="18">
        <v>1</v>
      </c>
      <c r="AD6" s="18">
        <v>1</v>
      </c>
      <c r="AE6" s="18">
        <v>0</v>
      </c>
      <c r="AF6" s="18">
        <v>3</v>
      </c>
      <c r="AH6" s="18" t="s">
        <v>1297</v>
      </c>
      <c r="AS6" s="18" t="s">
        <v>1297</v>
      </c>
      <c r="BH6" s="18" t="s">
        <v>1297</v>
      </c>
      <c r="BW6" s="18" t="s">
        <v>1294</v>
      </c>
      <c r="BY6" s="18" t="s">
        <v>1296</v>
      </c>
      <c r="BZ6" s="18">
        <v>1</v>
      </c>
      <c r="CA6" s="18">
        <v>1</v>
      </c>
      <c r="CB6" s="18">
        <v>1</v>
      </c>
      <c r="CC6" s="18">
        <v>0</v>
      </c>
      <c r="CE6" s="18" t="s">
        <v>1334</v>
      </c>
      <c r="CF6" s="18">
        <v>1</v>
      </c>
      <c r="CG6" s="18">
        <v>0</v>
      </c>
      <c r="CH6" s="18">
        <v>0</v>
      </c>
      <c r="CI6" s="18">
        <v>0</v>
      </c>
      <c r="CJ6" s="18">
        <v>0</v>
      </c>
      <c r="CK6" s="18">
        <v>1</v>
      </c>
      <c r="CL6" s="18">
        <v>0</v>
      </c>
      <c r="CM6" s="18">
        <v>0</v>
      </c>
      <c r="CN6" s="18">
        <v>0</v>
      </c>
      <c r="CO6" s="18">
        <v>0</v>
      </c>
      <c r="CP6" s="18">
        <v>0</v>
      </c>
      <c r="CS6" s="18" t="s">
        <v>1333</v>
      </c>
      <c r="CT6" s="18">
        <v>1</v>
      </c>
      <c r="CU6" s="18">
        <v>0</v>
      </c>
      <c r="CV6" s="18">
        <v>0</v>
      </c>
      <c r="CW6" s="18">
        <v>0</v>
      </c>
      <c r="EK6" s="18" t="s">
        <v>1303</v>
      </c>
      <c r="EL6" s="18">
        <v>1</v>
      </c>
      <c r="EM6" s="18">
        <v>1</v>
      </c>
      <c r="EN6" s="18">
        <v>1</v>
      </c>
      <c r="EO6" s="18">
        <v>1</v>
      </c>
      <c r="EP6" s="18">
        <v>0</v>
      </c>
      <c r="EQ6" s="18">
        <v>4</v>
      </c>
      <c r="ES6" s="18" t="s">
        <v>1297</v>
      </c>
      <c r="FD6" s="18" t="s">
        <v>1297</v>
      </c>
      <c r="FO6" s="18" t="s">
        <v>1297</v>
      </c>
      <c r="FZ6" s="18" t="s">
        <v>1297</v>
      </c>
      <c r="GK6" s="18" t="s">
        <v>1294</v>
      </c>
      <c r="GM6" s="18" t="s">
        <v>1303</v>
      </c>
      <c r="GN6" s="18">
        <v>1</v>
      </c>
      <c r="GO6" s="18">
        <v>1</v>
      </c>
      <c r="GP6" s="18">
        <v>1</v>
      </c>
      <c r="GQ6" s="18">
        <v>1</v>
      </c>
      <c r="GR6" s="18">
        <v>0</v>
      </c>
      <c r="GT6" s="18" t="s">
        <v>1334</v>
      </c>
      <c r="GU6" s="18">
        <v>1</v>
      </c>
      <c r="GV6" s="18">
        <v>0</v>
      </c>
      <c r="GW6" s="18">
        <v>0</v>
      </c>
      <c r="GX6" s="18">
        <v>0</v>
      </c>
      <c r="GY6" s="18">
        <v>0</v>
      </c>
      <c r="GZ6" s="18">
        <v>1</v>
      </c>
      <c r="HA6" s="18">
        <v>0</v>
      </c>
      <c r="HB6" s="18">
        <v>0</v>
      </c>
      <c r="HC6" s="18">
        <v>0</v>
      </c>
      <c r="HD6" s="18">
        <v>0</v>
      </c>
      <c r="HE6" s="18">
        <v>0</v>
      </c>
      <c r="HH6" s="18" t="s">
        <v>1333</v>
      </c>
      <c r="HI6" s="18">
        <v>1</v>
      </c>
      <c r="HJ6" s="18">
        <v>0</v>
      </c>
      <c r="HK6" s="18">
        <v>0</v>
      </c>
      <c r="HL6" s="18">
        <v>0</v>
      </c>
      <c r="JB6" s="18" t="s">
        <v>1304</v>
      </c>
      <c r="JC6" s="18">
        <v>1</v>
      </c>
      <c r="JD6" s="18">
        <v>1</v>
      </c>
      <c r="JE6" s="18">
        <v>1</v>
      </c>
      <c r="JF6" s="18">
        <v>1</v>
      </c>
      <c r="JG6" s="18">
        <v>1</v>
      </c>
      <c r="JH6" s="18">
        <v>1</v>
      </c>
      <c r="JI6" s="18">
        <v>1</v>
      </c>
      <c r="JJ6" s="18">
        <v>1</v>
      </c>
      <c r="JK6" s="18">
        <v>1</v>
      </c>
      <c r="JL6" s="18">
        <v>1</v>
      </c>
      <c r="JM6" s="18">
        <v>1</v>
      </c>
      <c r="JN6" s="18">
        <v>1</v>
      </c>
      <c r="JO6" s="18">
        <v>1</v>
      </c>
      <c r="JP6" s="18">
        <v>1</v>
      </c>
      <c r="JQ6" s="18">
        <v>1</v>
      </c>
      <c r="JR6" s="18">
        <v>0</v>
      </c>
      <c r="JS6" s="18">
        <v>15</v>
      </c>
      <c r="JT6" s="18">
        <v>22</v>
      </c>
      <c r="JV6" s="18" t="s">
        <v>1297</v>
      </c>
      <c r="KG6" s="18" t="s">
        <v>1298</v>
      </c>
      <c r="KH6" s="18" t="s">
        <v>1306</v>
      </c>
      <c r="KI6" s="18">
        <v>1</v>
      </c>
      <c r="KJ6" s="18">
        <v>0</v>
      </c>
      <c r="KK6" s="18">
        <v>8500</v>
      </c>
      <c r="KM6" s="18" t="s">
        <v>1305</v>
      </c>
      <c r="KP6" s="18">
        <v>10</v>
      </c>
      <c r="KQ6" s="18">
        <v>15</v>
      </c>
      <c r="KR6" s="18">
        <v>1</v>
      </c>
      <c r="KS6" s="18">
        <v>100</v>
      </c>
      <c r="KT6" s="18">
        <v>0</v>
      </c>
      <c r="KV6" s="18" t="s">
        <v>1297</v>
      </c>
      <c r="LM6" s="18" t="s">
        <v>1297</v>
      </c>
      <c r="LX6" s="18" t="s">
        <v>1297</v>
      </c>
      <c r="MI6" s="18" t="s">
        <v>1297</v>
      </c>
      <c r="MT6" s="18" t="s">
        <v>1297</v>
      </c>
      <c r="NE6" s="18" t="s">
        <v>1297</v>
      </c>
      <c r="NV6" s="18" t="s">
        <v>1297</v>
      </c>
      <c r="OG6" s="18" t="s">
        <v>1297</v>
      </c>
      <c r="OR6" s="18" t="s">
        <v>1297</v>
      </c>
      <c r="PC6" s="18" t="s">
        <v>1297</v>
      </c>
      <c r="PN6" s="18" t="s">
        <v>1297</v>
      </c>
      <c r="PY6" s="18" t="s">
        <v>1297</v>
      </c>
      <c r="QM6" s="18" t="s">
        <v>1297</v>
      </c>
      <c r="QX6" s="18" t="s">
        <v>1294</v>
      </c>
      <c r="QZ6" s="18" t="s">
        <v>1304</v>
      </c>
      <c r="RA6" s="18">
        <v>1</v>
      </c>
      <c r="RB6" s="18">
        <v>1</v>
      </c>
      <c r="RC6" s="18">
        <v>1</v>
      </c>
      <c r="RD6" s="18">
        <v>1</v>
      </c>
      <c r="RE6" s="18">
        <v>1</v>
      </c>
      <c r="RF6" s="18">
        <v>1</v>
      </c>
      <c r="RG6" s="18">
        <v>1</v>
      </c>
      <c r="RH6" s="18">
        <v>1</v>
      </c>
      <c r="RI6" s="18">
        <v>1</v>
      </c>
      <c r="RJ6" s="18">
        <v>1</v>
      </c>
      <c r="RK6" s="18">
        <v>1</v>
      </c>
      <c r="RL6" s="18">
        <v>1</v>
      </c>
      <c r="RM6" s="18">
        <v>1</v>
      </c>
      <c r="RN6" s="18">
        <v>1</v>
      </c>
      <c r="RO6" s="18">
        <v>1</v>
      </c>
      <c r="RP6" s="18">
        <v>0</v>
      </c>
      <c r="RR6" s="18" t="s">
        <v>1334</v>
      </c>
      <c r="RS6" s="18">
        <v>1</v>
      </c>
      <c r="RT6" s="18">
        <v>0</v>
      </c>
      <c r="RU6" s="18">
        <v>0</v>
      </c>
      <c r="RV6" s="18">
        <v>0</v>
      </c>
      <c r="RW6" s="18">
        <v>0</v>
      </c>
      <c r="RX6" s="18">
        <v>1</v>
      </c>
      <c r="RY6" s="18">
        <v>0</v>
      </c>
      <c r="RZ6" s="18">
        <v>0</v>
      </c>
      <c r="SA6" s="18">
        <v>0</v>
      </c>
      <c r="SB6" s="18">
        <v>0</v>
      </c>
      <c r="SC6" s="18">
        <v>0</v>
      </c>
      <c r="SF6" s="18" t="s">
        <v>1333</v>
      </c>
      <c r="SG6" s="18">
        <v>1</v>
      </c>
      <c r="SH6" s="18">
        <v>0</v>
      </c>
      <c r="SI6" s="18">
        <v>0</v>
      </c>
      <c r="SJ6" s="18">
        <v>0</v>
      </c>
      <c r="AQG6" s="18" t="s">
        <v>1327</v>
      </c>
      <c r="AQH6" s="18">
        <v>0</v>
      </c>
      <c r="AQI6" s="18">
        <v>0</v>
      </c>
      <c r="AQJ6" s="18">
        <v>1</v>
      </c>
      <c r="AQK6" s="18">
        <v>0</v>
      </c>
      <c r="AQL6" s="18">
        <v>0</v>
      </c>
      <c r="AQM6" s="18">
        <v>1</v>
      </c>
      <c r="AQN6" s="18">
        <v>0</v>
      </c>
      <c r="AQO6" s="18">
        <v>0</v>
      </c>
      <c r="AQP6" s="18">
        <v>0</v>
      </c>
      <c r="AQQ6" s="18">
        <v>0</v>
      </c>
      <c r="AQS6" s="18" t="s">
        <v>1310</v>
      </c>
      <c r="AQT6" s="18">
        <v>0</v>
      </c>
      <c r="AQU6" s="18">
        <v>0</v>
      </c>
      <c r="AQV6" s="18">
        <v>0</v>
      </c>
      <c r="AQW6" s="18">
        <v>0</v>
      </c>
      <c r="AQX6" s="18">
        <v>0</v>
      </c>
      <c r="AQY6" s="18">
        <v>1</v>
      </c>
      <c r="AQZ6" s="18">
        <v>0</v>
      </c>
      <c r="ARA6" s="18">
        <v>0</v>
      </c>
      <c r="ARB6" s="18">
        <v>0</v>
      </c>
      <c r="ARC6" s="18">
        <v>0</v>
      </c>
      <c r="ARD6" s="18">
        <v>0</v>
      </c>
      <c r="ARF6" s="18" t="s">
        <v>1348</v>
      </c>
      <c r="ARG6" s="18" t="s">
        <v>1312</v>
      </c>
      <c r="ARH6" s="18">
        <v>0</v>
      </c>
      <c r="ARI6" s="18">
        <v>1</v>
      </c>
      <c r="ARJ6" s="18">
        <v>0</v>
      </c>
      <c r="ARK6" s="18">
        <v>0</v>
      </c>
      <c r="ARL6" s="18">
        <v>0</v>
      </c>
      <c r="ARM6" s="18">
        <v>0</v>
      </c>
      <c r="ARO6" s="18" t="s">
        <v>1313</v>
      </c>
      <c r="ARP6" s="18">
        <v>0</v>
      </c>
      <c r="ARQ6" s="18">
        <v>0</v>
      </c>
      <c r="ARR6" s="18">
        <v>0</v>
      </c>
      <c r="ARS6" s="18">
        <v>0</v>
      </c>
      <c r="ART6" s="18">
        <v>0</v>
      </c>
      <c r="ARU6" s="18">
        <v>0</v>
      </c>
      <c r="ARV6" s="18">
        <v>0</v>
      </c>
      <c r="ARW6" s="18">
        <v>0</v>
      </c>
      <c r="ARX6" s="18">
        <v>0</v>
      </c>
      <c r="ARY6" s="18">
        <v>1</v>
      </c>
      <c r="ASB6" s="18" t="s">
        <v>1314</v>
      </c>
      <c r="ASC6" s="18" t="s">
        <v>1313</v>
      </c>
      <c r="ASD6" s="18">
        <v>0</v>
      </c>
      <c r="ASE6" s="18">
        <v>0</v>
      </c>
      <c r="ASF6" s="18">
        <v>0</v>
      </c>
      <c r="ASG6" s="18">
        <v>0</v>
      </c>
      <c r="ASH6" s="18">
        <v>0</v>
      </c>
      <c r="ASI6" s="18">
        <v>0</v>
      </c>
      <c r="ASJ6" s="18">
        <v>0</v>
      </c>
      <c r="ASK6" s="18">
        <v>0</v>
      </c>
      <c r="ASL6" s="18">
        <v>1</v>
      </c>
      <c r="ASN6" s="18" t="s">
        <v>1313</v>
      </c>
      <c r="ASO6" s="18">
        <v>0</v>
      </c>
      <c r="ASP6" s="18">
        <v>0</v>
      </c>
      <c r="ASQ6" s="18">
        <v>0</v>
      </c>
      <c r="ASR6" s="18">
        <v>0</v>
      </c>
      <c r="ASS6" s="18">
        <v>0</v>
      </c>
      <c r="AST6" s="18">
        <v>0</v>
      </c>
      <c r="ASU6" s="18">
        <v>0</v>
      </c>
      <c r="ASV6" s="18">
        <v>0</v>
      </c>
      <c r="ASW6" s="18">
        <v>0</v>
      </c>
      <c r="ASX6" s="18">
        <v>1</v>
      </c>
      <c r="ASZ6" s="18" t="s">
        <v>1313</v>
      </c>
      <c r="ATA6" s="18">
        <v>0</v>
      </c>
      <c r="ATB6" s="18">
        <v>0</v>
      </c>
      <c r="ATC6" s="18">
        <v>0</v>
      </c>
      <c r="ATD6" s="18">
        <v>0</v>
      </c>
      <c r="ATE6" s="18">
        <v>0</v>
      </c>
      <c r="ATF6" s="18">
        <v>0</v>
      </c>
      <c r="ATG6" s="18">
        <v>0</v>
      </c>
      <c r="ATH6" s="18">
        <v>0</v>
      </c>
      <c r="ATI6" s="18">
        <v>1</v>
      </c>
      <c r="ATK6" s="18" t="s">
        <v>1315</v>
      </c>
      <c r="ATL6" s="18">
        <v>0</v>
      </c>
      <c r="ATM6" s="18">
        <v>0</v>
      </c>
      <c r="ATN6" s="18">
        <v>0</v>
      </c>
      <c r="ATO6" s="18">
        <v>0</v>
      </c>
      <c r="ATP6" s="18">
        <v>0</v>
      </c>
      <c r="ATQ6" s="18">
        <v>0</v>
      </c>
      <c r="ATR6" s="18">
        <v>0</v>
      </c>
      <c r="ATS6" s="18">
        <v>0</v>
      </c>
      <c r="ATT6" s="18">
        <v>1</v>
      </c>
      <c r="ATV6" s="18" t="s">
        <v>1316</v>
      </c>
      <c r="ATW6" s="18" t="s">
        <v>1313</v>
      </c>
      <c r="ATZ6" s="18" t="s">
        <v>1316</v>
      </c>
      <c r="AUA6" s="18" t="s">
        <v>1313</v>
      </c>
      <c r="AUD6" s="18" t="s">
        <v>1349</v>
      </c>
      <c r="AUF6" s="18" t="s">
        <v>1350</v>
      </c>
      <c r="AUI6" s="18">
        <v>427944755</v>
      </c>
      <c r="AUJ6" s="144">
        <v>45064.822245370371</v>
      </c>
      <c r="AUM6" s="18" t="s">
        <v>1319</v>
      </c>
      <c r="AUN6" s="18" t="s">
        <v>1320</v>
      </c>
      <c r="AUO6" s="18" t="s">
        <v>1321</v>
      </c>
    </row>
    <row r="7" spans="1:1238">
      <c r="A7" s="18">
        <v>6</v>
      </c>
      <c r="B7" s="18" t="s">
        <v>1351</v>
      </c>
      <c r="C7" s="144">
        <v>45064</v>
      </c>
      <c r="D7" s="18" t="s">
        <v>1284</v>
      </c>
      <c r="E7" s="18" t="s">
        <v>1352</v>
      </c>
      <c r="F7" s="144">
        <v>45064.692776215277</v>
      </c>
      <c r="G7" s="144">
        <v>45064.817434432873</v>
      </c>
      <c r="H7" s="18" t="s">
        <v>1286</v>
      </c>
      <c r="K7" s="18" t="s">
        <v>1287</v>
      </c>
      <c r="L7" s="144">
        <v>45064</v>
      </c>
      <c r="M7" s="18" t="s">
        <v>1288</v>
      </c>
      <c r="N7" s="18" t="s">
        <v>1289</v>
      </c>
      <c r="O7" s="18" t="s">
        <v>1290</v>
      </c>
      <c r="P7" s="18" t="s">
        <v>1291</v>
      </c>
      <c r="S7" s="18" t="s">
        <v>1292</v>
      </c>
      <c r="T7" s="18" t="s">
        <v>1293</v>
      </c>
      <c r="V7" s="18" t="s">
        <v>1294</v>
      </c>
      <c r="X7" s="18" t="s">
        <v>1302</v>
      </c>
      <c r="AA7" s="18" t="s">
        <v>1296</v>
      </c>
      <c r="AB7" s="18">
        <v>1</v>
      </c>
      <c r="AC7" s="18">
        <v>1</v>
      </c>
      <c r="AD7" s="18">
        <v>1</v>
      </c>
      <c r="AE7" s="18">
        <v>0</v>
      </c>
      <c r="AF7" s="18">
        <v>3</v>
      </c>
      <c r="AH7" s="18" t="s">
        <v>1298</v>
      </c>
      <c r="AI7" s="18">
        <v>2500</v>
      </c>
      <c r="AJ7" s="18" t="s">
        <v>1300</v>
      </c>
      <c r="AM7" s="18">
        <v>10</v>
      </c>
      <c r="AN7" s="18">
        <v>70</v>
      </c>
      <c r="AO7" s="18">
        <v>1</v>
      </c>
      <c r="AP7" s="18">
        <v>100</v>
      </c>
      <c r="AQ7" s="18">
        <v>0</v>
      </c>
      <c r="AS7" s="18" t="s">
        <v>1297</v>
      </c>
      <c r="BH7" s="18" t="s">
        <v>1298</v>
      </c>
      <c r="BI7" s="18" t="s">
        <v>1353</v>
      </c>
      <c r="BJ7" s="18">
        <v>1</v>
      </c>
      <c r="BK7" s="18">
        <v>0</v>
      </c>
      <c r="BL7" s="18">
        <v>2500</v>
      </c>
      <c r="BN7" s="18" t="s">
        <v>1300</v>
      </c>
      <c r="BQ7" s="18">
        <v>15</v>
      </c>
      <c r="BR7" s="18">
        <v>90</v>
      </c>
      <c r="BS7" s="18">
        <v>1</v>
      </c>
      <c r="BT7" s="18">
        <v>200</v>
      </c>
      <c r="BU7" s="18">
        <v>0</v>
      </c>
      <c r="BW7" s="18" t="s">
        <v>1294</v>
      </c>
      <c r="BY7" s="18" t="s">
        <v>1296</v>
      </c>
      <c r="BZ7" s="18">
        <v>1</v>
      </c>
      <c r="CA7" s="18">
        <v>1</v>
      </c>
      <c r="CB7" s="18">
        <v>1</v>
      </c>
      <c r="CC7" s="18">
        <v>0</v>
      </c>
      <c r="CE7" s="18" t="s">
        <v>1334</v>
      </c>
      <c r="CF7" s="18">
        <v>1</v>
      </c>
      <c r="CG7" s="18">
        <v>0</v>
      </c>
      <c r="CH7" s="18">
        <v>0</v>
      </c>
      <c r="CI7" s="18">
        <v>0</v>
      </c>
      <c r="CJ7" s="18">
        <v>0</v>
      </c>
      <c r="CK7" s="18">
        <v>1</v>
      </c>
      <c r="CL7" s="18">
        <v>0</v>
      </c>
      <c r="CM7" s="18">
        <v>0</v>
      </c>
      <c r="CN7" s="18">
        <v>0</v>
      </c>
      <c r="CO7" s="18">
        <v>0</v>
      </c>
      <c r="CP7" s="18">
        <v>0</v>
      </c>
      <c r="CS7" s="18" t="s">
        <v>1333</v>
      </c>
      <c r="CT7" s="18">
        <v>1</v>
      </c>
      <c r="CU7" s="18">
        <v>0</v>
      </c>
      <c r="CV7" s="18">
        <v>0</v>
      </c>
      <c r="CW7" s="18">
        <v>0</v>
      </c>
      <c r="EK7" s="18" t="s">
        <v>1303</v>
      </c>
      <c r="EL7" s="18">
        <v>1</v>
      </c>
      <c r="EM7" s="18">
        <v>1</v>
      </c>
      <c r="EN7" s="18">
        <v>1</v>
      </c>
      <c r="EO7" s="18">
        <v>1</v>
      </c>
      <c r="EP7" s="18">
        <v>0</v>
      </c>
      <c r="EQ7" s="18">
        <v>4</v>
      </c>
      <c r="ES7" s="18" t="s">
        <v>1297</v>
      </c>
      <c r="FD7" s="18" t="s">
        <v>1297</v>
      </c>
      <c r="FO7" s="18" t="s">
        <v>1297</v>
      </c>
      <c r="FZ7" s="18" t="s">
        <v>1297</v>
      </c>
      <c r="GK7" s="18" t="s">
        <v>1294</v>
      </c>
      <c r="GM7" s="18" t="s">
        <v>1303</v>
      </c>
      <c r="GN7" s="18">
        <v>1</v>
      </c>
      <c r="GO7" s="18">
        <v>1</v>
      </c>
      <c r="GP7" s="18">
        <v>1</v>
      </c>
      <c r="GQ7" s="18">
        <v>1</v>
      </c>
      <c r="GR7" s="18">
        <v>0</v>
      </c>
      <c r="GT7" s="18" t="s">
        <v>1334</v>
      </c>
      <c r="GU7" s="18">
        <v>1</v>
      </c>
      <c r="GV7" s="18">
        <v>0</v>
      </c>
      <c r="GW7" s="18">
        <v>0</v>
      </c>
      <c r="GX7" s="18">
        <v>0</v>
      </c>
      <c r="GY7" s="18">
        <v>0</v>
      </c>
      <c r="GZ7" s="18">
        <v>1</v>
      </c>
      <c r="HA7" s="18">
        <v>0</v>
      </c>
      <c r="HB7" s="18">
        <v>0</v>
      </c>
      <c r="HC7" s="18">
        <v>0</v>
      </c>
      <c r="HD7" s="18">
        <v>0</v>
      </c>
      <c r="HE7" s="18">
        <v>0</v>
      </c>
      <c r="HH7" s="18" t="s">
        <v>1333</v>
      </c>
      <c r="HI7" s="18">
        <v>1</v>
      </c>
      <c r="HJ7" s="18">
        <v>0</v>
      </c>
      <c r="HK7" s="18">
        <v>0</v>
      </c>
      <c r="HL7" s="18">
        <v>0</v>
      </c>
      <c r="JB7" s="18" t="s">
        <v>1304</v>
      </c>
      <c r="JC7" s="18">
        <v>1</v>
      </c>
      <c r="JD7" s="18">
        <v>1</v>
      </c>
      <c r="JE7" s="18">
        <v>1</v>
      </c>
      <c r="JF7" s="18">
        <v>1</v>
      </c>
      <c r="JG7" s="18">
        <v>1</v>
      </c>
      <c r="JH7" s="18">
        <v>1</v>
      </c>
      <c r="JI7" s="18">
        <v>1</v>
      </c>
      <c r="JJ7" s="18">
        <v>1</v>
      </c>
      <c r="JK7" s="18">
        <v>1</v>
      </c>
      <c r="JL7" s="18">
        <v>1</v>
      </c>
      <c r="JM7" s="18">
        <v>1</v>
      </c>
      <c r="JN7" s="18">
        <v>1</v>
      </c>
      <c r="JO7" s="18">
        <v>1</v>
      </c>
      <c r="JP7" s="18">
        <v>1</v>
      </c>
      <c r="JQ7" s="18">
        <v>1</v>
      </c>
      <c r="JR7" s="18">
        <v>0</v>
      </c>
      <c r="JS7" s="18">
        <v>15</v>
      </c>
      <c r="JT7" s="18">
        <v>22</v>
      </c>
      <c r="JV7" s="18" t="s">
        <v>1298</v>
      </c>
      <c r="JW7" s="18">
        <v>1000</v>
      </c>
      <c r="JX7" s="18" t="s">
        <v>1305</v>
      </c>
      <c r="KA7" s="18">
        <v>10</v>
      </c>
      <c r="KB7" s="18">
        <v>90</v>
      </c>
      <c r="KC7" s="18">
        <v>1</v>
      </c>
      <c r="KD7" s="18">
        <v>60</v>
      </c>
      <c r="KE7" s="18">
        <v>0</v>
      </c>
      <c r="KG7" s="18" t="s">
        <v>1298</v>
      </c>
      <c r="KH7" s="18" t="s">
        <v>1306</v>
      </c>
      <c r="KI7" s="18">
        <v>1</v>
      </c>
      <c r="KJ7" s="18">
        <v>0</v>
      </c>
      <c r="KK7" s="18">
        <v>7000</v>
      </c>
      <c r="KM7" s="18" t="s">
        <v>1305</v>
      </c>
      <c r="KP7" s="18">
        <v>10</v>
      </c>
      <c r="KQ7" s="18">
        <v>5</v>
      </c>
      <c r="KR7" s="18">
        <v>0</v>
      </c>
      <c r="KS7" s="18">
        <v>10</v>
      </c>
      <c r="KT7" s="18">
        <v>5</v>
      </c>
      <c r="KV7" s="18" t="s">
        <v>1297</v>
      </c>
      <c r="LM7" s="18" t="s">
        <v>1297</v>
      </c>
      <c r="LX7" s="18" t="s">
        <v>1297</v>
      </c>
      <c r="MI7" s="18" t="s">
        <v>1297</v>
      </c>
      <c r="MT7" s="18" t="s">
        <v>1297</v>
      </c>
      <c r="NE7" s="18" t="s">
        <v>1297</v>
      </c>
      <c r="NV7" s="18" t="s">
        <v>1297</v>
      </c>
      <c r="OG7" s="18" t="s">
        <v>1297</v>
      </c>
      <c r="OR7" s="18" t="s">
        <v>1297</v>
      </c>
      <c r="PC7" s="18" t="s">
        <v>1297</v>
      </c>
      <c r="PN7" s="18" t="s">
        <v>1297</v>
      </c>
      <c r="PY7" s="18" t="s">
        <v>1297</v>
      </c>
      <c r="QM7" s="18" t="s">
        <v>1297</v>
      </c>
      <c r="QX7" s="18" t="s">
        <v>1294</v>
      </c>
      <c r="QZ7" s="18" t="s">
        <v>1326</v>
      </c>
      <c r="RA7" s="18">
        <v>1</v>
      </c>
      <c r="RB7" s="18">
        <v>1</v>
      </c>
      <c r="RC7" s="18">
        <v>1</v>
      </c>
      <c r="RD7" s="18">
        <v>1</v>
      </c>
      <c r="RE7" s="18">
        <v>1</v>
      </c>
      <c r="RF7" s="18">
        <v>1</v>
      </c>
      <c r="RG7" s="18">
        <v>1</v>
      </c>
      <c r="RH7" s="18">
        <v>1</v>
      </c>
      <c r="RI7" s="18">
        <v>1</v>
      </c>
      <c r="RJ7" s="18">
        <v>1</v>
      </c>
      <c r="RK7" s="18">
        <v>1</v>
      </c>
      <c r="RL7" s="18">
        <v>1</v>
      </c>
      <c r="RM7" s="18">
        <v>1</v>
      </c>
      <c r="RN7" s="18">
        <v>1</v>
      </c>
      <c r="RO7" s="18">
        <v>1</v>
      </c>
      <c r="RP7" s="18">
        <v>0</v>
      </c>
      <c r="RR7" s="18" t="s">
        <v>1334</v>
      </c>
      <c r="RS7" s="18">
        <v>1</v>
      </c>
      <c r="RT7" s="18">
        <v>0</v>
      </c>
      <c r="RU7" s="18">
        <v>0</v>
      </c>
      <c r="RV7" s="18">
        <v>0</v>
      </c>
      <c r="RW7" s="18">
        <v>0</v>
      </c>
      <c r="RX7" s="18">
        <v>1</v>
      </c>
      <c r="RY7" s="18">
        <v>0</v>
      </c>
      <c r="RZ7" s="18">
        <v>0</v>
      </c>
      <c r="SA7" s="18">
        <v>0</v>
      </c>
      <c r="SB7" s="18">
        <v>0</v>
      </c>
      <c r="SC7" s="18">
        <v>0</v>
      </c>
      <c r="SF7" s="18" t="s">
        <v>1333</v>
      </c>
      <c r="SG7" s="18">
        <v>1</v>
      </c>
      <c r="SH7" s="18">
        <v>0</v>
      </c>
      <c r="SI7" s="18">
        <v>0</v>
      </c>
      <c r="SJ7" s="18">
        <v>0</v>
      </c>
      <c r="AQG7" s="18" t="s">
        <v>1313</v>
      </c>
      <c r="AQH7" s="18">
        <v>0</v>
      </c>
      <c r="AQI7" s="18">
        <v>0</v>
      </c>
      <c r="AQJ7" s="18">
        <v>0</v>
      </c>
      <c r="AQK7" s="18">
        <v>0</v>
      </c>
      <c r="AQL7" s="18">
        <v>0</v>
      </c>
      <c r="AQM7" s="18">
        <v>0</v>
      </c>
      <c r="AQN7" s="18">
        <v>0</v>
      </c>
      <c r="AQO7" s="18">
        <v>0</v>
      </c>
      <c r="AQP7" s="18">
        <v>0</v>
      </c>
      <c r="AQQ7" s="18">
        <v>1</v>
      </c>
      <c r="AQS7" s="18" t="s">
        <v>1310</v>
      </c>
      <c r="AQT7" s="18">
        <v>0</v>
      </c>
      <c r="AQU7" s="18">
        <v>0</v>
      </c>
      <c r="AQV7" s="18">
        <v>0</v>
      </c>
      <c r="AQW7" s="18">
        <v>0</v>
      </c>
      <c r="AQX7" s="18">
        <v>0</v>
      </c>
      <c r="AQY7" s="18">
        <v>1</v>
      </c>
      <c r="AQZ7" s="18">
        <v>0</v>
      </c>
      <c r="ARA7" s="18">
        <v>0</v>
      </c>
      <c r="ARB7" s="18">
        <v>0</v>
      </c>
      <c r="ARC7" s="18">
        <v>0</v>
      </c>
      <c r="ARD7" s="18">
        <v>0</v>
      </c>
      <c r="ARF7" s="18" t="s">
        <v>1328</v>
      </c>
      <c r="ARG7" s="18" t="s">
        <v>1312</v>
      </c>
      <c r="ARH7" s="18">
        <v>0</v>
      </c>
      <c r="ARI7" s="18">
        <v>1</v>
      </c>
      <c r="ARJ7" s="18">
        <v>0</v>
      </c>
      <c r="ARK7" s="18">
        <v>0</v>
      </c>
      <c r="ARL7" s="18">
        <v>0</v>
      </c>
      <c r="ARM7" s="18">
        <v>0</v>
      </c>
      <c r="ARO7" s="18" t="s">
        <v>1313</v>
      </c>
      <c r="ARP7" s="18">
        <v>0</v>
      </c>
      <c r="ARQ7" s="18">
        <v>0</v>
      </c>
      <c r="ARR7" s="18">
        <v>0</v>
      </c>
      <c r="ARS7" s="18">
        <v>0</v>
      </c>
      <c r="ART7" s="18">
        <v>0</v>
      </c>
      <c r="ARU7" s="18">
        <v>0</v>
      </c>
      <c r="ARV7" s="18">
        <v>0</v>
      </c>
      <c r="ARW7" s="18">
        <v>0</v>
      </c>
      <c r="ARX7" s="18">
        <v>0</v>
      </c>
      <c r="ARY7" s="18">
        <v>1</v>
      </c>
      <c r="ASB7" s="18" t="s">
        <v>1314</v>
      </c>
      <c r="ASC7" s="18" t="s">
        <v>1313</v>
      </c>
      <c r="ASD7" s="18">
        <v>0</v>
      </c>
      <c r="ASE7" s="18">
        <v>0</v>
      </c>
      <c r="ASF7" s="18">
        <v>0</v>
      </c>
      <c r="ASG7" s="18">
        <v>0</v>
      </c>
      <c r="ASH7" s="18">
        <v>0</v>
      </c>
      <c r="ASI7" s="18">
        <v>0</v>
      </c>
      <c r="ASJ7" s="18">
        <v>0</v>
      </c>
      <c r="ASK7" s="18">
        <v>0</v>
      </c>
      <c r="ASL7" s="18">
        <v>1</v>
      </c>
      <c r="ASN7" s="18" t="s">
        <v>1313</v>
      </c>
      <c r="ASO7" s="18">
        <v>0</v>
      </c>
      <c r="ASP7" s="18">
        <v>0</v>
      </c>
      <c r="ASQ7" s="18">
        <v>0</v>
      </c>
      <c r="ASR7" s="18">
        <v>0</v>
      </c>
      <c r="ASS7" s="18">
        <v>0</v>
      </c>
      <c r="AST7" s="18">
        <v>0</v>
      </c>
      <c r="ASU7" s="18">
        <v>0</v>
      </c>
      <c r="ASV7" s="18">
        <v>0</v>
      </c>
      <c r="ASW7" s="18">
        <v>0</v>
      </c>
      <c r="ASX7" s="18">
        <v>1</v>
      </c>
      <c r="ASZ7" s="18" t="s">
        <v>1313</v>
      </c>
      <c r="ATA7" s="18">
        <v>0</v>
      </c>
      <c r="ATB7" s="18">
        <v>0</v>
      </c>
      <c r="ATC7" s="18">
        <v>0</v>
      </c>
      <c r="ATD7" s="18">
        <v>0</v>
      </c>
      <c r="ATE7" s="18">
        <v>0</v>
      </c>
      <c r="ATF7" s="18">
        <v>0</v>
      </c>
      <c r="ATG7" s="18">
        <v>0</v>
      </c>
      <c r="ATH7" s="18">
        <v>0</v>
      </c>
      <c r="ATI7" s="18">
        <v>1</v>
      </c>
      <c r="ATK7" s="18" t="s">
        <v>1315</v>
      </c>
      <c r="ATL7" s="18">
        <v>0</v>
      </c>
      <c r="ATM7" s="18">
        <v>0</v>
      </c>
      <c r="ATN7" s="18">
        <v>0</v>
      </c>
      <c r="ATO7" s="18">
        <v>0</v>
      </c>
      <c r="ATP7" s="18">
        <v>0</v>
      </c>
      <c r="ATQ7" s="18">
        <v>0</v>
      </c>
      <c r="ATR7" s="18">
        <v>0</v>
      </c>
      <c r="ATS7" s="18">
        <v>0</v>
      </c>
      <c r="ATT7" s="18">
        <v>1</v>
      </c>
      <c r="ATV7" s="18" t="s">
        <v>1316</v>
      </c>
      <c r="ATW7" s="18" t="s">
        <v>1313</v>
      </c>
      <c r="ATZ7" s="18" t="s">
        <v>1316</v>
      </c>
      <c r="AUA7" s="18" t="s">
        <v>1313</v>
      </c>
      <c r="AUD7" s="18" t="s">
        <v>1354</v>
      </c>
      <c r="AUF7" s="18" t="s">
        <v>1355</v>
      </c>
      <c r="AUI7" s="18">
        <v>427944763</v>
      </c>
      <c r="AUJ7" s="144">
        <v>45064.822268518517</v>
      </c>
      <c r="AUM7" s="18" t="s">
        <v>1319</v>
      </c>
      <c r="AUN7" s="18" t="s">
        <v>1320</v>
      </c>
      <c r="AUO7" s="18" t="s">
        <v>1321</v>
      </c>
    </row>
    <row r="8" spans="1:1238">
      <c r="A8" s="18">
        <v>7</v>
      </c>
      <c r="B8" s="18" t="s">
        <v>1356</v>
      </c>
      <c r="C8" s="144">
        <v>45064</v>
      </c>
      <c r="D8" s="18" t="s">
        <v>1284</v>
      </c>
      <c r="E8" s="18" t="s">
        <v>1357</v>
      </c>
      <c r="F8" s="144">
        <v>45064.72754684028</v>
      </c>
      <c r="G8" s="144">
        <v>45064.817344525472</v>
      </c>
      <c r="H8" s="18" t="s">
        <v>1286</v>
      </c>
      <c r="K8" s="18" t="s">
        <v>1287</v>
      </c>
      <c r="L8" s="144">
        <v>45064</v>
      </c>
      <c r="M8" s="18" t="s">
        <v>1288</v>
      </c>
      <c r="N8" s="18" t="s">
        <v>1289</v>
      </c>
      <c r="O8" s="18" t="s">
        <v>1290</v>
      </c>
      <c r="P8" s="18" t="s">
        <v>1291</v>
      </c>
      <c r="S8" s="18" t="s">
        <v>1292</v>
      </c>
      <c r="T8" s="18" t="s">
        <v>1293</v>
      </c>
      <c r="V8" s="18" t="s">
        <v>1294</v>
      </c>
      <c r="X8" s="18" t="s">
        <v>1302</v>
      </c>
      <c r="AA8" s="18" t="s">
        <v>1296</v>
      </c>
      <c r="AB8" s="18">
        <v>1</v>
      </c>
      <c r="AC8" s="18">
        <v>1</v>
      </c>
      <c r="AD8" s="18">
        <v>1</v>
      </c>
      <c r="AE8" s="18">
        <v>0</v>
      </c>
      <c r="AF8" s="18">
        <v>3</v>
      </c>
      <c r="AH8" s="18" t="s">
        <v>1297</v>
      </c>
      <c r="AS8" s="18" t="s">
        <v>1297</v>
      </c>
      <c r="BH8" s="18" t="s">
        <v>1297</v>
      </c>
      <c r="BW8" s="18" t="s">
        <v>1294</v>
      </c>
      <c r="BY8" s="18" t="s">
        <v>1296</v>
      </c>
      <c r="BZ8" s="18">
        <v>1</v>
      </c>
      <c r="CA8" s="18">
        <v>1</v>
      </c>
      <c r="CB8" s="18">
        <v>1</v>
      </c>
      <c r="CC8" s="18">
        <v>0</v>
      </c>
      <c r="CE8" s="18" t="s">
        <v>1334</v>
      </c>
      <c r="CF8" s="18">
        <v>1</v>
      </c>
      <c r="CG8" s="18">
        <v>0</v>
      </c>
      <c r="CH8" s="18">
        <v>0</v>
      </c>
      <c r="CI8" s="18">
        <v>0</v>
      </c>
      <c r="CJ8" s="18">
        <v>0</v>
      </c>
      <c r="CK8" s="18">
        <v>1</v>
      </c>
      <c r="CL8" s="18">
        <v>0</v>
      </c>
      <c r="CM8" s="18">
        <v>0</v>
      </c>
      <c r="CN8" s="18">
        <v>0</v>
      </c>
      <c r="CO8" s="18">
        <v>0</v>
      </c>
      <c r="CP8" s="18">
        <v>0</v>
      </c>
      <c r="CS8" s="18" t="s">
        <v>1333</v>
      </c>
      <c r="CT8" s="18">
        <v>1</v>
      </c>
      <c r="CU8" s="18">
        <v>0</v>
      </c>
      <c r="CV8" s="18">
        <v>0</v>
      </c>
      <c r="CW8" s="18">
        <v>0</v>
      </c>
      <c r="EK8" s="18" t="s">
        <v>1303</v>
      </c>
      <c r="EL8" s="18">
        <v>1</v>
      </c>
      <c r="EM8" s="18">
        <v>1</v>
      </c>
      <c r="EN8" s="18">
        <v>1</v>
      </c>
      <c r="EO8" s="18">
        <v>1</v>
      </c>
      <c r="EP8" s="18">
        <v>0</v>
      </c>
      <c r="EQ8" s="18">
        <v>4</v>
      </c>
      <c r="ES8" s="18" t="s">
        <v>1297</v>
      </c>
      <c r="FD8" s="18" t="s">
        <v>1297</v>
      </c>
      <c r="FO8" s="18" t="s">
        <v>1297</v>
      </c>
      <c r="FZ8" s="18" t="s">
        <v>1297</v>
      </c>
      <c r="GK8" s="18" t="s">
        <v>1302</v>
      </c>
      <c r="HH8" s="18" t="s">
        <v>1333</v>
      </c>
      <c r="HI8" s="18">
        <v>1</v>
      </c>
      <c r="HJ8" s="18">
        <v>0</v>
      </c>
      <c r="HK8" s="18">
        <v>0</v>
      </c>
      <c r="HL8" s="18">
        <v>0</v>
      </c>
      <c r="JB8" s="18" t="s">
        <v>1304</v>
      </c>
      <c r="JC8" s="18">
        <v>1</v>
      </c>
      <c r="JD8" s="18">
        <v>1</v>
      </c>
      <c r="JE8" s="18">
        <v>1</v>
      </c>
      <c r="JF8" s="18">
        <v>1</v>
      </c>
      <c r="JG8" s="18">
        <v>1</v>
      </c>
      <c r="JH8" s="18">
        <v>1</v>
      </c>
      <c r="JI8" s="18">
        <v>1</v>
      </c>
      <c r="JJ8" s="18">
        <v>1</v>
      </c>
      <c r="JK8" s="18">
        <v>1</v>
      </c>
      <c r="JL8" s="18">
        <v>1</v>
      </c>
      <c r="JM8" s="18">
        <v>1</v>
      </c>
      <c r="JN8" s="18">
        <v>1</v>
      </c>
      <c r="JO8" s="18">
        <v>1</v>
      </c>
      <c r="JP8" s="18">
        <v>1</v>
      </c>
      <c r="JQ8" s="18">
        <v>1</v>
      </c>
      <c r="JR8" s="18">
        <v>0</v>
      </c>
      <c r="JS8" s="18">
        <v>15</v>
      </c>
      <c r="JT8" s="18">
        <v>22</v>
      </c>
      <c r="JV8" s="18" t="s">
        <v>1298</v>
      </c>
      <c r="JW8" s="18">
        <v>1000</v>
      </c>
      <c r="JX8" s="18" t="s">
        <v>1305</v>
      </c>
      <c r="KA8" s="18">
        <v>15</v>
      </c>
      <c r="KB8" s="18">
        <v>70</v>
      </c>
      <c r="KC8" s="18">
        <v>1</v>
      </c>
      <c r="KD8" s="18">
        <v>20</v>
      </c>
      <c r="KE8" s="18">
        <v>5</v>
      </c>
      <c r="KG8" s="18" t="s">
        <v>1298</v>
      </c>
      <c r="KH8" s="18" t="s">
        <v>1306</v>
      </c>
      <c r="KI8" s="18">
        <v>1</v>
      </c>
      <c r="KJ8" s="18">
        <v>0</v>
      </c>
      <c r="KK8" s="18">
        <v>7500</v>
      </c>
      <c r="KM8" s="18" t="s">
        <v>1305</v>
      </c>
      <c r="KP8" s="18">
        <v>10</v>
      </c>
      <c r="KQ8" s="18">
        <v>5</v>
      </c>
      <c r="KR8" s="18">
        <v>0</v>
      </c>
      <c r="KS8" s="18">
        <v>10</v>
      </c>
      <c r="KT8" s="18">
        <v>5</v>
      </c>
      <c r="KV8" s="18" t="s">
        <v>1297</v>
      </c>
      <c r="LM8" s="18" t="s">
        <v>1297</v>
      </c>
      <c r="LX8" s="18" t="s">
        <v>1297</v>
      </c>
      <c r="MI8" s="18" t="s">
        <v>1297</v>
      </c>
      <c r="MT8" s="18" t="s">
        <v>1297</v>
      </c>
      <c r="NE8" s="18" t="s">
        <v>1297</v>
      </c>
      <c r="NV8" s="18" t="s">
        <v>1297</v>
      </c>
      <c r="OG8" s="18" t="s">
        <v>1297</v>
      </c>
      <c r="OR8" s="18" t="s">
        <v>1297</v>
      </c>
      <c r="PC8" s="18" t="s">
        <v>1297</v>
      </c>
      <c r="PN8" s="18" t="s">
        <v>1297</v>
      </c>
      <c r="PY8" s="18" t="s">
        <v>1297</v>
      </c>
      <c r="QM8" s="18" t="s">
        <v>1297</v>
      </c>
      <c r="QX8" s="18" t="s">
        <v>1294</v>
      </c>
      <c r="QZ8" s="18" t="s">
        <v>1304</v>
      </c>
      <c r="RA8" s="18">
        <v>1</v>
      </c>
      <c r="RB8" s="18">
        <v>1</v>
      </c>
      <c r="RC8" s="18">
        <v>1</v>
      </c>
      <c r="RD8" s="18">
        <v>1</v>
      </c>
      <c r="RE8" s="18">
        <v>1</v>
      </c>
      <c r="RF8" s="18">
        <v>1</v>
      </c>
      <c r="RG8" s="18">
        <v>1</v>
      </c>
      <c r="RH8" s="18">
        <v>1</v>
      </c>
      <c r="RI8" s="18">
        <v>1</v>
      </c>
      <c r="RJ8" s="18">
        <v>1</v>
      </c>
      <c r="RK8" s="18">
        <v>1</v>
      </c>
      <c r="RL8" s="18">
        <v>1</v>
      </c>
      <c r="RM8" s="18">
        <v>1</v>
      </c>
      <c r="RN8" s="18">
        <v>1</v>
      </c>
      <c r="RO8" s="18">
        <v>1</v>
      </c>
      <c r="RP8" s="18">
        <v>0</v>
      </c>
      <c r="RR8" s="18" t="s">
        <v>1334</v>
      </c>
      <c r="RS8" s="18">
        <v>1</v>
      </c>
      <c r="RT8" s="18">
        <v>0</v>
      </c>
      <c r="RU8" s="18">
        <v>0</v>
      </c>
      <c r="RV8" s="18">
        <v>0</v>
      </c>
      <c r="RW8" s="18">
        <v>0</v>
      </c>
      <c r="RX8" s="18">
        <v>1</v>
      </c>
      <c r="RY8" s="18">
        <v>0</v>
      </c>
      <c r="RZ8" s="18">
        <v>0</v>
      </c>
      <c r="SA8" s="18">
        <v>0</v>
      </c>
      <c r="SB8" s="18">
        <v>0</v>
      </c>
      <c r="SC8" s="18">
        <v>0</v>
      </c>
      <c r="SF8" s="18" t="s">
        <v>1333</v>
      </c>
      <c r="SG8" s="18">
        <v>1</v>
      </c>
      <c r="SH8" s="18">
        <v>0</v>
      </c>
      <c r="SI8" s="18">
        <v>0</v>
      </c>
      <c r="SJ8" s="18">
        <v>0</v>
      </c>
      <c r="AQG8" s="18" t="s">
        <v>1313</v>
      </c>
      <c r="AQH8" s="18">
        <v>0</v>
      </c>
      <c r="AQI8" s="18">
        <v>0</v>
      </c>
      <c r="AQJ8" s="18">
        <v>0</v>
      </c>
      <c r="AQK8" s="18">
        <v>0</v>
      </c>
      <c r="AQL8" s="18">
        <v>0</v>
      </c>
      <c r="AQM8" s="18">
        <v>0</v>
      </c>
      <c r="AQN8" s="18">
        <v>0</v>
      </c>
      <c r="AQO8" s="18">
        <v>0</v>
      </c>
      <c r="AQP8" s="18">
        <v>0</v>
      </c>
      <c r="AQQ8" s="18">
        <v>1</v>
      </c>
      <c r="AQS8" s="18" t="s">
        <v>1310</v>
      </c>
      <c r="AQT8" s="18">
        <v>0</v>
      </c>
      <c r="AQU8" s="18">
        <v>0</v>
      </c>
      <c r="AQV8" s="18">
        <v>0</v>
      </c>
      <c r="AQW8" s="18">
        <v>0</v>
      </c>
      <c r="AQX8" s="18">
        <v>0</v>
      </c>
      <c r="AQY8" s="18">
        <v>1</v>
      </c>
      <c r="AQZ8" s="18">
        <v>0</v>
      </c>
      <c r="ARA8" s="18">
        <v>0</v>
      </c>
      <c r="ARB8" s="18">
        <v>0</v>
      </c>
      <c r="ARC8" s="18">
        <v>0</v>
      </c>
      <c r="ARD8" s="18">
        <v>0</v>
      </c>
      <c r="ARF8" s="18" t="s">
        <v>1328</v>
      </c>
      <c r="ARG8" s="18" t="s">
        <v>1312</v>
      </c>
      <c r="ARH8" s="18">
        <v>0</v>
      </c>
      <c r="ARI8" s="18">
        <v>1</v>
      </c>
      <c r="ARJ8" s="18">
        <v>0</v>
      </c>
      <c r="ARK8" s="18">
        <v>0</v>
      </c>
      <c r="ARL8" s="18">
        <v>0</v>
      </c>
      <c r="ARM8" s="18">
        <v>0</v>
      </c>
      <c r="ARO8" s="18" t="s">
        <v>1313</v>
      </c>
      <c r="ARP8" s="18">
        <v>0</v>
      </c>
      <c r="ARQ8" s="18">
        <v>0</v>
      </c>
      <c r="ARR8" s="18">
        <v>0</v>
      </c>
      <c r="ARS8" s="18">
        <v>0</v>
      </c>
      <c r="ART8" s="18">
        <v>0</v>
      </c>
      <c r="ARU8" s="18">
        <v>0</v>
      </c>
      <c r="ARV8" s="18">
        <v>0</v>
      </c>
      <c r="ARW8" s="18">
        <v>0</v>
      </c>
      <c r="ARX8" s="18">
        <v>0</v>
      </c>
      <c r="ARY8" s="18">
        <v>1</v>
      </c>
      <c r="ASB8" s="18" t="s">
        <v>1314</v>
      </c>
      <c r="ASC8" s="18" t="s">
        <v>1313</v>
      </c>
      <c r="ASD8" s="18">
        <v>0</v>
      </c>
      <c r="ASE8" s="18">
        <v>0</v>
      </c>
      <c r="ASF8" s="18">
        <v>0</v>
      </c>
      <c r="ASG8" s="18">
        <v>0</v>
      </c>
      <c r="ASH8" s="18">
        <v>0</v>
      </c>
      <c r="ASI8" s="18">
        <v>0</v>
      </c>
      <c r="ASJ8" s="18">
        <v>0</v>
      </c>
      <c r="ASK8" s="18">
        <v>0</v>
      </c>
      <c r="ASL8" s="18">
        <v>1</v>
      </c>
      <c r="ASN8" s="18" t="s">
        <v>1313</v>
      </c>
      <c r="ASO8" s="18">
        <v>0</v>
      </c>
      <c r="ASP8" s="18">
        <v>0</v>
      </c>
      <c r="ASQ8" s="18">
        <v>0</v>
      </c>
      <c r="ASR8" s="18">
        <v>0</v>
      </c>
      <c r="ASS8" s="18">
        <v>0</v>
      </c>
      <c r="AST8" s="18">
        <v>0</v>
      </c>
      <c r="ASU8" s="18">
        <v>0</v>
      </c>
      <c r="ASV8" s="18">
        <v>0</v>
      </c>
      <c r="ASW8" s="18">
        <v>0</v>
      </c>
      <c r="ASX8" s="18">
        <v>1</v>
      </c>
      <c r="ASZ8" s="18" t="s">
        <v>1313</v>
      </c>
      <c r="ATA8" s="18">
        <v>0</v>
      </c>
      <c r="ATB8" s="18">
        <v>0</v>
      </c>
      <c r="ATC8" s="18">
        <v>0</v>
      </c>
      <c r="ATD8" s="18">
        <v>0</v>
      </c>
      <c r="ATE8" s="18">
        <v>0</v>
      </c>
      <c r="ATF8" s="18">
        <v>0</v>
      </c>
      <c r="ATG8" s="18">
        <v>0</v>
      </c>
      <c r="ATH8" s="18">
        <v>0</v>
      </c>
      <c r="ATI8" s="18">
        <v>1</v>
      </c>
      <c r="ATK8" s="18" t="s">
        <v>1315</v>
      </c>
      <c r="ATL8" s="18">
        <v>0</v>
      </c>
      <c r="ATM8" s="18">
        <v>0</v>
      </c>
      <c r="ATN8" s="18">
        <v>0</v>
      </c>
      <c r="ATO8" s="18">
        <v>0</v>
      </c>
      <c r="ATP8" s="18">
        <v>0</v>
      </c>
      <c r="ATQ8" s="18">
        <v>0</v>
      </c>
      <c r="ATR8" s="18">
        <v>0</v>
      </c>
      <c r="ATS8" s="18">
        <v>0</v>
      </c>
      <c r="ATT8" s="18">
        <v>1</v>
      </c>
      <c r="ATV8" s="18" t="s">
        <v>1316</v>
      </c>
      <c r="ATW8" s="18" t="s">
        <v>1313</v>
      </c>
      <c r="ATZ8" s="18" t="s">
        <v>1316</v>
      </c>
      <c r="AUA8" s="18" t="s">
        <v>1313</v>
      </c>
      <c r="AUD8" s="18" t="s">
        <v>1358</v>
      </c>
      <c r="AUF8" s="18" t="s">
        <v>1338</v>
      </c>
      <c r="AUI8" s="18">
        <v>427944764</v>
      </c>
      <c r="AUJ8" s="144">
        <v>45064.822291666671</v>
      </c>
      <c r="AUM8" s="18" t="s">
        <v>1319</v>
      </c>
      <c r="AUN8" s="18" t="s">
        <v>1320</v>
      </c>
      <c r="AUO8" s="18" t="s">
        <v>1321</v>
      </c>
    </row>
    <row r="9" spans="1:1238">
      <c r="A9" s="18">
        <v>8</v>
      </c>
      <c r="B9" s="18" t="s">
        <v>1359</v>
      </c>
      <c r="C9" s="144">
        <v>45064</v>
      </c>
      <c r="D9" s="18" t="s">
        <v>1284</v>
      </c>
      <c r="E9" s="18" t="s">
        <v>1360</v>
      </c>
      <c r="F9" s="144">
        <v>45064.751569699067</v>
      </c>
      <c r="G9" s="144">
        <v>45064.817185173612</v>
      </c>
      <c r="H9" s="18" t="s">
        <v>1286</v>
      </c>
      <c r="K9" s="18" t="s">
        <v>1287</v>
      </c>
      <c r="L9" s="144">
        <v>45064</v>
      </c>
      <c r="M9" s="18" t="s">
        <v>1288</v>
      </c>
      <c r="N9" s="18" t="s">
        <v>1289</v>
      </c>
      <c r="O9" s="18" t="s">
        <v>1290</v>
      </c>
      <c r="P9" s="18" t="s">
        <v>1291</v>
      </c>
      <c r="S9" s="18" t="s">
        <v>1292</v>
      </c>
      <c r="T9" s="18" t="s">
        <v>1293</v>
      </c>
      <c r="V9" s="18" t="s">
        <v>1294</v>
      </c>
      <c r="X9" s="18" t="s">
        <v>1295</v>
      </c>
      <c r="AA9" s="18" t="s">
        <v>1296</v>
      </c>
      <c r="AB9" s="18">
        <v>1</v>
      </c>
      <c r="AC9" s="18">
        <v>1</v>
      </c>
      <c r="AD9" s="18">
        <v>1</v>
      </c>
      <c r="AE9" s="18">
        <v>0</v>
      </c>
      <c r="AF9" s="18">
        <v>3</v>
      </c>
      <c r="AH9" s="18" t="s">
        <v>1297</v>
      </c>
      <c r="AS9" s="18" t="s">
        <v>1297</v>
      </c>
      <c r="BH9" s="18" t="s">
        <v>1297</v>
      </c>
      <c r="BW9" s="18" t="s">
        <v>1294</v>
      </c>
      <c r="BY9" s="18" t="s">
        <v>1296</v>
      </c>
      <c r="BZ9" s="18">
        <v>1</v>
      </c>
      <c r="CA9" s="18">
        <v>1</v>
      </c>
      <c r="CB9" s="18">
        <v>1</v>
      </c>
      <c r="CC9" s="18">
        <v>0</v>
      </c>
      <c r="CE9" s="18" t="s">
        <v>1334</v>
      </c>
      <c r="CF9" s="18">
        <v>1</v>
      </c>
      <c r="CG9" s="18">
        <v>0</v>
      </c>
      <c r="CH9" s="18">
        <v>0</v>
      </c>
      <c r="CI9" s="18">
        <v>0</v>
      </c>
      <c r="CJ9" s="18">
        <v>0</v>
      </c>
      <c r="CK9" s="18">
        <v>1</v>
      </c>
      <c r="CL9" s="18">
        <v>0</v>
      </c>
      <c r="CM9" s="18">
        <v>0</v>
      </c>
      <c r="CN9" s="18">
        <v>0</v>
      </c>
      <c r="CO9" s="18">
        <v>0</v>
      </c>
      <c r="CP9" s="18">
        <v>0</v>
      </c>
      <c r="CS9" s="18" t="s">
        <v>1333</v>
      </c>
      <c r="CT9" s="18">
        <v>1</v>
      </c>
      <c r="CU9" s="18">
        <v>0</v>
      </c>
      <c r="CV9" s="18">
        <v>0</v>
      </c>
      <c r="CW9" s="18">
        <v>0</v>
      </c>
      <c r="EK9" s="18" t="s">
        <v>1303</v>
      </c>
      <c r="EL9" s="18">
        <v>1</v>
      </c>
      <c r="EM9" s="18">
        <v>1</v>
      </c>
      <c r="EN9" s="18">
        <v>1</v>
      </c>
      <c r="EO9" s="18">
        <v>1</v>
      </c>
      <c r="EP9" s="18">
        <v>0</v>
      </c>
      <c r="EQ9" s="18">
        <v>4</v>
      </c>
      <c r="ES9" s="18" t="s">
        <v>1297</v>
      </c>
      <c r="FD9" s="18" t="s">
        <v>1297</v>
      </c>
      <c r="FO9" s="18" t="s">
        <v>1297</v>
      </c>
      <c r="FZ9" s="18" t="s">
        <v>1297</v>
      </c>
      <c r="GK9" s="18" t="s">
        <v>1294</v>
      </c>
      <c r="GM9" s="18" t="s">
        <v>1303</v>
      </c>
      <c r="GN9" s="18">
        <v>1</v>
      </c>
      <c r="GO9" s="18">
        <v>1</v>
      </c>
      <c r="GP9" s="18">
        <v>1</v>
      </c>
      <c r="GQ9" s="18">
        <v>1</v>
      </c>
      <c r="GR9" s="18">
        <v>0</v>
      </c>
      <c r="GT9" s="18" t="s">
        <v>1334</v>
      </c>
      <c r="GU9" s="18">
        <v>1</v>
      </c>
      <c r="GV9" s="18">
        <v>0</v>
      </c>
      <c r="GW9" s="18">
        <v>0</v>
      </c>
      <c r="GX9" s="18">
        <v>0</v>
      </c>
      <c r="GY9" s="18">
        <v>0</v>
      </c>
      <c r="GZ9" s="18">
        <v>1</v>
      </c>
      <c r="HA9" s="18">
        <v>0</v>
      </c>
      <c r="HB9" s="18">
        <v>0</v>
      </c>
      <c r="HC9" s="18">
        <v>0</v>
      </c>
      <c r="HD9" s="18">
        <v>0</v>
      </c>
      <c r="HE9" s="18">
        <v>0</v>
      </c>
      <c r="HH9" s="18" t="s">
        <v>1324</v>
      </c>
      <c r="HI9" s="18">
        <v>0</v>
      </c>
      <c r="HJ9" s="18">
        <v>1</v>
      </c>
      <c r="HK9" s="18">
        <v>0</v>
      </c>
      <c r="HL9" s="18">
        <v>0</v>
      </c>
      <c r="HM9" s="18" t="s">
        <v>1303</v>
      </c>
      <c r="HN9" s="18">
        <v>1</v>
      </c>
      <c r="HO9" s="18">
        <v>1</v>
      </c>
      <c r="HP9" s="18">
        <v>1</v>
      </c>
      <c r="HQ9" s="18">
        <v>1</v>
      </c>
      <c r="HR9" s="18">
        <v>0</v>
      </c>
      <c r="HS9" s="18" t="s">
        <v>1342</v>
      </c>
      <c r="HT9" s="18">
        <v>0</v>
      </c>
      <c r="HU9" s="18">
        <v>0</v>
      </c>
      <c r="HV9" s="18">
        <v>0</v>
      </c>
      <c r="HW9" s="18">
        <v>0</v>
      </c>
      <c r="HX9" s="18">
        <v>0</v>
      </c>
      <c r="HY9" s="18">
        <v>0</v>
      </c>
      <c r="HZ9" s="18">
        <v>0</v>
      </c>
      <c r="IA9" s="18">
        <v>0</v>
      </c>
      <c r="IB9" s="18">
        <v>1</v>
      </c>
      <c r="IC9" s="18">
        <v>0</v>
      </c>
      <c r="ID9" s="18">
        <v>0</v>
      </c>
      <c r="IE9" s="18">
        <v>0</v>
      </c>
      <c r="JB9" s="18" t="s">
        <v>1304</v>
      </c>
      <c r="JC9" s="18">
        <v>1</v>
      </c>
      <c r="JD9" s="18">
        <v>1</v>
      </c>
      <c r="JE9" s="18">
        <v>1</v>
      </c>
      <c r="JF9" s="18">
        <v>1</v>
      </c>
      <c r="JG9" s="18">
        <v>1</v>
      </c>
      <c r="JH9" s="18">
        <v>1</v>
      </c>
      <c r="JI9" s="18">
        <v>1</v>
      </c>
      <c r="JJ9" s="18">
        <v>1</v>
      </c>
      <c r="JK9" s="18">
        <v>1</v>
      </c>
      <c r="JL9" s="18">
        <v>1</v>
      </c>
      <c r="JM9" s="18">
        <v>1</v>
      </c>
      <c r="JN9" s="18">
        <v>1</v>
      </c>
      <c r="JO9" s="18">
        <v>1</v>
      </c>
      <c r="JP9" s="18">
        <v>1</v>
      </c>
      <c r="JQ9" s="18">
        <v>1</v>
      </c>
      <c r="JR9" s="18">
        <v>0</v>
      </c>
      <c r="JS9" s="18">
        <v>15</v>
      </c>
      <c r="JT9" s="18">
        <v>22</v>
      </c>
      <c r="JV9" s="18" t="s">
        <v>1298</v>
      </c>
      <c r="JW9" s="18">
        <v>750</v>
      </c>
      <c r="JX9" s="18" t="s">
        <v>1305</v>
      </c>
      <c r="KA9" s="18">
        <v>10</v>
      </c>
      <c r="KB9" s="18">
        <v>4</v>
      </c>
      <c r="KC9" s="18">
        <v>0</v>
      </c>
      <c r="KD9" s="18">
        <v>20</v>
      </c>
      <c r="KE9" s="18">
        <v>10</v>
      </c>
      <c r="KG9" s="18" t="s">
        <v>1298</v>
      </c>
      <c r="KH9" s="18" t="s">
        <v>1306</v>
      </c>
      <c r="KI9" s="18">
        <v>1</v>
      </c>
      <c r="KJ9" s="18">
        <v>0</v>
      </c>
      <c r="KK9" s="18">
        <v>7000</v>
      </c>
      <c r="KM9" s="18" t="s">
        <v>1305</v>
      </c>
      <c r="KP9" s="18">
        <v>10</v>
      </c>
      <c r="KQ9" s="18">
        <v>4</v>
      </c>
      <c r="KR9" s="18">
        <v>0</v>
      </c>
      <c r="KS9" s="18">
        <v>20</v>
      </c>
      <c r="KT9" s="18">
        <v>10</v>
      </c>
      <c r="KV9" s="18" t="s">
        <v>1297</v>
      </c>
      <c r="LM9" s="18" t="s">
        <v>1297</v>
      </c>
      <c r="LX9" s="18" t="s">
        <v>1297</v>
      </c>
      <c r="MI9" s="18" t="s">
        <v>1297</v>
      </c>
      <c r="MT9" s="18" t="s">
        <v>1297</v>
      </c>
      <c r="NE9" s="18" t="s">
        <v>1297</v>
      </c>
      <c r="NV9" s="18" t="s">
        <v>1297</v>
      </c>
      <c r="OG9" s="18" t="s">
        <v>1297</v>
      </c>
      <c r="OR9" s="18" t="s">
        <v>1297</v>
      </c>
      <c r="PC9" s="18" t="s">
        <v>1297</v>
      </c>
      <c r="PN9" s="18" t="s">
        <v>1297</v>
      </c>
      <c r="PY9" s="18" t="s">
        <v>1297</v>
      </c>
      <c r="QM9" s="18" t="s">
        <v>1297</v>
      </c>
      <c r="QX9" s="18" t="s">
        <v>1294</v>
      </c>
      <c r="QZ9" s="18" t="s">
        <v>1304</v>
      </c>
      <c r="RA9" s="18">
        <v>1</v>
      </c>
      <c r="RB9" s="18">
        <v>1</v>
      </c>
      <c r="RC9" s="18">
        <v>1</v>
      </c>
      <c r="RD9" s="18">
        <v>1</v>
      </c>
      <c r="RE9" s="18">
        <v>1</v>
      </c>
      <c r="RF9" s="18">
        <v>1</v>
      </c>
      <c r="RG9" s="18">
        <v>1</v>
      </c>
      <c r="RH9" s="18">
        <v>1</v>
      </c>
      <c r="RI9" s="18">
        <v>1</v>
      </c>
      <c r="RJ9" s="18">
        <v>1</v>
      </c>
      <c r="RK9" s="18">
        <v>1</v>
      </c>
      <c r="RL9" s="18">
        <v>1</v>
      </c>
      <c r="RM9" s="18">
        <v>1</v>
      </c>
      <c r="RN9" s="18">
        <v>1</v>
      </c>
      <c r="RO9" s="18">
        <v>1</v>
      </c>
      <c r="RP9" s="18">
        <v>0</v>
      </c>
      <c r="RR9" s="18" t="s">
        <v>1334</v>
      </c>
      <c r="RS9" s="18">
        <v>1</v>
      </c>
      <c r="RT9" s="18">
        <v>0</v>
      </c>
      <c r="RU9" s="18">
        <v>0</v>
      </c>
      <c r="RV9" s="18">
        <v>0</v>
      </c>
      <c r="RW9" s="18">
        <v>0</v>
      </c>
      <c r="RX9" s="18">
        <v>1</v>
      </c>
      <c r="RY9" s="18">
        <v>0</v>
      </c>
      <c r="RZ9" s="18">
        <v>0</v>
      </c>
      <c r="SA9" s="18">
        <v>0</v>
      </c>
      <c r="SB9" s="18">
        <v>0</v>
      </c>
      <c r="SC9" s="18">
        <v>0</v>
      </c>
      <c r="SF9" s="18" t="s">
        <v>1333</v>
      </c>
      <c r="SG9" s="18">
        <v>1</v>
      </c>
      <c r="SH9" s="18">
        <v>0</v>
      </c>
      <c r="SI9" s="18">
        <v>0</v>
      </c>
      <c r="SJ9" s="18">
        <v>0</v>
      </c>
      <c r="AQG9" s="18" t="s">
        <v>1327</v>
      </c>
      <c r="AQH9" s="18">
        <v>0</v>
      </c>
      <c r="AQI9" s="18">
        <v>0</v>
      </c>
      <c r="AQJ9" s="18">
        <v>1</v>
      </c>
      <c r="AQK9" s="18">
        <v>0</v>
      </c>
      <c r="AQL9" s="18">
        <v>0</v>
      </c>
      <c r="AQM9" s="18">
        <v>1</v>
      </c>
      <c r="AQN9" s="18">
        <v>0</v>
      </c>
      <c r="AQO9" s="18">
        <v>0</v>
      </c>
      <c r="AQP9" s="18">
        <v>0</v>
      </c>
      <c r="AQQ9" s="18">
        <v>0</v>
      </c>
      <c r="AQS9" s="18" t="s">
        <v>1310</v>
      </c>
      <c r="AQT9" s="18">
        <v>0</v>
      </c>
      <c r="AQU9" s="18">
        <v>0</v>
      </c>
      <c r="AQV9" s="18">
        <v>0</v>
      </c>
      <c r="AQW9" s="18">
        <v>0</v>
      </c>
      <c r="AQX9" s="18">
        <v>0</v>
      </c>
      <c r="AQY9" s="18">
        <v>1</v>
      </c>
      <c r="AQZ9" s="18">
        <v>0</v>
      </c>
      <c r="ARA9" s="18">
        <v>0</v>
      </c>
      <c r="ARB9" s="18">
        <v>0</v>
      </c>
      <c r="ARC9" s="18">
        <v>0</v>
      </c>
      <c r="ARD9" s="18">
        <v>0</v>
      </c>
      <c r="ARF9" s="18" t="s">
        <v>1328</v>
      </c>
      <c r="ARG9" s="18" t="s">
        <v>1312</v>
      </c>
      <c r="ARH9" s="18">
        <v>0</v>
      </c>
      <c r="ARI9" s="18">
        <v>1</v>
      </c>
      <c r="ARJ9" s="18">
        <v>0</v>
      </c>
      <c r="ARK9" s="18">
        <v>0</v>
      </c>
      <c r="ARL9" s="18">
        <v>0</v>
      </c>
      <c r="ARM9" s="18">
        <v>0</v>
      </c>
      <c r="ARO9" s="18" t="s">
        <v>1313</v>
      </c>
      <c r="ARP9" s="18">
        <v>0</v>
      </c>
      <c r="ARQ9" s="18">
        <v>0</v>
      </c>
      <c r="ARR9" s="18">
        <v>0</v>
      </c>
      <c r="ARS9" s="18">
        <v>0</v>
      </c>
      <c r="ART9" s="18">
        <v>0</v>
      </c>
      <c r="ARU9" s="18">
        <v>0</v>
      </c>
      <c r="ARV9" s="18">
        <v>0</v>
      </c>
      <c r="ARW9" s="18">
        <v>0</v>
      </c>
      <c r="ARX9" s="18">
        <v>0</v>
      </c>
      <c r="ARY9" s="18">
        <v>1</v>
      </c>
      <c r="ASB9" s="18" t="s">
        <v>1314</v>
      </c>
      <c r="ASC9" s="18" t="s">
        <v>1313</v>
      </c>
      <c r="ASD9" s="18">
        <v>0</v>
      </c>
      <c r="ASE9" s="18">
        <v>0</v>
      </c>
      <c r="ASF9" s="18">
        <v>0</v>
      </c>
      <c r="ASG9" s="18">
        <v>0</v>
      </c>
      <c r="ASH9" s="18">
        <v>0</v>
      </c>
      <c r="ASI9" s="18">
        <v>0</v>
      </c>
      <c r="ASJ9" s="18">
        <v>0</v>
      </c>
      <c r="ASK9" s="18">
        <v>0</v>
      </c>
      <c r="ASL9" s="18">
        <v>1</v>
      </c>
      <c r="ASN9" s="18" t="s">
        <v>1313</v>
      </c>
      <c r="ASO9" s="18">
        <v>0</v>
      </c>
      <c r="ASP9" s="18">
        <v>0</v>
      </c>
      <c r="ASQ9" s="18">
        <v>0</v>
      </c>
      <c r="ASR9" s="18">
        <v>0</v>
      </c>
      <c r="ASS9" s="18">
        <v>0</v>
      </c>
      <c r="AST9" s="18">
        <v>0</v>
      </c>
      <c r="ASU9" s="18">
        <v>0</v>
      </c>
      <c r="ASV9" s="18">
        <v>0</v>
      </c>
      <c r="ASW9" s="18">
        <v>0</v>
      </c>
      <c r="ASX9" s="18">
        <v>1</v>
      </c>
      <c r="ASZ9" s="18" t="s">
        <v>1313</v>
      </c>
      <c r="ATA9" s="18">
        <v>0</v>
      </c>
      <c r="ATB9" s="18">
        <v>0</v>
      </c>
      <c r="ATC9" s="18">
        <v>0</v>
      </c>
      <c r="ATD9" s="18">
        <v>0</v>
      </c>
      <c r="ATE9" s="18">
        <v>0</v>
      </c>
      <c r="ATF9" s="18">
        <v>0</v>
      </c>
      <c r="ATG9" s="18">
        <v>0</v>
      </c>
      <c r="ATH9" s="18">
        <v>0</v>
      </c>
      <c r="ATI9" s="18">
        <v>1</v>
      </c>
      <c r="ATK9" s="18" t="s">
        <v>1315</v>
      </c>
      <c r="ATL9" s="18">
        <v>0</v>
      </c>
      <c r="ATM9" s="18">
        <v>0</v>
      </c>
      <c r="ATN9" s="18">
        <v>0</v>
      </c>
      <c r="ATO9" s="18">
        <v>0</v>
      </c>
      <c r="ATP9" s="18">
        <v>0</v>
      </c>
      <c r="ATQ9" s="18">
        <v>0</v>
      </c>
      <c r="ATR9" s="18">
        <v>0</v>
      </c>
      <c r="ATS9" s="18">
        <v>0</v>
      </c>
      <c r="ATT9" s="18">
        <v>1</v>
      </c>
      <c r="ATV9" s="18" t="s">
        <v>1316</v>
      </c>
      <c r="ATW9" s="18" t="s">
        <v>1313</v>
      </c>
      <c r="ATZ9" s="18" t="s">
        <v>1316</v>
      </c>
      <c r="AUA9" s="18" t="s">
        <v>1313</v>
      </c>
      <c r="AUD9" s="18" t="s">
        <v>1358</v>
      </c>
      <c r="AUF9" s="18" t="s">
        <v>1361</v>
      </c>
      <c r="AUI9" s="18">
        <v>427944769</v>
      </c>
      <c r="AUJ9" s="144">
        <v>45064.82231481481</v>
      </c>
      <c r="AUM9" s="18" t="s">
        <v>1319</v>
      </c>
      <c r="AUN9" s="18" t="s">
        <v>1320</v>
      </c>
      <c r="AUO9" s="18" t="s">
        <v>1321</v>
      </c>
    </row>
    <row r="10" spans="1:1238">
      <c r="A10" s="18">
        <v>9</v>
      </c>
      <c r="B10" s="18" t="s">
        <v>1362</v>
      </c>
      <c r="C10" s="144">
        <v>45065</v>
      </c>
      <c r="D10" s="18" t="s">
        <v>1363</v>
      </c>
      <c r="E10" s="18" t="s">
        <v>1364</v>
      </c>
      <c r="F10" s="144">
        <v>45065.454062430552</v>
      </c>
      <c r="G10" s="144">
        <v>45067.442194560179</v>
      </c>
      <c r="H10" s="18" t="s">
        <v>1286</v>
      </c>
      <c r="K10" s="18" t="s">
        <v>1365</v>
      </c>
      <c r="L10" s="144">
        <v>45065</v>
      </c>
      <c r="M10" s="18" t="s">
        <v>1366</v>
      </c>
      <c r="N10" s="18" t="s">
        <v>1367</v>
      </c>
      <c r="O10" s="18" t="s">
        <v>1368</v>
      </c>
      <c r="P10" s="18" t="s">
        <v>1291</v>
      </c>
      <c r="S10" s="18" t="s">
        <v>1369</v>
      </c>
      <c r="T10" s="18" t="s">
        <v>1370</v>
      </c>
      <c r="V10" s="18" t="s">
        <v>1294</v>
      </c>
      <c r="X10" s="18" t="s">
        <v>1295</v>
      </c>
      <c r="AA10" s="18" t="s">
        <v>1371</v>
      </c>
      <c r="AB10" s="18">
        <v>1</v>
      </c>
      <c r="AC10" s="18">
        <v>0</v>
      </c>
      <c r="AD10" s="18">
        <v>0</v>
      </c>
      <c r="AE10" s="18">
        <v>0</v>
      </c>
      <c r="AF10" s="18">
        <v>1</v>
      </c>
      <c r="AH10" s="18" t="s">
        <v>1298</v>
      </c>
      <c r="AI10" s="18">
        <v>1000</v>
      </c>
      <c r="AJ10" s="18" t="s">
        <v>1300</v>
      </c>
      <c r="AM10" s="18">
        <v>90</v>
      </c>
      <c r="AN10" s="18">
        <v>30</v>
      </c>
      <c r="AO10" s="18">
        <v>0</v>
      </c>
      <c r="AP10" s="18">
        <v>100</v>
      </c>
      <c r="AQ10" s="18">
        <v>100</v>
      </c>
      <c r="BW10" s="18" t="s">
        <v>1294</v>
      </c>
      <c r="BY10" s="18" t="s">
        <v>1371</v>
      </c>
      <c r="BZ10" s="18">
        <v>1</v>
      </c>
      <c r="CA10" s="18">
        <v>0</v>
      </c>
      <c r="CB10" s="18">
        <v>0</v>
      </c>
      <c r="CC10" s="18">
        <v>0</v>
      </c>
      <c r="CE10" s="18" t="s">
        <v>1301</v>
      </c>
      <c r="CF10" s="18">
        <v>1</v>
      </c>
      <c r="CG10" s="18">
        <v>0</v>
      </c>
      <c r="CH10" s="18">
        <v>0</v>
      </c>
      <c r="CI10" s="18">
        <v>0</v>
      </c>
      <c r="CJ10" s="18">
        <v>0</v>
      </c>
      <c r="CK10" s="18">
        <v>0</v>
      </c>
      <c r="CL10" s="18">
        <v>0</v>
      </c>
      <c r="CM10" s="18">
        <v>0</v>
      </c>
      <c r="CN10" s="18">
        <v>0</v>
      </c>
      <c r="CO10" s="18">
        <v>0</v>
      </c>
      <c r="CP10" s="18">
        <v>0</v>
      </c>
      <c r="CS10" s="18" t="s">
        <v>1333</v>
      </c>
      <c r="CT10" s="18">
        <v>1</v>
      </c>
      <c r="CU10" s="18">
        <v>0</v>
      </c>
      <c r="CV10" s="18">
        <v>0</v>
      </c>
      <c r="CW10" s="18">
        <v>0</v>
      </c>
      <c r="EK10" s="18" t="s">
        <v>1372</v>
      </c>
      <c r="EL10" s="18">
        <v>0</v>
      </c>
      <c r="EM10" s="18">
        <v>0</v>
      </c>
      <c r="EN10" s="18">
        <v>0</v>
      </c>
      <c r="EO10" s="18">
        <v>0</v>
      </c>
      <c r="EP10" s="18">
        <v>1</v>
      </c>
      <c r="EQ10" s="18">
        <v>1</v>
      </c>
      <c r="JB10" s="18" t="s">
        <v>1373</v>
      </c>
      <c r="JC10" s="18">
        <v>0</v>
      </c>
      <c r="JD10" s="18">
        <v>0</v>
      </c>
      <c r="JE10" s="18">
        <v>0</v>
      </c>
      <c r="JF10" s="18">
        <v>0</v>
      </c>
      <c r="JG10" s="18">
        <v>0</v>
      </c>
      <c r="JH10" s="18">
        <v>1</v>
      </c>
      <c r="JI10" s="18">
        <v>1</v>
      </c>
      <c r="JJ10" s="18">
        <v>1</v>
      </c>
      <c r="JK10" s="18">
        <v>0</v>
      </c>
      <c r="JL10" s="18">
        <v>0</v>
      </c>
      <c r="JM10" s="18">
        <v>0</v>
      </c>
      <c r="JN10" s="18">
        <v>0</v>
      </c>
      <c r="JO10" s="18">
        <v>0</v>
      </c>
      <c r="JP10" s="18">
        <v>0</v>
      </c>
      <c r="JQ10" s="18">
        <v>0</v>
      </c>
      <c r="JR10" s="18">
        <v>0</v>
      </c>
      <c r="JS10" s="18">
        <v>3</v>
      </c>
      <c r="JT10" s="18">
        <v>5</v>
      </c>
      <c r="MI10" s="18" t="s">
        <v>1298</v>
      </c>
      <c r="MJ10" s="18">
        <v>500</v>
      </c>
      <c r="MK10" s="18" t="s">
        <v>1300</v>
      </c>
      <c r="MN10" s="18">
        <v>30</v>
      </c>
      <c r="MO10" s="18">
        <v>60</v>
      </c>
      <c r="MP10" s="18">
        <v>1</v>
      </c>
      <c r="MQ10" s="18">
        <v>500</v>
      </c>
      <c r="MR10" s="18">
        <v>500</v>
      </c>
      <c r="MT10" s="18" t="s">
        <v>1298</v>
      </c>
      <c r="MU10" s="18">
        <v>150</v>
      </c>
      <c r="MV10" s="18" t="s">
        <v>1300</v>
      </c>
      <c r="MY10" s="18">
        <v>90</v>
      </c>
      <c r="MZ10" s="18">
        <v>30</v>
      </c>
      <c r="NA10" s="18">
        <v>0</v>
      </c>
      <c r="NB10" s="18">
        <v>1000</v>
      </c>
      <c r="NC10" s="18">
        <v>600</v>
      </c>
      <c r="NE10" s="18" t="s">
        <v>1298</v>
      </c>
      <c r="NF10" s="18" t="s">
        <v>1374</v>
      </c>
      <c r="NG10" s="18">
        <v>0</v>
      </c>
      <c r="NH10" s="18">
        <v>0</v>
      </c>
      <c r="NI10" s="18">
        <v>1</v>
      </c>
      <c r="NL10" s="18">
        <v>1000</v>
      </c>
      <c r="NM10" s="18" t="s">
        <v>1300</v>
      </c>
      <c r="NP10" s="18">
        <v>90</v>
      </c>
      <c r="NQ10" s="18">
        <v>30</v>
      </c>
      <c r="NR10" s="18">
        <v>0</v>
      </c>
      <c r="NS10" s="18">
        <v>100</v>
      </c>
      <c r="NT10" s="18">
        <v>100</v>
      </c>
      <c r="QX10" s="18" t="s">
        <v>1294</v>
      </c>
      <c r="QZ10" s="18" t="s">
        <v>1375</v>
      </c>
      <c r="RA10" s="18">
        <v>0</v>
      </c>
      <c r="RB10" s="18">
        <v>0</v>
      </c>
      <c r="RC10" s="18">
        <v>0</v>
      </c>
      <c r="RD10" s="18">
        <v>0</v>
      </c>
      <c r="RE10" s="18">
        <v>0</v>
      </c>
      <c r="RF10" s="18">
        <v>0</v>
      </c>
      <c r="RG10" s="18">
        <v>1</v>
      </c>
      <c r="RH10" s="18">
        <v>1</v>
      </c>
      <c r="RI10" s="18">
        <v>0</v>
      </c>
      <c r="RJ10" s="18">
        <v>0</v>
      </c>
      <c r="RK10" s="18">
        <v>0</v>
      </c>
      <c r="RL10" s="18">
        <v>0</v>
      </c>
      <c r="RM10" s="18">
        <v>0</v>
      </c>
      <c r="RN10" s="18">
        <v>0</v>
      </c>
      <c r="RO10" s="18">
        <v>0</v>
      </c>
      <c r="RP10" s="18">
        <v>0</v>
      </c>
      <c r="RR10" s="18" t="s">
        <v>1376</v>
      </c>
      <c r="RS10" s="18">
        <v>1</v>
      </c>
      <c r="RT10" s="18">
        <v>0</v>
      </c>
      <c r="RU10" s="18">
        <v>0</v>
      </c>
      <c r="RV10" s="18">
        <v>1</v>
      </c>
      <c r="RW10" s="18">
        <v>0</v>
      </c>
      <c r="RX10" s="18">
        <v>0</v>
      </c>
      <c r="RY10" s="18">
        <v>0</v>
      </c>
      <c r="RZ10" s="18">
        <v>0</v>
      </c>
      <c r="SA10" s="18">
        <v>0</v>
      </c>
      <c r="SB10" s="18">
        <v>0</v>
      </c>
      <c r="SC10" s="18">
        <v>0</v>
      </c>
      <c r="SF10" s="18" t="s">
        <v>1333</v>
      </c>
      <c r="SG10" s="18">
        <v>1</v>
      </c>
      <c r="SH10" s="18">
        <v>0</v>
      </c>
      <c r="SI10" s="18">
        <v>0</v>
      </c>
      <c r="SJ10" s="18">
        <v>0</v>
      </c>
      <c r="AQG10" s="18" t="s">
        <v>1377</v>
      </c>
      <c r="AQH10" s="18">
        <v>0</v>
      </c>
      <c r="AQI10" s="18">
        <v>0</v>
      </c>
      <c r="AQJ10" s="18">
        <v>1</v>
      </c>
      <c r="AQK10" s="18">
        <v>0</v>
      </c>
      <c r="AQL10" s="18">
        <v>0</v>
      </c>
      <c r="AQM10" s="18">
        <v>1</v>
      </c>
      <c r="AQN10" s="18">
        <v>0</v>
      </c>
      <c r="AQO10" s="18">
        <v>1</v>
      </c>
      <c r="AQP10" s="18">
        <v>0</v>
      </c>
      <c r="AQQ10" s="18">
        <v>0</v>
      </c>
      <c r="AQR10" s="18" t="s">
        <v>1378</v>
      </c>
      <c r="AQS10" s="18" t="s">
        <v>1379</v>
      </c>
      <c r="AQT10" s="18">
        <v>1</v>
      </c>
      <c r="AQU10" s="18">
        <v>0</v>
      </c>
      <c r="AQV10" s="18">
        <v>1</v>
      </c>
      <c r="AQW10" s="18">
        <v>0</v>
      </c>
      <c r="AQX10" s="18">
        <v>0</v>
      </c>
      <c r="AQY10" s="18">
        <v>0</v>
      </c>
      <c r="AQZ10" s="18">
        <v>0</v>
      </c>
      <c r="ARA10" s="18">
        <v>0</v>
      </c>
      <c r="ARB10" s="18">
        <v>0</v>
      </c>
      <c r="ARC10" s="18">
        <v>0</v>
      </c>
      <c r="ARD10" s="18">
        <v>0</v>
      </c>
      <c r="ARF10" s="18" t="s">
        <v>1328</v>
      </c>
      <c r="ARG10" s="18" t="s">
        <v>1312</v>
      </c>
      <c r="ARH10" s="18">
        <v>0</v>
      </c>
      <c r="ARI10" s="18">
        <v>1</v>
      </c>
      <c r="ARJ10" s="18">
        <v>0</v>
      </c>
      <c r="ARK10" s="18">
        <v>0</v>
      </c>
      <c r="ARL10" s="18">
        <v>0</v>
      </c>
      <c r="ARM10" s="18">
        <v>0</v>
      </c>
      <c r="ARN10" s="18" t="s">
        <v>1380</v>
      </c>
      <c r="ARO10" s="18" t="s">
        <v>1381</v>
      </c>
      <c r="ARP10" s="18">
        <v>0</v>
      </c>
      <c r="ARQ10" s="18">
        <v>0</v>
      </c>
      <c r="ARR10" s="18">
        <v>0</v>
      </c>
      <c r="ARS10" s="18">
        <v>0</v>
      </c>
      <c r="ART10" s="18">
        <v>0</v>
      </c>
      <c r="ARU10" s="18">
        <v>0</v>
      </c>
      <c r="ARV10" s="18">
        <v>0</v>
      </c>
      <c r="ARW10" s="18">
        <v>1</v>
      </c>
      <c r="ARX10" s="18">
        <v>0</v>
      </c>
      <c r="ARY10" s="18">
        <v>0</v>
      </c>
      <c r="ASA10" s="18" t="s">
        <v>1382</v>
      </c>
      <c r="ASB10" s="18" t="s">
        <v>1383</v>
      </c>
      <c r="ASC10" s="18" t="s">
        <v>1384</v>
      </c>
      <c r="ASD10" s="18">
        <v>0</v>
      </c>
      <c r="ASE10" s="18">
        <v>0</v>
      </c>
      <c r="ASF10" s="18">
        <v>1</v>
      </c>
      <c r="ASG10" s="18">
        <v>0</v>
      </c>
      <c r="ASH10" s="18">
        <v>0</v>
      </c>
      <c r="ASI10" s="18">
        <v>0</v>
      </c>
      <c r="ASJ10" s="18">
        <v>1</v>
      </c>
      <c r="ASK10" s="18">
        <v>0</v>
      </c>
      <c r="ASL10" s="18">
        <v>0</v>
      </c>
      <c r="ASM10" s="18" t="s">
        <v>1385</v>
      </c>
      <c r="ASN10" s="18" t="s">
        <v>1381</v>
      </c>
      <c r="ASO10" s="18">
        <v>0</v>
      </c>
      <c r="ASP10" s="18">
        <v>0</v>
      </c>
      <c r="ASQ10" s="18">
        <v>0</v>
      </c>
      <c r="ASR10" s="18">
        <v>0</v>
      </c>
      <c r="ASS10" s="18">
        <v>0</v>
      </c>
      <c r="AST10" s="18">
        <v>0</v>
      </c>
      <c r="ASU10" s="18">
        <v>0</v>
      </c>
      <c r="ASV10" s="18">
        <v>1</v>
      </c>
      <c r="ASW10" s="18">
        <v>0</v>
      </c>
      <c r="ASX10" s="18">
        <v>0</v>
      </c>
      <c r="ASZ10" s="18" t="s">
        <v>1386</v>
      </c>
      <c r="ATA10" s="18">
        <v>0</v>
      </c>
      <c r="ATB10" s="18">
        <v>0</v>
      </c>
      <c r="ATC10" s="18">
        <v>1</v>
      </c>
      <c r="ATD10" s="18">
        <v>0</v>
      </c>
      <c r="ATE10" s="18">
        <v>0</v>
      </c>
      <c r="ATF10" s="18">
        <v>0</v>
      </c>
      <c r="ATG10" s="18">
        <v>0</v>
      </c>
      <c r="ATH10" s="18">
        <v>0</v>
      </c>
      <c r="ATI10" s="18">
        <v>0</v>
      </c>
      <c r="ATK10" s="18" t="s">
        <v>1387</v>
      </c>
      <c r="ATL10" s="18">
        <v>0</v>
      </c>
      <c r="ATM10" s="18">
        <v>0</v>
      </c>
      <c r="ATN10" s="18">
        <v>0</v>
      </c>
      <c r="ATO10" s="18">
        <v>0</v>
      </c>
      <c r="ATP10" s="18">
        <v>0</v>
      </c>
      <c r="ATQ10" s="18">
        <v>1</v>
      </c>
      <c r="ATR10" s="18">
        <v>1</v>
      </c>
      <c r="ATS10" s="18">
        <v>0</v>
      </c>
      <c r="ATT10" s="18">
        <v>0</v>
      </c>
      <c r="ATV10" s="18" t="s">
        <v>1316</v>
      </c>
      <c r="ATW10" s="18" t="s">
        <v>1294</v>
      </c>
      <c r="ATY10" s="18" t="s">
        <v>1388</v>
      </c>
      <c r="ATZ10" s="18" t="s">
        <v>1316</v>
      </c>
      <c r="AUA10" s="18" t="s">
        <v>1294</v>
      </c>
      <c r="AUC10" s="18" t="s">
        <v>1389</v>
      </c>
      <c r="AUD10" s="18" t="s">
        <v>1390</v>
      </c>
      <c r="AUF10" s="18" t="s">
        <v>1391</v>
      </c>
      <c r="AUI10" s="18">
        <v>429143674</v>
      </c>
      <c r="AUJ10" s="144">
        <v>45067.760196759264</v>
      </c>
      <c r="AUM10" s="18" t="s">
        <v>1319</v>
      </c>
      <c r="AUN10" s="18" t="s">
        <v>1320</v>
      </c>
      <c r="AUO10" s="18" t="s">
        <v>1321</v>
      </c>
    </row>
    <row r="11" spans="1:1238">
      <c r="A11" s="18">
        <v>10</v>
      </c>
      <c r="B11" s="18" t="s">
        <v>1392</v>
      </c>
      <c r="C11" s="144">
        <v>45065</v>
      </c>
      <c r="D11" s="18" t="s">
        <v>1363</v>
      </c>
      <c r="E11" s="18" t="s">
        <v>1364</v>
      </c>
      <c r="F11" s="144">
        <v>45065.646545162039</v>
      </c>
      <c r="G11" s="144">
        <v>45065.673072025464</v>
      </c>
      <c r="H11" s="18" t="s">
        <v>1286</v>
      </c>
      <c r="K11" s="18" t="s">
        <v>1365</v>
      </c>
      <c r="L11" s="144">
        <v>45065</v>
      </c>
      <c r="M11" s="18" t="s">
        <v>1366</v>
      </c>
      <c r="N11" s="18" t="s">
        <v>1367</v>
      </c>
      <c r="O11" s="18" t="s">
        <v>1368</v>
      </c>
      <c r="P11" s="18" t="s">
        <v>1291</v>
      </c>
      <c r="S11" s="18" t="s">
        <v>1369</v>
      </c>
      <c r="T11" s="18" t="s">
        <v>1370</v>
      </c>
      <c r="V11" s="18" t="s">
        <v>1294</v>
      </c>
      <c r="X11" s="18" t="s">
        <v>1295</v>
      </c>
      <c r="AA11" s="18" t="s">
        <v>1371</v>
      </c>
      <c r="AB11" s="18">
        <v>1</v>
      </c>
      <c r="AC11" s="18">
        <v>0</v>
      </c>
      <c r="AD11" s="18">
        <v>0</v>
      </c>
      <c r="AE11" s="18">
        <v>0</v>
      </c>
      <c r="AF11" s="18">
        <v>1</v>
      </c>
      <c r="AH11" s="18" t="s">
        <v>1298</v>
      </c>
      <c r="AI11" s="18">
        <v>1000</v>
      </c>
      <c r="AJ11" s="18" t="s">
        <v>1300</v>
      </c>
      <c r="AM11" s="18">
        <v>30</v>
      </c>
      <c r="AN11" s="18">
        <v>60</v>
      </c>
      <c r="AO11" s="18">
        <v>1</v>
      </c>
      <c r="AP11" s="18">
        <v>200</v>
      </c>
      <c r="AQ11" s="18">
        <v>100</v>
      </c>
      <c r="BW11" s="18" t="s">
        <v>1294</v>
      </c>
      <c r="BY11" s="18" t="s">
        <v>1371</v>
      </c>
      <c r="BZ11" s="18">
        <v>1</v>
      </c>
      <c r="CA11" s="18">
        <v>0</v>
      </c>
      <c r="CB11" s="18">
        <v>0</v>
      </c>
      <c r="CC11" s="18">
        <v>0</v>
      </c>
      <c r="CE11" s="18" t="s">
        <v>1393</v>
      </c>
      <c r="CF11" s="18">
        <v>1</v>
      </c>
      <c r="CG11" s="18">
        <v>0</v>
      </c>
      <c r="CH11" s="18">
        <v>1</v>
      </c>
      <c r="CI11" s="18">
        <v>1</v>
      </c>
      <c r="CJ11" s="18">
        <v>0</v>
      </c>
      <c r="CK11" s="18">
        <v>0</v>
      </c>
      <c r="CL11" s="18">
        <v>0</v>
      </c>
      <c r="CM11" s="18">
        <v>0</v>
      </c>
      <c r="CN11" s="18">
        <v>0</v>
      </c>
      <c r="CO11" s="18">
        <v>0</v>
      </c>
      <c r="CP11" s="18">
        <v>0</v>
      </c>
      <c r="CS11" s="18" t="s">
        <v>1333</v>
      </c>
      <c r="CT11" s="18">
        <v>1</v>
      </c>
      <c r="CU11" s="18">
        <v>0</v>
      </c>
      <c r="CV11" s="18">
        <v>0</v>
      </c>
      <c r="CW11" s="18">
        <v>0</v>
      </c>
      <c r="EK11" s="18" t="s">
        <v>1372</v>
      </c>
      <c r="EL11" s="18">
        <v>0</v>
      </c>
      <c r="EM11" s="18">
        <v>0</v>
      </c>
      <c r="EN11" s="18">
        <v>0</v>
      </c>
      <c r="EO11" s="18">
        <v>0</v>
      </c>
      <c r="EP11" s="18">
        <v>1</v>
      </c>
      <c r="EQ11" s="18">
        <v>1</v>
      </c>
      <c r="JB11" s="18" t="s">
        <v>1394</v>
      </c>
      <c r="JC11" s="18">
        <v>0</v>
      </c>
      <c r="JD11" s="18">
        <v>0</v>
      </c>
      <c r="JE11" s="18">
        <v>0</v>
      </c>
      <c r="JF11" s="18">
        <v>0</v>
      </c>
      <c r="JG11" s="18">
        <v>0</v>
      </c>
      <c r="JH11" s="18">
        <v>1</v>
      </c>
      <c r="JI11" s="18">
        <v>1</v>
      </c>
      <c r="JJ11" s="18">
        <v>0</v>
      </c>
      <c r="JK11" s="18">
        <v>0</v>
      </c>
      <c r="JL11" s="18">
        <v>0</v>
      </c>
      <c r="JM11" s="18">
        <v>0</v>
      </c>
      <c r="JN11" s="18">
        <v>0</v>
      </c>
      <c r="JO11" s="18">
        <v>0</v>
      </c>
      <c r="JP11" s="18">
        <v>0</v>
      </c>
      <c r="JQ11" s="18">
        <v>0</v>
      </c>
      <c r="JR11" s="18">
        <v>0</v>
      </c>
      <c r="JS11" s="18">
        <v>2</v>
      </c>
      <c r="JT11" s="18">
        <v>4</v>
      </c>
      <c r="MI11" s="18" t="s">
        <v>1298</v>
      </c>
      <c r="MJ11" s="18">
        <v>500</v>
      </c>
      <c r="MK11" s="18" t="s">
        <v>1300</v>
      </c>
      <c r="MN11" s="18">
        <v>60</v>
      </c>
      <c r="MO11" s="18">
        <v>30</v>
      </c>
      <c r="MP11" s="18">
        <v>0</v>
      </c>
      <c r="MQ11" s="18">
        <v>300</v>
      </c>
      <c r="MR11" s="18">
        <v>100</v>
      </c>
      <c r="MT11" s="18" t="s">
        <v>1298</v>
      </c>
      <c r="MU11" s="18">
        <v>150</v>
      </c>
      <c r="MV11" s="18" t="s">
        <v>1300</v>
      </c>
      <c r="MY11" s="18">
        <v>30</v>
      </c>
      <c r="MZ11" s="18">
        <v>30</v>
      </c>
      <c r="NA11" s="18">
        <v>1</v>
      </c>
      <c r="NB11" s="18">
        <v>100</v>
      </c>
      <c r="NC11" s="18">
        <v>100</v>
      </c>
      <c r="QX11" s="18" t="s">
        <v>1294</v>
      </c>
      <c r="QZ11" s="18" t="s">
        <v>1394</v>
      </c>
      <c r="RA11" s="18">
        <v>0</v>
      </c>
      <c r="RB11" s="18">
        <v>0</v>
      </c>
      <c r="RC11" s="18">
        <v>0</v>
      </c>
      <c r="RD11" s="18">
        <v>0</v>
      </c>
      <c r="RE11" s="18">
        <v>0</v>
      </c>
      <c r="RF11" s="18">
        <v>1</v>
      </c>
      <c r="RG11" s="18">
        <v>1</v>
      </c>
      <c r="RH11" s="18">
        <v>0</v>
      </c>
      <c r="RI11" s="18">
        <v>0</v>
      </c>
      <c r="RJ11" s="18">
        <v>0</v>
      </c>
      <c r="RK11" s="18">
        <v>0</v>
      </c>
      <c r="RL11" s="18">
        <v>0</v>
      </c>
      <c r="RM11" s="18">
        <v>0</v>
      </c>
      <c r="RN11" s="18">
        <v>0</v>
      </c>
      <c r="RO11" s="18">
        <v>0</v>
      </c>
      <c r="RP11" s="18">
        <v>0</v>
      </c>
      <c r="RR11" s="18" t="s">
        <v>1393</v>
      </c>
      <c r="RS11" s="18">
        <v>1</v>
      </c>
      <c r="RT11" s="18">
        <v>0</v>
      </c>
      <c r="RU11" s="18">
        <v>1</v>
      </c>
      <c r="RV11" s="18">
        <v>1</v>
      </c>
      <c r="RW11" s="18">
        <v>0</v>
      </c>
      <c r="RX11" s="18">
        <v>0</v>
      </c>
      <c r="RY11" s="18">
        <v>0</v>
      </c>
      <c r="RZ11" s="18">
        <v>0</v>
      </c>
      <c r="SA11" s="18">
        <v>0</v>
      </c>
      <c r="SB11" s="18">
        <v>0</v>
      </c>
      <c r="SC11" s="18">
        <v>0</v>
      </c>
      <c r="SF11" s="18" t="s">
        <v>1333</v>
      </c>
      <c r="SG11" s="18">
        <v>1</v>
      </c>
      <c r="SH11" s="18">
        <v>0</v>
      </c>
      <c r="SI11" s="18">
        <v>0</v>
      </c>
      <c r="SJ11" s="18">
        <v>0</v>
      </c>
      <c r="AQG11" s="18" t="s">
        <v>1395</v>
      </c>
      <c r="AQH11" s="18">
        <v>0</v>
      </c>
      <c r="AQI11" s="18">
        <v>0</v>
      </c>
      <c r="AQJ11" s="18">
        <v>1</v>
      </c>
      <c r="AQK11" s="18">
        <v>0</v>
      </c>
      <c r="AQL11" s="18">
        <v>0</v>
      </c>
      <c r="AQM11" s="18">
        <v>0</v>
      </c>
      <c r="AQN11" s="18">
        <v>0</v>
      </c>
      <c r="AQO11" s="18">
        <v>0</v>
      </c>
      <c r="AQP11" s="18">
        <v>0</v>
      </c>
      <c r="AQQ11" s="18">
        <v>0</v>
      </c>
      <c r="AQS11" s="18" t="s">
        <v>1315</v>
      </c>
      <c r="AQT11" s="18">
        <v>0</v>
      </c>
      <c r="AQU11" s="18">
        <v>0</v>
      </c>
      <c r="AQV11" s="18">
        <v>0</v>
      </c>
      <c r="AQW11" s="18">
        <v>0</v>
      </c>
      <c r="AQX11" s="18">
        <v>0</v>
      </c>
      <c r="AQY11" s="18">
        <v>0</v>
      </c>
      <c r="AQZ11" s="18">
        <v>0</v>
      </c>
      <c r="ARA11" s="18">
        <v>0</v>
      </c>
      <c r="ARB11" s="18">
        <v>0</v>
      </c>
      <c r="ARC11" s="18">
        <v>1</v>
      </c>
      <c r="ARD11" s="18">
        <v>0</v>
      </c>
      <c r="ARF11" s="18" t="s">
        <v>1328</v>
      </c>
      <c r="ARG11" s="18" t="s">
        <v>1312</v>
      </c>
      <c r="ARH11" s="18">
        <v>0</v>
      </c>
      <c r="ARI11" s="18">
        <v>1</v>
      </c>
      <c r="ARJ11" s="18">
        <v>0</v>
      </c>
      <c r="ARK11" s="18">
        <v>0</v>
      </c>
      <c r="ARL11" s="18">
        <v>0</v>
      </c>
      <c r="ARM11" s="18">
        <v>0</v>
      </c>
      <c r="ARO11" s="18" t="s">
        <v>1396</v>
      </c>
      <c r="ARP11" s="18">
        <v>0</v>
      </c>
      <c r="ARQ11" s="18">
        <v>0</v>
      </c>
      <c r="ARR11" s="18">
        <v>0</v>
      </c>
      <c r="ARS11" s="18">
        <v>0</v>
      </c>
      <c r="ART11" s="18">
        <v>0</v>
      </c>
      <c r="ARU11" s="18">
        <v>0</v>
      </c>
      <c r="ARV11" s="18">
        <v>1</v>
      </c>
      <c r="ARW11" s="18">
        <v>0</v>
      </c>
      <c r="ARX11" s="18">
        <v>0</v>
      </c>
      <c r="ARY11" s="18">
        <v>0</v>
      </c>
      <c r="ASB11" s="18" t="s">
        <v>1397</v>
      </c>
      <c r="ASC11" s="18" t="s">
        <v>1398</v>
      </c>
      <c r="ASD11" s="18">
        <v>0</v>
      </c>
      <c r="ASE11" s="18">
        <v>0</v>
      </c>
      <c r="ASF11" s="18">
        <v>0</v>
      </c>
      <c r="ASG11" s="18">
        <v>0</v>
      </c>
      <c r="ASH11" s="18">
        <v>1</v>
      </c>
      <c r="ASI11" s="18">
        <v>0</v>
      </c>
      <c r="ASJ11" s="18">
        <v>1</v>
      </c>
      <c r="ASK11" s="18">
        <v>0</v>
      </c>
      <c r="ASL11" s="18">
        <v>0</v>
      </c>
      <c r="ASM11" s="18" t="s">
        <v>1399</v>
      </c>
      <c r="ASN11" s="18" t="s">
        <v>1381</v>
      </c>
      <c r="ASO11" s="18">
        <v>0</v>
      </c>
      <c r="ASP11" s="18">
        <v>0</v>
      </c>
      <c r="ASQ11" s="18">
        <v>0</v>
      </c>
      <c r="ASR11" s="18">
        <v>0</v>
      </c>
      <c r="ASS11" s="18">
        <v>0</v>
      </c>
      <c r="AST11" s="18">
        <v>0</v>
      </c>
      <c r="ASU11" s="18">
        <v>0</v>
      </c>
      <c r="ASV11" s="18">
        <v>1</v>
      </c>
      <c r="ASW11" s="18">
        <v>0</v>
      </c>
      <c r="ASX11" s="18">
        <v>0</v>
      </c>
      <c r="ASZ11" s="18" t="s">
        <v>1400</v>
      </c>
      <c r="ATA11" s="18">
        <v>0</v>
      </c>
      <c r="ATB11" s="18">
        <v>1</v>
      </c>
      <c r="ATC11" s="18">
        <v>0</v>
      </c>
      <c r="ATD11" s="18">
        <v>0</v>
      </c>
      <c r="ATE11" s="18">
        <v>1</v>
      </c>
      <c r="ATF11" s="18">
        <v>0</v>
      </c>
      <c r="ATG11" s="18">
        <v>0</v>
      </c>
      <c r="ATH11" s="18">
        <v>0</v>
      </c>
      <c r="ATI11" s="18">
        <v>0</v>
      </c>
      <c r="ATK11" s="18" t="s">
        <v>1401</v>
      </c>
      <c r="ATL11" s="18">
        <v>0</v>
      </c>
      <c r="ATM11" s="18">
        <v>0</v>
      </c>
      <c r="ATN11" s="18">
        <v>0</v>
      </c>
      <c r="ATO11" s="18">
        <v>0</v>
      </c>
      <c r="ATP11" s="18">
        <v>1</v>
      </c>
      <c r="ATQ11" s="18">
        <v>1</v>
      </c>
      <c r="ATR11" s="18">
        <v>0</v>
      </c>
      <c r="ATS11" s="18">
        <v>0</v>
      </c>
      <c r="ATT11" s="18">
        <v>0</v>
      </c>
      <c r="ATV11" s="18" t="s">
        <v>1316</v>
      </c>
      <c r="ATW11" s="18" t="s">
        <v>1294</v>
      </c>
      <c r="ATY11" s="18" t="s">
        <v>1402</v>
      </c>
      <c r="ATZ11" s="18" t="s">
        <v>1316</v>
      </c>
      <c r="AUA11" s="18" t="s">
        <v>1294</v>
      </c>
      <c r="AUC11" s="18" t="s">
        <v>1403</v>
      </c>
      <c r="AUI11" s="18">
        <v>429143688</v>
      </c>
      <c r="AUJ11" s="144">
        <v>45067.760289351849</v>
      </c>
      <c r="AUM11" s="18" t="s">
        <v>1319</v>
      </c>
      <c r="AUN11" s="18" t="s">
        <v>1320</v>
      </c>
      <c r="AUO11" s="18" t="s">
        <v>1321</v>
      </c>
    </row>
    <row r="12" spans="1:1238">
      <c r="A12" s="18">
        <v>11</v>
      </c>
      <c r="B12" s="18" t="s">
        <v>1404</v>
      </c>
      <c r="C12" s="144">
        <v>45065</v>
      </c>
      <c r="D12" s="18" t="s">
        <v>1363</v>
      </c>
      <c r="E12" s="18" t="s">
        <v>1364</v>
      </c>
      <c r="F12" s="144">
        <v>45065.722089606483</v>
      </c>
      <c r="G12" s="144">
        <v>45065.742470798607</v>
      </c>
      <c r="H12" s="18" t="s">
        <v>1286</v>
      </c>
      <c r="K12" s="18" t="s">
        <v>1365</v>
      </c>
      <c r="L12" s="144">
        <v>45065</v>
      </c>
      <c r="M12" s="18" t="s">
        <v>1366</v>
      </c>
      <c r="N12" s="18" t="s">
        <v>1367</v>
      </c>
      <c r="O12" s="18" t="s">
        <v>1368</v>
      </c>
      <c r="P12" s="18" t="s">
        <v>1291</v>
      </c>
      <c r="S12" s="18" t="s">
        <v>1369</v>
      </c>
      <c r="T12" s="18" t="s">
        <v>1370</v>
      </c>
      <c r="V12" s="18" t="s">
        <v>1294</v>
      </c>
      <c r="X12" s="18" t="s">
        <v>1295</v>
      </c>
      <c r="AA12" s="18" t="s">
        <v>1371</v>
      </c>
      <c r="AB12" s="18">
        <v>1</v>
      </c>
      <c r="AC12" s="18">
        <v>0</v>
      </c>
      <c r="AD12" s="18">
        <v>0</v>
      </c>
      <c r="AE12" s="18">
        <v>0</v>
      </c>
      <c r="AF12" s="18">
        <v>1</v>
      </c>
      <c r="AH12" s="18" t="s">
        <v>1298</v>
      </c>
      <c r="AI12" s="18">
        <v>1250</v>
      </c>
      <c r="AJ12" s="18" t="s">
        <v>1300</v>
      </c>
      <c r="AM12" s="18">
        <v>90</v>
      </c>
      <c r="AN12" s="18">
        <v>7</v>
      </c>
      <c r="AO12" s="18">
        <v>0</v>
      </c>
      <c r="AP12" s="18">
        <v>40</v>
      </c>
      <c r="AQ12" s="18">
        <v>50</v>
      </c>
      <c r="BW12" s="18" t="s">
        <v>1294</v>
      </c>
      <c r="BY12" s="18" t="s">
        <v>1371</v>
      </c>
      <c r="BZ12" s="18">
        <v>1</v>
      </c>
      <c r="CA12" s="18">
        <v>0</v>
      </c>
      <c r="CB12" s="18">
        <v>0</v>
      </c>
      <c r="CC12" s="18">
        <v>0</v>
      </c>
      <c r="CE12" s="18" t="s">
        <v>1301</v>
      </c>
      <c r="CF12" s="18">
        <v>1</v>
      </c>
      <c r="CG12" s="18">
        <v>0</v>
      </c>
      <c r="CH12" s="18">
        <v>0</v>
      </c>
      <c r="CI12" s="18">
        <v>0</v>
      </c>
      <c r="CJ12" s="18">
        <v>0</v>
      </c>
      <c r="CK12" s="18">
        <v>0</v>
      </c>
      <c r="CL12" s="18">
        <v>0</v>
      </c>
      <c r="CM12" s="18">
        <v>0</v>
      </c>
      <c r="CN12" s="18">
        <v>0</v>
      </c>
      <c r="CO12" s="18">
        <v>0</v>
      </c>
      <c r="CP12" s="18">
        <v>0</v>
      </c>
      <c r="CS12" s="18" t="s">
        <v>1333</v>
      </c>
      <c r="CT12" s="18">
        <v>1</v>
      </c>
      <c r="CU12" s="18">
        <v>0</v>
      </c>
      <c r="CV12" s="18">
        <v>0</v>
      </c>
      <c r="CW12" s="18">
        <v>0</v>
      </c>
      <c r="EK12" s="18" t="s">
        <v>1372</v>
      </c>
      <c r="EL12" s="18">
        <v>0</v>
      </c>
      <c r="EM12" s="18">
        <v>0</v>
      </c>
      <c r="EN12" s="18">
        <v>0</v>
      </c>
      <c r="EO12" s="18">
        <v>0</v>
      </c>
      <c r="EP12" s="18">
        <v>1</v>
      </c>
      <c r="EQ12" s="18">
        <v>1</v>
      </c>
      <c r="JB12" s="18" t="s">
        <v>1405</v>
      </c>
      <c r="JC12" s="18">
        <v>0</v>
      </c>
      <c r="JD12" s="18">
        <v>0</v>
      </c>
      <c r="JE12" s="18">
        <v>0</v>
      </c>
      <c r="JF12" s="18">
        <v>0</v>
      </c>
      <c r="JG12" s="18">
        <v>0</v>
      </c>
      <c r="JH12" s="18">
        <v>1</v>
      </c>
      <c r="JI12" s="18">
        <v>1</v>
      </c>
      <c r="JJ12" s="18">
        <v>0</v>
      </c>
      <c r="JK12" s="18">
        <v>0</v>
      </c>
      <c r="JL12" s="18">
        <v>0</v>
      </c>
      <c r="JM12" s="18">
        <v>0</v>
      </c>
      <c r="JN12" s="18">
        <v>0</v>
      </c>
      <c r="JO12" s="18">
        <v>0</v>
      </c>
      <c r="JP12" s="18">
        <v>0</v>
      </c>
      <c r="JQ12" s="18">
        <v>0</v>
      </c>
      <c r="JR12" s="18">
        <v>0</v>
      </c>
      <c r="JS12" s="18">
        <v>2</v>
      </c>
      <c r="JT12" s="18">
        <v>4</v>
      </c>
      <c r="MI12" s="18" t="s">
        <v>1298</v>
      </c>
      <c r="MJ12" s="18">
        <v>500</v>
      </c>
      <c r="MK12" s="18" t="s">
        <v>1300</v>
      </c>
      <c r="MN12" s="18">
        <v>90</v>
      </c>
      <c r="MO12" s="18">
        <v>30</v>
      </c>
      <c r="MP12" s="18">
        <v>0</v>
      </c>
      <c r="MQ12" s="18">
        <v>48</v>
      </c>
      <c r="MR12" s="18">
        <v>48</v>
      </c>
      <c r="MT12" s="18" t="s">
        <v>1298</v>
      </c>
      <c r="MU12" s="18">
        <v>200</v>
      </c>
      <c r="MV12" s="18" t="s">
        <v>1300</v>
      </c>
      <c r="MY12" s="18">
        <v>30</v>
      </c>
      <c r="MZ12" s="18">
        <v>30</v>
      </c>
      <c r="NA12" s="18">
        <v>1</v>
      </c>
      <c r="NB12" s="18">
        <v>100</v>
      </c>
      <c r="NC12" s="18">
        <v>100</v>
      </c>
      <c r="QX12" s="18" t="s">
        <v>1294</v>
      </c>
      <c r="QZ12" s="18" t="s">
        <v>1394</v>
      </c>
      <c r="RA12" s="18">
        <v>0</v>
      </c>
      <c r="RB12" s="18">
        <v>0</v>
      </c>
      <c r="RC12" s="18">
        <v>0</v>
      </c>
      <c r="RD12" s="18">
        <v>0</v>
      </c>
      <c r="RE12" s="18">
        <v>0</v>
      </c>
      <c r="RF12" s="18">
        <v>1</v>
      </c>
      <c r="RG12" s="18">
        <v>1</v>
      </c>
      <c r="RH12" s="18">
        <v>0</v>
      </c>
      <c r="RI12" s="18">
        <v>0</v>
      </c>
      <c r="RJ12" s="18">
        <v>0</v>
      </c>
      <c r="RK12" s="18">
        <v>0</v>
      </c>
      <c r="RL12" s="18">
        <v>0</v>
      </c>
      <c r="RM12" s="18">
        <v>0</v>
      </c>
      <c r="RN12" s="18">
        <v>0</v>
      </c>
      <c r="RO12" s="18">
        <v>0</v>
      </c>
      <c r="RP12" s="18">
        <v>0</v>
      </c>
      <c r="RR12" s="18" t="s">
        <v>1301</v>
      </c>
      <c r="RS12" s="18">
        <v>1</v>
      </c>
      <c r="RT12" s="18">
        <v>0</v>
      </c>
      <c r="RU12" s="18">
        <v>0</v>
      </c>
      <c r="RV12" s="18">
        <v>0</v>
      </c>
      <c r="RW12" s="18">
        <v>0</v>
      </c>
      <c r="RX12" s="18">
        <v>0</v>
      </c>
      <c r="RY12" s="18">
        <v>0</v>
      </c>
      <c r="RZ12" s="18">
        <v>0</v>
      </c>
      <c r="SA12" s="18">
        <v>0</v>
      </c>
      <c r="SB12" s="18">
        <v>0</v>
      </c>
      <c r="SC12" s="18">
        <v>0</v>
      </c>
      <c r="SF12" s="18" t="s">
        <v>1333</v>
      </c>
      <c r="SG12" s="18">
        <v>1</v>
      </c>
      <c r="SH12" s="18">
        <v>0</v>
      </c>
      <c r="SI12" s="18">
        <v>0</v>
      </c>
      <c r="SJ12" s="18">
        <v>0</v>
      </c>
      <c r="AQG12" s="18" t="s">
        <v>1395</v>
      </c>
      <c r="AQH12" s="18">
        <v>0</v>
      </c>
      <c r="AQI12" s="18">
        <v>0</v>
      </c>
      <c r="AQJ12" s="18">
        <v>1</v>
      </c>
      <c r="AQK12" s="18">
        <v>0</v>
      </c>
      <c r="AQL12" s="18">
        <v>0</v>
      </c>
      <c r="AQM12" s="18">
        <v>0</v>
      </c>
      <c r="AQN12" s="18">
        <v>0</v>
      </c>
      <c r="AQO12" s="18">
        <v>0</v>
      </c>
      <c r="AQP12" s="18">
        <v>0</v>
      </c>
      <c r="AQQ12" s="18">
        <v>0</v>
      </c>
      <c r="AQS12" s="18" t="s">
        <v>1406</v>
      </c>
      <c r="AQT12" s="18">
        <v>0</v>
      </c>
      <c r="AQU12" s="18">
        <v>0</v>
      </c>
      <c r="AQV12" s="18">
        <v>1</v>
      </c>
      <c r="AQW12" s="18">
        <v>0</v>
      </c>
      <c r="AQX12" s="18">
        <v>0</v>
      </c>
      <c r="AQY12" s="18">
        <v>0</v>
      </c>
      <c r="AQZ12" s="18">
        <v>0</v>
      </c>
      <c r="ARA12" s="18">
        <v>0</v>
      </c>
      <c r="ARB12" s="18">
        <v>0</v>
      </c>
      <c r="ARC12" s="18">
        <v>0</v>
      </c>
      <c r="ARD12" s="18">
        <v>0</v>
      </c>
      <c r="ARF12" s="18" t="s">
        <v>1343</v>
      </c>
      <c r="ARG12" s="18" t="s">
        <v>1312</v>
      </c>
      <c r="ARH12" s="18">
        <v>0</v>
      </c>
      <c r="ARI12" s="18">
        <v>1</v>
      </c>
      <c r="ARJ12" s="18">
        <v>0</v>
      </c>
      <c r="ARK12" s="18">
        <v>0</v>
      </c>
      <c r="ARL12" s="18">
        <v>0</v>
      </c>
      <c r="ARM12" s="18">
        <v>0</v>
      </c>
      <c r="ARO12" s="18" t="s">
        <v>1315</v>
      </c>
      <c r="ARP12" s="18">
        <v>0</v>
      </c>
      <c r="ARQ12" s="18">
        <v>0</v>
      </c>
      <c r="ARR12" s="18">
        <v>0</v>
      </c>
      <c r="ARS12" s="18">
        <v>0</v>
      </c>
      <c r="ART12" s="18">
        <v>0</v>
      </c>
      <c r="ARU12" s="18">
        <v>0</v>
      </c>
      <c r="ARV12" s="18">
        <v>0</v>
      </c>
      <c r="ARW12" s="18">
        <v>0</v>
      </c>
      <c r="ARX12" s="18">
        <v>1</v>
      </c>
      <c r="ARY12" s="18">
        <v>0</v>
      </c>
      <c r="ASB12" s="18" t="s">
        <v>1383</v>
      </c>
      <c r="ASC12" s="18" t="s">
        <v>1407</v>
      </c>
      <c r="ASD12" s="18">
        <v>0</v>
      </c>
      <c r="ASE12" s="18">
        <v>1</v>
      </c>
      <c r="ASF12" s="18">
        <v>0</v>
      </c>
      <c r="ASG12" s="18">
        <v>0</v>
      </c>
      <c r="ASH12" s="18">
        <v>0</v>
      </c>
      <c r="ASI12" s="18">
        <v>0</v>
      </c>
      <c r="ASJ12" s="18">
        <v>1</v>
      </c>
      <c r="ASK12" s="18">
        <v>0</v>
      </c>
      <c r="ASL12" s="18">
        <v>0</v>
      </c>
      <c r="ASM12" s="18" t="s">
        <v>1408</v>
      </c>
      <c r="ASN12" s="18" t="s">
        <v>1381</v>
      </c>
      <c r="ASO12" s="18">
        <v>0</v>
      </c>
      <c r="ASP12" s="18">
        <v>0</v>
      </c>
      <c r="ASQ12" s="18">
        <v>0</v>
      </c>
      <c r="ASR12" s="18">
        <v>0</v>
      </c>
      <c r="ASS12" s="18">
        <v>0</v>
      </c>
      <c r="AST12" s="18">
        <v>0</v>
      </c>
      <c r="ASU12" s="18">
        <v>0</v>
      </c>
      <c r="ASV12" s="18">
        <v>1</v>
      </c>
      <c r="ASW12" s="18">
        <v>0</v>
      </c>
      <c r="ASX12" s="18">
        <v>0</v>
      </c>
      <c r="ASZ12" s="18" t="s">
        <v>1400</v>
      </c>
      <c r="ATA12" s="18">
        <v>0</v>
      </c>
      <c r="ATB12" s="18">
        <v>1</v>
      </c>
      <c r="ATC12" s="18">
        <v>0</v>
      </c>
      <c r="ATD12" s="18">
        <v>0</v>
      </c>
      <c r="ATE12" s="18">
        <v>1</v>
      </c>
      <c r="ATF12" s="18">
        <v>0</v>
      </c>
      <c r="ATG12" s="18">
        <v>0</v>
      </c>
      <c r="ATH12" s="18">
        <v>0</v>
      </c>
      <c r="ATI12" s="18">
        <v>0</v>
      </c>
      <c r="ATK12" s="18" t="s">
        <v>1401</v>
      </c>
      <c r="ATL12" s="18">
        <v>0</v>
      </c>
      <c r="ATM12" s="18">
        <v>0</v>
      </c>
      <c r="ATN12" s="18">
        <v>0</v>
      </c>
      <c r="ATO12" s="18">
        <v>0</v>
      </c>
      <c r="ATP12" s="18">
        <v>1</v>
      </c>
      <c r="ATQ12" s="18">
        <v>1</v>
      </c>
      <c r="ATR12" s="18">
        <v>0</v>
      </c>
      <c r="ATS12" s="18">
        <v>0</v>
      </c>
      <c r="ATT12" s="18">
        <v>0</v>
      </c>
      <c r="ATV12" s="18" t="s">
        <v>1316</v>
      </c>
      <c r="ATW12" s="18" t="s">
        <v>1294</v>
      </c>
      <c r="ATY12" s="18" t="s">
        <v>1409</v>
      </c>
      <c r="ATZ12" s="18" t="s">
        <v>1316</v>
      </c>
      <c r="AUA12" s="18" t="s">
        <v>1294</v>
      </c>
      <c r="AUC12" s="18" t="s">
        <v>1410</v>
      </c>
      <c r="AUI12" s="18">
        <v>429143701</v>
      </c>
      <c r="AUJ12" s="144">
        <v>45067.760370370372</v>
      </c>
      <c r="AUM12" s="18" t="s">
        <v>1319</v>
      </c>
      <c r="AUN12" s="18" t="s">
        <v>1320</v>
      </c>
      <c r="AUO12" s="18" t="s">
        <v>1321</v>
      </c>
    </row>
    <row r="13" spans="1:1238">
      <c r="A13" s="18">
        <v>12</v>
      </c>
      <c r="B13" s="18" t="s">
        <v>1411</v>
      </c>
      <c r="C13" s="144">
        <v>45067</v>
      </c>
      <c r="D13" s="18" t="s">
        <v>1363</v>
      </c>
      <c r="E13" s="18" t="s">
        <v>1364</v>
      </c>
      <c r="F13" s="144">
        <v>45067.456640092598</v>
      </c>
      <c r="G13" s="144">
        <v>45067.468369502312</v>
      </c>
      <c r="H13" s="18" t="s">
        <v>1286</v>
      </c>
      <c r="K13" s="18" t="s">
        <v>1365</v>
      </c>
      <c r="L13" s="144">
        <v>45067</v>
      </c>
      <c r="M13" s="18" t="s">
        <v>1366</v>
      </c>
      <c r="N13" s="18" t="s">
        <v>1367</v>
      </c>
      <c r="O13" s="18" t="s">
        <v>1368</v>
      </c>
      <c r="P13" s="18" t="s">
        <v>1291</v>
      </c>
      <c r="S13" s="18" t="s">
        <v>1369</v>
      </c>
      <c r="T13" s="18" t="s">
        <v>1370</v>
      </c>
      <c r="V13" s="18" t="s">
        <v>1294</v>
      </c>
      <c r="X13" s="18" t="s">
        <v>1295</v>
      </c>
      <c r="AA13" s="18" t="s">
        <v>1412</v>
      </c>
      <c r="AB13" s="18">
        <v>0</v>
      </c>
      <c r="AC13" s="18">
        <v>0</v>
      </c>
      <c r="AD13" s="18">
        <v>1</v>
      </c>
      <c r="AE13" s="18">
        <v>0</v>
      </c>
      <c r="AF13" s="18">
        <v>1</v>
      </c>
      <c r="BH13" s="18" t="s">
        <v>1297</v>
      </c>
      <c r="BW13" s="18" t="s">
        <v>1294</v>
      </c>
      <c r="BY13" s="18" t="s">
        <v>1412</v>
      </c>
      <c r="BZ13" s="18">
        <v>0</v>
      </c>
      <c r="CA13" s="18">
        <v>0</v>
      </c>
      <c r="CB13" s="18">
        <v>1</v>
      </c>
      <c r="CC13" s="18">
        <v>0</v>
      </c>
      <c r="CE13" s="18" t="s">
        <v>1301</v>
      </c>
      <c r="CF13" s="18">
        <v>1</v>
      </c>
      <c r="CG13" s="18">
        <v>0</v>
      </c>
      <c r="CH13" s="18">
        <v>0</v>
      </c>
      <c r="CI13" s="18">
        <v>0</v>
      </c>
      <c r="CJ13" s="18">
        <v>0</v>
      </c>
      <c r="CK13" s="18">
        <v>0</v>
      </c>
      <c r="CL13" s="18">
        <v>0</v>
      </c>
      <c r="CM13" s="18">
        <v>0</v>
      </c>
      <c r="CN13" s="18">
        <v>0</v>
      </c>
      <c r="CO13" s="18">
        <v>0</v>
      </c>
      <c r="CP13" s="18">
        <v>0</v>
      </c>
      <c r="CS13" s="18" t="s">
        <v>1324</v>
      </c>
      <c r="CT13" s="18">
        <v>0</v>
      </c>
      <c r="CU13" s="18">
        <v>1</v>
      </c>
      <c r="CV13" s="18">
        <v>0</v>
      </c>
      <c r="CW13" s="18">
        <v>0</v>
      </c>
      <c r="CX13" s="18" t="s">
        <v>1412</v>
      </c>
      <c r="CY13" s="18">
        <v>0</v>
      </c>
      <c r="CZ13" s="18">
        <v>0</v>
      </c>
      <c r="DA13" s="18">
        <v>1</v>
      </c>
      <c r="DB13" s="18">
        <v>0</v>
      </c>
      <c r="DC13" s="18" t="s">
        <v>1413</v>
      </c>
      <c r="DD13" s="18">
        <v>1</v>
      </c>
      <c r="DE13" s="18">
        <v>0</v>
      </c>
      <c r="DF13" s="18">
        <v>0</v>
      </c>
      <c r="DG13" s="18">
        <v>0</v>
      </c>
      <c r="DH13" s="18">
        <v>0</v>
      </c>
      <c r="DI13" s="18">
        <v>1</v>
      </c>
      <c r="DJ13" s="18">
        <v>0</v>
      </c>
      <c r="DK13" s="18">
        <v>0</v>
      </c>
      <c r="DL13" s="18">
        <v>0</v>
      </c>
      <c r="DM13" s="18">
        <v>0</v>
      </c>
      <c r="DN13" s="18">
        <v>0</v>
      </c>
      <c r="DO13" s="18">
        <v>0</v>
      </c>
      <c r="EK13" s="18" t="s">
        <v>1372</v>
      </c>
      <c r="EL13" s="18">
        <v>0</v>
      </c>
      <c r="EM13" s="18">
        <v>0</v>
      </c>
      <c r="EN13" s="18">
        <v>0</v>
      </c>
      <c r="EO13" s="18">
        <v>0</v>
      </c>
      <c r="EP13" s="18">
        <v>1</v>
      </c>
      <c r="EQ13" s="18">
        <v>1</v>
      </c>
      <c r="JB13" s="18" t="s">
        <v>1372</v>
      </c>
      <c r="JC13" s="18">
        <v>0</v>
      </c>
      <c r="JD13" s="18">
        <v>0</v>
      </c>
      <c r="JE13" s="18">
        <v>0</v>
      </c>
      <c r="JF13" s="18">
        <v>0</v>
      </c>
      <c r="JG13" s="18">
        <v>0</v>
      </c>
      <c r="JH13" s="18">
        <v>0</v>
      </c>
      <c r="JI13" s="18">
        <v>0</v>
      </c>
      <c r="JJ13" s="18">
        <v>0</v>
      </c>
      <c r="JK13" s="18">
        <v>0</v>
      </c>
      <c r="JL13" s="18">
        <v>0</v>
      </c>
      <c r="JM13" s="18">
        <v>0</v>
      </c>
      <c r="JN13" s="18">
        <v>0</v>
      </c>
      <c r="JO13" s="18">
        <v>0</v>
      </c>
      <c r="JP13" s="18">
        <v>0</v>
      </c>
      <c r="JQ13" s="18">
        <v>0</v>
      </c>
      <c r="JR13" s="18">
        <v>1</v>
      </c>
      <c r="JS13" s="18">
        <v>1</v>
      </c>
      <c r="JT13" s="18">
        <v>3</v>
      </c>
      <c r="AQG13" s="18" t="s">
        <v>1395</v>
      </c>
      <c r="AQH13" s="18">
        <v>0</v>
      </c>
      <c r="AQI13" s="18">
        <v>0</v>
      </c>
      <c r="AQJ13" s="18">
        <v>1</v>
      </c>
      <c r="AQK13" s="18">
        <v>0</v>
      </c>
      <c r="AQL13" s="18">
        <v>0</v>
      </c>
      <c r="AQM13" s="18">
        <v>0</v>
      </c>
      <c r="AQN13" s="18">
        <v>0</v>
      </c>
      <c r="AQO13" s="18">
        <v>0</v>
      </c>
      <c r="AQP13" s="18">
        <v>0</v>
      </c>
      <c r="AQQ13" s="18">
        <v>0</v>
      </c>
      <c r="AQS13" s="18" t="s">
        <v>1414</v>
      </c>
      <c r="AQT13" s="18">
        <v>1</v>
      </c>
      <c r="AQU13" s="18">
        <v>0</v>
      </c>
      <c r="AQV13" s="18">
        <v>0</v>
      </c>
      <c r="AQW13" s="18">
        <v>1</v>
      </c>
      <c r="AQX13" s="18">
        <v>0</v>
      </c>
      <c r="AQY13" s="18">
        <v>0</v>
      </c>
      <c r="AQZ13" s="18">
        <v>0</v>
      </c>
      <c r="ARA13" s="18">
        <v>0</v>
      </c>
      <c r="ARB13" s="18">
        <v>0</v>
      </c>
      <c r="ARC13" s="18">
        <v>0</v>
      </c>
      <c r="ARD13" s="18">
        <v>0</v>
      </c>
      <c r="ARF13" s="18" t="s">
        <v>1328</v>
      </c>
      <c r="ARG13" s="18" t="s">
        <v>1415</v>
      </c>
      <c r="ARH13" s="18">
        <v>0</v>
      </c>
      <c r="ARI13" s="18">
        <v>1</v>
      </c>
      <c r="ARJ13" s="18">
        <v>1</v>
      </c>
      <c r="ARK13" s="18">
        <v>0</v>
      </c>
      <c r="ARL13" s="18">
        <v>0</v>
      </c>
      <c r="ARM13" s="18">
        <v>0</v>
      </c>
      <c r="ARN13" s="18" t="s">
        <v>1416</v>
      </c>
      <c r="ARO13" s="18" t="s">
        <v>1417</v>
      </c>
      <c r="ARP13" s="18">
        <v>0</v>
      </c>
      <c r="ARQ13" s="18">
        <v>0</v>
      </c>
      <c r="ARR13" s="18">
        <v>0</v>
      </c>
      <c r="ARS13" s="18">
        <v>0</v>
      </c>
      <c r="ART13" s="18">
        <v>0</v>
      </c>
      <c r="ARU13" s="18">
        <v>0</v>
      </c>
      <c r="ARV13" s="18">
        <v>1</v>
      </c>
      <c r="ARW13" s="18">
        <v>1</v>
      </c>
      <c r="ARX13" s="18">
        <v>0</v>
      </c>
      <c r="ARY13" s="18">
        <v>0</v>
      </c>
      <c r="ASA13" s="18" t="s">
        <v>1418</v>
      </c>
      <c r="ASB13" s="18" t="s">
        <v>1383</v>
      </c>
      <c r="ASC13" s="18" t="s">
        <v>1419</v>
      </c>
      <c r="ASD13" s="18">
        <v>0</v>
      </c>
      <c r="ASE13" s="18">
        <v>1</v>
      </c>
      <c r="ASF13" s="18">
        <v>1</v>
      </c>
      <c r="ASG13" s="18">
        <v>0</v>
      </c>
      <c r="ASH13" s="18">
        <v>0</v>
      </c>
      <c r="ASI13" s="18">
        <v>0</v>
      </c>
      <c r="ASJ13" s="18">
        <v>1</v>
      </c>
      <c r="ASK13" s="18">
        <v>0</v>
      </c>
      <c r="ASL13" s="18">
        <v>0</v>
      </c>
      <c r="ASM13" s="18" t="s">
        <v>1420</v>
      </c>
      <c r="ASN13" s="18" t="s">
        <v>1381</v>
      </c>
      <c r="ASO13" s="18">
        <v>0</v>
      </c>
      <c r="ASP13" s="18">
        <v>0</v>
      </c>
      <c r="ASQ13" s="18">
        <v>0</v>
      </c>
      <c r="ASR13" s="18">
        <v>0</v>
      </c>
      <c r="ASS13" s="18">
        <v>0</v>
      </c>
      <c r="AST13" s="18">
        <v>0</v>
      </c>
      <c r="ASU13" s="18">
        <v>0</v>
      </c>
      <c r="ASV13" s="18">
        <v>1</v>
      </c>
      <c r="ASW13" s="18">
        <v>0</v>
      </c>
      <c r="ASX13" s="18">
        <v>0</v>
      </c>
      <c r="ASY13" s="18" t="s">
        <v>1421</v>
      </c>
      <c r="ASZ13" s="18" t="s">
        <v>1422</v>
      </c>
      <c r="ATA13" s="18">
        <v>0</v>
      </c>
      <c r="ATB13" s="18">
        <v>0</v>
      </c>
      <c r="ATC13" s="18">
        <v>0</v>
      </c>
      <c r="ATD13" s="18">
        <v>0</v>
      </c>
      <c r="ATE13" s="18">
        <v>1</v>
      </c>
      <c r="ATF13" s="18">
        <v>0</v>
      </c>
      <c r="ATG13" s="18">
        <v>0</v>
      </c>
      <c r="ATH13" s="18">
        <v>0</v>
      </c>
      <c r="ATI13" s="18">
        <v>0</v>
      </c>
      <c r="ATK13" s="18" t="s">
        <v>1401</v>
      </c>
      <c r="ATL13" s="18">
        <v>0</v>
      </c>
      <c r="ATM13" s="18">
        <v>0</v>
      </c>
      <c r="ATN13" s="18">
        <v>0</v>
      </c>
      <c r="ATO13" s="18">
        <v>0</v>
      </c>
      <c r="ATP13" s="18">
        <v>1</v>
      </c>
      <c r="ATQ13" s="18">
        <v>1</v>
      </c>
      <c r="ATR13" s="18">
        <v>0</v>
      </c>
      <c r="ATS13" s="18">
        <v>0</v>
      </c>
      <c r="ATT13" s="18">
        <v>0</v>
      </c>
      <c r="ATV13" s="18" t="s">
        <v>1316</v>
      </c>
      <c r="ATW13" s="18" t="s">
        <v>1294</v>
      </c>
      <c r="ATY13" s="18" t="s">
        <v>1423</v>
      </c>
      <c r="ATZ13" s="18" t="s">
        <v>1316</v>
      </c>
      <c r="AUA13" s="18" t="s">
        <v>1294</v>
      </c>
      <c r="AUC13" s="18" t="s">
        <v>1424</v>
      </c>
      <c r="AUI13" s="18">
        <v>429143728</v>
      </c>
      <c r="AUJ13" s="144">
        <v>45067.760439814811</v>
      </c>
      <c r="AUM13" s="18" t="s">
        <v>1319</v>
      </c>
      <c r="AUN13" s="18" t="s">
        <v>1320</v>
      </c>
      <c r="AUO13" s="18" t="s">
        <v>1321</v>
      </c>
    </row>
    <row r="14" spans="1:1238">
      <c r="A14" s="18">
        <v>13</v>
      </c>
      <c r="B14" s="18" t="s">
        <v>1425</v>
      </c>
      <c r="C14" s="144">
        <v>45067</v>
      </c>
      <c r="D14" s="18" t="s">
        <v>1363</v>
      </c>
      <c r="E14" s="18" t="s">
        <v>1364</v>
      </c>
      <c r="F14" s="144">
        <v>45067.571165543981</v>
      </c>
      <c r="G14" s="144">
        <v>45067.581368807871</v>
      </c>
      <c r="H14" s="18" t="s">
        <v>1286</v>
      </c>
      <c r="K14" s="18" t="s">
        <v>1365</v>
      </c>
      <c r="L14" s="144">
        <v>45067</v>
      </c>
      <c r="M14" s="18" t="s">
        <v>1366</v>
      </c>
      <c r="N14" s="18" t="s">
        <v>1367</v>
      </c>
      <c r="O14" s="18" t="s">
        <v>1368</v>
      </c>
      <c r="P14" s="18" t="s">
        <v>1291</v>
      </c>
      <c r="S14" s="18" t="s">
        <v>1369</v>
      </c>
      <c r="T14" s="18" t="s">
        <v>1370</v>
      </c>
      <c r="V14" s="18" t="s">
        <v>1294</v>
      </c>
      <c r="X14" s="18" t="s">
        <v>1295</v>
      </c>
      <c r="AA14" s="18" t="s">
        <v>1412</v>
      </c>
      <c r="AB14" s="18">
        <v>0</v>
      </c>
      <c r="AC14" s="18">
        <v>0</v>
      </c>
      <c r="AD14" s="18">
        <v>1</v>
      </c>
      <c r="AE14" s="18">
        <v>0</v>
      </c>
      <c r="AF14" s="18">
        <v>1</v>
      </c>
      <c r="BH14" s="18" t="s">
        <v>1298</v>
      </c>
      <c r="BI14" s="18" t="s">
        <v>1426</v>
      </c>
      <c r="BJ14" s="18">
        <v>0</v>
      </c>
      <c r="BK14" s="18">
        <v>1</v>
      </c>
      <c r="BM14" s="18">
        <v>500</v>
      </c>
      <c r="BN14" s="18" t="s">
        <v>1300</v>
      </c>
      <c r="BQ14" s="18">
        <v>20</v>
      </c>
      <c r="BR14" s="18">
        <v>30</v>
      </c>
      <c r="BS14" s="18">
        <v>1</v>
      </c>
      <c r="BT14" s="18">
        <v>400</v>
      </c>
      <c r="BU14" s="18">
        <v>400</v>
      </c>
      <c r="BW14" s="18" t="s">
        <v>1294</v>
      </c>
      <c r="BY14" s="18" t="s">
        <v>1412</v>
      </c>
      <c r="BZ14" s="18">
        <v>0</v>
      </c>
      <c r="CA14" s="18">
        <v>0</v>
      </c>
      <c r="CB14" s="18">
        <v>1</v>
      </c>
      <c r="CC14" s="18">
        <v>0</v>
      </c>
      <c r="CE14" s="18" t="s">
        <v>1334</v>
      </c>
      <c r="CF14" s="18">
        <v>1</v>
      </c>
      <c r="CG14" s="18">
        <v>0</v>
      </c>
      <c r="CH14" s="18">
        <v>0</v>
      </c>
      <c r="CI14" s="18">
        <v>0</v>
      </c>
      <c r="CJ14" s="18">
        <v>0</v>
      </c>
      <c r="CK14" s="18">
        <v>1</v>
      </c>
      <c r="CL14" s="18">
        <v>0</v>
      </c>
      <c r="CM14" s="18">
        <v>0</v>
      </c>
      <c r="CN14" s="18">
        <v>0</v>
      </c>
      <c r="CO14" s="18">
        <v>0</v>
      </c>
      <c r="CP14" s="18">
        <v>0</v>
      </c>
      <c r="CS14" s="18" t="s">
        <v>1324</v>
      </c>
      <c r="CT14" s="18">
        <v>0</v>
      </c>
      <c r="CU14" s="18">
        <v>1</v>
      </c>
      <c r="CV14" s="18">
        <v>0</v>
      </c>
      <c r="CW14" s="18">
        <v>0</v>
      </c>
      <c r="CX14" s="18" t="s">
        <v>1412</v>
      </c>
      <c r="CY14" s="18">
        <v>0</v>
      </c>
      <c r="CZ14" s="18">
        <v>0</v>
      </c>
      <c r="DA14" s="18">
        <v>1</v>
      </c>
      <c r="DB14" s="18">
        <v>0</v>
      </c>
      <c r="DC14" s="18" t="s">
        <v>1427</v>
      </c>
      <c r="DD14" s="18">
        <v>0</v>
      </c>
      <c r="DE14" s="18">
        <v>0</v>
      </c>
      <c r="DF14" s="18">
        <v>0</v>
      </c>
      <c r="DG14" s="18">
        <v>0</v>
      </c>
      <c r="DH14" s="18">
        <v>0</v>
      </c>
      <c r="DI14" s="18">
        <v>1</v>
      </c>
      <c r="DJ14" s="18">
        <v>0</v>
      </c>
      <c r="DK14" s="18">
        <v>0</v>
      </c>
      <c r="DL14" s="18">
        <v>1</v>
      </c>
      <c r="DM14" s="18">
        <v>0</v>
      </c>
      <c r="DN14" s="18">
        <v>0</v>
      </c>
      <c r="DO14" s="18">
        <v>0</v>
      </c>
      <c r="EK14" s="18" t="s">
        <v>1372</v>
      </c>
      <c r="EL14" s="18">
        <v>0</v>
      </c>
      <c r="EM14" s="18">
        <v>0</v>
      </c>
      <c r="EN14" s="18">
        <v>0</v>
      </c>
      <c r="EO14" s="18">
        <v>0</v>
      </c>
      <c r="EP14" s="18">
        <v>1</v>
      </c>
      <c r="EQ14" s="18">
        <v>1</v>
      </c>
      <c r="JB14" s="18" t="s">
        <v>1372</v>
      </c>
      <c r="JC14" s="18">
        <v>0</v>
      </c>
      <c r="JD14" s="18">
        <v>0</v>
      </c>
      <c r="JE14" s="18">
        <v>0</v>
      </c>
      <c r="JF14" s="18">
        <v>0</v>
      </c>
      <c r="JG14" s="18">
        <v>0</v>
      </c>
      <c r="JH14" s="18">
        <v>0</v>
      </c>
      <c r="JI14" s="18">
        <v>0</v>
      </c>
      <c r="JJ14" s="18">
        <v>0</v>
      </c>
      <c r="JK14" s="18">
        <v>0</v>
      </c>
      <c r="JL14" s="18">
        <v>0</v>
      </c>
      <c r="JM14" s="18">
        <v>0</v>
      </c>
      <c r="JN14" s="18">
        <v>0</v>
      </c>
      <c r="JO14" s="18">
        <v>0</v>
      </c>
      <c r="JP14" s="18">
        <v>0</v>
      </c>
      <c r="JQ14" s="18">
        <v>0</v>
      </c>
      <c r="JR14" s="18">
        <v>1</v>
      </c>
      <c r="JS14" s="18">
        <v>1</v>
      </c>
      <c r="JT14" s="18">
        <v>3</v>
      </c>
      <c r="AQG14" s="18" t="s">
        <v>1335</v>
      </c>
      <c r="AQH14" s="18">
        <v>0</v>
      </c>
      <c r="AQI14" s="18">
        <v>0</v>
      </c>
      <c r="AQJ14" s="18">
        <v>1</v>
      </c>
      <c r="AQK14" s="18">
        <v>0</v>
      </c>
      <c r="AQL14" s="18">
        <v>0</v>
      </c>
      <c r="AQM14" s="18">
        <v>1</v>
      </c>
      <c r="AQN14" s="18">
        <v>0</v>
      </c>
      <c r="AQO14" s="18">
        <v>0</v>
      </c>
      <c r="AQP14" s="18">
        <v>0</v>
      </c>
      <c r="AQQ14" s="18">
        <v>0</v>
      </c>
      <c r="AQS14" s="18" t="s">
        <v>1428</v>
      </c>
      <c r="AQT14" s="18">
        <v>0</v>
      </c>
      <c r="AQU14" s="18">
        <v>0</v>
      </c>
      <c r="AQV14" s="18">
        <v>0</v>
      </c>
      <c r="AQW14" s="18">
        <v>1</v>
      </c>
      <c r="AQX14" s="18">
        <v>0</v>
      </c>
      <c r="AQY14" s="18">
        <v>0</v>
      </c>
      <c r="AQZ14" s="18">
        <v>0</v>
      </c>
      <c r="ARA14" s="18">
        <v>0</v>
      </c>
      <c r="ARB14" s="18">
        <v>0</v>
      </c>
      <c r="ARC14" s="18">
        <v>0</v>
      </c>
      <c r="ARD14" s="18">
        <v>0</v>
      </c>
      <c r="ARF14" s="18" t="s">
        <v>1328</v>
      </c>
      <c r="ARG14" s="18" t="s">
        <v>1312</v>
      </c>
      <c r="ARH14" s="18">
        <v>0</v>
      </c>
      <c r="ARI14" s="18">
        <v>1</v>
      </c>
      <c r="ARJ14" s="18">
        <v>0</v>
      </c>
      <c r="ARK14" s="18">
        <v>0</v>
      </c>
      <c r="ARL14" s="18">
        <v>0</v>
      </c>
      <c r="ARM14" s="18">
        <v>0</v>
      </c>
      <c r="ARO14" s="18" t="s">
        <v>1381</v>
      </c>
      <c r="ARP14" s="18">
        <v>0</v>
      </c>
      <c r="ARQ14" s="18">
        <v>0</v>
      </c>
      <c r="ARR14" s="18">
        <v>0</v>
      </c>
      <c r="ARS14" s="18">
        <v>0</v>
      </c>
      <c r="ART14" s="18">
        <v>0</v>
      </c>
      <c r="ARU14" s="18">
        <v>0</v>
      </c>
      <c r="ARV14" s="18">
        <v>0</v>
      </c>
      <c r="ARW14" s="18">
        <v>1</v>
      </c>
      <c r="ARX14" s="18">
        <v>0</v>
      </c>
      <c r="ARY14" s="18">
        <v>0</v>
      </c>
      <c r="ASA14" s="18" t="s">
        <v>1429</v>
      </c>
      <c r="ASB14" s="18" t="s">
        <v>1383</v>
      </c>
      <c r="ASC14" s="18" t="s">
        <v>1430</v>
      </c>
      <c r="ASD14" s="18">
        <v>0</v>
      </c>
      <c r="ASE14" s="18">
        <v>1</v>
      </c>
      <c r="ASF14" s="18">
        <v>0</v>
      </c>
      <c r="ASG14" s="18">
        <v>0</v>
      </c>
      <c r="ASH14" s="18">
        <v>0</v>
      </c>
      <c r="ASI14" s="18">
        <v>0</v>
      </c>
      <c r="ASJ14" s="18">
        <v>0</v>
      </c>
      <c r="ASK14" s="18">
        <v>0</v>
      </c>
      <c r="ASL14" s="18">
        <v>0</v>
      </c>
      <c r="ASN14" s="18" t="s">
        <v>1431</v>
      </c>
      <c r="ASO14" s="18">
        <v>0</v>
      </c>
      <c r="ASP14" s="18">
        <v>0</v>
      </c>
      <c r="ASQ14" s="18">
        <v>0</v>
      </c>
      <c r="ASR14" s="18">
        <v>0</v>
      </c>
      <c r="ASS14" s="18">
        <v>0</v>
      </c>
      <c r="AST14" s="18">
        <v>1</v>
      </c>
      <c r="ASU14" s="18">
        <v>0</v>
      </c>
      <c r="ASV14" s="18">
        <v>0</v>
      </c>
      <c r="ASW14" s="18">
        <v>0</v>
      </c>
      <c r="ASX14" s="18">
        <v>0</v>
      </c>
      <c r="ASZ14" s="18" t="s">
        <v>1400</v>
      </c>
      <c r="ATA14" s="18">
        <v>0</v>
      </c>
      <c r="ATB14" s="18">
        <v>1</v>
      </c>
      <c r="ATC14" s="18">
        <v>0</v>
      </c>
      <c r="ATD14" s="18">
        <v>0</v>
      </c>
      <c r="ATE14" s="18">
        <v>1</v>
      </c>
      <c r="ATF14" s="18">
        <v>0</v>
      </c>
      <c r="ATG14" s="18">
        <v>0</v>
      </c>
      <c r="ATH14" s="18">
        <v>0</v>
      </c>
      <c r="ATI14" s="18">
        <v>0</v>
      </c>
      <c r="ATK14" s="18" t="s">
        <v>1387</v>
      </c>
      <c r="ATL14" s="18">
        <v>0</v>
      </c>
      <c r="ATM14" s="18">
        <v>0</v>
      </c>
      <c r="ATN14" s="18">
        <v>0</v>
      </c>
      <c r="ATO14" s="18">
        <v>0</v>
      </c>
      <c r="ATP14" s="18">
        <v>0</v>
      </c>
      <c r="ATQ14" s="18">
        <v>1</v>
      </c>
      <c r="ATR14" s="18">
        <v>1</v>
      </c>
      <c r="ATS14" s="18">
        <v>0</v>
      </c>
      <c r="ATT14" s="18">
        <v>0</v>
      </c>
      <c r="ATV14" s="18" t="s">
        <v>1316</v>
      </c>
      <c r="ATW14" s="18" t="s">
        <v>1294</v>
      </c>
      <c r="ATY14" s="18" t="s">
        <v>1432</v>
      </c>
      <c r="ATZ14" s="18" t="s">
        <v>1316</v>
      </c>
      <c r="AUA14" s="18" t="s">
        <v>1294</v>
      </c>
      <c r="AUC14" s="18" t="s">
        <v>1433</v>
      </c>
      <c r="AUI14" s="18">
        <v>429143767</v>
      </c>
      <c r="AUJ14" s="144">
        <v>45067.760497685187</v>
      </c>
      <c r="AUM14" s="18" t="s">
        <v>1319</v>
      </c>
      <c r="AUN14" s="18" t="s">
        <v>1320</v>
      </c>
      <c r="AUO14" s="18" t="s">
        <v>1321</v>
      </c>
    </row>
    <row r="15" spans="1:1238">
      <c r="A15" s="18">
        <v>14</v>
      </c>
      <c r="B15" s="18" t="s">
        <v>1434</v>
      </c>
      <c r="C15" s="144">
        <v>45067</v>
      </c>
      <c r="D15" s="18" t="s">
        <v>1363</v>
      </c>
      <c r="E15" s="18" t="s">
        <v>1364</v>
      </c>
      <c r="F15" s="144">
        <v>45067.688252743057</v>
      </c>
      <c r="G15" s="144">
        <v>45067.697090092603</v>
      </c>
      <c r="H15" s="18" t="s">
        <v>1286</v>
      </c>
      <c r="K15" s="18" t="s">
        <v>1365</v>
      </c>
      <c r="L15" s="144">
        <v>45067</v>
      </c>
      <c r="M15" s="18" t="s">
        <v>1366</v>
      </c>
      <c r="N15" s="18" t="s">
        <v>1367</v>
      </c>
      <c r="O15" s="18" t="s">
        <v>1368</v>
      </c>
      <c r="P15" s="18" t="s">
        <v>1291</v>
      </c>
      <c r="S15" s="18" t="s">
        <v>1369</v>
      </c>
      <c r="T15" s="18" t="s">
        <v>1370</v>
      </c>
      <c r="V15" s="18" t="s">
        <v>1294</v>
      </c>
      <c r="X15" s="18" t="s">
        <v>1295</v>
      </c>
      <c r="AA15" s="18" t="s">
        <v>1412</v>
      </c>
      <c r="AB15" s="18">
        <v>0</v>
      </c>
      <c r="AC15" s="18">
        <v>0</v>
      </c>
      <c r="AD15" s="18">
        <v>1</v>
      </c>
      <c r="AE15" s="18">
        <v>0</v>
      </c>
      <c r="AF15" s="18">
        <v>1</v>
      </c>
      <c r="BH15" s="18" t="s">
        <v>1298</v>
      </c>
      <c r="BI15" s="18" t="s">
        <v>1426</v>
      </c>
      <c r="BJ15" s="18">
        <v>0</v>
      </c>
      <c r="BK15" s="18">
        <v>1</v>
      </c>
      <c r="BM15" s="18">
        <v>500</v>
      </c>
      <c r="BN15" s="18" t="s">
        <v>1300</v>
      </c>
      <c r="BQ15" s="18">
        <v>7</v>
      </c>
      <c r="BR15" s="18">
        <v>30</v>
      </c>
      <c r="BS15" s="18">
        <v>1</v>
      </c>
      <c r="BT15" s="18">
        <v>400</v>
      </c>
      <c r="BU15" s="18">
        <v>400</v>
      </c>
      <c r="BW15" s="18" t="s">
        <v>1294</v>
      </c>
      <c r="BY15" s="18" t="s">
        <v>1412</v>
      </c>
      <c r="BZ15" s="18">
        <v>0</v>
      </c>
      <c r="CA15" s="18">
        <v>0</v>
      </c>
      <c r="CB15" s="18">
        <v>1</v>
      </c>
      <c r="CC15" s="18">
        <v>0</v>
      </c>
      <c r="CE15" s="18" t="s">
        <v>1301</v>
      </c>
      <c r="CF15" s="18">
        <v>1</v>
      </c>
      <c r="CG15" s="18">
        <v>0</v>
      </c>
      <c r="CH15" s="18">
        <v>0</v>
      </c>
      <c r="CI15" s="18">
        <v>0</v>
      </c>
      <c r="CJ15" s="18">
        <v>0</v>
      </c>
      <c r="CK15" s="18">
        <v>0</v>
      </c>
      <c r="CL15" s="18">
        <v>0</v>
      </c>
      <c r="CM15" s="18">
        <v>0</v>
      </c>
      <c r="CN15" s="18">
        <v>0</v>
      </c>
      <c r="CO15" s="18">
        <v>0</v>
      </c>
      <c r="CP15" s="18">
        <v>0</v>
      </c>
      <c r="CS15" s="18" t="s">
        <v>1324</v>
      </c>
      <c r="CT15" s="18">
        <v>0</v>
      </c>
      <c r="CU15" s="18">
        <v>1</v>
      </c>
      <c r="CV15" s="18">
        <v>0</v>
      </c>
      <c r="CW15" s="18">
        <v>0</v>
      </c>
      <c r="CX15" s="18" t="s">
        <v>1412</v>
      </c>
      <c r="CY15" s="18">
        <v>0</v>
      </c>
      <c r="CZ15" s="18">
        <v>0</v>
      </c>
      <c r="DA15" s="18">
        <v>1</v>
      </c>
      <c r="DB15" s="18">
        <v>0</v>
      </c>
      <c r="DC15" s="18" t="s">
        <v>1435</v>
      </c>
      <c r="DD15" s="18">
        <v>1</v>
      </c>
      <c r="DE15" s="18">
        <v>0</v>
      </c>
      <c r="DF15" s="18">
        <v>0</v>
      </c>
      <c r="DG15" s="18">
        <v>0</v>
      </c>
      <c r="DH15" s="18">
        <v>0</v>
      </c>
      <c r="DI15" s="18">
        <v>0</v>
      </c>
      <c r="DJ15" s="18">
        <v>0</v>
      </c>
      <c r="DK15" s="18">
        <v>0</v>
      </c>
      <c r="DL15" s="18">
        <v>1</v>
      </c>
      <c r="DM15" s="18">
        <v>0</v>
      </c>
      <c r="DN15" s="18">
        <v>0</v>
      </c>
      <c r="DO15" s="18">
        <v>0</v>
      </c>
      <c r="EK15" s="18" t="s">
        <v>1372</v>
      </c>
      <c r="EL15" s="18">
        <v>0</v>
      </c>
      <c r="EM15" s="18">
        <v>0</v>
      </c>
      <c r="EN15" s="18">
        <v>0</v>
      </c>
      <c r="EO15" s="18">
        <v>0</v>
      </c>
      <c r="EP15" s="18">
        <v>1</v>
      </c>
      <c r="EQ15" s="18">
        <v>1</v>
      </c>
      <c r="JB15" s="18" t="s">
        <v>1372</v>
      </c>
      <c r="JC15" s="18">
        <v>0</v>
      </c>
      <c r="JD15" s="18">
        <v>0</v>
      </c>
      <c r="JE15" s="18">
        <v>0</v>
      </c>
      <c r="JF15" s="18">
        <v>0</v>
      </c>
      <c r="JG15" s="18">
        <v>0</v>
      </c>
      <c r="JH15" s="18">
        <v>0</v>
      </c>
      <c r="JI15" s="18">
        <v>0</v>
      </c>
      <c r="JJ15" s="18">
        <v>0</v>
      </c>
      <c r="JK15" s="18">
        <v>0</v>
      </c>
      <c r="JL15" s="18">
        <v>0</v>
      </c>
      <c r="JM15" s="18">
        <v>0</v>
      </c>
      <c r="JN15" s="18">
        <v>0</v>
      </c>
      <c r="JO15" s="18">
        <v>0</v>
      </c>
      <c r="JP15" s="18">
        <v>0</v>
      </c>
      <c r="JQ15" s="18">
        <v>0</v>
      </c>
      <c r="JR15" s="18">
        <v>1</v>
      </c>
      <c r="JS15" s="18">
        <v>1</v>
      </c>
      <c r="JT15" s="18">
        <v>3</v>
      </c>
      <c r="AQG15" s="18" t="s">
        <v>1335</v>
      </c>
      <c r="AQH15" s="18">
        <v>0</v>
      </c>
      <c r="AQI15" s="18">
        <v>0</v>
      </c>
      <c r="AQJ15" s="18">
        <v>1</v>
      </c>
      <c r="AQK15" s="18">
        <v>0</v>
      </c>
      <c r="AQL15" s="18">
        <v>0</v>
      </c>
      <c r="AQM15" s="18">
        <v>1</v>
      </c>
      <c r="AQN15" s="18">
        <v>0</v>
      </c>
      <c r="AQO15" s="18">
        <v>0</v>
      </c>
      <c r="AQP15" s="18">
        <v>0</v>
      </c>
      <c r="AQQ15" s="18">
        <v>0</v>
      </c>
      <c r="AQS15" s="18" t="s">
        <v>1436</v>
      </c>
      <c r="AQT15" s="18">
        <v>1</v>
      </c>
      <c r="AQU15" s="18">
        <v>0</v>
      </c>
      <c r="AQV15" s="18">
        <v>0</v>
      </c>
      <c r="AQW15" s="18">
        <v>1</v>
      </c>
      <c r="AQX15" s="18">
        <v>0</v>
      </c>
      <c r="AQY15" s="18">
        <v>0</v>
      </c>
      <c r="AQZ15" s="18">
        <v>0</v>
      </c>
      <c r="ARA15" s="18">
        <v>0</v>
      </c>
      <c r="ARB15" s="18">
        <v>0</v>
      </c>
      <c r="ARC15" s="18">
        <v>0</v>
      </c>
      <c r="ARD15" s="18">
        <v>0</v>
      </c>
      <c r="ARF15" s="18" t="s">
        <v>1328</v>
      </c>
      <c r="ARG15" s="18" t="s">
        <v>1437</v>
      </c>
      <c r="ARH15" s="18">
        <v>0</v>
      </c>
      <c r="ARI15" s="18">
        <v>0</v>
      </c>
      <c r="ARJ15" s="18">
        <v>1</v>
      </c>
      <c r="ARK15" s="18">
        <v>0</v>
      </c>
      <c r="ARL15" s="18">
        <v>0</v>
      </c>
      <c r="ARM15" s="18">
        <v>0</v>
      </c>
      <c r="ARN15" s="18" t="s">
        <v>1380</v>
      </c>
      <c r="ARO15" s="18" t="s">
        <v>1438</v>
      </c>
      <c r="ARP15" s="18">
        <v>0</v>
      </c>
      <c r="ARQ15" s="18">
        <v>0</v>
      </c>
      <c r="ARR15" s="18">
        <v>0</v>
      </c>
      <c r="ARS15" s="18">
        <v>0</v>
      </c>
      <c r="ART15" s="18">
        <v>0</v>
      </c>
      <c r="ARU15" s="18">
        <v>0</v>
      </c>
      <c r="ARV15" s="18">
        <v>1</v>
      </c>
      <c r="ARW15" s="18">
        <v>1</v>
      </c>
      <c r="ARX15" s="18">
        <v>0</v>
      </c>
      <c r="ARY15" s="18">
        <v>0</v>
      </c>
      <c r="ASA15" s="18" t="s">
        <v>1439</v>
      </c>
      <c r="ASB15" s="18" t="s">
        <v>1383</v>
      </c>
      <c r="ASC15" s="18" t="s">
        <v>1440</v>
      </c>
      <c r="ASD15" s="18">
        <v>0</v>
      </c>
      <c r="ASE15" s="18">
        <v>0</v>
      </c>
      <c r="ASF15" s="18">
        <v>0</v>
      </c>
      <c r="ASG15" s="18">
        <v>0</v>
      </c>
      <c r="ASH15" s="18">
        <v>0</v>
      </c>
      <c r="ASI15" s="18">
        <v>1</v>
      </c>
      <c r="ASJ15" s="18">
        <v>0</v>
      </c>
      <c r="ASK15" s="18">
        <v>0</v>
      </c>
      <c r="ASL15" s="18">
        <v>0</v>
      </c>
      <c r="ASN15" s="18" t="s">
        <v>1441</v>
      </c>
      <c r="ASO15" s="18">
        <v>0</v>
      </c>
      <c r="ASP15" s="18">
        <v>0</v>
      </c>
      <c r="ASQ15" s="18">
        <v>0</v>
      </c>
      <c r="ASR15" s="18">
        <v>0</v>
      </c>
      <c r="ASS15" s="18">
        <v>0</v>
      </c>
      <c r="AST15" s="18">
        <v>0</v>
      </c>
      <c r="ASU15" s="18">
        <v>1</v>
      </c>
      <c r="ASV15" s="18">
        <v>0</v>
      </c>
      <c r="ASW15" s="18">
        <v>0</v>
      </c>
      <c r="ASX15" s="18">
        <v>0</v>
      </c>
      <c r="ASZ15" s="18" t="s">
        <v>1422</v>
      </c>
      <c r="ATA15" s="18">
        <v>0</v>
      </c>
      <c r="ATB15" s="18">
        <v>0</v>
      </c>
      <c r="ATC15" s="18">
        <v>0</v>
      </c>
      <c r="ATD15" s="18">
        <v>0</v>
      </c>
      <c r="ATE15" s="18">
        <v>1</v>
      </c>
      <c r="ATF15" s="18">
        <v>0</v>
      </c>
      <c r="ATG15" s="18">
        <v>0</v>
      </c>
      <c r="ATH15" s="18">
        <v>0</v>
      </c>
      <c r="ATI15" s="18">
        <v>0</v>
      </c>
      <c r="ATK15" s="18" t="s">
        <v>1387</v>
      </c>
      <c r="ATL15" s="18">
        <v>0</v>
      </c>
      <c r="ATM15" s="18">
        <v>0</v>
      </c>
      <c r="ATN15" s="18">
        <v>0</v>
      </c>
      <c r="ATO15" s="18">
        <v>0</v>
      </c>
      <c r="ATP15" s="18">
        <v>0</v>
      </c>
      <c r="ATQ15" s="18">
        <v>1</v>
      </c>
      <c r="ATR15" s="18">
        <v>1</v>
      </c>
      <c r="ATS15" s="18">
        <v>0</v>
      </c>
      <c r="ATT15" s="18">
        <v>0</v>
      </c>
      <c r="ATV15" s="18" t="s">
        <v>1316</v>
      </c>
      <c r="ATW15" s="18" t="s">
        <v>1294</v>
      </c>
      <c r="ATY15" s="18" t="s">
        <v>1442</v>
      </c>
      <c r="ATZ15" s="18" t="s">
        <v>1316</v>
      </c>
      <c r="AUA15" s="18" t="s">
        <v>1294</v>
      </c>
      <c r="AUC15" s="18" t="s">
        <v>1443</v>
      </c>
      <c r="AUD15" s="18" t="s">
        <v>1391</v>
      </c>
      <c r="AUI15" s="18">
        <v>429143792</v>
      </c>
      <c r="AUJ15" s="144">
        <v>45067.76054398148</v>
      </c>
      <c r="AUM15" s="18" t="s">
        <v>1319</v>
      </c>
      <c r="AUN15" s="18" t="s">
        <v>1320</v>
      </c>
      <c r="AUO15" s="18" t="s">
        <v>1321</v>
      </c>
    </row>
    <row r="16" spans="1:1238">
      <c r="A16" s="18">
        <v>15</v>
      </c>
      <c r="B16" s="18" t="s">
        <v>1444</v>
      </c>
      <c r="C16" s="144">
        <v>45065</v>
      </c>
      <c r="D16" s="18" t="s">
        <v>1363</v>
      </c>
      <c r="E16" s="18" t="s">
        <v>1364</v>
      </c>
      <c r="F16" s="144">
        <v>45065.431636944442</v>
      </c>
      <c r="G16" s="144">
        <v>45067.439735983797</v>
      </c>
      <c r="H16" s="18" t="s">
        <v>1286</v>
      </c>
      <c r="K16" s="18" t="s">
        <v>1365</v>
      </c>
      <c r="L16" s="144">
        <v>45065</v>
      </c>
      <c r="M16" s="18" t="s">
        <v>1366</v>
      </c>
      <c r="N16" s="18" t="s">
        <v>1367</v>
      </c>
      <c r="O16" s="18" t="s">
        <v>1368</v>
      </c>
      <c r="P16" s="18" t="s">
        <v>1291</v>
      </c>
      <c r="S16" s="18" t="s">
        <v>1369</v>
      </c>
      <c r="T16" s="18" t="s">
        <v>1370</v>
      </c>
      <c r="V16" s="18" t="s">
        <v>1294</v>
      </c>
      <c r="X16" s="18" t="s">
        <v>1295</v>
      </c>
      <c r="AA16" s="18" t="s">
        <v>1371</v>
      </c>
      <c r="AB16" s="18">
        <v>1</v>
      </c>
      <c r="AC16" s="18">
        <v>0</v>
      </c>
      <c r="AD16" s="18">
        <v>0</v>
      </c>
      <c r="AE16" s="18">
        <v>0</v>
      </c>
      <c r="AF16" s="18">
        <v>1</v>
      </c>
      <c r="AH16" s="18" t="s">
        <v>1298</v>
      </c>
      <c r="AI16" s="18">
        <v>1000</v>
      </c>
      <c r="AJ16" s="18" t="s">
        <v>1300</v>
      </c>
      <c r="AM16" s="18">
        <v>90</v>
      </c>
      <c r="AN16" s="18">
        <v>10</v>
      </c>
      <c r="AO16" s="18">
        <v>0</v>
      </c>
      <c r="AP16" s="18">
        <v>300</v>
      </c>
      <c r="AQ16" s="18">
        <v>648</v>
      </c>
      <c r="BW16" s="18" t="s">
        <v>1294</v>
      </c>
      <c r="BY16" s="18" t="s">
        <v>1371</v>
      </c>
      <c r="BZ16" s="18">
        <v>1</v>
      </c>
      <c r="CA16" s="18">
        <v>0</v>
      </c>
      <c r="CB16" s="18">
        <v>0</v>
      </c>
      <c r="CC16" s="18">
        <v>0</v>
      </c>
      <c r="CE16" s="18" t="s">
        <v>1301</v>
      </c>
      <c r="CF16" s="18">
        <v>1</v>
      </c>
      <c r="CG16" s="18">
        <v>0</v>
      </c>
      <c r="CH16" s="18">
        <v>0</v>
      </c>
      <c r="CI16" s="18">
        <v>0</v>
      </c>
      <c r="CJ16" s="18">
        <v>0</v>
      </c>
      <c r="CK16" s="18">
        <v>0</v>
      </c>
      <c r="CL16" s="18">
        <v>0</v>
      </c>
      <c r="CM16" s="18">
        <v>0</v>
      </c>
      <c r="CN16" s="18">
        <v>0</v>
      </c>
      <c r="CO16" s="18">
        <v>0</v>
      </c>
      <c r="CP16" s="18">
        <v>0</v>
      </c>
      <c r="CS16" s="18" t="s">
        <v>1324</v>
      </c>
      <c r="CT16" s="18">
        <v>0</v>
      </c>
      <c r="CU16" s="18">
        <v>1</v>
      </c>
      <c r="CV16" s="18">
        <v>0</v>
      </c>
      <c r="CW16" s="18">
        <v>0</v>
      </c>
      <c r="CX16" s="18" t="s">
        <v>1371</v>
      </c>
      <c r="CY16" s="18">
        <v>1</v>
      </c>
      <c r="CZ16" s="18">
        <v>0</v>
      </c>
      <c r="DA16" s="18">
        <v>0</v>
      </c>
      <c r="DB16" s="18">
        <v>0</v>
      </c>
      <c r="DC16" s="18" t="s">
        <v>1445</v>
      </c>
      <c r="DD16" s="18">
        <v>1</v>
      </c>
      <c r="DE16" s="18">
        <v>0</v>
      </c>
      <c r="DF16" s="18">
        <v>0</v>
      </c>
      <c r="DG16" s="18">
        <v>0</v>
      </c>
      <c r="DH16" s="18">
        <v>0</v>
      </c>
      <c r="DI16" s="18">
        <v>1</v>
      </c>
      <c r="DJ16" s="18">
        <v>0</v>
      </c>
      <c r="DK16" s="18">
        <v>0</v>
      </c>
      <c r="DL16" s="18">
        <v>1</v>
      </c>
      <c r="DM16" s="18">
        <v>0</v>
      </c>
      <c r="DN16" s="18">
        <v>0</v>
      </c>
      <c r="DO16" s="18">
        <v>0</v>
      </c>
      <c r="EK16" s="18" t="s">
        <v>1372</v>
      </c>
      <c r="EL16" s="18">
        <v>0</v>
      </c>
      <c r="EM16" s="18">
        <v>0</v>
      </c>
      <c r="EN16" s="18">
        <v>0</v>
      </c>
      <c r="EO16" s="18">
        <v>0</v>
      </c>
      <c r="EP16" s="18">
        <v>1</v>
      </c>
      <c r="EQ16" s="18">
        <v>1</v>
      </c>
      <c r="JB16" s="18" t="s">
        <v>1405</v>
      </c>
      <c r="JC16" s="18">
        <v>0</v>
      </c>
      <c r="JD16" s="18">
        <v>0</v>
      </c>
      <c r="JE16" s="18">
        <v>0</v>
      </c>
      <c r="JF16" s="18">
        <v>0</v>
      </c>
      <c r="JG16" s="18">
        <v>0</v>
      </c>
      <c r="JH16" s="18">
        <v>1</v>
      </c>
      <c r="JI16" s="18">
        <v>1</v>
      </c>
      <c r="JJ16" s="18">
        <v>0</v>
      </c>
      <c r="JK16" s="18">
        <v>0</v>
      </c>
      <c r="JL16" s="18">
        <v>0</v>
      </c>
      <c r="JM16" s="18">
        <v>0</v>
      </c>
      <c r="JN16" s="18">
        <v>0</v>
      </c>
      <c r="JO16" s="18">
        <v>0</v>
      </c>
      <c r="JP16" s="18">
        <v>0</v>
      </c>
      <c r="JQ16" s="18">
        <v>0</v>
      </c>
      <c r="JR16" s="18">
        <v>0</v>
      </c>
      <c r="JS16" s="18">
        <v>2</v>
      </c>
      <c r="JT16" s="18">
        <v>4</v>
      </c>
      <c r="MI16" s="18" t="s">
        <v>1298</v>
      </c>
      <c r="MJ16" s="18">
        <v>500</v>
      </c>
      <c r="MK16" s="18" t="s">
        <v>1300</v>
      </c>
      <c r="MN16" s="18">
        <v>60</v>
      </c>
      <c r="MO16" s="18">
        <v>30</v>
      </c>
      <c r="MP16" s="18">
        <v>0</v>
      </c>
      <c r="MQ16" s="18">
        <v>300</v>
      </c>
      <c r="MR16" s="18">
        <v>300</v>
      </c>
      <c r="MT16" s="18" t="s">
        <v>1298</v>
      </c>
      <c r="MU16" s="18">
        <v>200</v>
      </c>
      <c r="MV16" s="18" t="s">
        <v>1300</v>
      </c>
      <c r="MY16" s="18">
        <v>30</v>
      </c>
      <c r="MZ16" s="18">
        <v>30</v>
      </c>
      <c r="NA16" s="18">
        <v>1</v>
      </c>
      <c r="NB16" s="18">
        <v>400</v>
      </c>
      <c r="NC16" s="18">
        <v>200</v>
      </c>
      <c r="QX16" s="18" t="s">
        <v>1294</v>
      </c>
      <c r="QZ16" s="18" t="s">
        <v>1394</v>
      </c>
      <c r="RA16" s="18">
        <v>0</v>
      </c>
      <c r="RB16" s="18">
        <v>0</v>
      </c>
      <c r="RC16" s="18">
        <v>0</v>
      </c>
      <c r="RD16" s="18">
        <v>0</v>
      </c>
      <c r="RE16" s="18">
        <v>0</v>
      </c>
      <c r="RF16" s="18">
        <v>1</v>
      </c>
      <c r="RG16" s="18">
        <v>1</v>
      </c>
      <c r="RH16" s="18">
        <v>0</v>
      </c>
      <c r="RI16" s="18">
        <v>0</v>
      </c>
      <c r="RJ16" s="18">
        <v>0</v>
      </c>
      <c r="RK16" s="18">
        <v>0</v>
      </c>
      <c r="RL16" s="18">
        <v>0</v>
      </c>
      <c r="RM16" s="18">
        <v>0</v>
      </c>
      <c r="RN16" s="18">
        <v>0</v>
      </c>
      <c r="RO16" s="18">
        <v>0</v>
      </c>
      <c r="RP16" s="18">
        <v>0</v>
      </c>
      <c r="RR16" s="18" t="s">
        <v>1376</v>
      </c>
      <c r="RS16" s="18">
        <v>1</v>
      </c>
      <c r="RT16" s="18">
        <v>0</v>
      </c>
      <c r="RU16" s="18">
        <v>0</v>
      </c>
      <c r="RV16" s="18">
        <v>1</v>
      </c>
      <c r="RW16" s="18">
        <v>0</v>
      </c>
      <c r="RX16" s="18">
        <v>0</v>
      </c>
      <c r="RY16" s="18">
        <v>0</v>
      </c>
      <c r="RZ16" s="18">
        <v>0</v>
      </c>
      <c r="SA16" s="18">
        <v>0</v>
      </c>
      <c r="SB16" s="18">
        <v>0</v>
      </c>
      <c r="SC16" s="18">
        <v>0</v>
      </c>
      <c r="SF16" s="18" t="s">
        <v>1324</v>
      </c>
      <c r="SG16" s="18">
        <v>0</v>
      </c>
      <c r="SH16" s="18">
        <v>1</v>
      </c>
      <c r="SI16" s="18">
        <v>0</v>
      </c>
      <c r="SJ16" s="18">
        <v>0</v>
      </c>
      <c r="SK16" s="18" t="s">
        <v>1446</v>
      </c>
      <c r="SL16" s="18">
        <v>0</v>
      </c>
      <c r="SM16" s="18">
        <v>0</v>
      </c>
      <c r="SN16" s="18">
        <v>0</v>
      </c>
      <c r="SO16" s="18">
        <v>0</v>
      </c>
      <c r="SP16" s="18">
        <v>0</v>
      </c>
      <c r="SQ16" s="18">
        <v>0</v>
      </c>
      <c r="SR16" s="18">
        <v>1</v>
      </c>
      <c r="SS16" s="18">
        <v>0</v>
      </c>
      <c r="ST16" s="18">
        <v>0</v>
      </c>
      <c r="SU16" s="18">
        <v>0</v>
      </c>
      <c r="SV16" s="18">
        <v>0</v>
      </c>
      <c r="SW16" s="18">
        <v>0</v>
      </c>
      <c r="SX16" s="18">
        <v>0</v>
      </c>
      <c r="SY16" s="18">
        <v>0</v>
      </c>
      <c r="SZ16" s="18">
        <v>0</v>
      </c>
      <c r="TA16" s="18">
        <v>0</v>
      </c>
      <c r="TB16" s="18" t="s">
        <v>1447</v>
      </c>
      <c r="TC16" s="18">
        <v>1</v>
      </c>
      <c r="TD16" s="18">
        <v>0</v>
      </c>
      <c r="TE16" s="18">
        <v>0</v>
      </c>
      <c r="TF16" s="18">
        <v>0</v>
      </c>
      <c r="TG16" s="18">
        <v>0</v>
      </c>
      <c r="TH16" s="18">
        <v>1</v>
      </c>
      <c r="TI16" s="18">
        <v>0</v>
      </c>
      <c r="TJ16" s="18">
        <v>0</v>
      </c>
      <c r="TK16" s="18">
        <v>0</v>
      </c>
      <c r="TL16" s="18">
        <v>0</v>
      </c>
      <c r="TM16" s="18">
        <v>0</v>
      </c>
      <c r="TN16" s="18">
        <v>0</v>
      </c>
      <c r="AQG16" s="18" t="s">
        <v>1448</v>
      </c>
      <c r="AQH16" s="18">
        <v>0</v>
      </c>
      <c r="AQI16" s="18">
        <v>0</v>
      </c>
      <c r="AQJ16" s="18">
        <v>1</v>
      </c>
      <c r="AQK16" s="18">
        <v>0</v>
      </c>
      <c r="AQL16" s="18">
        <v>0</v>
      </c>
      <c r="AQM16" s="18">
        <v>1</v>
      </c>
      <c r="AQN16" s="18">
        <v>0</v>
      </c>
      <c r="AQO16" s="18">
        <v>1</v>
      </c>
      <c r="AQP16" s="18">
        <v>0</v>
      </c>
      <c r="AQQ16" s="18">
        <v>0</v>
      </c>
      <c r="AQR16" s="18" t="s">
        <v>1449</v>
      </c>
      <c r="AQS16" s="18" t="s">
        <v>1414</v>
      </c>
      <c r="AQT16" s="18">
        <v>1</v>
      </c>
      <c r="AQU16" s="18">
        <v>0</v>
      </c>
      <c r="AQV16" s="18">
        <v>0</v>
      </c>
      <c r="AQW16" s="18">
        <v>1</v>
      </c>
      <c r="AQX16" s="18">
        <v>0</v>
      </c>
      <c r="AQY16" s="18">
        <v>0</v>
      </c>
      <c r="AQZ16" s="18">
        <v>0</v>
      </c>
      <c r="ARA16" s="18">
        <v>0</v>
      </c>
      <c r="ARB16" s="18">
        <v>0</v>
      </c>
      <c r="ARC16" s="18">
        <v>0</v>
      </c>
      <c r="ARD16" s="18">
        <v>0</v>
      </c>
      <c r="ARF16" s="18" t="s">
        <v>1328</v>
      </c>
      <c r="ARG16" s="18" t="s">
        <v>1312</v>
      </c>
      <c r="ARH16" s="18">
        <v>0</v>
      </c>
      <c r="ARI16" s="18">
        <v>1</v>
      </c>
      <c r="ARJ16" s="18">
        <v>0</v>
      </c>
      <c r="ARK16" s="18">
        <v>0</v>
      </c>
      <c r="ARL16" s="18">
        <v>0</v>
      </c>
      <c r="ARM16" s="18">
        <v>0</v>
      </c>
      <c r="ARN16" s="18" t="s">
        <v>1380</v>
      </c>
      <c r="ARO16" s="18" t="s">
        <v>1372</v>
      </c>
      <c r="ARP16" s="18">
        <v>1</v>
      </c>
      <c r="ARQ16" s="18">
        <v>0</v>
      </c>
      <c r="ARR16" s="18">
        <v>0</v>
      </c>
      <c r="ARS16" s="18">
        <v>0</v>
      </c>
      <c r="ART16" s="18">
        <v>0</v>
      </c>
      <c r="ARU16" s="18">
        <v>0</v>
      </c>
      <c r="ARV16" s="18">
        <v>0</v>
      </c>
      <c r="ARW16" s="18">
        <v>0</v>
      </c>
      <c r="ARX16" s="18">
        <v>0</v>
      </c>
      <c r="ARY16" s="18">
        <v>0</v>
      </c>
      <c r="ASB16" s="18" t="s">
        <v>1383</v>
      </c>
      <c r="ASC16" s="18" t="s">
        <v>1450</v>
      </c>
      <c r="ASD16" s="18">
        <v>0</v>
      </c>
      <c r="ASE16" s="18">
        <v>0</v>
      </c>
      <c r="ASF16" s="18">
        <v>1</v>
      </c>
      <c r="ASG16" s="18">
        <v>0</v>
      </c>
      <c r="ASH16" s="18">
        <v>0</v>
      </c>
      <c r="ASI16" s="18">
        <v>0</v>
      </c>
      <c r="ASJ16" s="18">
        <v>0</v>
      </c>
      <c r="ASK16" s="18">
        <v>0</v>
      </c>
      <c r="ASL16" s="18">
        <v>0</v>
      </c>
      <c r="ASN16" s="18" t="s">
        <v>1315</v>
      </c>
      <c r="ASO16" s="18">
        <v>0</v>
      </c>
      <c r="ASP16" s="18">
        <v>0</v>
      </c>
      <c r="ASQ16" s="18">
        <v>0</v>
      </c>
      <c r="ASR16" s="18">
        <v>0</v>
      </c>
      <c r="ASS16" s="18">
        <v>0</v>
      </c>
      <c r="AST16" s="18">
        <v>0</v>
      </c>
      <c r="ASU16" s="18">
        <v>0</v>
      </c>
      <c r="ASV16" s="18">
        <v>0</v>
      </c>
      <c r="ASW16" s="18">
        <v>1</v>
      </c>
      <c r="ASX16" s="18">
        <v>0</v>
      </c>
      <c r="ASZ16" s="18" t="s">
        <v>1422</v>
      </c>
      <c r="ATA16" s="18">
        <v>0</v>
      </c>
      <c r="ATB16" s="18">
        <v>0</v>
      </c>
      <c r="ATC16" s="18">
        <v>0</v>
      </c>
      <c r="ATD16" s="18">
        <v>0</v>
      </c>
      <c r="ATE16" s="18">
        <v>1</v>
      </c>
      <c r="ATF16" s="18">
        <v>0</v>
      </c>
      <c r="ATG16" s="18">
        <v>0</v>
      </c>
      <c r="ATH16" s="18">
        <v>0</v>
      </c>
      <c r="ATI16" s="18">
        <v>0</v>
      </c>
      <c r="ATK16" s="18" t="s">
        <v>1451</v>
      </c>
      <c r="ATL16" s="18">
        <v>0</v>
      </c>
      <c r="ATM16" s="18">
        <v>0</v>
      </c>
      <c r="ATN16" s="18">
        <v>0</v>
      </c>
      <c r="ATO16" s="18">
        <v>0</v>
      </c>
      <c r="ATP16" s="18">
        <v>1</v>
      </c>
      <c r="ATQ16" s="18">
        <v>1</v>
      </c>
      <c r="ATR16" s="18">
        <v>1</v>
      </c>
      <c r="ATS16" s="18">
        <v>0</v>
      </c>
      <c r="ATT16" s="18">
        <v>0</v>
      </c>
      <c r="ATV16" s="18" t="s">
        <v>1316</v>
      </c>
      <c r="ATW16" s="18" t="s">
        <v>1294</v>
      </c>
      <c r="ATY16" s="18" t="s">
        <v>1452</v>
      </c>
      <c r="ATZ16" s="18" t="s">
        <v>1316</v>
      </c>
      <c r="AUA16" s="18" t="s">
        <v>1294</v>
      </c>
      <c r="AUC16" s="18" t="s">
        <v>1453</v>
      </c>
      <c r="AUD16" s="18" t="s">
        <v>1454</v>
      </c>
      <c r="AUF16" s="18" t="s">
        <v>1391</v>
      </c>
      <c r="AUI16" s="18">
        <v>429143916</v>
      </c>
      <c r="AUJ16" s="144">
        <v>45067.760891203703</v>
      </c>
      <c r="AUM16" s="18" t="s">
        <v>1319</v>
      </c>
      <c r="AUN16" s="18" t="s">
        <v>1320</v>
      </c>
      <c r="AUO16" s="18" t="s">
        <v>1321</v>
      </c>
    </row>
    <row r="17" spans="1:566 1125:1237">
      <c r="A17" s="18">
        <v>16</v>
      </c>
      <c r="B17" s="18" t="s">
        <v>1455</v>
      </c>
      <c r="C17" s="144">
        <v>45066</v>
      </c>
      <c r="D17" s="18" t="s">
        <v>1456</v>
      </c>
      <c r="E17" s="18" t="s">
        <v>1457</v>
      </c>
      <c r="F17" s="144">
        <v>45066.337637256947</v>
      </c>
      <c r="G17" s="144">
        <v>45068.456930416673</v>
      </c>
      <c r="H17" s="18" t="s">
        <v>1286</v>
      </c>
      <c r="K17" s="18" t="s">
        <v>1458</v>
      </c>
      <c r="L17" s="144">
        <v>45066</v>
      </c>
      <c r="M17" s="18" t="s">
        <v>1366</v>
      </c>
      <c r="N17" s="18" t="s">
        <v>1459</v>
      </c>
      <c r="O17" s="18" t="s">
        <v>1460</v>
      </c>
      <c r="P17" s="18" t="s">
        <v>1291</v>
      </c>
      <c r="S17" s="18" t="s">
        <v>1461</v>
      </c>
      <c r="T17" s="18" t="s">
        <v>1462</v>
      </c>
      <c r="V17" s="18" t="s">
        <v>1294</v>
      </c>
      <c r="X17" s="18" t="s">
        <v>1295</v>
      </c>
      <c r="AA17" s="18" t="s">
        <v>1371</v>
      </c>
      <c r="AB17" s="18">
        <v>1</v>
      </c>
      <c r="AC17" s="18">
        <v>0</v>
      </c>
      <c r="AD17" s="18">
        <v>0</v>
      </c>
      <c r="AE17" s="18">
        <v>0</v>
      </c>
      <c r="AF17" s="18">
        <v>1</v>
      </c>
      <c r="AH17" s="18" t="s">
        <v>1298</v>
      </c>
      <c r="AI17" s="18">
        <v>1250</v>
      </c>
      <c r="AJ17" s="18" t="s">
        <v>1300</v>
      </c>
      <c r="AM17" s="18">
        <v>15</v>
      </c>
      <c r="AN17" s="18">
        <v>14</v>
      </c>
      <c r="AO17" s="18">
        <v>0</v>
      </c>
      <c r="AP17" s="18">
        <v>72</v>
      </c>
      <c r="AQ17" s="18">
        <v>0</v>
      </c>
      <c r="BW17" s="18" t="s">
        <v>1294</v>
      </c>
      <c r="BY17" s="18" t="s">
        <v>1371</v>
      </c>
      <c r="BZ17" s="18">
        <v>1</v>
      </c>
      <c r="CA17" s="18">
        <v>0</v>
      </c>
      <c r="CB17" s="18">
        <v>0</v>
      </c>
      <c r="CC17" s="18">
        <v>0</v>
      </c>
      <c r="CE17" s="18" t="s">
        <v>1463</v>
      </c>
      <c r="CF17" s="18">
        <v>0</v>
      </c>
      <c r="CG17" s="18">
        <v>0</v>
      </c>
      <c r="CH17" s="18">
        <v>0</v>
      </c>
      <c r="CI17" s="18">
        <v>1</v>
      </c>
      <c r="CJ17" s="18">
        <v>0</v>
      </c>
      <c r="CK17" s="18">
        <v>0</v>
      </c>
      <c r="CL17" s="18">
        <v>1</v>
      </c>
      <c r="CM17" s="18">
        <v>0</v>
      </c>
      <c r="CN17" s="18">
        <v>0</v>
      </c>
      <c r="CO17" s="18">
        <v>0</v>
      </c>
      <c r="CP17" s="18">
        <v>0</v>
      </c>
      <c r="CS17" s="18" t="s">
        <v>1333</v>
      </c>
      <c r="CT17" s="18">
        <v>1</v>
      </c>
      <c r="CU17" s="18">
        <v>0</v>
      </c>
      <c r="CV17" s="18">
        <v>0</v>
      </c>
      <c r="CW17" s="18">
        <v>0</v>
      </c>
      <c r="EK17" s="18" t="s">
        <v>1464</v>
      </c>
      <c r="EL17" s="18">
        <v>1</v>
      </c>
      <c r="EM17" s="18">
        <v>1</v>
      </c>
      <c r="EN17" s="18">
        <v>0</v>
      </c>
      <c r="EO17" s="18">
        <v>1</v>
      </c>
      <c r="EP17" s="18">
        <v>0</v>
      </c>
      <c r="EQ17" s="18">
        <v>3</v>
      </c>
      <c r="ES17" s="18" t="s">
        <v>1298</v>
      </c>
      <c r="ET17" s="18">
        <v>5000</v>
      </c>
      <c r="EU17" s="18" t="s">
        <v>1300</v>
      </c>
      <c r="EX17" s="18">
        <v>25</v>
      </c>
      <c r="EY17" s="18">
        <v>30</v>
      </c>
      <c r="EZ17" s="18">
        <v>1</v>
      </c>
      <c r="FA17" s="18">
        <v>40</v>
      </c>
      <c r="FB17" s="18">
        <v>0</v>
      </c>
      <c r="FD17" s="18" t="s">
        <v>1298</v>
      </c>
      <c r="FE17" s="18">
        <v>20000</v>
      </c>
      <c r="FF17" s="18" t="s">
        <v>1300</v>
      </c>
      <c r="FI17" s="18">
        <v>20</v>
      </c>
      <c r="FJ17" s="18">
        <v>0</v>
      </c>
      <c r="FK17" s="18">
        <v>0</v>
      </c>
      <c r="FL17" s="18">
        <v>200</v>
      </c>
      <c r="FM17" s="18">
        <v>0</v>
      </c>
      <c r="FZ17" s="18" t="s">
        <v>1298</v>
      </c>
      <c r="GA17" s="18">
        <v>2000</v>
      </c>
      <c r="GB17" s="18" t="s">
        <v>1300</v>
      </c>
      <c r="GE17" s="18">
        <v>30</v>
      </c>
      <c r="GF17" s="18">
        <v>0</v>
      </c>
      <c r="GG17" s="18">
        <v>0</v>
      </c>
      <c r="GH17" s="18">
        <v>240</v>
      </c>
      <c r="GI17" s="18">
        <v>0</v>
      </c>
      <c r="GK17" s="18" t="s">
        <v>1294</v>
      </c>
      <c r="GM17" s="18" t="s">
        <v>1464</v>
      </c>
      <c r="GN17" s="18">
        <v>1</v>
      </c>
      <c r="GO17" s="18">
        <v>1</v>
      </c>
      <c r="GP17" s="18">
        <v>0</v>
      </c>
      <c r="GQ17" s="18">
        <v>1</v>
      </c>
      <c r="GR17" s="18">
        <v>0</v>
      </c>
      <c r="GT17" s="18" t="s">
        <v>1465</v>
      </c>
      <c r="GU17" s="18">
        <v>1</v>
      </c>
      <c r="GV17" s="18">
        <v>0</v>
      </c>
      <c r="GW17" s="18">
        <v>0</v>
      </c>
      <c r="GX17" s="18">
        <v>1</v>
      </c>
      <c r="GY17" s="18">
        <v>0</v>
      </c>
      <c r="GZ17" s="18">
        <v>0</v>
      </c>
      <c r="HA17" s="18">
        <v>0</v>
      </c>
      <c r="HB17" s="18">
        <v>0</v>
      </c>
      <c r="HC17" s="18">
        <v>0</v>
      </c>
      <c r="HD17" s="18">
        <v>0</v>
      </c>
      <c r="HE17" s="18">
        <v>0</v>
      </c>
      <c r="HH17" s="18" t="s">
        <v>1324</v>
      </c>
      <c r="HI17" s="18">
        <v>0</v>
      </c>
      <c r="HJ17" s="18">
        <v>1</v>
      </c>
      <c r="HK17" s="18">
        <v>0</v>
      </c>
      <c r="HL17" s="18">
        <v>0</v>
      </c>
      <c r="HM17" s="18" t="s">
        <v>1464</v>
      </c>
      <c r="HN17" s="18">
        <v>1</v>
      </c>
      <c r="HO17" s="18">
        <v>1</v>
      </c>
      <c r="HP17" s="18">
        <v>0</v>
      </c>
      <c r="HQ17" s="18">
        <v>1</v>
      </c>
      <c r="HR17" s="18">
        <v>0</v>
      </c>
      <c r="HS17" s="18" t="s">
        <v>1435</v>
      </c>
      <c r="HT17" s="18">
        <v>1</v>
      </c>
      <c r="HU17" s="18">
        <v>0</v>
      </c>
      <c r="HV17" s="18">
        <v>0</v>
      </c>
      <c r="HW17" s="18">
        <v>0</v>
      </c>
      <c r="HX17" s="18">
        <v>0</v>
      </c>
      <c r="HY17" s="18">
        <v>0</v>
      </c>
      <c r="HZ17" s="18">
        <v>0</v>
      </c>
      <c r="IA17" s="18">
        <v>0</v>
      </c>
      <c r="IB17" s="18">
        <v>1</v>
      </c>
      <c r="IC17" s="18">
        <v>0</v>
      </c>
      <c r="ID17" s="18">
        <v>0</v>
      </c>
      <c r="IE17" s="18">
        <v>0</v>
      </c>
      <c r="JB17" s="18" t="s">
        <v>1466</v>
      </c>
      <c r="JC17" s="18">
        <v>0</v>
      </c>
      <c r="JD17" s="18">
        <v>1</v>
      </c>
      <c r="JE17" s="18">
        <v>1</v>
      </c>
      <c r="JF17" s="18">
        <v>1</v>
      </c>
      <c r="JG17" s="18">
        <v>1</v>
      </c>
      <c r="JH17" s="18">
        <v>1</v>
      </c>
      <c r="JI17" s="18">
        <v>0</v>
      </c>
      <c r="JJ17" s="18">
        <v>0</v>
      </c>
      <c r="JK17" s="18">
        <v>1</v>
      </c>
      <c r="JL17" s="18">
        <v>1</v>
      </c>
      <c r="JM17" s="18">
        <v>1</v>
      </c>
      <c r="JN17" s="18">
        <v>0</v>
      </c>
      <c r="JO17" s="18">
        <v>0</v>
      </c>
      <c r="JP17" s="18">
        <v>1</v>
      </c>
      <c r="JQ17" s="18">
        <v>1</v>
      </c>
      <c r="JR17" s="18">
        <v>0</v>
      </c>
      <c r="JS17" s="18">
        <v>10</v>
      </c>
      <c r="JT17" s="18">
        <v>14</v>
      </c>
      <c r="KG17" s="18" t="s">
        <v>1467</v>
      </c>
      <c r="KH17" s="18" t="s">
        <v>1306</v>
      </c>
      <c r="KI17" s="18">
        <v>1</v>
      </c>
      <c r="KJ17" s="18">
        <v>0</v>
      </c>
      <c r="KK17" s="18">
        <v>2500</v>
      </c>
      <c r="KM17" s="18" t="s">
        <v>1305</v>
      </c>
      <c r="KP17" s="18">
        <v>30</v>
      </c>
      <c r="KQ17" s="18">
        <v>3</v>
      </c>
      <c r="KR17" s="18">
        <v>0</v>
      </c>
      <c r="KS17" s="18">
        <v>1000</v>
      </c>
      <c r="KT17" s="18">
        <v>500</v>
      </c>
      <c r="KV17" s="18" t="s">
        <v>1298</v>
      </c>
      <c r="KW17" s="18" t="s">
        <v>1468</v>
      </c>
      <c r="KX17" s="18">
        <v>0</v>
      </c>
      <c r="KY17" s="18">
        <v>1</v>
      </c>
      <c r="KZ17" s="18">
        <v>1</v>
      </c>
      <c r="LB17" s="18">
        <v>3750</v>
      </c>
      <c r="LC17" s="18">
        <v>7500</v>
      </c>
      <c r="LD17" s="18" t="s">
        <v>1469</v>
      </c>
      <c r="LG17" s="18">
        <v>20</v>
      </c>
      <c r="LH17" s="18">
        <v>0</v>
      </c>
      <c r="LI17" s="18">
        <v>0</v>
      </c>
      <c r="LJ17" s="18">
        <v>50</v>
      </c>
      <c r="LK17" s="18">
        <v>0</v>
      </c>
      <c r="LM17" s="18" t="s">
        <v>1298</v>
      </c>
      <c r="LN17" s="18">
        <v>8000</v>
      </c>
      <c r="LO17" s="18" t="s">
        <v>1300</v>
      </c>
      <c r="LR17" s="18">
        <v>30</v>
      </c>
      <c r="LS17" s="18">
        <v>30</v>
      </c>
      <c r="LT17" s="18">
        <v>1</v>
      </c>
      <c r="LU17" s="18">
        <v>10</v>
      </c>
      <c r="LV17" s="18">
        <v>0</v>
      </c>
      <c r="LX17" s="18" t="s">
        <v>1298</v>
      </c>
      <c r="LY17" s="18">
        <v>6500</v>
      </c>
      <c r="LZ17" s="18" t="s">
        <v>1300</v>
      </c>
      <c r="MC17" s="18">
        <v>30</v>
      </c>
      <c r="MD17" s="18">
        <v>30</v>
      </c>
      <c r="ME17" s="18">
        <v>1</v>
      </c>
      <c r="MF17" s="18">
        <v>10</v>
      </c>
      <c r="MG17" s="18">
        <v>0</v>
      </c>
      <c r="MI17" s="18" t="s">
        <v>1298</v>
      </c>
      <c r="MJ17" s="18">
        <v>300</v>
      </c>
      <c r="MK17" s="18" t="s">
        <v>1300</v>
      </c>
      <c r="MN17" s="18">
        <v>30</v>
      </c>
      <c r="MO17" s="18">
        <v>30</v>
      </c>
      <c r="MP17" s="18">
        <v>1</v>
      </c>
      <c r="MQ17" s="18">
        <v>120</v>
      </c>
      <c r="MR17" s="18">
        <v>0</v>
      </c>
      <c r="NV17" s="18" t="s">
        <v>1298</v>
      </c>
      <c r="NW17" s="18">
        <v>700</v>
      </c>
      <c r="NX17" s="18" t="s">
        <v>1300</v>
      </c>
      <c r="OA17" s="18">
        <v>30</v>
      </c>
      <c r="OB17" s="18">
        <v>30</v>
      </c>
      <c r="OC17" s="18">
        <v>1</v>
      </c>
      <c r="OD17" s="18">
        <v>120</v>
      </c>
      <c r="OE17" s="18">
        <v>0</v>
      </c>
      <c r="OG17" s="18" t="s">
        <v>1298</v>
      </c>
      <c r="OH17" s="18">
        <v>3500</v>
      </c>
      <c r="OI17" s="18" t="s">
        <v>1300</v>
      </c>
      <c r="OL17" s="18">
        <v>30</v>
      </c>
      <c r="OM17" s="18">
        <v>30</v>
      </c>
      <c r="ON17" s="18">
        <v>1</v>
      </c>
      <c r="OO17" s="18">
        <v>140</v>
      </c>
      <c r="OP17" s="18">
        <v>0</v>
      </c>
      <c r="OR17" s="18" t="s">
        <v>1298</v>
      </c>
      <c r="OS17" s="18">
        <v>2500</v>
      </c>
      <c r="OT17" s="18" t="s">
        <v>1300</v>
      </c>
      <c r="OW17" s="18">
        <v>30</v>
      </c>
      <c r="OX17" s="18">
        <v>40</v>
      </c>
      <c r="OY17" s="18">
        <v>1</v>
      </c>
      <c r="OZ17" s="18">
        <v>50</v>
      </c>
      <c r="PA17" s="18">
        <v>0</v>
      </c>
      <c r="PY17" s="18" t="s">
        <v>1298</v>
      </c>
      <c r="PZ17" s="18" t="s">
        <v>1294</v>
      </c>
      <c r="QA17" s="18">
        <v>2000</v>
      </c>
      <c r="QD17" s="18" t="s">
        <v>1300</v>
      </c>
      <c r="QG17" s="18">
        <v>30</v>
      </c>
      <c r="QH17" s="18">
        <v>60</v>
      </c>
      <c r="QI17" s="18">
        <v>1</v>
      </c>
      <c r="QJ17" s="18">
        <v>300</v>
      </c>
      <c r="QK17" s="18">
        <v>0</v>
      </c>
      <c r="QM17" s="18" t="s">
        <v>1298</v>
      </c>
      <c r="QN17" s="18">
        <v>250</v>
      </c>
      <c r="QO17" s="18" t="s">
        <v>1300</v>
      </c>
      <c r="QR17" s="18">
        <v>500</v>
      </c>
      <c r="QS17" s="18">
        <v>30</v>
      </c>
      <c r="QT17" s="18">
        <v>0</v>
      </c>
      <c r="QU17" s="18">
        <v>1000</v>
      </c>
      <c r="QV17" s="18">
        <v>0</v>
      </c>
      <c r="QX17" s="18" t="s">
        <v>1294</v>
      </c>
      <c r="QZ17" s="18" t="s">
        <v>1470</v>
      </c>
      <c r="RA17" s="18">
        <v>0</v>
      </c>
      <c r="RB17" s="18">
        <v>0</v>
      </c>
      <c r="RC17" s="18">
        <v>0</v>
      </c>
      <c r="RD17" s="18">
        <v>1</v>
      </c>
      <c r="RE17" s="18">
        <v>1</v>
      </c>
      <c r="RF17" s="18">
        <v>1</v>
      </c>
      <c r="RG17" s="18">
        <v>0</v>
      </c>
      <c r="RH17" s="18">
        <v>0</v>
      </c>
      <c r="RI17" s="18">
        <v>1</v>
      </c>
      <c r="RJ17" s="18">
        <v>1</v>
      </c>
      <c r="RK17" s="18">
        <v>0</v>
      </c>
      <c r="RL17" s="18">
        <v>0</v>
      </c>
      <c r="RM17" s="18">
        <v>0</v>
      </c>
      <c r="RN17" s="18">
        <v>0</v>
      </c>
      <c r="RO17" s="18">
        <v>1</v>
      </c>
      <c r="RP17" s="18">
        <v>0</v>
      </c>
      <c r="RR17" s="18" t="s">
        <v>1471</v>
      </c>
      <c r="RS17" s="18">
        <v>1</v>
      </c>
      <c r="RT17" s="18">
        <v>0</v>
      </c>
      <c r="RU17" s="18">
        <v>0</v>
      </c>
      <c r="RV17" s="18">
        <v>1</v>
      </c>
      <c r="RW17" s="18">
        <v>0</v>
      </c>
      <c r="RX17" s="18">
        <v>1</v>
      </c>
      <c r="RY17" s="18">
        <v>1</v>
      </c>
      <c r="RZ17" s="18">
        <v>0</v>
      </c>
      <c r="SA17" s="18">
        <v>0</v>
      </c>
      <c r="SB17" s="18">
        <v>0</v>
      </c>
      <c r="SC17" s="18">
        <v>0</v>
      </c>
      <c r="SF17" s="18" t="s">
        <v>1472</v>
      </c>
      <c r="SG17" s="18">
        <v>0</v>
      </c>
      <c r="SH17" s="18">
        <v>1</v>
      </c>
      <c r="SI17" s="18">
        <v>1</v>
      </c>
      <c r="SJ17" s="18">
        <v>0</v>
      </c>
      <c r="SK17" s="18" t="s">
        <v>1473</v>
      </c>
      <c r="SL17" s="18">
        <v>0</v>
      </c>
      <c r="SM17" s="18">
        <v>0</v>
      </c>
      <c r="SN17" s="18">
        <v>0</v>
      </c>
      <c r="SO17" s="18">
        <v>1</v>
      </c>
      <c r="SP17" s="18">
        <v>1</v>
      </c>
      <c r="SQ17" s="18">
        <v>0</v>
      </c>
      <c r="SR17" s="18">
        <v>0</v>
      </c>
      <c r="SS17" s="18">
        <v>0</v>
      </c>
      <c r="ST17" s="18">
        <v>0</v>
      </c>
      <c r="SU17" s="18">
        <v>0</v>
      </c>
      <c r="SV17" s="18">
        <v>0</v>
      </c>
      <c r="SW17" s="18">
        <v>0</v>
      </c>
      <c r="SX17" s="18">
        <v>0</v>
      </c>
      <c r="SY17" s="18">
        <v>0</v>
      </c>
      <c r="SZ17" s="18">
        <v>0</v>
      </c>
      <c r="TA17" s="18">
        <v>0</v>
      </c>
      <c r="TB17" s="18" t="s">
        <v>1435</v>
      </c>
      <c r="TC17" s="18">
        <v>1</v>
      </c>
      <c r="TD17" s="18">
        <v>0</v>
      </c>
      <c r="TE17" s="18">
        <v>0</v>
      </c>
      <c r="TF17" s="18">
        <v>0</v>
      </c>
      <c r="TG17" s="18">
        <v>0</v>
      </c>
      <c r="TH17" s="18">
        <v>0</v>
      </c>
      <c r="TI17" s="18">
        <v>0</v>
      </c>
      <c r="TJ17" s="18">
        <v>0</v>
      </c>
      <c r="TK17" s="18">
        <v>1</v>
      </c>
      <c r="TL17" s="18">
        <v>0</v>
      </c>
      <c r="TM17" s="18">
        <v>0</v>
      </c>
      <c r="TN17" s="18">
        <v>0</v>
      </c>
      <c r="TP17" s="18" t="s">
        <v>1474</v>
      </c>
      <c r="TQ17" s="18">
        <v>0</v>
      </c>
      <c r="TR17" s="18">
        <v>1</v>
      </c>
      <c r="TS17" s="18">
        <v>0</v>
      </c>
      <c r="TT17" s="18">
        <v>0</v>
      </c>
      <c r="TU17" s="18">
        <v>0</v>
      </c>
      <c r="TV17" s="18">
        <v>0</v>
      </c>
      <c r="TW17" s="18">
        <v>0</v>
      </c>
      <c r="TX17" s="18">
        <v>0</v>
      </c>
      <c r="TY17" s="18">
        <v>0</v>
      </c>
      <c r="TZ17" s="18">
        <v>0</v>
      </c>
      <c r="UA17" s="18">
        <v>0</v>
      </c>
      <c r="UB17" s="18">
        <v>0</v>
      </c>
      <c r="UC17" s="18">
        <v>0</v>
      </c>
      <c r="UD17" s="18">
        <v>0</v>
      </c>
      <c r="UE17" s="18">
        <v>0</v>
      </c>
      <c r="UF17" s="18">
        <v>0</v>
      </c>
      <c r="UG17" s="18" t="s">
        <v>1381</v>
      </c>
      <c r="UH17" s="18">
        <v>0</v>
      </c>
      <c r="UI17" s="18">
        <v>0</v>
      </c>
      <c r="UJ17" s="18">
        <v>0</v>
      </c>
      <c r="UK17" s="18">
        <v>0</v>
      </c>
      <c r="UL17" s="18">
        <v>0</v>
      </c>
      <c r="UM17" s="18">
        <v>0</v>
      </c>
      <c r="UN17" s="18">
        <v>0</v>
      </c>
      <c r="UO17" s="18">
        <v>0</v>
      </c>
      <c r="UP17" s="18">
        <v>0</v>
      </c>
      <c r="UQ17" s="18">
        <v>0</v>
      </c>
      <c r="UR17" s="18">
        <v>1</v>
      </c>
      <c r="US17" s="18">
        <v>0</v>
      </c>
      <c r="UT17" s="18" t="s">
        <v>1475</v>
      </c>
      <c r="AQG17" s="18" t="s">
        <v>1476</v>
      </c>
      <c r="AQH17" s="18">
        <v>0</v>
      </c>
      <c r="AQI17" s="18">
        <v>1</v>
      </c>
      <c r="AQJ17" s="18">
        <v>1</v>
      </c>
      <c r="AQK17" s="18">
        <v>1</v>
      </c>
      <c r="AQL17" s="18">
        <v>1</v>
      </c>
      <c r="AQM17" s="18">
        <v>1</v>
      </c>
      <c r="AQN17" s="18">
        <v>0</v>
      </c>
      <c r="AQO17" s="18">
        <v>0</v>
      </c>
      <c r="AQP17" s="18">
        <v>0</v>
      </c>
      <c r="AQQ17" s="18">
        <v>0</v>
      </c>
      <c r="AQS17" s="18" t="s">
        <v>1477</v>
      </c>
      <c r="AQT17" s="18">
        <v>0</v>
      </c>
      <c r="AQU17" s="18">
        <v>0</v>
      </c>
      <c r="AQV17" s="18">
        <v>1</v>
      </c>
      <c r="AQW17" s="18">
        <v>1</v>
      </c>
      <c r="AQX17" s="18">
        <v>0</v>
      </c>
      <c r="AQY17" s="18">
        <v>0</v>
      </c>
      <c r="AQZ17" s="18">
        <v>0</v>
      </c>
      <c r="ARA17" s="18">
        <v>0</v>
      </c>
      <c r="ARB17" s="18">
        <v>0</v>
      </c>
      <c r="ARC17" s="18">
        <v>0</v>
      </c>
      <c r="ARD17" s="18">
        <v>0</v>
      </c>
      <c r="ARF17" s="18" t="s">
        <v>1328</v>
      </c>
      <c r="ARG17" s="18" t="s">
        <v>1478</v>
      </c>
      <c r="ARH17" s="18">
        <v>0</v>
      </c>
      <c r="ARI17" s="18">
        <v>1</v>
      </c>
      <c r="ARJ17" s="18">
        <v>1</v>
      </c>
      <c r="ARK17" s="18">
        <v>1</v>
      </c>
      <c r="ARL17" s="18">
        <v>0</v>
      </c>
      <c r="ARM17" s="18">
        <v>0</v>
      </c>
      <c r="ARO17" s="18" t="s">
        <v>1396</v>
      </c>
      <c r="ARP17" s="18">
        <v>0</v>
      </c>
      <c r="ARQ17" s="18">
        <v>0</v>
      </c>
      <c r="ARR17" s="18">
        <v>0</v>
      </c>
      <c r="ARS17" s="18">
        <v>0</v>
      </c>
      <c r="ART17" s="18">
        <v>0</v>
      </c>
      <c r="ARU17" s="18">
        <v>0</v>
      </c>
      <c r="ARV17" s="18">
        <v>1</v>
      </c>
      <c r="ARW17" s="18">
        <v>0</v>
      </c>
      <c r="ARX17" s="18">
        <v>0</v>
      </c>
      <c r="ARY17" s="18">
        <v>0</v>
      </c>
      <c r="ASB17" s="18" t="s">
        <v>1397</v>
      </c>
      <c r="ASC17" s="18" t="s">
        <v>1479</v>
      </c>
      <c r="ASD17" s="18">
        <v>0</v>
      </c>
      <c r="ASE17" s="18">
        <v>1</v>
      </c>
      <c r="ASF17" s="18">
        <v>0</v>
      </c>
      <c r="ASG17" s="18">
        <v>0</v>
      </c>
      <c r="ASH17" s="18">
        <v>1</v>
      </c>
      <c r="ASI17" s="18">
        <v>1</v>
      </c>
      <c r="ASJ17" s="18">
        <v>0</v>
      </c>
      <c r="ASK17" s="18">
        <v>0</v>
      </c>
      <c r="ASL17" s="18">
        <v>0</v>
      </c>
      <c r="ASN17" s="18" t="s">
        <v>1372</v>
      </c>
      <c r="ASO17" s="18">
        <v>1</v>
      </c>
      <c r="ASP17" s="18">
        <v>0</v>
      </c>
      <c r="ASQ17" s="18">
        <v>0</v>
      </c>
      <c r="ASR17" s="18">
        <v>0</v>
      </c>
      <c r="ASS17" s="18">
        <v>0</v>
      </c>
      <c r="AST17" s="18">
        <v>0</v>
      </c>
      <c r="ASU17" s="18">
        <v>0</v>
      </c>
      <c r="ASV17" s="18">
        <v>0</v>
      </c>
      <c r="ASW17" s="18">
        <v>0</v>
      </c>
      <c r="ASX17" s="18">
        <v>0</v>
      </c>
      <c r="ASZ17" s="18" t="s">
        <v>1400</v>
      </c>
      <c r="ATA17" s="18">
        <v>0</v>
      </c>
      <c r="ATB17" s="18">
        <v>1</v>
      </c>
      <c r="ATC17" s="18">
        <v>0</v>
      </c>
      <c r="ATD17" s="18">
        <v>0</v>
      </c>
      <c r="ATE17" s="18">
        <v>1</v>
      </c>
      <c r="ATF17" s="18">
        <v>0</v>
      </c>
      <c r="ATG17" s="18">
        <v>0</v>
      </c>
      <c r="ATH17" s="18">
        <v>0</v>
      </c>
      <c r="ATI17" s="18">
        <v>0</v>
      </c>
      <c r="ATK17" s="18" t="s">
        <v>1451</v>
      </c>
      <c r="ATL17" s="18">
        <v>0</v>
      </c>
      <c r="ATM17" s="18">
        <v>0</v>
      </c>
      <c r="ATN17" s="18">
        <v>0</v>
      </c>
      <c r="ATO17" s="18">
        <v>0</v>
      </c>
      <c r="ATP17" s="18">
        <v>1</v>
      </c>
      <c r="ATQ17" s="18">
        <v>1</v>
      </c>
      <c r="ATR17" s="18">
        <v>1</v>
      </c>
      <c r="ATS17" s="18">
        <v>0</v>
      </c>
      <c r="ATT17" s="18">
        <v>0</v>
      </c>
      <c r="ATV17" s="18" t="s">
        <v>1316</v>
      </c>
      <c r="ATW17" s="18" t="s">
        <v>1294</v>
      </c>
      <c r="ATY17" s="18" t="s">
        <v>1480</v>
      </c>
      <c r="ATZ17" s="18" t="s">
        <v>1316</v>
      </c>
      <c r="AUA17" s="18" t="s">
        <v>1294</v>
      </c>
      <c r="AUC17" s="18" t="s">
        <v>1481</v>
      </c>
      <c r="AUD17" s="18" t="s">
        <v>1482</v>
      </c>
      <c r="AUF17" s="18" t="s">
        <v>1483</v>
      </c>
      <c r="AUI17" s="18">
        <v>429546443</v>
      </c>
      <c r="AUJ17" s="144">
        <v>45068.563587962963</v>
      </c>
      <c r="AUM17" s="18" t="s">
        <v>1319</v>
      </c>
      <c r="AUN17" s="18" t="s">
        <v>1320</v>
      </c>
      <c r="AUO17" s="18" t="s">
        <v>1321</v>
      </c>
    </row>
    <row r="18" spans="1:566 1125:1237">
      <c r="A18" s="18">
        <v>17</v>
      </c>
      <c r="B18" s="18" t="s">
        <v>1484</v>
      </c>
      <c r="C18" s="144">
        <v>45066</v>
      </c>
      <c r="D18" s="18" t="s">
        <v>1456</v>
      </c>
      <c r="E18" s="18" t="s">
        <v>1457</v>
      </c>
      <c r="F18" s="144">
        <v>45066.384319456018</v>
      </c>
      <c r="G18" s="144">
        <v>45068.456770798613</v>
      </c>
      <c r="H18" s="18" t="s">
        <v>1286</v>
      </c>
      <c r="K18" s="18" t="s">
        <v>1458</v>
      </c>
      <c r="L18" s="144">
        <v>45066</v>
      </c>
      <c r="M18" s="18" t="s">
        <v>1366</v>
      </c>
      <c r="N18" s="18" t="s">
        <v>1459</v>
      </c>
      <c r="O18" s="18" t="s">
        <v>1460</v>
      </c>
      <c r="P18" s="18" t="s">
        <v>1291</v>
      </c>
      <c r="S18" s="18" t="s">
        <v>1461</v>
      </c>
      <c r="T18" s="18" t="s">
        <v>1462</v>
      </c>
      <c r="V18" s="18" t="s">
        <v>1294</v>
      </c>
      <c r="X18" s="18" t="s">
        <v>1485</v>
      </c>
      <c r="AA18" s="18" t="s">
        <v>1371</v>
      </c>
      <c r="AB18" s="18">
        <v>1</v>
      </c>
      <c r="AC18" s="18">
        <v>0</v>
      </c>
      <c r="AD18" s="18">
        <v>0</v>
      </c>
      <c r="AE18" s="18">
        <v>0</v>
      </c>
      <c r="AF18" s="18">
        <v>1</v>
      </c>
      <c r="AH18" s="18" t="s">
        <v>1467</v>
      </c>
      <c r="AI18" s="18">
        <v>1250</v>
      </c>
      <c r="AJ18" s="18" t="s">
        <v>1300</v>
      </c>
      <c r="AM18" s="18">
        <v>21</v>
      </c>
      <c r="AN18" s="18">
        <v>7</v>
      </c>
      <c r="AO18" s="18">
        <v>0</v>
      </c>
      <c r="AP18" s="18">
        <v>500</v>
      </c>
      <c r="AQ18" s="18">
        <v>0</v>
      </c>
      <c r="BW18" s="18" t="s">
        <v>1294</v>
      </c>
      <c r="BY18" s="18" t="s">
        <v>1371</v>
      </c>
      <c r="BZ18" s="18">
        <v>1</v>
      </c>
      <c r="CA18" s="18">
        <v>0</v>
      </c>
      <c r="CB18" s="18">
        <v>0</v>
      </c>
      <c r="CC18" s="18">
        <v>0</v>
      </c>
      <c r="CE18" s="18" t="s">
        <v>1334</v>
      </c>
      <c r="CF18" s="18">
        <v>1</v>
      </c>
      <c r="CG18" s="18">
        <v>0</v>
      </c>
      <c r="CH18" s="18">
        <v>0</v>
      </c>
      <c r="CI18" s="18">
        <v>0</v>
      </c>
      <c r="CJ18" s="18">
        <v>0</v>
      </c>
      <c r="CK18" s="18">
        <v>1</v>
      </c>
      <c r="CL18" s="18">
        <v>0</v>
      </c>
      <c r="CM18" s="18">
        <v>0</v>
      </c>
      <c r="CN18" s="18">
        <v>0</v>
      </c>
      <c r="CO18" s="18">
        <v>0</v>
      </c>
      <c r="CP18" s="18">
        <v>0</v>
      </c>
      <c r="CS18" s="18" t="s">
        <v>1324</v>
      </c>
      <c r="CT18" s="18">
        <v>0</v>
      </c>
      <c r="CU18" s="18">
        <v>1</v>
      </c>
      <c r="CV18" s="18">
        <v>0</v>
      </c>
      <c r="CW18" s="18">
        <v>0</v>
      </c>
      <c r="CX18" s="18" t="s">
        <v>1371</v>
      </c>
      <c r="CY18" s="18">
        <v>1</v>
      </c>
      <c r="CZ18" s="18">
        <v>0</v>
      </c>
      <c r="DA18" s="18">
        <v>0</v>
      </c>
      <c r="DB18" s="18">
        <v>0</v>
      </c>
      <c r="DC18" s="18" t="s">
        <v>1486</v>
      </c>
      <c r="DD18" s="18">
        <v>1</v>
      </c>
      <c r="DE18" s="18">
        <v>0</v>
      </c>
      <c r="DF18" s="18">
        <v>0</v>
      </c>
      <c r="DG18" s="18">
        <v>0</v>
      </c>
      <c r="DH18" s="18">
        <v>0</v>
      </c>
      <c r="DI18" s="18">
        <v>1</v>
      </c>
      <c r="DJ18" s="18">
        <v>0</v>
      </c>
      <c r="DK18" s="18">
        <v>0</v>
      </c>
      <c r="DL18" s="18">
        <v>1</v>
      </c>
      <c r="DM18" s="18">
        <v>0</v>
      </c>
      <c r="DN18" s="18">
        <v>0</v>
      </c>
      <c r="DO18" s="18">
        <v>0</v>
      </c>
      <c r="EK18" s="18" t="s">
        <v>1487</v>
      </c>
      <c r="EL18" s="18">
        <v>1</v>
      </c>
      <c r="EM18" s="18">
        <v>1</v>
      </c>
      <c r="EN18" s="18">
        <v>0</v>
      </c>
      <c r="EO18" s="18">
        <v>0</v>
      </c>
      <c r="EP18" s="18">
        <v>0</v>
      </c>
      <c r="EQ18" s="18">
        <v>2</v>
      </c>
      <c r="ES18" s="18" t="s">
        <v>1298</v>
      </c>
      <c r="ET18" s="18">
        <v>5000</v>
      </c>
      <c r="EU18" s="18" t="s">
        <v>1300</v>
      </c>
      <c r="EX18" s="18">
        <v>7</v>
      </c>
      <c r="EY18" s="18">
        <v>7</v>
      </c>
      <c r="EZ18" s="18">
        <v>1</v>
      </c>
      <c r="FA18" s="18">
        <v>500</v>
      </c>
      <c r="FB18" s="18">
        <v>0</v>
      </c>
      <c r="FD18" s="18" t="s">
        <v>1298</v>
      </c>
      <c r="FE18" s="18">
        <v>21000</v>
      </c>
      <c r="FF18" s="18" t="s">
        <v>1300</v>
      </c>
      <c r="FI18" s="18">
        <v>30</v>
      </c>
      <c r="FJ18" s="18">
        <v>7</v>
      </c>
      <c r="FK18" s="18">
        <v>0</v>
      </c>
      <c r="FL18" s="18">
        <v>40</v>
      </c>
      <c r="FM18" s="18">
        <v>0</v>
      </c>
      <c r="GK18" s="18" t="s">
        <v>1294</v>
      </c>
      <c r="GM18" s="18" t="s">
        <v>1487</v>
      </c>
      <c r="GN18" s="18">
        <v>1</v>
      </c>
      <c r="GO18" s="18">
        <v>1</v>
      </c>
      <c r="GP18" s="18">
        <v>0</v>
      </c>
      <c r="GQ18" s="18">
        <v>0</v>
      </c>
      <c r="GR18" s="18">
        <v>0</v>
      </c>
      <c r="GT18" s="18" t="s">
        <v>1488</v>
      </c>
      <c r="GU18" s="18">
        <v>1</v>
      </c>
      <c r="GV18" s="18">
        <v>0</v>
      </c>
      <c r="GW18" s="18">
        <v>0</v>
      </c>
      <c r="GX18" s="18">
        <v>1</v>
      </c>
      <c r="GY18" s="18">
        <v>0</v>
      </c>
      <c r="GZ18" s="18">
        <v>1</v>
      </c>
      <c r="HA18" s="18">
        <v>0</v>
      </c>
      <c r="HB18" s="18">
        <v>0</v>
      </c>
      <c r="HC18" s="18">
        <v>0</v>
      </c>
      <c r="HD18" s="18">
        <v>0</v>
      </c>
      <c r="HE18" s="18">
        <v>0</v>
      </c>
      <c r="HH18" s="18" t="s">
        <v>1324</v>
      </c>
      <c r="HI18" s="18">
        <v>0</v>
      </c>
      <c r="HJ18" s="18">
        <v>1</v>
      </c>
      <c r="HK18" s="18">
        <v>0</v>
      </c>
      <c r="HL18" s="18">
        <v>0</v>
      </c>
      <c r="HM18" s="18" t="s">
        <v>1487</v>
      </c>
      <c r="HN18" s="18">
        <v>1</v>
      </c>
      <c r="HO18" s="18">
        <v>1</v>
      </c>
      <c r="HP18" s="18">
        <v>0</v>
      </c>
      <c r="HQ18" s="18">
        <v>0</v>
      </c>
      <c r="HR18" s="18">
        <v>0</v>
      </c>
      <c r="HS18" s="18" t="s">
        <v>1489</v>
      </c>
      <c r="HT18" s="18">
        <v>1</v>
      </c>
      <c r="HU18" s="18">
        <v>0</v>
      </c>
      <c r="HV18" s="18">
        <v>0</v>
      </c>
      <c r="HW18" s="18">
        <v>1</v>
      </c>
      <c r="HX18" s="18">
        <v>0</v>
      </c>
      <c r="HY18" s="18">
        <v>1</v>
      </c>
      <c r="HZ18" s="18">
        <v>0</v>
      </c>
      <c r="IA18" s="18">
        <v>0</v>
      </c>
      <c r="IB18" s="18">
        <v>0</v>
      </c>
      <c r="IC18" s="18">
        <v>0</v>
      </c>
      <c r="ID18" s="18">
        <v>0</v>
      </c>
      <c r="IE18" s="18">
        <v>0</v>
      </c>
      <c r="JB18" s="18" t="s">
        <v>1490</v>
      </c>
      <c r="JC18" s="18">
        <v>0</v>
      </c>
      <c r="JD18" s="18">
        <v>0</v>
      </c>
      <c r="JE18" s="18">
        <v>0</v>
      </c>
      <c r="JF18" s="18">
        <v>1</v>
      </c>
      <c r="JG18" s="18">
        <v>1</v>
      </c>
      <c r="JH18" s="18">
        <v>1</v>
      </c>
      <c r="JI18" s="18">
        <v>1</v>
      </c>
      <c r="JJ18" s="18">
        <v>0</v>
      </c>
      <c r="JK18" s="18">
        <v>0</v>
      </c>
      <c r="JL18" s="18">
        <v>0</v>
      </c>
      <c r="JM18" s="18">
        <v>0</v>
      </c>
      <c r="JN18" s="18">
        <v>0</v>
      </c>
      <c r="JO18" s="18">
        <v>0</v>
      </c>
      <c r="JP18" s="18">
        <v>0</v>
      </c>
      <c r="JQ18" s="18">
        <v>1</v>
      </c>
      <c r="JR18" s="18">
        <v>0</v>
      </c>
      <c r="JS18" s="18">
        <v>5</v>
      </c>
      <c r="JT18" s="18">
        <v>8</v>
      </c>
      <c r="LM18" s="18" t="s">
        <v>1298</v>
      </c>
      <c r="LN18" s="18">
        <v>7500</v>
      </c>
      <c r="LO18" s="18" t="s">
        <v>1300</v>
      </c>
      <c r="LR18" s="18">
        <v>30</v>
      </c>
      <c r="LS18" s="18">
        <v>7</v>
      </c>
      <c r="LT18" s="18">
        <v>0</v>
      </c>
      <c r="LU18" s="18">
        <v>100</v>
      </c>
      <c r="LV18" s="18">
        <v>0</v>
      </c>
      <c r="LX18" s="18" t="s">
        <v>1298</v>
      </c>
      <c r="LY18" s="18">
        <v>6000</v>
      </c>
      <c r="LZ18" s="18" t="s">
        <v>1300</v>
      </c>
      <c r="MC18" s="18">
        <v>30</v>
      </c>
      <c r="MD18" s="18">
        <v>7</v>
      </c>
      <c r="ME18" s="18">
        <v>0</v>
      </c>
      <c r="MF18" s="18">
        <v>100</v>
      </c>
      <c r="MG18" s="18">
        <v>0</v>
      </c>
      <c r="MI18" s="18" t="s">
        <v>1298</v>
      </c>
      <c r="MJ18" s="18">
        <v>500</v>
      </c>
      <c r="MK18" s="18" t="s">
        <v>1300</v>
      </c>
      <c r="MN18" s="18">
        <v>14</v>
      </c>
      <c r="MO18" s="18">
        <v>20</v>
      </c>
      <c r="MP18" s="18">
        <v>1</v>
      </c>
      <c r="MQ18" s="18">
        <v>40</v>
      </c>
      <c r="MR18" s="18">
        <v>0</v>
      </c>
      <c r="MT18" s="18" t="s">
        <v>1298</v>
      </c>
      <c r="MU18" s="18">
        <v>250</v>
      </c>
      <c r="MV18" s="18" t="s">
        <v>1300</v>
      </c>
      <c r="MY18" s="18">
        <v>7</v>
      </c>
      <c r="MZ18" s="18">
        <v>30</v>
      </c>
      <c r="NA18" s="18">
        <v>1</v>
      </c>
      <c r="NB18" s="18">
        <v>2880</v>
      </c>
      <c r="NC18" s="18">
        <v>0</v>
      </c>
      <c r="QM18" s="18" t="s">
        <v>1298</v>
      </c>
      <c r="QN18" s="18">
        <v>250</v>
      </c>
      <c r="QO18" s="18" t="s">
        <v>1300</v>
      </c>
      <c r="QR18" s="18">
        <v>20</v>
      </c>
      <c r="QS18" s="18">
        <v>30</v>
      </c>
      <c r="QT18" s="18">
        <v>1</v>
      </c>
      <c r="QU18" s="18">
        <v>2500</v>
      </c>
      <c r="QV18" s="18">
        <v>0</v>
      </c>
      <c r="QX18" s="18" t="s">
        <v>1294</v>
      </c>
      <c r="QZ18" s="18" t="s">
        <v>1490</v>
      </c>
      <c r="RA18" s="18">
        <v>0</v>
      </c>
      <c r="RB18" s="18">
        <v>0</v>
      </c>
      <c r="RC18" s="18">
        <v>0</v>
      </c>
      <c r="RD18" s="18">
        <v>1</v>
      </c>
      <c r="RE18" s="18">
        <v>1</v>
      </c>
      <c r="RF18" s="18">
        <v>1</v>
      </c>
      <c r="RG18" s="18">
        <v>1</v>
      </c>
      <c r="RH18" s="18">
        <v>0</v>
      </c>
      <c r="RI18" s="18">
        <v>0</v>
      </c>
      <c r="RJ18" s="18">
        <v>0</v>
      </c>
      <c r="RK18" s="18">
        <v>0</v>
      </c>
      <c r="RL18" s="18">
        <v>0</v>
      </c>
      <c r="RM18" s="18">
        <v>0</v>
      </c>
      <c r="RN18" s="18">
        <v>0</v>
      </c>
      <c r="RO18" s="18">
        <v>1</v>
      </c>
      <c r="RP18" s="18">
        <v>0</v>
      </c>
      <c r="RR18" s="18" t="s">
        <v>1488</v>
      </c>
      <c r="RS18" s="18">
        <v>1</v>
      </c>
      <c r="RT18" s="18">
        <v>0</v>
      </c>
      <c r="RU18" s="18">
        <v>0</v>
      </c>
      <c r="RV18" s="18">
        <v>1</v>
      </c>
      <c r="RW18" s="18">
        <v>0</v>
      </c>
      <c r="RX18" s="18">
        <v>1</v>
      </c>
      <c r="RY18" s="18">
        <v>0</v>
      </c>
      <c r="RZ18" s="18">
        <v>0</v>
      </c>
      <c r="SA18" s="18">
        <v>0</v>
      </c>
      <c r="SB18" s="18">
        <v>0</v>
      </c>
      <c r="SC18" s="18">
        <v>0</v>
      </c>
      <c r="SF18" s="18" t="s">
        <v>1324</v>
      </c>
      <c r="SG18" s="18">
        <v>0</v>
      </c>
      <c r="SH18" s="18">
        <v>1</v>
      </c>
      <c r="SI18" s="18">
        <v>0</v>
      </c>
      <c r="SJ18" s="18">
        <v>0</v>
      </c>
      <c r="SK18" s="18" t="s">
        <v>1490</v>
      </c>
      <c r="SL18" s="18">
        <v>0</v>
      </c>
      <c r="SM18" s="18">
        <v>0</v>
      </c>
      <c r="SN18" s="18">
        <v>0</v>
      </c>
      <c r="SO18" s="18">
        <v>1</v>
      </c>
      <c r="SP18" s="18">
        <v>1</v>
      </c>
      <c r="SQ18" s="18">
        <v>1</v>
      </c>
      <c r="SR18" s="18">
        <v>1</v>
      </c>
      <c r="SS18" s="18">
        <v>0</v>
      </c>
      <c r="ST18" s="18">
        <v>0</v>
      </c>
      <c r="SU18" s="18">
        <v>0</v>
      </c>
      <c r="SV18" s="18">
        <v>0</v>
      </c>
      <c r="SW18" s="18">
        <v>0</v>
      </c>
      <c r="SX18" s="18">
        <v>0</v>
      </c>
      <c r="SY18" s="18">
        <v>0</v>
      </c>
      <c r="SZ18" s="18">
        <v>1</v>
      </c>
      <c r="TA18" s="18">
        <v>0</v>
      </c>
      <c r="TB18" s="18" t="s">
        <v>1491</v>
      </c>
      <c r="TC18" s="18">
        <v>1</v>
      </c>
      <c r="TD18" s="18">
        <v>0</v>
      </c>
      <c r="TE18" s="18">
        <v>0</v>
      </c>
      <c r="TF18" s="18">
        <v>0</v>
      </c>
      <c r="TG18" s="18">
        <v>0</v>
      </c>
      <c r="TH18" s="18">
        <v>1</v>
      </c>
      <c r="TI18" s="18">
        <v>0</v>
      </c>
      <c r="TJ18" s="18">
        <v>0</v>
      </c>
      <c r="TK18" s="18">
        <v>1</v>
      </c>
      <c r="TL18" s="18">
        <v>0</v>
      </c>
      <c r="TM18" s="18">
        <v>0</v>
      </c>
      <c r="TN18" s="18">
        <v>0</v>
      </c>
      <c r="AQG18" s="18" t="s">
        <v>1492</v>
      </c>
      <c r="AQH18" s="18">
        <v>0</v>
      </c>
      <c r="AQI18" s="18">
        <v>1</v>
      </c>
      <c r="AQJ18" s="18">
        <v>0</v>
      </c>
      <c r="AQK18" s="18">
        <v>1</v>
      </c>
      <c r="AQL18" s="18">
        <v>0</v>
      </c>
      <c r="AQM18" s="18">
        <v>1</v>
      </c>
      <c r="AQN18" s="18">
        <v>0</v>
      </c>
      <c r="AQO18" s="18">
        <v>0</v>
      </c>
      <c r="AQP18" s="18">
        <v>0</v>
      </c>
      <c r="AQQ18" s="18">
        <v>0</v>
      </c>
      <c r="AQS18" s="18" t="s">
        <v>1477</v>
      </c>
      <c r="AQT18" s="18">
        <v>0</v>
      </c>
      <c r="AQU18" s="18">
        <v>0</v>
      </c>
      <c r="AQV18" s="18">
        <v>1</v>
      </c>
      <c r="AQW18" s="18">
        <v>1</v>
      </c>
      <c r="AQX18" s="18">
        <v>0</v>
      </c>
      <c r="AQY18" s="18">
        <v>0</v>
      </c>
      <c r="AQZ18" s="18">
        <v>0</v>
      </c>
      <c r="ARA18" s="18">
        <v>0</v>
      </c>
      <c r="ARB18" s="18">
        <v>0</v>
      </c>
      <c r="ARC18" s="18">
        <v>0</v>
      </c>
      <c r="ARD18" s="18">
        <v>0</v>
      </c>
      <c r="ARF18" s="18" t="s">
        <v>1348</v>
      </c>
      <c r="ARG18" s="18" t="s">
        <v>1493</v>
      </c>
      <c r="ARH18" s="18">
        <v>0</v>
      </c>
      <c r="ARI18" s="18">
        <v>1</v>
      </c>
      <c r="ARJ18" s="18">
        <v>1</v>
      </c>
      <c r="ARK18" s="18">
        <v>1</v>
      </c>
      <c r="ARL18" s="18">
        <v>0</v>
      </c>
      <c r="ARM18" s="18">
        <v>0</v>
      </c>
      <c r="ARO18" s="18" t="s">
        <v>1396</v>
      </c>
      <c r="ARP18" s="18">
        <v>0</v>
      </c>
      <c r="ARQ18" s="18">
        <v>0</v>
      </c>
      <c r="ARR18" s="18">
        <v>0</v>
      </c>
      <c r="ARS18" s="18">
        <v>0</v>
      </c>
      <c r="ART18" s="18">
        <v>0</v>
      </c>
      <c r="ARU18" s="18">
        <v>0</v>
      </c>
      <c r="ARV18" s="18">
        <v>1</v>
      </c>
      <c r="ARW18" s="18">
        <v>0</v>
      </c>
      <c r="ARX18" s="18">
        <v>0</v>
      </c>
      <c r="ARY18" s="18">
        <v>0</v>
      </c>
      <c r="ASB18" s="18" t="s">
        <v>1397</v>
      </c>
      <c r="ASC18" s="18" t="s">
        <v>1372</v>
      </c>
      <c r="ASD18" s="18">
        <v>1</v>
      </c>
      <c r="ASE18" s="18">
        <v>0</v>
      </c>
      <c r="ASF18" s="18">
        <v>0</v>
      </c>
      <c r="ASG18" s="18">
        <v>0</v>
      </c>
      <c r="ASH18" s="18">
        <v>0</v>
      </c>
      <c r="ASI18" s="18">
        <v>0</v>
      </c>
      <c r="ASJ18" s="18">
        <v>0</v>
      </c>
      <c r="ASK18" s="18">
        <v>0</v>
      </c>
      <c r="ASL18" s="18">
        <v>0</v>
      </c>
      <c r="ASN18" s="18" t="s">
        <v>1372</v>
      </c>
      <c r="ASO18" s="18">
        <v>1</v>
      </c>
      <c r="ASP18" s="18">
        <v>0</v>
      </c>
      <c r="ASQ18" s="18">
        <v>0</v>
      </c>
      <c r="ASR18" s="18">
        <v>0</v>
      </c>
      <c r="ASS18" s="18">
        <v>0</v>
      </c>
      <c r="AST18" s="18">
        <v>0</v>
      </c>
      <c r="ASU18" s="18">
        <v>0</v>
      </c>
      <c r="ASV18" s="18">
        <v>0</v>
      </c>
      <c r="ASW18" s="18">
        <v>0</v>
      </c>
      <c r="ASX18" s="18">
        <v>0</v>
      </c>
      <c r="ASZ18" s="18" t="s">
        <v>1400</v>
      </c>
      <c r="ATA18" s="18">
        <v>0</v>
      </c>
      <c r="ATB18" s="18">
        <v>1</v>
      </c>
      <c r="ATC18" s="18">
        <v>0</v>
      </c>
      <c r="ATD18" s="18">
        <v>0</v>
      </c>
      <c r="ATE18" s="18">
        <v>1</v>
      </c>
      <c r="ATF18" s="18">
        <v>0</v>
      </c>
      <c r="ATG18" s="18">
        <v>0</v>
      </c>
      <c r="ATH18" s="18">
        <v>0</v>
      </c>
      <c r="ATI18" s="18">
        <v>0</v>
      </c>
      <c r="ATK18" s="18" t="s">
        <v>1451</v>
      </c>
      <c r="ATL18" s="18">
        <v>0</v>
      </c>
      <c r="ATM18" s="18">
        <v>0</v>
      </c>
      <c r="ATN18" s="18">
        <v>0</v>
      </c>
      <c r="ATO18" s="18">
        <v>0</v>
      </c>
      <c r="ATP18" s="18">
        <v>1</v>
      </c>
      <c r="ATQ18" s="18">
        <v>1</v>
      </c>
      <c r="ATR18" s="18">
        <v>1</v>
      </c>
      <c r="ATS18" s="18">
        <v>0</v>
      </c>
      <c r="ATT18" s="18">
        <v>0</v>
      </c>
      <c r="ATV18" s="18" t="s">
        <v>1316</v>
      </c>
      <c r="ATW18" s="18" t="s">
        <v>1294</v>
      </c>
      <c r="ATY18" s="18" t="s">
        <v>1494</v>
      </c>
      <c r="ATZ18" s="18" t="s">
        <v>1316</v>
      </c>
      <c r="AUA18" s="18" t="s">
        <v>1294</v>
      </c>
      <c r="AUC18" s="18" t="s">
        <v>1495</v>
      </c>
      <c r="AUD18" s="18" t="s">
        <v>1496</v>
      </c>
      <c r="AUI18" s="18">
        <v>429546451</v>
      </c>
      <c r="AUJ18" s="144">
        <v>45068.563599537039</v>
      </c>
      <c r="AUM18" s="18" t="s">
        <v>1319</v>
      </c>
      <c r="AUN18" s="18" t="s">
        <v>1320</v>
      </c>
      <c r="AUO18" s="18" t="s">
        <v>1321</v>
      </c>
    </row>
    <row r="19" spans="1:566 1125:1237">
      <c r="A19" s="18">
        <v>18</v>
      </c>
      <c r="B19" s="18" t="s">
        <v>1497</v>
      </c>
      <c r="C19" s="144">
        <v>45066</v>
      </c>
      <c r="D19" s="18" t="s">
        <v>1456</v>
      </c>
      <c r="E19" s="18" t="s">
        <v>1498</v>
      </c>
      <c r="F19" s="144">
        <v>45066.319095393519</v>
      </c>
      <c r="G19" s="144">
        <v>45066.547804108799</v>
      </c>
      <c r="H19" s="18" t="s">
        <v>1286</v>
      </c>
      <c r="K19" s="18" t="s">
        <v>1458</v>
      </c>
      <c r="L19" s="144">
        <v>45066</v>
      </c>
      <c r="M19" s="18" t="s">
        <v>1366</v>
      </c>
      <c r="N19" s="18" t="s">
        <v>1459</v>
      </c>
      <c r="O19" s="18" t="s">
        <v>1460</v>
      </c>
      <c r="P19" s="18" t="s">
        <v>1291</v>
      </c>
      <c r="S19" s="18" t="s">
        <v>1461</v>
      </c>
      <c r="T19" s="18" t="s">
        <v>1462</v>
      </c>
      <c r="V19" s="18" t="s">
        <v>1294</v>
      </c>
      <c r="X19" s="18" t="s">
        <v>1302</v>
      </c>
      <c r="AA19" s="18" t="s">
        <v>1412</v>
      </c>
      <c r="AB19" s="18">
        <v>0</v>
      </c>
      <c r="AC19" s="18">
        <v>0</v>
      </c>
      <c r="AD19" s="18">
        <v>1</v>
      </c>
      <c r="AE19" s="18">
        <v>0</v>
      </c>
      <c r="AF19" s="18">
        <v>1</v>
      </c>
      <c r="BH19" s="18" t="s">
        <v>1298</v>
      </c>
      <c r="BI19" s="18" t="s">
        <v>1499</v>
      </c>
      <c r="BJ19" s="18">
        <v>1</v>
      </c>
      <c r="BK19" s="18">
        <v>1</v>
      </c>
      <c r="BL19" s="18">
        <v>400</v>
      </c>
      <c r="BM19" s="18">
        <v>250</v>
      </c>
      <c r="BN19" s="18" t="s">
        <v>1500</v>
      </c>
      <c r="BQ19" s="18">
        <v>20</v>
      </c>
      <c r="BR19" s="18">
        <v>20</v>
      </c>
      <c r="BS19" s="18">
        <v>1</v>
      </c>
      <c r="BT19" s="18">
        <v>4000</v>
      </c>
      <c r="BU19" s="18">
        <v>0</v>
      </c>
      <c r="BW19" s="18" t="s">
        <v>1294</v>
      </c>
      <c r="BY19" s="18" t="s">
        <v>1412</v>
      </c>
      <c r="BZ19" s="18">
        <v>0</v>
      </c>
      <c r="CA19" s="18">
        <v>0</v>
      </c>
      <c r="CB19" s="18">
        <v>1</v>
      </c>
      <c r="CC19" s="18">
        <v>0</v>
      </c>
      <c r="CE19" s="18" t="s">
        <v>1501</v>
      </c>
      <c r="CF19" s="18">
        <v>1</v>
      </c>
      <c r="CG19" s="18">
        <v>0</v>
      </c>
      <c r="CH19" s="18">
        <v>0</v>
      </c>
      <c r="CI19" s="18">
        <v>1</v>
      </c>
      <c r="CJ19" s="18">
        <v>1</v>
      </c>
      <c r="CK19" s="18">
        <v>1</v>
      </c>
      <c r="CL19" s="18">
        <v>1</v>
      </c>
      <c r="CM19" s="18">
        <v>0</v>
      </c>
      <c r="CN19" s="18">
        <v>0</v>
      </c>
      <c r="CO19" s="18">
        <v>1</v>
      </c>
      <c r="CP19" s="18">
        <v>0</v>
      </c>
      <c r="CQ19" s="18" t="s">
        <v>1502</v>
      </c>
      <c r="CS19" s="18" t="s">
        <v>1324</v>
      </c>
      <c r="CT19" s="18">
        <v>0</v>
      </c>
      <c r="CU19" s="18">
        <v>1</v>
      </c>
      <c r="CV19" s="18">
        <v>0</v>
      </c>
      <c r="CW19" s="18">
        <v>0</v>
      </c>
      <c r="CX19" s="18" t="s">
        <v>1412</v>
      </c>
      <c r="CY19" s="18">
        <v>0</v>
      </c>
      <c r="CZ19" s="18">
        <v>0</v>
      </c>
      <c r="DA19" s="18">
        <v>1</v>
      </c>
      <c r="DB19" s="18">
        <v>0</v>
      </c>
      <c r="DC19" s="18" t="s">
        <v>1503</v>
      </c>
      <c r="DD19" s="18">
        <v>1</v>
      </c>
      <c r="DE19" s="18">
        <v>0</v>
      </c>
      <c r="DF19" s="18">
        <v>0</v>
      </c>
      <c r="DG19" s="18">
        <v>0</v>
      </c>
      <c r="DH19" s="18">
        <v>0</v>
      </c>
      <c r="DI19" s="18">
        <v>1</v>
      </c>
      <c r="DJ19" s="18">
        <v>0</v>
      </c>
      <c r="DK19" s="18">
        <v>0</v>
      </c>
      <c r="DL19" s="18">
        <v>1</v>
      </c>
      <c r="DM19" s="18">
        <v>0</v>
      </c>
      <c r="DN19" s="18">
        <v>0</v>
      </c>
      <c r="DO19" s="18">
        <v>0</v>
      </c>
      <c r="EK19" s="18" t="s">
        <v>1372</v>
      </c>
      <c r="EL19" s="18">
        <v>0</v>
      </c>
      <c r="EM19" s="18">
        <v>0</v>
      </c>
      <c r="EN19" s="18">
        <v>0</v>
      </c>
      <c r="EO19" s="18">
        <v>0</v>
      </c>
      <c r="EP19" s="18">
        <v>1</v>
      </c>
      <c r="EQ19" s="18">
        <v>1</v>
      </c>
      <c r="JB19" s="18" t="s">
        <v>1474</v>
      </c>
      <c r="JC19" s="18">
        <v>0</v>
      </c>
      <c r="JD19" s="18">
        <v>1</v>
      </c>
      <c r="JE19" s="18">
        <v>0</v>
      </c>
      <c r="JF19" s="18">
        <v>0</v>
      </c>
      <c r="JG19" s="18">
        <v>0</v>
      </c>
      <c r="JH19" s="18">
        <v>0</v>
      </c>
      <c r="JI19" s="18">
        <v>0</v>
      </c>
      <c r="JJ19" s="18">
        <v>0</v>
      </c>
      <c r="JK19" s="18">
        <v>0</v>
      </c>
      <c r="JL19" s="18">
        <v>0</v>
      </c>
      <c r="JM19" s="18">
        <v>0</v>
      </c>
      <c r="JN19" s="18">
        <v>0</v>
      </c>
      <c r="JO19" s="18">
        <v>0</v>
      </c>
      <c r="JP19" s="18">
        <v>0</v>
      </c>
      <c r="JQ19" s="18">
        <v>0</v>
      </c>
      <c r="JR19" s="18">
        <v>0</v>
      </c>
      <c r="JS19" s="18">
        <v>1</v>
      </c>
      <c r="JT19" s="18">
        <v>3</v>
      </c>
      <c r="KG19" s="18" t="s">
        <v>1467</v>
      </c>
      <c r="KH19" s="18" t="s">
        <v>1504</v>
      </c>
      <c r="KI19" s="18">
        <v>1</v>
      </c>
      <c r="KJ19" s="18">
        <v>1</v>
      </c>
      <c r="KK19" s="18">
        <v>3000</v>
      </c>
      <c r="KL19" s="18">
        <v>100</v>
      </c>
      <c r="KM19" s="18" t="s">
        <v>1305</v>
      </c>
      <c r="KP19" s="18">
        <v>30</v>
      </c>
      <c r="KQ19" s="18">
        <v>7</v>
      </c>
      <c r="KR19" s="18">
        <v>0</v>
      </c>
      <c r="KS19" s="18">
        <v>100</v>
      </c>
      <c r="KT19" s="18">
        <v>50</v>
      </c>
      <c r="QX19" s="18" t="s">
        <v>1294</v>
      </c>
      <c r="QZ19" s="18" t="s">
        <v>1474</v>
      </c>
      <c r="RA19" s="18">
        <v>0</v>
      </c>
      <c r="RB19" s="18">
        <v>1</v>
      </c>
      <c r="RC19" s="18">
        <v>0</v>
      </c>
      <c r="RD19" s="18">
        <v>0</v>
      </c>
      <c r="RE19" s="18">
        <v>0</v>
      </c>
      <c r="RF19" s="18">
        <v>0</v>
      </c>
      <c r="RG19" s="18">
        <v>0</v>
      </c>
      <c r="RH19" s="18">
        <v>0</v>
      </c>
      <c r="RI19" s="18">
        <v>0</v>
      </c>
      <c r="RJ19" s="18">
        <v>0</v>
      </c>
      <c r="RK19" s="18">
        <v>0</v>
      </c>
      <c r="RL19" s="18">
        <v>0</v>
      </c>
      <c r="RM19" s="18">
        <v>0</v>
      </c>
      <c r="RN19" s="18">
        <v>0</v>
      </c>
      <c r="RO19" s="18">
        <v>0</v>
      </c>
      <c r="RP19" s="18">
        <v>0</v>
      </c>
      <c r="RR19" s="18" t="s">
        <v>1301</v>
      </c>
      <c r="RS19" s="18">
        <v>1</v>
      </c>
      <c r="RT19" s="18">
        <v>0</v>
      </c>
      <c r="RU19" s="18">
        <v>0</v>
      </c>
      <c r="RV19" s="18">
        <v>0</v>
      </c>
      <c r="RW19" s="18">
        <v>0</v>
      </c>
      <c r="RX19" s="18">
        <v>0</v>
      </c>
      <c r="RY19" s="18">
        <v>0</v>
      </c>
      <c r="RZ19" s="18">
        <v>0</v>
      </c>
      <c r="SA19" s="18">
        <v>0</v>
      </c>
      <c r="SB19" s="18">
        <v>0</v>
      </c>
      <c r="SC19" s="18">
        <v>0</v>
      </c>
      <c r="SF19" s="18" t="s">
        <v>1333</v>
      </c>
      <c r="SG19" s="18">
        <v>1</v>
      </c>
      <c r="SH19" s="18">
        <v>0</v>
      </c>
      <c r="SI19" s="18">
        <v>0</v>
      </c>
      <c r="SJ19" s="18">
        <v>0</v>
      </c>
      <c r="AQG19" s="18" t="s">
        <v>1309</v>
      </c>
      <c r="AQH19" s="18">
        <v>0</v>
      </c>
      <c r="AQI19" s="18">
        <v>0</v>
      </c>
      <c r="AQJ19" s="18">
        <v>0</v>
      </c>
      <c r="AQK19" s="18">
        <v>0</v>
      </c>
      <c r="AQL19" s="18">
        <v>0</v>
      </c>
      <c r="AQM19" s="18">
        <v>1</v>
      </c>
      <c r="AQN19" s="18">
        <v>0</v>
      </c>
      <c r="AQO19" s="18">
        <v>0</v>
      </c>
      <c r="AQP19" s="18">
        <v>0</v>
      </c>
      <c r="AQQ19" s="18">
        <v>0</v>
      </c>
      <c r="AQS19" s="18" t="s">
        <v>1477</v>
      </c>
      <c r="AQT19" s="18">
        <v>0</v>
      </c>
      <c r="AQU19" s="18">
        <v>0</v>
      </c>
      <c r="AQV19" s="18">
        <v>1</v>
      </c>
      <c r="AQW19" s="18">
        <v>1</v>
      </c>
      <c r="AQX19" s="18">
        <v>0</v>
      </c>
      <c r="AQY19" s="18">
        <v>0</v>
      </c>
      <c r="AQZ19" s="18">
        <v>0</v>
      </c>
      <c r="ARA19" s="18">
        <v>0</v>
      </c>
      <c r="ARB19" s="18">
        <v>0</v>
      </c>
      <c r="ARC19" s="18">
        <v>0</v>
      </c>
      <c r="ARD19" s="18">
        <v>0</v>
      </c>
      <c r="ARF19" s="18" t="s">
        <v>1343</v>
      </c>
      <c r="ARG19" s="18" t="s">
        <v>1505</v>
      </c>
      <c r="ARH19" s="18">
        <v>0</v>
      </c>
      <c r="ARI19" s="18">
        <v>0</v>
      </c>
      <c r="ARJ19" s="18">
        <v>1</v>
      </c>
      <c r="ARK19" s="18">
        <v>1</v>
      </c>
      <c r="ARL19" s="18">
        <v>0</v>
      </c>
      <c r="ARM19" s="18">
        <v>0</v>
      </c>
      <c r="ARO19" s="18" t="s">
        <v>1315</v>
      </c>
      <c r="ARP19" s="18">
        <v>0</v>
      </c>
      <c r="ARQ19" s="18">
        <v>0</v>
      </c>
      <c r="ARR19" s="18">
        <v>0</v>
      </c>
      <c r="ARS19" s="18">
        <v>0</v>
      </c>
      <c r="ART19" s="18">
        <v>0</v>
      </c>
      <c r="ARU19" s="18">
        <v>0</v>
      </c>
      <c r="ARV19" s="18">
        <v>0</v>
      </c>
      <c r="ARW19" s="18">
        <v>0</v>
      </c>
      <c r="ARX19" s="18">
        <v>1</v>
      </c>
      <c r="ARY19" s="18">
        <v>0</v>
      </c>
      <c r="ASB19" s="18" t="s">
        <v>1383</v>
      </c>
      <c r="ASC19" s="18" t="s">
        <v>1506</v>
      </c>
      <c r="ASD19" s="18">
        <v>0</v>
      </c>
      <c r="ASE19" s="18">
        <v>1</v>
      </c>
      <c r="ASF19" s="18">
        <v>0</v>
      </c>
      <c r="ASG19" s="18">
        <v>0</v>
      </c>
      <c r="ASH19" s="18">
        <v>0</v>
      </c>
      <c r="ASI19" s="18">
        <v>1</v>
      </c>
      <c r="ASJ19" s="18">
        <v>1</v>
      </c>
      <c r="ASK19" s="18">
        <v>0</v>
      </c>
      <c r="ASL19" s="18">
        <v>0</v>
      </c>
      <c r="ASM19" s="18" t="s">
        <v>1507</v>
      </c>
      <c r="ASN19" s="18" t="s">
        <v>1381</v>
      </c>
      <c r="ASO19" s="18">
        <v>0</v>
      </c>
      <c r="ASP19" s="18">
        <v>0</v>
      </c>
      <c r="ASQ19" s="18">
        <v>0</v>
      </c>
      <c r="ASR19" s="18">
        <v>0</v>
      </c>
      <c r="ASS19" s="18">
        <v>0</v>
      </c>
      <c r="AST19" s="18">
        <v>0</v>
      </c>
      <c r="ASU19" s="18">
        <v>0</v>
      </c>
      <c r="ASV19" s="18">
        <v>1</v>
      </c>
      <c r="ASW19" s="18">
        <v>0</v>
      </c>
      <c r="ASX19" s="18">
        <v>0</v>
      </c>
      <c r="ASY19" s="18" t="s">
        <v>1508</v>
      </c>
      <c r="ASZ19" s="18" t="s">
        <v>1509</v>
      </c>
      <c r="ATA19" s="18">
        <v>0</v>
      </c>
      <c r="ATB19" s="18">
        <v>0</v>
      </c>
      <c r="ATC19" s="18">
        <v>0</v>
      </c>
      <c r="ATD19" s="18">
        <v>1</v>
      </c>
      <c r="ATE19" s="18">
        <v>1</v>
      </c>
      <c r="ATF19" s="18">
        <v>0</v>
      </c>
      <c r="ATG19" s="18">
        <v>0</v>
      </c>
      <c r="ATH19" s="18">
        <v>0</v>
      </c>
      <c r="ATI19" s="18">
        <v>0</v>
      </c>
      <c r="ATK19" s="18" t="s">
        <v>1401</v>
      </c>
      <c r="ATL19" s="18">
        <v>0</v>
      </c>
      <c r="ATM19" s="18">
        <v>0</v>
      </c>
      <c r="ATN19" s="18">
        <v>0</v>
      </c>
      <c r="ATO19" s="18">
        <v>0</v>
      </c>
      <c r="ATP19" s="18">
        <v>1</v>
      </c>
      <c r="ATQ19" s="18">
        <v>1</v>
      </c>
      <c r="ATR19" s="18">
        <v>0</v>
      </c>
      <c r="ATS19" s="18">
        <v>0</v>
      </c>
      <c r="ATT19" s="18">
        <v>0</v>
      </c>
      <c r="ATV19" s="18" t="s">
        <v>1510</v>
      </c>
      <c r="ATW19" s="18" t="s">
        <v>1294</v>
      </c>
      <c r="ATX19" s="18" t="s">
        <v>1511</v>
      </c>
      <c r="ATZ19" s="18" t="s">
        <v>1510</v>
      </c>
      <c r="AUA19" s="18" t="s">
        <v>1294</v>
      </c>
      <c r="AUB19" s="18" t="s">
        <v>1512</v>
      </c>
      <c r="AUD19" s="18" t="s">
        <v>1338</v>
      </c>
      <c r="AUF19" s="18" t="s">
        <v>1338</v>
      </c>
      <c r="AUI19" s="18">
        <v>429562839</v>
      </c>
      <c r="AUJ19" s="144">
        <v>45068.579895833333</v>
      </c>
      <c r="AUM19" s="18" t="s">
        <v>1319</v>
      </c>
      <c r="AUN19" s="18" t="s">
        <v>1320</v>
      </c>
      <c r="AUO19" s="18" t="s">
        <v>1321</v>
      </c>
    </row>
    <row r="20" spans="1:566 1125:1237">
      <c r="A20" s="18">
        <v>19</v>
      </c>
      <c r="B20" s="18" t="s">
        <v>1513</v>
      </c>
      <c r="C20" s="144">
        <v>45066</v>
      </c>
      <c r="D20" s="18" t="s">
        <v>1456</v>
      </c>
      <c r="E20" s="18" t="s">
        <v>1498</v>
      </c>
      <c r="F20" s="144">
        <v>45066.345941782412</v>
      </c>
      <c r="G20" s="144">
        <v>45066.553983240738</v>
      </c>
      <c r="H20" s="18" t="s">
        <v>1286</v>
      </c>
      <c r="K20" s="18" t="s">
        <v>1458</v>
      </c>
      <c r="L20" s="144">
        <v>45066</v>
      </c>
      <c r="M20" s="18" t="s">
        <v>1366</v>
      </c>
      <c r="N20" s="18" t="s">
        <v>1459</v>
      </c>
      <c r="O20" s="18" t="s">
        <v>1460</v>
      </c>
      <c r="P20" s="18" t="s">
        <v>1291</v>
      </c>
      <c r="S20" s="18" t="s">
        <v>1461</v>
      </c>
      <c r="T20" s="18" t="s">
        <v>1462</v>
      </c>
      <c r="V20" s="18" t="s">
        <v>1294</v>
      </c>
      <c r="X20" s="18" t="s">
        <v>1302</v>
      </c>
      <c r="AA20" s="18" t="s">
        <v>1371</v>
      </c>
      <c r="AB20" s="18">
        <v>1</v>
      </c>
      <c r="AC20" s="18">
        <v>0</v>
      </c>
      <c r="AD20" s="18">
        <v>0</v>
      </c>
      <c r="AE20" s="18">
        <v>0</v>
      </c>
      <c r="AF20" s="18">
        <v>1</v>
      </c>
      <c r="AH20" s="18" t="s">
        <v>1467</v>
      </c>
      <c r="AI20" s="18">
        <v>1500</v>
      </c>
      <c r="AJ20" s="18" t="s">
        <v>1500</v>
      </c>
      <c r="AM20" s="18">
        <v>15</v>
      </c>
      <c r="AN20" s="18">
        <v>10</v>
      </c>
      <c r="AO20" s="18">
        <v>0</v>
      </c>
      <c r="AP20" s="18">
        <v>200</v>
      </c>
      <c r="AQ20" s="18">
        <v>0</v>
      </c>
      <c r="BW20" s="18" t="s">
        <v>1294</v>
      </c>
      <c r="BY20" s="18" t="s">
        <v>1371</v>
      </c>
      <c r="BZ20" s="18">
        <v>1</v>
      </c>
      <c r="CA20" s="18">
        <v>0</v>
      </c>
      <c r="CB20" s="18">
        <v>0</v>
      </c>
      <c r="CC20" s="18">
        <v>0</v>
      </c>
      <c r="CE20" s="18" t="s">
        <v>1376</v>
      </c>
      <c r="CF20" s="18">
        <v>1</v>
      </c>
      <c r="CG20" s="18">
        <v>0</v>
      </c>
      <c r="CH20" s="18">
        <v>0</v>
      </c>
      <c r="CI20" s="18">
        <v>1</v>
      </c>
      <c r="CJ20" s="18">
        <v>0</v>
      </c>
      <c r="CK20" s="18">
        <v>0</v>
      </c>
      <c r="CL20" s="18">
        <v>0</v>
      </c>
      <c r="CM20" s="18">
        <v>0</v>
      </c>
      <c r="CN20" s="18">
        <v>0</v>
      </c>
      <c r="CO20" s="18">
        <v>0</v>
      </c>
      <c r="CP20" s="18">
        <v>0</v>
      </c>
      <c r="CS20" s="18" t="s">
        <v>1324</v>
      </c>
      <c r="CT20" s="18">
        <v>0</v>
      </c>
      <c r="CU20" s="18">
        <v>1</v>
      </c>
      <c r="CV20" s="18">
        <v>0</v>
      </c>
      <c r="CW20" s="18">
        <v>0</v>
      </c>
      <c r="CX20" s="18" t="s">
        <v>1371</v>
      </c>
      <c r="CY20" s="18">
        <v>1</v>
      </c>
      <c r="CZ20" s="18">
        <v>0</v>
      </c>
      <c r="DA20" s="18">
        <v>0</v>
      </c>
      <c r="DB20" s="18">
        <v>0</v>
      </c>
      <c r="DC20" s="18" t="s">
        <v>1435</v>
      </c>
      <c r="DD20" s="18">
        <v>1</v>
      </c>
      <c r="DE20" s="18">
        <v>0</v>
      </c>
      <c r="DF20" s="18">
        <v>0</v>
      </c>
      <c r="DG20" s="18">
        <v>0</v>
      </c>
      <c r="DH20" s="18">
        <v>0</v>
      </c>
      <c r="DI20" s="18">
        <v>0</v>
      </c>
      <c r="DJ20" s="18">
        <v>0</v>
      </c>
      <c r="DK20" s="18">
        <v>0</v>
      </c>
      <c r="DL20" s="18">
        <v>1</v>
      </c>
      <c r="DM20" s="18">
        <v>0</v>
      </c>
      <c r="DN20" s="18">
        <v>0</v>
      </c>
      <c r="DO20" s="18">
        <v>0</v>
      </c>
      <c r="EK20" s="18" t="s">
        <v>1372</v>
      </c>
      <c r="EL20" s="18">
        <v>0</v>
      </c>
      <c r="EM20" s="18">
        <v>0</v>
      </c>
      <c r="EN20" s="18">
        <v>0</v>
      </c>
      <c r="EO20" s="18">
        <v>0</v>
      </c>
      <c r="EP20" s="18">
        <v>1</v>
      </c>
      <c r="EQ20" s="18">
        <v>1</v>
      </c>
      <c r="JB20" s="18" t="s">
        <v>1514</v>
      </c>
      <c r="JC20" s="18">
        <v>0</v>
      </c>
      <c r="JD20" s="18">
        <v>0</v>
      </c>
      <c r="JE20" s="18">
        <v>0</v>
      </c>
      <c r="JF20" s="18">
        <v>1</v>
      </c>
      <c r="JG20" s="18">
        <v>1</v>
      </c>
      <c r="JH20" s="18">
        <v>1</v>
      </c>
      <c r="JI20" s="18">
        <v>1</v>
      </c>
      <c r="JJ20" s="18">
        <v>1</v>
      </c>
      <c r="JK20" s="18">
        <v>1</v>
      </c>
      <c r="JL20" s="18">
        <v>0</v>
      </c>
      <c r="JM20" s="18">
        <v>0</v>
      </c>
      <c r="JN20" s="18">
        <v>0</v>
      </c>
      <c r="JO20" s="18">
        <v>0</v>
      </c>
      <c r="JP20" s="18">
        <v>0</v>
      </c>
      <c r="JQ20" s="18">
        <v>0</v>
      </c>
      <c r="JR20" s="18">
        <v>0</v>
      </c>
      <c r="JS20" s="18">
        <v>6</v>
      </c>
      <c r="JT20" s="18">
        <v>8</v>
      </c>
      <c r="LM20" s="18" t="s">
        <v>1467</v>
      </c>
      <c r="LN20" s="18">
        <v>8500</v>
      </c>
      <c r="LO20" s="18" t="s">
        <v>1500</v>
      </c>
      <c r="LR20" s="18">
        <v>20</v>
      </c>
      <c r="LS20" s="18">
        <v>15</v>
      </c>
      <c r="LT20" s="18">
        <v>0</v>
      </c>
      <c r="LU20" s="18">
        <v>100</v>
      </c>
      <c r="LV20" s="18">
        <v>0</v>
      </c>
      <c r="LX20" s="18" t="s">
        <v>1467</v>
      </c>
      <c r="LY20" s="18">
        <v>6500</v>
      </c>
      <c r="LZ20" s="18" t="s">
        <v>1500</v>
      </c>
      <c r="MC20" s="18">
        <v>10</v>
      </c>
      <c r="MD20" s="18">
        <v>10</v>
      </c>
      <c r="ME20" s="18">
        <v>1</v>
      </c>
      <c r="MF20" s="18">
        <v>100</v>
      </c>
      <c r="MG20" s="18">
        <v>0</v>
      </c>
      <c r="MI20" s="18" t="s">
        <v>1467</v>
      </c>
      <c r="MJ20" s="18">
        <v>500</v>
      </c>
      <c r="MK20" s="18" t="s">
        <v>1500</v>
      </c>
      <c r="MN20" s="18">
        <v>15</v>
      </c>
      <c r="MO20" s="18">
        <v>20</v>
      </c>
      <c r="MP20" s="18">
        <v>1</v>
      </c>
      <c r="MQ20" s="18">
        <v>300</v>
      </c>
      <c r="MR20" s="18">
        <v>0</v>
      </c>
      <c r="MT20" s="18" t="s">
        <v>1298</v>
      </c>
      <c r="MU20" s="18">
        <v>300</v>
      </c>
      <c r="MV20" s="18" t="s">
        <v>1500</v>
      </c>
      <c r="MY20" s="18">
        <v>10</v>
      </c>
      <c r="MZ20" s="18">
        <v>10</v>
      </c>
      <c r="NA20" s="18">
        <v>1</v>
      </c>
      <c r="NB20" s="18">
        <v>400</v>
      </c>
      <c r="NC20" s="18">
        <v>0</v>
      </c>
      <c r="NE20" s="18" t="s">
        <v>1298</v>
      </c>
      <c r="NF20" s="18" t="s">
        <v>1515</v>
      </c>
      <c r="NG20" s="18">
        <v>1</v>
      </c>
      <c r="NH20" s="18">
        <v>1</v>
      </c>
      <c r="NI20" s="18">
        <v>1</v>
      </c>
      <c r="NJ20" s="18">
        <v>2000</v>
      </c>
      <c r="NK20" s="18">
        <v>2500</v>
      </c>
      <c r="NL20" s="18">
        <v>3000</v>
      </c>
      <c r="NM20" s="18" t="s">
        <v>1500</v>
      </c>
      <c r="NP20" s="18">
        <v>20</v>
      </c>
      <c r="NQ20" s="18">
        <v>15</v>
      </c>
      <c r="NR20" s="18">
        <v>0</v>
      </c>
      <c r="NS20" s="18">
        <v>200</v>
      </c>
      <c r="NT20" s="18">
        <v>0</v>
      </c>
      <c r="NV20" s="18" t="s">
        <v>1467</v>
      </c>
      <c r="NW20" s="18">
        <v>2500</v>
      </c>
      <c r="NX20" s="18" t="s">
        <v>1500</v>
      </c>
      <c r="OA20" s="18">
        <v>10</v>
      </c>
      <c r="OB20" s="18">
        <v>10</v>
      </c>
      <c r="OC20" s="18">
        <v>1</v>
      </c>
      <c r="OD20" s="18">
        <v>150</v>
      </c>
      <c r="OE20" s="18">
        <v>0</v>
      </c>
      <c r="QX20" s="18" t="s">
        <v>1294</v>
      </c>
      <c r="QZ20" s="18" t="s">
        <v>1516</v>
      </c>
      <c r="RA20" s="18">
        <v>0</v>
      </c>
      <c r="RB20" s="18">
        <v>0</v>
      </c>
      <c r="RC20" s="18">
        <v>0</v>
      </c>
      <c r="RD20" s="18">
        <v>1</v>
      </c>
      <c r="RE20" s="18">
        <v>1</v>
      </c>
      <c r="RF20" s="18">
        <v>1</v>
      </c>
      <c r="RG20" s="18">
        <v>1</v>
      </c>
      <c r="RH20" s="18">
        <v>1</v>
      </c>
      <c r="RI20" s="18">
        <v>1</v>
      </c>
      <c r="RJ20" s="18">
        <v>0</v>
      </c>
      <c r="RK20" s="18">
        <v>0</v>
      </c>
      <c r="RL20" s="18">
        <v>0</v>
      </c>
      <c r="RM20" s="18">
        <v>0</v>
      </c>
      <c r="RN20" s="18">
        <v>0</v>
      </c>
      <c r="RO20" s="18">
        <v>0</v>
      </c>
      <c r="RP20" s="18">
        <v>0</v>
      </c>
      <c r="RR20" s="18" t="s">
        <v>1517</v>
      </c>
      <c r="RS20" s="18">
        <v>1</v>
      </c>
      <c r="RT20" s="18">
        <v>0</v>
      </c>
      <c r="RU20" s="18">
        <v>0</v>
      </c>
      <c r="RV20" s="18">
        <v>0</v>
      </c>
      <c r="RW20" s="18">
        <v>0</v>
      </c>
      <c r="RX20" s="18">
        <v>1</v>
      </c>
      <c r="RY20" s="18">
        <v>1</v>
      </c>
      <c r="RZ20" s="18">
        <v>0</v>
      </c>
      <c r="SA20" s="18">
        <v>0</v>
      </c>
      <c r="SB20" s="18">
        <v>0</v>
      </c>
      <c r="SC20" s="18">
        <v>0</v>
      </c>
      <c r="SF20" s="18" t="s">
        <v>1324</v>
      </c>
      <c r="SG20" s="18">
        <v>0</v>
      </c>
      <c r="SH20" s="18">
        <v>1</v>
      </c>
      <c r="SI20" s="18">
        <v>0</v>
      </c>
      <c r="SJ20" s="18">
        <v>0</v>
      </c>
      <c r="SK20" s="18" t="s">
        <v>1516</v>
      </c>
      <c r="SL20" s="18">
        <v>0</v>
      </c>
      <c r="SM20" s="18">
        <v>0</v>
      </c>
      <c r="SN20" s="18">
        <v>0</v>
      </c>
      <c r="SO20" s="18">
        <v>1</v>
      </c>
      <c r="SP20" s="18">
        <v>1</v>
      </c>
      <c r="SQ20" s="18">
        <v>1</v>
      </c>
      <c r="SR20" s="18">
        <v>1</v>
      </c>
      <c r="SS20" s="18">
        <v>1</v>
      </c>
      <c r="ST20" s="18">
        <v>1</v>
      </c>
      <c r="SU20" s="18">
        <v>0</v>
      </c>
      <c r="SV20" s="18">
        <v>0</v>
      </c>
      <c r="SW20" s="18">
        <v>0</v>
      </c>
      <c r="SX20" s="18">
        <v>0</v>
      </c>
      <c r="SY20" s="18">
        <v>0</v>
      </c>
      <c r="SZ20" s="18">
        <v>0</v>
      </c>
      <c r="TA20" s="18">
        <v>0</v>
      </c>
      <c r="TB20" s="18" t="s">
        <v>1435</v>
      </c>
      <c r="TC20" s="18">
        <v>1</v>
      </c>
      <c r="TD20" s="18">
        <v>0</v>
      </c>
      <c r="TE20" s="18">
        <v>0</v>
      </c>
      <c r="TF20" s="18">
        <v>0</v>
      </c>
      <c r="TG20" s="18">
        <v>0</v>
      </c>
      <c r="TH20" s="18">
        <v>0</v>
      </c>
      <c r="TI20" s="18">
        <v>0</v>
      </c>
      <c r="TJ20" s="18">
        <v>0</v>
      </c>
      <c r="TK20" s="18">
        <v>1</v>
      </c>
      <c r="TL20" s="18">
        <v>0</v>
      </c>
      <c r="TM20" s="18">
        <v>0</v>
      </c>
      <c r="TN20" s="18">
        <v>0</v>
      </c>
      <c r="AQG20" s="18" t="s">
        <v>1518</v>
      </c>
      <c r="AQH20" s="18">
        <v>0</v>
      </c>
      <c r="AQI20" s="18">
        <v>0</v>
      </c>
      <c r="AQJ20" s="18">
        <v>1</v>
      </c>
      <c r="AQK20" s="18">
        <v>1</v>
      </c>
      <c r="AQL20" s="18">
        <v>1</v>
      </c>
      <c r="AQM20" s="18">
        <v>1</v>
      </c>
      <c r="AQN20" s="18">
        <v>0</v>
      </c>
      <c r="AQO20" s="18">
        <v>0</v>
      </c>
      <c r="AQP20" s="18">
        <v>0</v>
      </c>
      <c r="AQQ20" s="18">
        <v>0</v>
      </c>
      <c r="AQS20" s="18" t="s">
        <v>1406</v>
      </c>
      <c r="AQT20" s="18">
        <v>0</v>
      </c>
      <c r="AQU20" s="18">
        <v>0</v>
      </c>
      <c r="AQV20" s="18">
        <v>1</v>
      </c>
      <c r="AQW20" s="18">
        <v>0</v>
      </c>
      <c r="AQX20" s="18">
        <v>0</v>
      </c>
      <c r="AQY20" s="18">
        <v>0</v>
      </c>
      <c r="AQZ20" s="18">
        <v>0</v>
      </c>
      <c r="ARA20" s="18">
        <v>0</v>
      </c>
      <c r="ARB20" s="18">
        <v>0</v>
      </c>
      <c r="ARC20" s="18">
        <v>0</v>
      </c>
      <c r="ARD20" s="18">
        <v>0</v>
      </c>
      <c r="ARF20" s="18" t="s">
        <v>1343</v>
      </c>
      <c r="ARG20" s="18" t="s">
        <v>1437</v>
      </c>
      <c r="ARH20" s="18">
        <v>0</v>
      </c>
      <c r="ARI20" s="18">
        <v>0</v>
      </c>
      <c r="ARJ20" s="18">
        <v>1</v>
      </c>
      <c r="ARK20" s="18">
        <v>0</v>
      </c>
      <c r="ARL20" s="18">
        <v>0</v>
      </c>
      <c r="ARM20" s="18">
        <v>0</v>
      </c>
      <c r="ARO20" s="18" t="s">
        <v>1315</v>
      </c>
      <c r="ARP20" s="18">
        <v>0</v>
      </c>
      <c r="ARQ20" s="18">
        <v>0</v>
      </c>
      <c r="ARR20" s="18">
        <v>0</v>
      </c>
      <c r="ARS20" s="18">
        <v>0</v>
      </c>
      <c r="ART20" s="18">
        <v>0</v>
      </c>
      <c r="ARU20" s="18">
        <v>0</v>
      </c>
      <c r="ARV20" s="18">
        <v>0</v>
      </c>
      <c r="ARW20" s="18">
        <v>0</v>
      </c>
      <c r="ARX20" s="18">
        <v>1</v>
      </c>
      <c r="ARY20" s="18">
        <v>0</v>
      </c>
      <c r="ASB20" s="18" t="s">
        <v>1383</v>
      </c>
      <c r="ASC20" s="18" t="s">
        <v>1430</v>
      </c>
      <c r="ASD20" s="18">
        <v>0</v>
      </c>
      <c r="ASE20" s="18">
        <v>1</v>
      </c>
      <c r="ASF20" s="18">
        <v>0</v>
      </c>
      <c r="ASG20" s="18">
        <v>0</v>
      </c>
      <c r="ASH20" s="18">
        <v>0</v>
      </c>
      <c r="ASI20" s="18">
        <v>0</v>
      </c>
      <c r="ASJ20" s="18">
        <v>0</v>
      </c>
      <c r="ASK20" s="18">
        <v>0</v>
      </c>
      <c r="ASL20" s="18">
        <v>0</v>
      </c>
      <c r="ASN20" s="18" t="s">
        <v>1381</v>
      </c>
      <c r="ASO20" s="18">
        <v>0</v>
      </c>
      <c r="ASP20" s="18">
        <v>0</v>
      </c>
      <c r="ASQ20" s="18">
        <v>0</v>
      </c>
      <c r="ASR20" s="18">
        <v>0</v>
      </c>
      <c r="ASS20" s="18">
        <v>0</v>
      </c>
      <c r="AST20" s="18">
        <v>0</v>
      </c>
      <c r="ASU20" s="18">
        <v>0</v>
      </c>
      <c r="ASV20" s="18">
        <v>1</v>
      </c>
      <c r="ASW20" s="18">
        <v>0</v>
      </c>
      <c r="ASX20" s="18">
        <v>0</v>
      </c>
      <c r="ASY20" s="18" t="s">
        <v>1511</v>
      </c>
      <c r="ASZ20" s="18" t="s">
        <v>1509</v>
      </c>
      <c r="ATA20" s="18">
        <v>0</v>
      </c>
      <c r="ATB20" s="18">
        <v>0</v>
      </c>
      <c r="ATC20" s="18">
        <v>0</v>
      </c>
      <c r="ATD20" s="18">
        <v>1</v>
      </c>
      <c r="ATE20" s="18">
        <v>1</v>
      </c>
      <c r="ATF20" s="18">
        <v>0</v>
      </c>
      <c r="ATG20" s="18">
        <v>0</v>
      </c>
      <c r="ATH20" s="18">
        <v>0</v>
      </c>
      <c r="ATI20" s="18">
        <v>0</v>
      </c>
      <c r="ATK20" s="18" t="s">
        <v>1519</v>
      </c>
      <c r="ATL20" s="18">
        <v>0</v>
      </c>
      <c r="ATM20" s="18">
        <v>0</v>
      </c>
      <c r="ATN20" s="18">
        <v>0</v>
      </c>
      <c r="ATO20" s="18">
        <v>0</v>
      </c>
      <c r="ATP20" s="18">
        <v>0</v>
      </c>
      <c r="ATQ20" s="18">
        <v>1</v>
      </c>
      <c r="ATR20" s="18">
        <v>0</v>
      </c>
      <c r="ATS20" s="18">
        <v>1</v>
      </c>
      <c r="ATT20" s="18">
        <v>0</v>
      </c>
      <c r="ATU20" s="18" t="s">
        <v>1520</v>
      </c>
      <c r="ATV20" s="18" t="s">
        <v>1510</v>
      </c>
      <c r="ATW20" s="18" t="s">
        <v>1294</v>
      </c>
      <c r="ATX20" s="18" t="s">
        <v>1521</v>
      </c>
      <c r="ATZ20" s="18" t="s">
        <v>1510</v>
      </c>
      <c r="AUA20" s="18" t="s">
        <v>1294</v>
      </c>
      <c r="AUB20" s="18" t="s">
        <v>1511</v>
      </c>
      <c r="AUD20" s="18" t="s">
        <v>1522</v>
      </c>
      <c r="AUF20" s="18" t="s">
        <v>1523</v>
      </c>
      <c r="AUI20" s="18">
        <v>429562855</v>
      </c>
      <c r="AUJ20" s="144">
        <v>45068.579907407402</v>
      </c>
      <c r="AUM20" s="18" t="s">
        <v>1319</v>
      </c>
      <c r="AUN20" s="18" t="s">
        <v>1320</v>
      </c>
      <c r="AUO20" s="18" t="s">
        <v>1321</v>
      </c>
    </row>
    <row r="21" spans="1:566 1125:1237">
      <c r="A21" s="18">
        <v>20</v>
      </c>
      <c r="B21" s="18" t="s">
        <v>1524</v>
      </c>
      <c r="C21" s="144">
        <v>45068</v>
      </c>
      <c r="D21" s="18" t="s">
        <v>1363</v>
      </c>
      <c r="E21" s="18" t="s">
        <v>1364</v>
      </c>
      <c r="F21" s="144">
        <v>45068.549691423606</v>
      </c>
      <c r="G21" s="144">
        <v>45068.565304212963</v>
      </c>
      <c r="H21" s="18" t="s">
        <v>1286</v>
      </c>
      <c r="K21" s="18" t="s">
        <v>1365</v>
      </c>
      <c r="L21" s="144">
        <v>45068</v>
      </c>
      <c r="M21" s="18" t="s">
        <v>1366</v>
      </c>
      <c r="N21" s="18" t="s">
        <v>1367</v>
      </c>
      <c r="O21" s="18" t="s">
        <v>1368</v>
      </c>
      <c r="P21" s="18" t="s">
        <v>1291</v>
      </c>
      <c r="S21" s="18" t="s">
        <v>1369</v>
      </c>
      <c r="T21" s="18" t="s">
        <v>1370</v>
      </c>
      <c r="V21" s="18" t="s">
        <v>1294</v>
      </c>
      <c r="X21" s="18" t="s">
        <v>1295</v>
      </c>
      <c r="AA21" s="18" t="s">
        <v>1372</v>
      </c>
      <c r="AB21" s="18">
        <v>0</v>
      </c>
      <c r="AC21" s="18">
        <v>0</v>
      </c>
      <c r="AD21" s="18">
        <v>0</v>
      </c>
      <c r="AE21" s="18">
        <v>1</v>
      </c>
      <c r="AF21" s="18">
        <v>1</v>
      </c>
      <c r="EK21" s="18" t="s">
        <v>1525</v>
      </c>
      <c r="EL21" s="18">
        <v>1</v>
      </c>
      <c r="EM21" s="18">
        <v>0</v>
      </c>
      <c r="EN21" s="18">
        <v>1</v>
      </c>
      <c r="EO21" s="18">
        <v>1</v>
      </c>
      <c r="EP21" s="18">
        <v>0</v>
      </c>
      <c r="EQ21" s="18">
        <v>3</v>
      </c>
      <c r="ES21" s="18" t="s">
        <v>1298</v>
      </c>
      <c r="ET21" s="18">
        <v>10000</v>
      </c>
      <c r="EU21" s="18" t="s">
        <v>1300</v>
      </c>
      <c r="EX21" s="18">
        <v>90</v>
      </c>
      <c r="EY21" s="18">
        <v>30</v>
      </c>
      <c r="EZ21" s="18">
        <v>0</v>
      </c>
      <c r="FA21" s="18">
        <v>300</v>
      </c>
      <c r="FB21" s="18">
        <v>300</v>
      </c>
      <c r="FO21" s="18" t="s">
        <v>1298</v>
      </c>
      <c r="FP21" s="18">
        <v>1500</v>
      </c>
      <c r="FQ21" s="18" t="s">
        <v>1300</v>
      </c>
      <c r="FT21" s="18">
        <v>90</v>
      </c>
      <c r="FU21" s="18">
        <v>30</v>
      </c>
      <c r="FV21" s="18">
        <v>0</v>
      </c>
      <c r="FW21" s="18">
        <v>500</v>
      </c>
      <c r="FX21" s="18">
        <v>500</v>
      </c>
      <c r="FZ21" s="18" t="s">
        <v>1298</v>
      </c>
      <c r="GA21" s="18">
        <v>5000</v>
      </c>
      <c r="GB21" s="18" t="s">
        <v>1300</v>
      </c>
      <c r="GE21" s="18">
        <v>30</v>
      </c>
      <c r="GF21" s="18">
        <v>30</v>
      </c>
      <c r="GG21" s="18">
        <v>1</v>
      </c>
      <c r="GH21" s="18">
        <v>200</v>
      </c>
      <c r="GI21" s="18">
        <v>200</v>
      </c>
      <c r="GK21" s="18" t="s">
        <v>1294</v>
      </c>
      <c r="GM21" s="18" t="s">
        <v>1525</v>
      </c>
      <c r="GN21" s="18">
        <v>1</v>
      </c>
      <c r="GO21" s="18">
        <v>0</v>
      </c>
      <c r="GP21" s="18">
        <v>1</v>
      </c>
      <c r="GQ21" s="18">
        <v>1</v>
      </c>
      <c r="GR21" s="18">
        <v>0</v>
      </c>
      <c r="GT21" s="18" t="s">
        <v>1307</v>
      </c>
      <c r="GU21" s="18">
        <v>1</v>
      </c>
      <c r="GV21" s="18">
        <v>0</v>
      </c>
      <c r="GW21" s="18">
        <v>0</v>
      </c>
      <c r="GX21" s="18">
        <v>0</v>
      </c>
      <c r="GY21" s="18">
        <v>0</v>
      </c>
      <c r="GZ21" s="18">
        <v>0</v>
      </c>
      <c r="HA21" s="18">
        <v>0</v>
      </c>
      <c r="HB21" s="18">
        <v>0</v>
      </c>
      <c r="HC21" s="18">
        <v>0</v>
      </c>
      <c r="HD21" s="18">
        <v>1</v>
      </c>
      <c r="HE21" s="18">
        <v>0</v>
      </c>
      <c r="HF21" s="18" t="s">
        <v>1526</v>
      </c>
      <c r="HH21" s="18" t="s">
        <v>1333</v>
      </c>
      <c r="HI21" s="18">
        <v>1</v>
      </c>
      <c r="HJ21" s="18">
        <v>0</v>
      </c>
      <c r="HK21" s="18">
        <v>0</v>
      </c>
      <c r="HL21" s="18">
        <v>0</v>
      </c>
      <c r="JB21" s="18" t="s">
        <v>1372</v>
      </c>
      <c r="JC21" s="18">
        <v>0</v>
      </c>
      <c r="JD21" s="18">
        <v>0</v>
      </c>
      <c r="JE21" s="18">
        <v>0</v>
      </c>
      <c r="JF21" s="18">
        <v>0</v>
      </c>
      <c r="JG21" s="18">
        <v>0</v>
      </c>
      <c r="JH21" s="18">
        <v>0</v>
      </c>
      <c r="JI21" s="18">
        <v>0</v>
      </c>
      <c r="JJ21" s="18">
        <v>0</v>
      </c>
      <c r="JK21" s="18">
        <v>0</v>
      </c>
      <c r="JL21" s="18">
        <v>0</v>
      </c>
      <c r="JM21" s="18">
        <v>0</v>
      </c>
      <c r="JN21" s="18">
        <v>0</v>
      </c>
      <c r="JO21" s="18">
        <v>0</v>
      </c>
      <c r="JP21" s="18">
        <v>0</v>
      </c>
      <c r="JQ21" s="18">
        <v>0</v>
      </c>
      <c r="JR21" s="18">
        <v>1</v>
      </c>
      <c r="JS21" s="18">
        <v>1</v>
      </c>
      <c r="JT21" s="18">
        <v>5</v>
      </c>
      <c r="AQG21" s="18" t="s">
        <v>1327</v>
      </c>
      <c r="AQH21" s="18">
        <v>0</v>
      </c>
      <c r="AQI21" s="18">
        <v>0</v>
      </c>
      <c r="AQJ21" s="18">
        <v>1</v>
      </c>
      <c r="AQK21" s="18">
        <v>0</v>
      </c>
      <c r="AQL21" s="18">
        <v>0</v>
      </c>
      <c r="AQM21" s="18">
        <v>1</v>
      </c>
      <c r="AQN21" s="18">
        <v>0</v>
      </c>
      <c r="AQO21" s="18">
        <v>0</v>
      </c>
      <c r="AQP21" s="18">
        <v>0</v>
      </c>
      <c r="AQQ21" s="18">
        <v>0</v>
      </c>
      <c r="AQS21" s="18" t="s">
        <v>1527</v>
      </c>
      <c r="AQT21" s="18">
        <v>0</v>
      </c>
      <c r="AQU21" s="18">
        <v>0</v>
      </c>
      <c r="AQV21" s="18">
        <v>0</v>
      </c>
      <c r="AQW21" s="18">
        <v>1</v>
      </c>
      <c r="AQX21" s="18">
        <v>0</v>
      </c>
      <c r="AQY21" s="18">
        <v>1</v>
      </c>
      <c r="AQZ21" s="18">
        <v>0</v>
      </c>
      <c r="ARA21" s="18">
        <v>0</v>
      </c>
      <c r="ARB21" s="18">
        <v>0</v>
      </c>
      <c r="ARC21" s="18">
        <v>0</v>
      </c>
      <c r="ARD21" s="18">
        <v>0</v>
      </c>
      <c r="ARF21" s="18" t="s">
        <v>1343</v>
      </c>
      <c r="ARG21" s="18" t="s">
        <v>1312</v>
      </c>
      <c r="ARH21" s="18">
        <v>0</v>
      </c>
      <c r="ARI21" s="18">
        <v>1</v>
      </c>
      <c r="ARJ21" s="18">
        <v>0</v>
      </c>
      <c r="ARK21" s="18">
        <v>0</v>
      </c>
      <c r="ARL21" s="18">
        <v>0</v>
      </c>
      <c r="ARM21" s="18">
        <v>0</v>
      </c>
      <c r="ARO21" s="18" t="s">
        <v>1396</v>
      </c>
      <c r="ARP21" s="18">
        <v>0</v>
      </c>
      <c r="ARQ21" s="18">
        <v>0</v>
      </c>
      <c r="ARR21" s="18">
        <v>0</v>
      </c>
      <c r="ARS21" s="18">
        <v>0</v>
      </c>
      <c r="ART21" s="18">
        <v>0</v>
      </c>
      <c r="ARU21" s="18">
        <v>0</v>
      </c>
      <c r="ARV21" s="18">
        <v>1</v>
      </c>
      <c r="ARW21" s="18">
        <v>0</v>
      </c>
      <c r="ARX21" s="18">
        <v>0</v>
      </c>
      <c r="ARY21" s="18">
        <v>0</v>
      </c>
      <c r="ASB21" s="18" t="s">
        <v>1383</v>
      </c>
      <c r="ASC21" s="18" t="s">
        <v>1528</v>
      </c>
      <c r="ASD21" s="18">
        <v>0</v>
      </c>
      <c r="ASE21" s="18">
        <v>1</v>
      </c>
      <c r="ASF21" s="18">
        <v>0</v>
      </c>
      <c r="ASG21" s="18">
        <v>0</v>
      </c>
      <c r="ASH21" s="18">
        <v>0</v>
      </c>
      <c r="ASI21" s="18">
        <v>1</v>
      </c>
      <c r="ASJ21" s="18">
        <v>0</v>
      </c>
      <c r="ASK21" s="18">
        <v>0</v>
      </c>
      <c r="ASL21" s="18">
        <v>0</v>
      </c>
      <c r="ASN21" s="18" t="s">
        <v>1529</v>
      </c>
      <c r="ASO21" s="18">
        <v>0</v>
      </c>
      <c r="ASP21" s="18">
        <v>0</v>
      </c>
      <c r="ASQ21" s="18">
        <v>0</v>
      </c>
      <c r="ASR21" s="18">
        <v>0</v>
      </c>
      <c r="ASS21" s="18">
        <v>0</v>
      </c>
      <c r="AST21" s="18">
        <v>1</v>
      </c>
      <c r="ASU21" s="18">
        <v>1</v>
      </c>
      <c r="ASV21" s="18">
        <v>0</v>
      </c>
      <c r="ASW21" s="18">
        <v>0</v>
      </c>
      <c r="ASX21" s="18">
        <v>0</v>
      </c>
      <c r="ASZ21" s="18" t="s">
        <v>1400</v>
      </c>
      <c r="ATA21" s="18">
        <v>0</v>
      </c>
      <c r="ATB21" s="18">
        <v>1</v>
      </c>
      <c r="ATC21" s="18">
        <v>0</v>
      </c>
      <c r="ATD21" s="18">
        <v>0</v>
      </c>
      <c r="ATE21" s="18">
        <v>1</v>
      </c>
      <c r="ATF21" s="18">
        <v>0</v>
      </c>
      <c r="ATG21" s="18">
        <v>0</v>
      </c>
      <c r="ATH21" s="18">
        <v>0</v>
      </c>
      <c r="ATI21" s="18">
        <v>0</v>
      </c>
      <c r="ATK21" s="18" t="s">
        <v>1401</v>
      </c>
      <c r="ATL21" s="18">
        <v>0</v>
      </c>
      <c r="ATM21" s="18">
        <v>0</v>
      </c>
      <c r="ATN21" s="18">
        <v>0</v>
      </c>
      <c r="ATO21" s="18">
        <v>0</v>
      </c>
      <c r="ATP21" s="18">
        <v>1</v>
      </c>
      <c r="ATQ21" s="18">
        <v>1</v>
      </c>
      <c r="ATR21" s="18">
        <v>0</v>
      </c>
      <c r="ATS21" s="18">
        <v>0</v>
      </c>
      <c r="ATT21" s="18">
        <v>0</v>
      </c>
      <c r="ATV21" s="18" t="s">
        <v>1316</v>
      </c>
      <c r="ATW21" s="18" t="s">
        <v>1294</v>
      </c>
      <c r="ATY21" s="18" t="s">
        <v>1530</v>
      </c>
      <c r="ATZ21" s="18" t="s">
        <v>1316</v>
      </c>
      <c r="AUA21" s="18" t="s">
        <v>1294</v>
      </c>
      <c r="AUC21" s="18" t="s">
        <v>1531</v>
      </c>
      <c r="AUD21" s="18" t="s">
        <v>1532</v>
      </c>
      <c r="AUI21" s="18">
        <v>429681394</v>
      </c>
      <c r="AUJ21" s="144">
        <v>45068.729317129633</v>
      </c>
      <c r="AUM21" s="18" t="s">
        <v>1319</v>
      </c>
      <c r="AUN21" s="18" t="s">
        <v>1320</v>
      </c>
      <c r="AUO21" s="18" t="s">
        <v>1321</v>
      </c>
    </row>
    <row r="22" spans="1:566 1125:1237">
      <c r="A22" s="18">
        <v>21</v>
      </c>
      <c r="B22" s="18" t="s">
        <v>1533</v>
      </c>
      <c r="C22" s="144">
        <v>45068</v>
      </c>
      <c r="D22" s="18" t="s">
        <v>1363</v>
      </c>
      <c r="E22" s="18" t="s">
        <v>1364</v>
      </c>
      <c r="F22" s="144">
        <v>45068.578806921301</v>
      </c>
      <c r="G22" s="144">
        <v>45068.604307650457</v>
      </c>
      <c r="H22" s="18" t="s">
        <v>1286</v>
      </c>
      <c r="K22" s="18" t="s">
        <v>1365</v>
      </c>
      <c r="L22" s="144">
        <v>45068</v>
      </c>
      <c r="M22" s="18" t="s">
        <v>1366</v>
      </c>
      <c r="N22" s="18" t="s">
        <v>1367</v>
      </c>
      <c r="O22" s="18" t="s">
        <v>1368</v>
      </c>
      <c r="P22" s="18" t="s">
        <v>1291</v>
      </c>
      <c r="S22" s="18" t="s">
        <v>1369</v>
      </c>
      <c r="T22" s="18" t="s">
        <v>1370</v>
      </c>
      <c r="V22" s="18" t="s">
        <v>1294</v>
      </c>
      <c r="X22" s="18" t="s">
        <v>1295</v>
      </c>
      <c r="AA22" s="18" t="s">
        <v>1372</v>
      </c>
      <c r="AB22" s="18">
        <v>0</v>
      </c>
      <c r="AC22" s="18">
        <v>0</v>
      </c>
      <c r="AD22" s="18">
        <v>0</v>
      </c>
      <c r="AE22" s="18">
        <v>1</v>
      </c>
      <c r="AF22" s="18">
        <v>1</v>
      </c>
      <c r="EK22" s="18" t="s">
        <v>1487</v>
      </c>
      <c r="EL22" s="18">
        <v>1</v>
      </c>
      <c r="EM22" s="18">
        <v>1</v>
      </c>
      <c r="EN22" s="18">
        <v>0</v>
      </c>
      <c r="EO22" s="18">
        <v>0</v>
      </c>
      <c r="EP22" s="18">
        <v>0</v>
      </c>
      <c r="EQ22" s="18">
        <v>2</v>
      </c>
      <c r="ES22" s="18" t="s">
        <v>1298</v>
      </c>
      <c r="ET22" s="18">
        <v>5000</v>
      </c>
      <c r="EU22" s="18" t="s">
        <v>1300</v>
      </c>
      <c r="EX22" s="18">
        <v>30</v>
      </c>
      <c r="EY22" s="18">
        <v>30</v>
      </c>
      <c r="EZ22" s="18">
        <v>1</v>
      </c>
      <c r="FA22" s="18">
        <v>200</v>
      </c>
      <c r="FB22" s="18">
        <v>200</v>
      </c>
      <c r="FD22" s="18" t="s">
        <v>1298</v>
      </c>
      <c r="FE22" s="18">
        <v>12500</v>
      </c>
      <c r="FF22" s="18" t="s">
        <v>1300</v>
      </c>
      <c r="FI22" s="18">
        <v>30</v>
      </c>
      <c r="FJ22" s="18">
        <v>30</v>
      </c>
      <c r="FK22" s="18">
        <v>1</v>
      </c>
      <c r="FL22" s="18">
        <v>300</v>
      </c>
      <c r="FM22" s="18">
        <v>300</v>
      </c>
      <c r="GK22" s="18" t="s">
        <v>1294</v>
      </c>
      <c r="GM22" s="18" t="s">
        <v>1487</v>
      </c>
      <c r="GN22" s="18">
        <v>1</v>
      </c>
      <c r="GO22" s="18">
        <v>1</v>
      </c>
      <c r="GP22" s="18">
        <v>0</v>
      </c>
      <c r="GQ22" s="18">
        <v>0</v>
      </c>
      <c r="GR22" s="18">
        <v>0</v>
      </c>
      <c r="GT22" s="18" t="s">
        <v>1334</v>
      </c>
      <c r="GU22" s="18">
        <v>1</v>
      </c>
      <c r="GV22" s="18">
        <v>0</v>
      </c>
      <c r="GW22" s="18">
        <v>0</v>
      </c>
      <c r="GX22" s="18">
        <v>0</v>
      </c>
      <c r="GY22" s="18">
        <v>0</v>
      </c>
      <c r="GZ22" s="18">
        <v>1</v>
      </c>
      <c r="HA22" s="18">
        <v>0</v>
      </c>
      <c r="HB22" s="18">
        <v>0</v>
      </c>
      <c r="HC22" s="18">
        <v>0</v>
      </c>
      <c r="HD22" s="18">
        <v>0</v>
      </c>
      <c r="HE22" s="18">
        <v>0</v>
      </c>
      <c r="HH22" s="18" t="s">
        <v>1333</v>
      </c>
      <c r="HI22" s="18">
        <v>1</v>
      </c>
      <c r="HJ22" s="18">
        <v>0</v>
      </c>
      <c r="HK22" s="18">
        <v>0</v>
      </c>
      <c r="HL22" s="18">
        <v>0</v>
      </c>
      <c r="JB22" s="18" t="s">
        <v>1372</v>
      </c>
      <c r="JC22" s="18">
        <v>0</v>
      </c>
      <c r="JD22" s="18">
        <v>0</v>
      </c>
      <c r="JE22" s="18">
        <v>0</v>
      </c>
      <c r="JF22" s="18">
        <v>0</v>
      </c>
      <c r="JG22" s="18">
        <v>0</v>
      </c>
      <c r="JH22" s="18">
        <v>0</v>
      </c>
      <c r="JI22" s="18">
        <v>0</v>
      </c>
      <c r="JJ22" s="18">
        <v>0</v>
      </c>
      <c r="JK22" s="18">
        <v>0</v>
      </c>
      <c r="JL22" s="18">
        <v>0</v>
      </c>
      <c r="JM22" s="18">
        <v>0</v>
      </c>
      <c r="JN22" s="18">
        <v>0</v>
      </c>
      <c r="JO22" s="18">
        <v>0</v>
      </c>
      <c r="JP22" s="18">
        <v>0</v>
      </c>
      <c r="JQ22" s="18">
        <v>0</v>
      </c>
      <c r="JR22" s="18">
        <v>1</v>
      </c>
      <c r="JS22" s="18">
        <v>1</v>
      </c>
      <c r="JT22" s="18">
        <v>4</v>
      </c>
      <c r="AQG22" s="18" t="s">
        <v>1395</v>
      </c>
      <c r="AQH22" s="18">
        <v>0</v>
      </c>
      <c r="AQI22" s="18">
        <v>0</v>
      </c>
      <c r="AQJ22" s="18">
        <v>1</v>
      </c>
      <c r="AQK22" s="18">
        <v>0</v>
      </c>
      <c r="AQL22" s="18">
        <v>0</v>
      </c>
      <c r="AQM22" s="18">
        <v>0</v>
      </c>
      <c r="AQN22" s="18">
        <v>0</v>
      </c>
      <c r="AQO22" s="18">
        <v>0</v>
      </c>
      <c r="AQP22" s="18">
        <v>0</v>
      </c>
      <c r="AQQ22" s="18">
        <v>0</v>
      </c>
      <c r="AQS22" s="18" t="s">
        <v>1534</v>
      </c>
      <c r="AQT22" s="18">
        <v>0</v>
      </c>
      <c r="AQU22" s="18">
        <v>0</v>
      </c>
      <c r="AQV22" s="18">
        <v>1</v>
      </c>
      <c r="AQW22" s="18">
        <v>0</v>
      </c>
      <c r="AQX22" s="18">
        <v>0</v>
      </c>
      <c r="AQY22" s="18">
        <v>1</v>
      </c>
      <c r="AQZ22" s="18">
        <v>0</v>
      </c>
      <c r="ARA22" s="18">
        <v>0</v>
      </c>
      <c r="ARB22" s="18">
        <v>0</v>
      </c>
      <c r="ARC22" s="18">
        <v>0</v>
      </c>
      <c r="ARD22" s="18">
        <v>0</v>
      </c>
      <c r="ARF22" s="18" t="s">
        <v>1328</v>
      </c>
      <c r="ARG22" s="18" t="s">
        <v>1312</v>
      </c>
      <c r="ARH22" s="18">
        <v>0</v>
      </c>
      <c r="ARI22" s="18">
        <v>1</v>
      </c>
      <c r="ARJ22" s="18">
        <v>0</v>
      </c>
      <c r="ARK22" s="18">
        <v>0</v>
      </c>
      <c r="ARL22" s="18">
        <v>0</v>
      </c>
      <c r="ARM22" s="18">
        <v>0</v>
      </c>
      <c r="ARO22" s="18" t="s">
        <v>1396</v>
      </c>
      <c r="ARP22" s="18">
        <v>0</v>
      </c>
      <c r="ARQ22" s="18">
        <v>0</v>
      </c>
      <c r="ARR22" s="18">
        <v>0</v>
      </c>
      <c r="ARS22" s="18">
        <v>0</v>
      </c>
      <c r="ART22" s="18">
        <v>0</v>
      </c>
      <c r="ARU22" s="18">
        <v>0</v>
      </c>
      <c r="ARV22" s="18">
        <v>1</v>
      </c>
      <c r="ARW22" s="18">
        <v>0</v>
      </c>
      <c r="ARX22" s="18">
        <v>0</v>
      </c>
      <c r="ARY22" s="18">
        <v>0</v>
      </c>
      <c r="ASB22" s="18" t="s">
        <v>1383</v>
      </c>
      <c r="ASC22" s="18" t="s">
        <v>1535</v>
      </c>
      <c r="ASD22" s="18">
        <v>0</v>
      </c>
      <c r="ASE22" s="18">
        <v>1</v>
      </c>
      <c r="ASF22" s="18">
        <v>1</v>
      </c>
      <c r="ASG22" s="18">
        <v>0</v>
      </c>
      <c r="ASH22" s="18">
        <v>0</v>
      </c>
      <c r="ASI22" s="18">
        <v>0</v>
      </c>
      <c r="ASJ22" s="18">
        <v>0</v>
      </c>
      <c r="ASK22" s="18">
        <v>0</v>
      </c>
      <c r="ASL22" s="18">
        <v>0</v>
      </c>
      <c r="ASN22" s="18" t="s">
        <v>1381</v>
      </c>
      <c r="ASO22" s="18">
        <v>0</v>
      </c>
      <c r="ASP22" s="18">
        <v>0</v>
      </c>
      <c r="ASQ22" s="18">
        <v>0</v>
      </c>
      <c r="ASR22" s="18">
        <v>0</v>
      </c>
      <c r="ASS22" s="18">
        <v>0</v>
      </c>
      <c r="AST22" s="18">
        <v>0</v>
      </c>
      <c r="ASU22" s="18">
        <v>0</v>
      </c>
      <c r="ASV22" s="18">
        <v>1</v>
      </c>
      <c r="ASW22" s="18">
        <v>0</v>
      </c>
      <c r="ASX22" s="18">
        <v>0</v>
      </c>
      <c r="ASY22" s="18" t="s">
        <v>1536</v>
      </c>
      <c r="ASZ22" s="18" t="s">
        <v>1400</v>
      </c>
      <c r="ATA22" s="18">
        <v>0</v>
      </c>
      <c r="ATB22" s="18">
        <v>1</v>
      </c>
      <c r="ATC22" s="18">
        <v>0</v>
      </c>
      <c r="ATD22" s="18">
        <v>0</v>
      </c>
      <c r="ATE22" s="18">
        <v>1</v>
      </c>
      <c r="ATF22" s="18">
        <v>0</v>
      </c>
      <c r="ATG22" s="18">
        <v>0</v>
      </c>
      <c r="ATH22" s="18">
        <v>0</v>
      </c>
      <c r="ATI22" s="18">
        <v>0</v>
      </c>
      <c r="ATK22" s="18" t="s">
        <v>1372</v>
      </c>
      <c r="ATL22" s="18">
        <v>1</v>
      </c>
      <c r="ATM22" s="18">
        <v>0</v>
      </c>
      <c r="ATN22" s="18">
        <v>0</v>
      </c>
      <c r="ATO22" s="18">
        <v>0</v>
      </c>
      <c r="ATP22" s="18">
        <v>0</v>
      </c>
      <c r="ATQ22" s="18">
        <v>0</v>
      </c>
      <c r="ATR22" s="18">
        <v>0</v>
      </c>
      <c r="ATS22" s="18">
        <v>0</v>
      </c>
      <c r="ATT22" s="18">
        <v>0</v>
      </c>
      <c r="ATV22" s="18" t="s">
        <v>1316</v>
      </c>
      <c r="ATW22" s="18" t="s">
        <v>1294</v>
      </c>
      <c r="ATY22" s="18" t="s">
        <v>1537</v>
      </c>
      <c r="ATZ22" s="18" t="s">
        <v>1316</v>
      </c>
      <c r="AUA22" s="18" t="s">
        <v>1294</v>
      </c>
      <c r="AUC22" s="18" t="s">
        <v>1538</v>
      </c>
      <c r="AUI22" s="18">
        <v>429681452</v>
      </c>
      <c r="AUJ22" s="144">
        <v>45068.729398148149</v>
      </c>
      <c r="AUM22" s="18" t="s">
        <v>1319</v>
      </c>
      <c r="AUN22" s="18" t="s">
        <v>1320</v>
      </c>
      <c r="AUO22" s="18" t="s">
        <v>1321</v>
      </c>
    </row>
    <row r="23" spans="1:566 1125:1237">
      <c r="A23" s="18">
        <v>22</v>
      </c>
      <c r="B23" s="18" t="s">
        <v>1539</v>
      </c>
      <c r="C23" s="144">
        <v>45068</v>
      </c>
      <c r="D23" s="18" t="s">
        <v>1363</v>
      </c>
      <c r="E23" s="18" t="s">
        <v>1364</v>
      </c>
      <c r="F23" s="144">
        <v>45068.672957858798</v>
      </c>
      <c r="G23" s="144">
        <v>45068.691266435177</v>
      </c>
      <c r="H23" s="18" t="s">
        <v>1286</v>
      </c>
      <c r="K23" s="18" t="s">
        <v>1365</v>
      </c>
      <c r="L23" s="144">
        <v>45068</v>
      </c>
      <c r="M23" s="18" t="s">
        <v>1366</v>
      </c>
      <c r="N23" s="18" t="s">
        <v>1367</v>
      </c>
      <c r="O23" s="18" t="s">
        <v>1368</v>
      </c>
      <c r="P23" s="18" t="s">
        <v>1291</v>
      </c>
      <c r="S23" s="18" t="s">
        <v>1369</v>
      </c>
      <c r="T23" s="18" t="s">
        <v>1370</v>
      </c>
      <c r="V23" s="18" t="s">
        <v>1294</v>
      </c>
      <c r="X23" s="18" t="s">
        <v>1295</v>
      </c>
      <c r="AA23" s="18" t="s">
        <v>1372</v>
      </c>
      <c r="AB23" s="18">
        <v>0</v>
      </c>
      <c r="AC23" s="18">
        <v>0</v>
      </c>
      <c r="AD23" s="18">
        <v>0</v>
      </c>
      <c r="AE23" s="18">
        <v>1</v>
      </c>
      <c r="AF23" s="18">
        <v>1</v>
      </c>
      <c r="EK23" s="18" t="s">
        <v>1303</v>
      </c>
      <c r="EL23" s="18">
        <v>1</v>
      </c>
      <c r="EM23" s="18">
        <v>1</v>
      </c>
      <c r="EN23" s="18">
        <v>1</v>
      </c>
      <c r="EO23" s="18">
        <v>1</v>
      </c>
      <c r="EP23" s="18">
        <v>0</v>
      </c>
      <c r="EQ23" s="18">
        <v>4</v>
      </c>
      <c r="ES23" s="18" t="s">
        <v>1298</v>
      </c>
      <c r="ET23" s="18">
        <v>10000</v>
      </c>
      <c r="EU23" s="18" t="s">
        <v>1300</v>
      </c>
      <c r="EX23" s="18">
        <v>30</v>
      </c>
      <c r="EY23" s="18">
        <v>30</v>
      </c>
      <c r="EZ23" s="18">
        <v>1</v>
      </c>
      <c r="FA23" s="18">
        <v>100</v>
      </c>
      <c r="FB23" s="18">
        <v>0</v>
      </c>
      <c r="FD23" s="18" t="s">
        <v>1297</v>
      </c>
      <c r="FO23" s="18" t="s">
        <v>1297</v>
      </c>
      <c r="FZ23" s="18" t="s">
        <v>1298</v>
      </c>
      <c r="GA23" s="18">
        <v>5000</v>
      </c>
      <c r="GB23" s="18" t="s">
        <v>1300</v>
      </c>
      <c r="GE23" s="18">
        <v>90</v>
      </c>
      <c r="GF23" s="18">
        <v>30</v>
      </c>
      <c r="GG23" s="18">
        <v>0</v>
      </c>
      <c r="GH23" s="18">
        <v>100</v>
      </c>
      <c r="GI23" s="18">
        <v>0</v>
      </c>
      <c r="GK23" s="18" t="s">
        <v>1294</v>
      </c>
      <c r="GM23" s="18" t="s">
        <v>1540</v>
      </c>
      <c r="GN23" s="18">
        <v>1</v>
      </c>
      <c r="GO23" s="18">
        <v>1</v>
      </c>
      <c r="GP23" s="18">
        <v>1</v>
      </c>
      <c r="GQ23" s="18">
        <v>1</v>
      </c>
      <c r="GR23" s="18">
        <v>0</v>
      </c>
      <c r="GT23" s="18" t="s">
        <v>1488</v>
      </c>
      <c r="GU23" s="18">
        <v>1</v>
      </c>
      <c r="GV23" s="18">
        <v>0</v>
      </c>
      <c r="GW23" s="18">
        <v>0</v>
      </c>
      <c r="GX23" s="18">
        <v>1</v>
      </c>
      <c r="GY23" s="18">
        <v>0</v>
      </c>
      <c r="GZ23" s="18">
        <v>1</v>
      </c>
      <c r="HA23" s="18">
        <v>0</v>
      </c>
      <c r="HB23" s="18">
        <v>0</v>
      </c>
      <c r="HC23" s="18">
        <v>0</v>
      </c>
      <c r="HD23" s="18">
        <v>0</v>
      </c>
      <c r="HE23" s="18">
        <v>0</v>
      </c>
      <c r="HH23" s="18" t="s">
        <v>1333</v>
      </c>
      <c r="HI23" s="18">
        <v>1</v>
      </c>
      <c r="HJ23" s="18">
        <v>0</v>
      </c>
      <c r="HK23" s="18">
        <v>0</v>
      </c>
      <c r="HL23" s="18">
        <v>0</v>
      </c>
      <c r="JB23" s="18" t="s">
        <v>1372</v>
      </c>
      <c r="JC23" s="18">
        <v>0</v>
      </c>
      <c r="JD23" s="18">
        <v>0</v>
      </c>
      <c r="JE23" s="18">
        <v>0</v>
      </c>
      <c r="JF23" s="18">
        <v>0</v>
      </c>
      <c r="JG23" s="18">
        <v>0</v>
      </c>
      <c r="JH23" s="18">
        <v>0</v>
      </c>
      <c r="JI23" s="18">
        <v>0</v>
      </c>
      <c r="JJ23" s="18">
        <v>0</v>
      </c>
      <c r="JK23" s="18">
        <v>0</v>
      </c>
      <c r="JL23" s="18">
        <v>0</v>
      </c>
      <c r="JM23" s="18">
        <v>0</v>
      </c>
      <c r="JN23" s="18">
        <v>0</v>
      </c>
      <c r="JO23" s="18">
        <v>0</v>
      </c>
      <c r="JP23" s="18">
        <v>0</v>
      </c>
      <c r="JQ23" s="18">
        <v>0</v>
      </c>
      <c r="JR23" s="18">
        <v>1</v>
      </c>
      <c r="JS23" s="18">
        <v>1</v>
      </c>
      <c r="JT23" s="18">
        <v>6</v>
      </c>
      <c r="AQG23" s="18" t="s">
        <v>1541</v>
      </c>
      <c r="AQH23" s="18">
        <v>0</v>
      </c>
      <c r="AQI23" s="18">
        <v>0</v>
      </c>
      <c r="AQJ23" s="18">
        <v>1</v>
      </c>
      <c r="AQK23" s="18">
        <v>1</v>
      </c>
      <c r="AQL23" s="18">
        <v>0</v>
      </c>
      <c r="AQM23" s="18">
        <v>1</v>
      </c>
      <c r="AQN23" s="18">
        <v>0</v>
      </c>
      <c r="AQO23" s="18">
        <v>0</v>
      </c>
      <c r="AQP23" s="18">
        <v>0</v>
      </c>
      <c r="AQQ23" s="18">
        <v>0</v>
      </c>
      <c r="AQS23" s="18" t="s">
        <v>1527</v>
      </c>
      <c r="AQT23" s="18">
        <v>0</v>
      </c>
      <c r="AQU23" s="18">
        <v>0</v>
      </c>
      <c r="AQV23" s="18">
        <v>0</v>
      </c>
      <c r="AQW23" s="18">
        <v>1</v>
      </c>
      <c r="AQX23" s="18">
        <v>0</v>
      </c>
      <c r="AQY23" s="18">
        <v>1</v>
      </c>
      <c r="AQZ23" s="18">
        <v>0</v>
      </c>
      <c r="ARA23" s="18">
        <v>0</v>
      </c>
      <c r="ARB23" s="18">
        <v>0</v>
      </c>
      <c r="ARC23" s="18">
        <v>0</v>
      </c>
      <c r="ARD23" s="18">
        <v>0</v>
      </c>
      <c r="ARF23" s="18" t="s">
        <v>1343</v>
      </c>
      <c r="ARG23" s="18" t="s">
        <v>1312</v>
      </c>
      <c r="ARH23" s="18">
        <v>0</v>
      </c>
      <c r="ARI23" s="18">
        <v>1</v>
      </c>
      <c r="ARJ23" s="18">
        <v>0</v>
      </c>
      <c r="ARK23" s="18">
        <v>0</v>
      </c>
      <c r="ARL23" s="18">
        <v>0</v>
      </c>
      <c r="ARM23" s="18">
        <v>0</v>
      </c>
      <c r="ARO23" s="18" t="s">
        <v>1315</v>
      </c>
      <c r="ARP23" s="18">
        <v>0</v>
      </c>
      <c r="ARQ23" s="18">
        <v>0</v>
      </c>
      <c r="ARR23" s="18">
        <v>0</v>
      </c>
      <c r="ARS23" s="18">
        <v>0</v>
      </c>
      <c r="ART23" s="18">
        <v>0</v>
      </c>
      <c r="ARU23" s="18">
        <v>0</v>
      </c>
      <c r="ARV23" s="18">
        <v>0</v>
      </c>
      <c r="ARW23" s="18">
        <v>0</v>
      </c>
      <c r="ARX23" s="18">
        <v>1</v>
      </c>
      <c r="ARY23" s="18">
        <v>0</v>
      </c>
      <c r="ASB23" s="18" t="s">
        <v>1383</v>
      </c>
      <c r="ASC23" s="18" t="s">
        <v>1542</v>
      </c>
      <c r="ASD23" s="18">
        <v>0</v>
      </c>
      <c r="ASE23" s="18">
        <v>1</v>
      </c>
      <c r="ASF23" s="18">
        <v>1</v>
      </c>
      <c r="ASG23" s="18">
        <v>0</v>
      </c>
      <c r="ASH23" s="18">
        <v>0</v>
      </c>
      <c r="ASI23" s="18">
        <v>1</v>
      </c>
      <c r="ASJ23" s="18">
        <v>0</v>
      </c>
      <c r="ASK23" s="18">
        <v>0</v>
      </c>
      <c r="ASL23" s="18">
        <v>0</v>
      </c>
      <c r="ASN23" s="18" t="s">
        <v>1372</v>
      </c>
      <c r="ASO23" s="18">
        <v>1</v>
      </c>
      <c r="ASP23" s="18">
        <v>0</v>
      </c>
      <c r="ASQ23" s="18">
        <v>0</v>
      </c>
      <c r="ASR23" s="18">
        <v>0</v>
      </c>
      <c r="ASS23" s="18">
        <v>0</v>
      </c>
      <c r="AST23" s="18">
        <v>0</v>
      </c>
      <c r="ASU23" s="18">
        <v>0</v>
      </c>
      <c r="ASV23" s="18">
        <v>0</v>
      </c>
      <c r="ASW23" s="18">
        <v>0</v>
      </c>
      <c r="ASX23" s="18">
        <v>0</v>
      </c>
      <c r="ASZ23" s="18" t="s">
        <v>1400</v>
      </c>
      <c r="ATA23" s="18">
        <v>0</v>
      </c>
      <c r="ATB23" s="18">
        <v>1</v>
      </c>
      <c r="ATC23" s="18">
        <v>0</v>
      </c>
      <c r="ATD23" s="18">
        <v>0</v>
      </c>
      <c r="ATE23" s="18">
        <v>1</v>
      </c>
      <c r="ATF23" s="18">
        <v>0</v>
      </c>
      <c r="ATG23" s="18">
        <v>0</v>
      </c>
      <c r="ATH23" s="18">
        <v>0</v>
      </c>
      <c r="ATI23" s="18">
        <v>0</v>
      </c>
      <c r="ATK23" s="18" t="s">
        <v>1543</v>
      </c>
      <c r="ATL23" s="18">
        <v>0</v>
      </c>
      <c r="ATM23" s="18">
        <v>0</v>
      </c>
      <c r="ATN23" s="18">
        <v>0</v>
      </c>
      <c r="ATO23" s="18">
        <v>0</v>
      </c>
      <c r="ATP23" s="18">
        <v>0</v>
      </c>
      <c r="ATQ23" s="18">
        <v>1</v>
      </c>
      <c r="ATR23" s="18">
        <v>1</v>
      </c>
      <c r="ATS23" s="18">
        <v>1</v>
      </c>
      <c r="ATT23" s="18">
        <v>0</v>
      </c>
      <c r="ATU23" s="18" t="s">
        <v>1544</v>
      </c>
      <c r="ATV23" s="18" t="s">
        <v>1316</v>
      </c>
      <c r="ATW23" s="18" t="s">
        <v>1294</v>
      </c>
      <c r="ATY23" s="18" t="s">
        <v>1545</v>
      </c>
      <c r="ATZ23" s="18" t="s">
        <v>1316</v>
      </c>
      <c r="AUA23" s="18" t="s">
        <v>1294</v>
      </c>
      <c r="AUC23" s="18" t="s">
        <v>1420</v>
      </c>
      <c r="AUD23" s="18" t="s">
        <v>1546</v>
      </c>
      <c r="AUI23" s="18">
        <v>429681487</v>
      </c>
      <c r="AUJ23" s="144">
        <v>45068.729432870372</v>
      </c>
      <c r="AUM23" s="18" t="s">
        <v>1319</v>
      </c>
      <c r="AUN23" s="18" t="s">
        <v>1320</v>
      </c>
      <c r="AUO23" s="18" t="s">
        <v>1321</v>
      </c>
    </row>
    <row r="24" spans="1:566 1125:1237">
      <c r="A24" s="18">
        <v>23</v>
      </c>
      <c r="B24" s="18" t="s">
        <v>1547</v>
      </c>
      <c r="C24" s="144">
        <v>45068</v>
      </c>
      <c r="D24" s="18" t="s">
        <v>1363</v>
      </c>
      <c r="E24" s="18" t="s">
        <v>1364</v>
      </c>
      <c r="F24" s="144">
        <v>45068.699806782402</v>
      </c>
      <c r="G24" s="144">
        <v>45068.70419394676</v>
      </c>
      <c r="H24" s="18" t="s">
        <v>1286</v>
      </c>
      <c r="K24" s="18" t="s">
        <v>1365</v>
      </c>
      <c r="L24" s="144">
        <v>45068</v>
      </c>
      <c r="M24" s="18" t="s">
        <v>1366</v>
      </c>
      <c r="N24" s="18" t="s">
        <v>1367</v>
      </c>
      <c r="O24" s="18" t="s">
        <v>1368</v>
      </c>
      <c r="P24" s="18" t="s">
        <v>1291</v>
      </c>
      <c r="S24" s="18" t="s">
        <v>1369</v>
      </c>
      <c r="T24" s="18" t="s">
        <v>1370</v>
      </c>
      <c r="V24" s="18" t="s">
        <v>1294</v>
      </c>
      <c r="X24" s="18" t="s">
        <v>1295</v>
      </c>
      <c r="AA24" s="18" t="s">
        <v>1372</v>
      </c>
      <c r="AB24" s="18">
        <v>0</v>
      </c>
      <c r="AC24" s="18">
        <v>0</v>
      </c>
      <c r="AD24" s="18">
        <v>0</v>
      </c>
      <c r="AE24" s="18">
        <v>1</v>
      </c>
      <c r="AF24" s="18">
        <v>1</v>
      </c>
      <c r="EK24" s="18" t="s">
        <v>1372</v>
      </c>
      <c r="EL24" s="18">
        <v>0</v>
      </c>
      <c r="EM24" s="18">
        <v>0</v>
      </c>
      <c r="EN24" s="18">
        <v>0</v>
      </c>
      <c r="EO24" s="18">
        <v>0</v>
      </c>
      <c r="EP24" s="18">
        <v>1</v>
      </c>
      <c r="EQ24" s="18">
        <v>1</v>
      </c>
      <c r="JB24" s="18" t="s">
        <v>1548</v>
      </c>
      <c r="JC24" s="18">
        <v>0</v>
      </c>
      <c r="JD24" s="18">
        <v>0</v>
      </c>
      <c r="JE24" s="18">
        <v>0</v>
      </c>
      <c r="JF24" s="18">
        <v>0</v>
      </c>
      <c r="JG24" s="18">
        <v>0</v>
      </c>
      <c r="JH24" s="18">
        <v>0</v>
      </c>
      <c r="JI24" s="18">
        <v>0</v>
      </c>
      <c r="JJ24" s="18">
        <v>0</v>
      </c>
      <c r="JK24" s="18">
        <v>0</v>
      </c>
      <c r="JL24" s="18">
        <v>0</v>
      </c>
      <c r="JM24" s="18">
        <v>0</v>
      </c>
      <c r="JN24" s="18">
        <v>0</v>
      </c>
      <c r="JO24" s="18">
        <v>1</v>
      </c>
      <c r="JP24" s="18">
        <v>0</v>
      </c>
      <c r="JQ24" s="18">
        <v>0</v>
      </c>
      <c r="JR24" s="18">
        <v>0</v>
      </c>
      <c r="JS24" s="18">
        <v>1</v>
      </c>
      <c r="JT24" s="18">
        <v>3</v>
      </c>
      <c r="PN24" s="18" t="s">
        <v>1298</v>
      </c>
      <c r="PO24" s="18">
        <v>2000</v>
      </c>
      <c r="PP24" s="18" t="s">
        <v>1469</v>
      </c>
      <c r="PS24" s="18">
        <v>30</v>
      </c>
      <c r="PT24" s="18">
        <v>30</v>
      </c>
      <c r="PU24" s="18">
        <v>1</v>
      </c>
      <c r="PV24" s="18">
        <v>1000</v>
      </c>
      <c r="PW24" s="18">
        <v>200</v>
      </c>
      <c r="QX24" s="18" t="s">
        <v>1294</v>
      </c>
      <c r="QZ24" s="18" t="s">
        <v>1548</v>
      </c>
      <c r="RA24" s="18">
        <v>0</v>
      </c>
      <c r="RB24" s="18">
        <v>0</v>
      </c>
      <c r="RC24" s="18">
        <v>0</v>
      </c>
      <c r="RD24" s="18">
        <v>0</v>
      </c>
      <c r="RE24" s="18">
        <v>0</v>
      </c>
      <c r="RF24" s="18">
        <v>0</v>
      </c>
      <c r="RG24" s="18">
        <v>0</v>
      </c>
      <c r="RH24" s="18">
        <v>0</v>
      </c>
      <c r="RI24" s="18">
        <v>0</v>
      </c>
      <c r="RJ24" s="18">
        <v>0</v>
      </c>
      <c r="RK24" s="18">
        <v>0</v>
      </c>
      <c r="RL24" s="18">
        <v>0</v>
      </c>
      <c r="RM24" s="18">
        <v>1</v>
      </c>
      <c r="RN24" s="18">
        <v>0</v>
      </c>
      <c r="RO24" s="18">
        <v>0</v>
      </c>
      <c r="RP24" s="18">
        <v>0</v>
      </c>
      <c r="RR24" s="18" t="s">
        <v>1334</v>
      </c>
      <c r="RS24" s="18">
        <v>1</v>
      </c>
      <c r="RT24" s="18">
        <v>0</v>
      </c>
      <c r="RU24" s="18">
        <v>0</v>
      </c>
      <c r="RV24" s="18">
        <v>0</v>
      </c>
      <c r="RW24" s="18">
        <v>0</v>
      </c>
      <c r="RX24" s="18">
        <v>1</v>
      </c>
      <c r="RY24" s="18">
        <v>0</v>
      </c>
      <c r="RZ24" s="18">
        <v>0</v>
      </c>
      <c r="SA24" s="18">
        <v>0</v>
      </c>
      <c r="SB24" s="18">
        <v>0</v>
      </c>
      <c r="SC24" s="18">
        <v>0</v>
      </c>
      <c r="SF24" s="18" t="s">
        <v>1333</v>
      </c>
      <c r="SG24" s="18">
        <v>1</v>
      </c>
      <c r="SH24" s="18">
        <v>0</v>
      </c>
      <c r="SI24" s="18">
        <v>0</v>
      </c>
      <c r="SJ24" s="18">
        <v>0</v>
      </c>
      <c r="AQG24" s="18" t="s">
        <v>1395</v>
      </c>
      <c r="AQH24" s="18">
        <v>0</v>
      </c>
      <c r="AQI24" s="18">
        <v>0</v>
      </c>
      <c r="AQJ24" s="18">
        <v>1</v>
      </c>
      <c r="AQK24" s="18">
        <v>0</v>
      </c>
      <c r="AQL24" s="18">
        <v>0</v>
      </c>
      <c r="AQM24" s="18">
        <v>0</v>
      </c>
      <c r="AQN24" s="18">
        <v>0</v>
      </c>
      <c r="AQO24" s="18">
        <v>0</v>
      </c>
      <c r="AQP24" s="18">
        <v>0</v>
      </c>
      <c r="AQQ24" s="18">
        <v>0</v>
      </c>
      <c r="AQS24" s="18" t="s">
        <v>1428</v>
      </c>
      <c r="AQT24" s="18">
        <v>0</v>
      </c>
      <c r="AQU24" s="18">
        <v>0</v>
      </c>
      <c r="AQV24" s="18">
        <v>0</v>
      </c>
      <c r="AQW24" s="18">
        <v>1</v>
      </c>
      <c r="AQX24" s="18">
        <v>0</v>
      </c>
      <c r="AQY24" s="18">
        <v>0</v>
      </c>
      <c r="AQZ24" s="18">
        <v>0</v>
      </c>
      <c r="ARA24" s="18">
        <v>0</v>
      </c>
      <c r="ARB24" s="18">
        <v>0</v>
      </c>
      <c r="ARC24" s="18">
        <v>0</v>
      </c>
      <c r="ARD24" s="18">
        <v>0</v>
      </c>
      <c r="ARF24" s="18" t="s">
        <v>1343</v>
      </c>
      <c r="ARG24" s="18" t="s">
        <v>1312</v>
      </c>
      <c r="ARH24" s="18">
        <v>0</v>
      </c>
      <c r="ARI24" s="18">
        <v>1</v>
      </c>
      <c r="ARJ24" s="18">
        <v>0</v>
      </c>
      <c r="ARK24" s="18">
        <v>0</v>
      </c>
      <c r="ARL24" s="18">
        <v>0</v>
      </c>
      <c r="ARM24" s="18">
        <v>0</v>
      </c>
      <c r="ARO24" s="18" t="s">
        <v>1315</v>
      </c>
      <c r="ARP24" s="18">
        <v>0</v>
      </c>
      <c r="ARQ24" s="18">
        <v>0</v>
      </c>
      <c r="ARR24" s="18">
        <v>0</v>
      </c>
      <c r="ARS24" s="18">
        <v>0</v>
      </c>
      <c r="ART24" s="18">
        <v>0</v>
      </c>
      <c r="ARU24" s="18">
        <v>0</v>
      </c>
      <c r="ARV24" s="18">
        <v>0</v>
      </c>
      <c r="ARW24" s="18">
        <v>0</v>
      </c>
      <c r="ARX24" s="18">
        <v>1</v>
      </c>
      <c r="ARY24" s="18">
        <v>0</v>
      </c>
      <c r="ASB24" s="18" t="s">
        <v>1383</v>
      </c>
      <c r="ASC24" s="18" t="s">
        <v>1549</v>
      </c>
      <c r="ASD24" s="18">
        <v>0</v>
      </c>
      <c r="ASE24" s="18">
        <v>0</v>
      </c>
      <c r="ASF24" s="18">
        <v>1</v>
      </c>
      <c r="ASG24" s="18">
        <v>0</v>
      </c>
      <c r="ASH24" s="18">
        <v>0</v>
      </c>
      <c r="ASI24" s="18">
        <v>1</v>
      </c>
      <c r="ASJ24" s="18">
        <v>0</v>
      </c>
      <c r="ASK24" s="18">
        <v>0</v>
      </c>
      <c r="ASL24" s="18">
        <v>0</v>
      </c>
      <c r="ASN24" s="18" t="s">
        <v>1441</v>
      </c>
      <c r="ASO24" s="18">
        <v>0</v>
      </c>
      <c r="ASP24" s="18">
        <v>0</v>
      </c>
      <c r="ASQ24" s="18">
        <v>0</v>
      </c>
      <c r="ASR24" s="18">
        <v>0</v>
      </c>
      <c r="ASS24" s="18">
        <v>0</v>
      </c>
      <c r="AST24" s="18">
        <v>0</v>
      </c>
      <c r="ASU24" s="18">
        <v>1</v>
      </c>
      <c r="ASV24" s="18">
        <v>0</v>
      </c>
      <c r="ASW24" s="18">
        <v>0</v>
      </c>
      <c r="ASX24" s="18">
        <v>0</v>
      </c>
      <c r="ASZ24" s="18" t="s">
        <v>1550</v>
      </c>
      <c r="ATA24" s="18">
        <v>0</v>
      </c>
      <c r="ATB24" s="18">
        <v>1</v>
      </c>
      <c r="ATC24" s="18">
        <v>0</v>
      </c>
      <c r="ATD24" s="18">
        <v>0</v>
      </c>
      <c r="ATE24" s="18">
        <v>1</v>
      </c>
      <c r="ATF24" s="18">
        <v>1</v>
      </c>
      <c r="ATG24" s="18">
        <v>0</v>
      </c>
      <c r="ATH24" s="18">
        <v>0</v>
      </c>
      <c r="ATI24" s="18">
        <v>0</v>
      </c>
      <c r="ATK24" s="18" t="s">
        <v>1551</v>
      </c>
      <c r="ATL24" s="18">
        <v>0</v>
      </c>
      <c r="ATM24" s="18">
        <v>0</v>
      </c>
      <c r="ATN24" s="18">
        <v>0</v>
      </c>
      <c r="ATO24" s="18">
        <v>1</v>
      </c>
      <c r="ATP24" s="18">
        <v>1</v>
      </c>
      <c r="ATQ24" s="18">
        <v>1</v>
      </c>
      <c r="ATR24" s="18">
        <v>1</v>
      </c>
      <c r="ATS24" s="18">
        <v>0</v>
      </c>
      <c r="ATT24" s="18">
        <v>0</v>
      </c>
      <c r="ATV24" s="18" t="s">
        <v>1316</v>
      </c>
      <c r="ATW24" s="18" t="s">
        <v>1294</v>
      </c>
      <c r="ATY24" s="18" t="s">
        <v>1545</v>
      </c>
      <c r="ATZ24" s="18" t="s">
        <v>1316</v>
      </c>
      <c r="AUA24" s="18" t="s">
        <v>1294</v>
      </c>
      <c r="AUC24" s="18" t="s">
        <v>1538</v>
      </c>
      <c r="AUI24" s="18">
        <v>429681535</v>
      </c>
      <c r="AUJ24" s="144">
        <v>45068.729479166657</v>
      </c>
      <c r="AUM24" s="18" t="s">
        <v>1319</v>
      </c>
      <c r="AUN24" s="18" t="s">
        <v>1320</v>
      </c>
      <c r="AUO24" s="18" t="s">
        <v>1321</v>
      </c>
    </row>
    <row r="25" spans="1:566 1125:1237">
      <c r="A25" s="18">
        <v>24</v>
      </c>
      <c r="B25" s="18" t="s">
        <v>1552</v>
      </c>
      <c r="C25" s="144">
        <v>45068</v>
      </c>
      <c r="D25" s="18" t="s">
        <v>1553</v>
      </c>
      <c r="E25" s="18" t="s">
        <v>1554</v>
      </c>
      <c r="F25" s="144">
        <v>45068.488523148153</v>
      </c>
      <c r="G25" s="144">
        <v>45068.63281891204</v>
      </c>
      <c r="H25" s="18" t="s">
        <v>1286</v>
      </c>
      <c r="K25" s="18" t="s">
        <v>1555</v>
      </c>
      <c r="L25" s="144">
        <v>45068</v>
      </c>
      <c r="M25" s="18" t="s">
        <v>1288</v>
      </c>
      <c r="N25" s="18" t="s">
        <v>1556</v>
      </c>
      <c r="O25" s="18" t="s">
        <v>1557</v>
      </c>
      <c r="P25" s="18" t="s">
        <v>1291</v>
      </c>
      <c r="S25" s="18" t="s">
        <v>1558</v>
      </c>
      <c r="T25" s="18" t="s">
        <v>1559</v>
      </c>
      <c r="V25" s="18" t="s">
        <v>1294</v>
      </c>
      <c r="X25" s="18" t="s">
        <v>1560</v>
      </c>
      <c r="AA25" s="18" t="s">
        <v>1296</v>
      </c>
      <c r="AB25" s="18">
        <v>1</v>
      </c>
      <c r="AC25" s="18">
        <v>1</v>
      </c>
      <c r="AD25" s="18">
        <v>1</v>
      </c>
      <c r="AE25" s="18">
        <v>0</v>
      </c>
      <c r="AF25" s="18">
        <v>3</v>
      </c>
      <c r="AH25" s="18" t="s">
        <v>1298</v>
      </c>
      <c r="AI25" s="18">
        <v>1500</v>
      </c>
      <c r="AJ25" s="18" t="s">
        <v>1300</v>
      </c>
      <c r="AM25" s="18">
        <v>14</v>
      </c>
      <c r="AN25" s="18">
        <v>14</v>
      </c>
      <c r="AO25" s="18">
        <v>1</v>
      </c>
      <c r="AP25" s="18">
        <v>2400</v>
      </c>
      <c r="AQ25" s="18">
        <v>1000</v>
      </c>
      <c r="AS25" s="18" t="s">
        <v>1297</v>
      </c>
      <c r="BH25" s="18" t="s">
        <v>1467</v>
      </c>
      <c r="BI25" s="18" t="s">
        <v>1499</v>
      </c>
      <c r="BJ25" s="18">
        <v>1</v>
      </c>
      <c r="BK25" s="18">
        <v>1</v>
      </c>
      <c r="BL25" s="18">
        <v>600</v>
      </c>
      <c r="BM25" s="18">
        <v>350</v>
      </c>
      <c r="BN25" s="18" t="s">
        <v>1300</v>
      </c>
      <c r="BQ25" s="18">
        <v>14</v>
      </c>
      <c r="BR25" s="18">
        <v>14</v>
      </c>
      <c r="BS25" s="18">
        <v>1</v>
      </c>
      <c r="BT25" s="18">
        <v>4800</v>
      </c>
      <c r="BU25" s="18">
        <v>2400</v>
      </c>
      <c r="BW25" s="18" t="s">
        <v>1294</v>
      </c>
      <c r="BY25" s="18" t="s">
        <v>1296</v>
      </c>
      <c r="BZ25" s="18">
        <v>1</v>
      </c>
      <c r="CA25" s="18">
        <v>1</v>
      </c>
      <c r="CB25" s="18">
        <v>1</v>
      </c>
      <c r="CC25" s="18">
        <v>0</v>
      </c>
      <c r="CE25" s="18" t="s">
        <v>1561</v>
      </c>
      <c r="CF25" s="18">
        <v>1</v>
      </c>
      <c r="CG25" s="18">
        <v>0</v>
      </c>
      <c r="CH25" s="18">
        <v>1</v>
      </c>
      <c r="CI25" s="18">
        <v>1</v>
      </c>
      <c r="CJ25" s="18">
        <v>1</v>
      </c>
      <c r="CK25" s="18">
        <v>1</v>
      </c>
      <c r="CL25" s="18">
        <v>1</v>
      </c>
      <c r="CM25" s="18">
        <v>0</v>
      </c>
      <c r="CN25" s="18">
        <v>0</v>
      </c>
      <c r="CO25" s="18">
        <v>0</v>
      </c>
      <c r="CP25" s="18">
        <v>0</v>
      </c>
      <c r="CS25" s="18" t="s">
        <v>1324</v>
      </c>
      <c r="CT25" s="18">
        <v>0</v>
      </c>
      <c r="CU25" s="18">
        <v>1</v>
      </c>
      <c r="CV25" s="18">
        <v>0</v>
      </c>
      <c r="CW25" s="18">
        <v>0</v>
      </c>
      <c r="CX25" s="18" t="s">
        <v>1296</v>
      </c>
      <c r="CY25" s="18">
        <v>1</v>
      </c>
      <c r="CZ25" s="18">
        <v>1</v>
      </c>
      <c r="DA25" s="18">
        <v>1</v>
      </c>
      <c r="DB25" s="18">
        <v>0</v>
      </c>
      <c r="DC25" s="18" t="s">
        <v>1491</v>
      </c>
      <c r="DD25" s="18">
        <v>1</v>
      </c>
      <c r="DE25" s="18">
        <v>0</v>
      </c>
      <c r="DF25" s="18">
        <v>0</v>
      </c>
      <c r="DG25" s="18">
        <v>0</v>
      </c>
      <c r="DH25" s="18">
        <v>0</v>
      </c>
      <c r="DI25" s="18">
        <v>1</v>
      </c>
      <c r="DJ25" s="18">
        <v>0</v>
      </c>
      <c r="DK25" s="18">
        <v>0</v>
      </c>
      <c r="DL25" s="18">
        <v>1</v>
      </c>
      <c r="DM25" s="18">
        <v>0</v>
      </c>
      <c r="DN25" s="18">
        <v>0</v>
      </c>
      <c r="DO25" s="18">
        <v>0</v>
      </c>
      <c r="EK25" s="18" t="s">
        <v>1303</v>
      </c>
      <c r="EL25" s="18">
        <v>1</v>
      </c>
      <c r="EM25" s="18">
        <v>1</v>
      </c>
      <c r="EN25" s="18">
        <v>1</v>
      </c>
      <c r="EO25" s="18">
        <v>1</v>
      </c>
      <c r="EP25" s="18">
        <v>0</v>
      </c>
      <c r="EQ25" s="18">
        <v>4</v>
      </c>
      <c r="ES25" s="18" t="s">
        <v>1298</v>
      </c>
      <c r="ET25" s="18">
        <v>7000</v>
      </c>
      <c r="EU25" s="18" t="s">
        <v>1300</v>
      </c>
      <c r="EX25" s="18">
        <v>14</v>
      </c>
      <c r="EY25" s="18">
        <v>14</v>
      </c>
      <c r="EZ25" s="18">
        <v>1</v>
      </c>
      <c r="FA25" s="18">
        <v>2000</v>
      </c>
      <c r="FB25" s="18">
        <v>1000</v>
      </c>
      <c r="FD25" s="18" t="s">
        <v>1298</v>
      </c>
      <c r="FE25" s="18">
        <v>15000</v>
      </c>
      <c r="FF25" s="18" t="s">
        <v>1300</v>
      </c>
      <c r="FI25" s="18">
        <v>14</v>
      </c>
      <c r="FJ25" s="18">
        <v>14</v>
      </c>
      <c r="FK25" s="18">
        <v>1</v>
      </c>
      <c r="FL25" s="18">
        <v>1000</v>
      </c>
      <c r="FM25" s="18">
        <v>400</v>
      </c>
      <c r="FO25" s="18" t="s">
        <v>1297</v>
      </c>
      <c r="FZ25" s="18" t="s">
        <v>1297</v>
      </c>
      <c r="GK25" s="18" t="s">
        <v>1294</v>
      </c>
      <c r="GM25" s="18" t="s">
        <v>1303</v>
      </c>
      <c r="GN25" s="18">
        <v>1</v>
      </c>
      <c r="GO25" s="18">
        <v>1</v>
      </c>
      <c r="GP25" s="18">
        <v>1</v>
      </c>
      <c r="GQ25" s="18">
        <v>1</v>
      </c>
      <c r="GR25" s="18">
        <v>0</v>
      </c>
      <c r="GT25" s="18" t="s">
        <v>1562</v>
      </c>
      <c r="GU25" s="18">
        <v>1</v>
      </c>
      <c r="GV25" s="18">
        <v>0</v>
      </c>
      <c r="GW25" s="18">
        <v>1</v>
      </c>
      <c r="GX25" s="18">
        <v>1</v>
      </c>
      <c r="GY25" s="18">
        <v>1</v>
      </c>
      <c r="GZ25" s="18">
        <v>1</v>
      </c>
      <c r="HA25" s="18">
        <v>1</v>
      </c>
      <c r="HB25" s="18">
        <v>0</v>
      </c>
      <c r="HC25" s="18">
        <v>0</v>
      </c>
      <c r="HD25" s="18">
        <v>0</v>
      </c>
      <c r="HE25" s="18">
        <v>0</v>
      </c>
      <c r="HH25" s="18" t="s">
        <v>1324</v>
      </c>
      <c r="HI25" s="18">
        <v>0</v>
      </c>
      <c r="HJ25" s="18">
        <v>1</v>
      </c>
      <c r="HK25" s="18">
        <v>0</v>
      </c>
      <c r="HL25" s="18">
        <v>0</v>
      </c>
      <c r="HM25" s="18" t="s">
        <v>1303</v>
      </c>
      <c r="HN25" s="18">
        <v>1</v>
      </c>
      <c r="HO25" s="18">
        <v>1</v>
      </c>
      <c r="HP25" s="18">
        <v>1</v>
      </c>
      <c r="HQ25" s="18">
        <v>1</v>
      </c>
      <c r="HR25" s="18">
        <v>0</v>
      </c>
      <c r="HS25" s="18" t="s">
        <v>1563</v>
      </c>
      <c r="HT25" s="18">
        <v>1</v>
      </c>
      <c r="HU25" s="18">
        <v>0</v>
      </c>
      <c r="HV25" s="18">
        <v>0</v>
      </c>
      <c r="HW25" s="18">
        <v>0</v>
      </c>
      <c r="HX25" s="18">
        <v>0</v>
      </c>
      <c r="HY25" s="18">
        <v>1</v>
      </c>
      <c r="HZ25" s="18">
        <v>1</v>
      </c>
      <c r="IA25" s="18">
        <v>0</v>
      </c>
      <c r="IB25" s="18">
        <v>1</v>
      </c>
      <c r="IC25" s="18">
        <v>0</v>
      </c>
      <c r="ID25" s="18">
        <v>0</v>
      </c>
      <c r="IE25" s="18">
        <v>0</v>
      </c>
      <c r="JB25" s="18" t="s">
        <v>1564</v>
      </c>
      <c r="JC25" s="18">
        <v>0</v>
      </c>
      <c r="JD25" s="18">
        <v>0</v>
      </c>
      <c r="JE25" s="18">
        <v>0</v>
      </c>
      <c r="JF25" s="18">
        <v>1</v>
      </c>
      <c r="JG25" s="18">
        <v>1</v>
      </c>
      <c r="JH25" s="18">
        <v>1</v>
      </c>
      <c r="JI25" s="18">
        <v>1</v>
      </c>
      <c r="JJ25" s="18">
        <v>1</v>
      </c>
      <c r="JK25" s="18">
        <v>1</v>
      </c>
      <c r="JL25" s="18">
        <v>1</v>
      </c>
      <c r="JM25" s="18">
        <v>1</v>
      </c>
      <c r="JN25" s="18">
        <v>1</v>
      </c>
      <c r="JO25" s="18">
        <v>1</v>
      </c>
      <c r="JP25" s="18">
        <v>1</v>
      </c>
      <c r="JQ25" s="18">
        <v>1</v>
      </c>
      <c r="JR25" s="18">
        <v>0</v>
      </c>
      <c r="JS25" s="18">
        <v>12</v>
      </c>
      <c r="JT25" s="18">
        <v>19</v>
      </c>
      <c r="LM25" s="18" t="s">
        <v>1298</v>
      </c>
      <c r="LN25" s="18">
        <v>8500</v>
      </c>
      <c r="LO25" s="18" t="s">
        <v>1300</v>
      </c>
      <c r="LR25" s="18">
        <v>14</v>
      </c>
      <c r="LS25" s="18">
        <v>14</v>
      </c>
      <c r="LT25" s="18">
        <v>1</v>
      </c>
      <c r="LU25" s="18">
        <v>200</v>
      </c>
      <c r="LV25" s="18">
        <v>100</v>
      </c>
      <c r="LX25" s="18" t="s">
        <v>1298</v>
      </c>
      <c r="LY25" s="18">
        <v>7000</v>
      </c>
      <c r="LZ25" s="18" t="s">
        <v>1300</v>
      </c>
      <c r="MC25" s="18">
        <v>10</v>
      </c>
      <c r="MD25" s="18">
        <v>14</v>
      </c>
      <c r="ME25" s="18">
        <v>1</v>
      </c>
      <c r="MF25" s="18">
        <v>500</v>
      </c>
      <c r="MG25" s="18">
        <v>300</v>
      </c>
      <c r="MI25" s="18" t="s">
        <v>1298</v>
      </c>
      <c r="MJ25" s="18">
        <v>2500</v>
      </c>
      <c r="MK25" s="18" t="s">
        <v>1300</v>
      </c>
      <c r="MN25" s="18">
        <v>14</v>
      </c>
      <c r="MO25" s="18">
        <v>14</v>
      </c>
      <c r="MP25" s="18">
        <v>1</v>
      </c>
      <c r="MQ25" s="18">
        <v>600</v>
      </c>
      <c r="MR25" s="18">
        <v>300</v>
      </c>
      <c r="MT25" s="18" t="s">
        <v>1298</v>
      </c>
      <c r="MU25" s="18">
        <v>250</v>
      </c>
      <c r="MV25" s="18" t="s">
        <v>1300</v>
      </c>
      <c r="MY25" s="18">
        <v>10</v>
      </c>
      <c r="MZ25" s="18">
        <v>14</v>
      </c>
      <c r="NA25" s="18">
        <v>1</v>
      </c>
      <c r="NB25" s="18">
        <v>2000</v>
      </c>
      <c r="NC25" s="18">
        <v>800</v>
      </c>
      <c r="NE25" s="18" t="s">
        <v>1298</v>
      </c>
      <c r="NF25" s="18" t="s">
        <v>1374</v>
      </c>
      <c r="NG25" s="18">
        <v>0</v>
      </c>
      <c r="NH25" s="18">
        <v>0</v>
      </c>
      <c r="NI25" s="18">
        <v>1</v>
      </c>
      <c r="NL25" s="18">
        <v>2250</v>
      </c>
      <c r="NM25" s="18" t="s">
        <v>1300</v>
      </c>
      <c r="NP25" s="18">
        <v>14</v>
      </c>
      <c r="NQ25" s="18">
        <v>14</v>
      </c>
      <c r="NR25" s="18">
        <v>1</v>
      </c>
      <c r="NS25" s="18">
        <v>3600</v>
      </c>
      <c r="NT25" s="18">
        <v>1000</v>
      </c>
      <c r="NV25" s="18" t="s">
        <v>1298</v>
      </c>
      <c r="NW25" s="18">
        <v>1500</v>
      </c>
      <c r="NX25" s="18" t="s">
        <v>1300</v>
      </c>
      <c r="OA25" s="18">
        <v>14</v>
      </c>
      <c r="OB25" s="18">
        <v>14</v>
      </c>
      <c r="OC25" s="18">
        <v>1</v>
      </c>
      <c r="OD25" s="18">
        <v>2400</v>
      </c>
      <c r="OE25" s="18">
        <v>1000</v>
      </c>
      <c r="OG25" s="18" t="s">
        <v>1298</v>
      </c>
      <c r="OH25" s="18">
        <v>4000</v>
      </c>
      <c r="OI25" s="18" t="s">
        <v>1300</v>
      </c>
      <c r="OL25" s="18">
        <v>14</v>
      </c>
      <c r="OM25" s="18">
        <v>14</v>
      </c>
      <c r="ON25" s="18">
        <v>1</v>
      </c>
      <c r="OO25" s="18">
        <v>1000</v>
      </c>
      <c r="OP25" s="18">
        <v>800</v>
      </c>
      <c r="OR25" s="18" t="s">
        <v>1298</v>
      </c>
      <c r="OS25" s="18">
        <v>3000</v>
      </c>
      <c r="OT25" s="18" t="s">
        <v>1300</v>
      </c>
      <c r="OW25" s="18">
        <v>14</v>
      </c>
      <c r="OX25" s="18">
        <v>14</v>
      </c>
      <c r="OY25" s="18">
        <v>1</v>
      </c>
      <c r="OZ25" s="18">
        <v>1000</v>
      </c>
      <c r="PA25" s="18">
        <v>500</v>
      </c>
      <c r="PC25" s="18" t="s">
        <v>1298</v>
      </c>
      <c r="PD25" s="18">
        <v>3000</v>
      </c>
      <c r="PE25" s="18" t="s">
        <v>1300</v>
      </c>
      <c r="PH25" s="18">
        <v>10</v>
      </c>
      <c r="PI25" s="18">
        <v>14</v>
      </c>
      <c r="PJ25" s="18">
        <v>1</v>
      </c>
      <c r="PK25" s="18">
        <v>1000</v>
      </c>
      <c r="PL25" s="18">
        <v>500</v>
      </c>
      <c r="PN25" s="18" t="s">
        <v>1298</v>
      </c>
      <c r="PO25" s="18">
        <v>3500</v>
      </c>
      <c r="PP25" s="18" t="s">
        <v>1300</v>
      </c>
      <c r="PS25" s="18">
        <v>14</v>
      </c>
      <c r="PT25" s="18">
        <v>14</v>
      </c>
      <c r="PU25" s="18">
        <v>1</v>
      </c>
      <c r="PV25" s="18">
        <v>2000</v>
      </c>
      <c r="PW25" s="18">
        <v>500</v>
      </c>
      <c r="PY25" s="18" t="s">
        <v>1298</v>
      </c>
      <c r="PZ25" s="18" t="s">
        <v>1294</v>
      </c>
      <c r="QA25" s="18">
        <v>7000</v>
      </c>
      <c r="QD25" s="18" t="s">
        <v>1300</v>
      </c>
      <c r="QG25" s="18">
        <v>14</v>
      </c>
      <c r="QH25" s="18">
        <v>14</v>
      </c>
      <c r="QI25" s="18">
        <v>1</v>
      </c>
      <c r="QJ25" s="18">
        <v>200</v>
      </c>
      <c r="QK25" s="18">
        <v>150</v>
      </c>
      <c r="QM25" s="18" t="s">
        <v>1298</v>
      </c>
      <c r="QN25" s="18">
        <v>500</v>
      </c>
      <c r="QO25" s="18" t="s">
        <v>1300</v>
      </c>
      <c r="QR25" s="18">
        <v>14</v>
      </c>
      <c r="QS25" s="18">
        <v>14</v>
      </c>
      <c r="QT25" s="18">
        <v>1</v>
      </c>
      <c r="QU25" s="18">
        <v>600</v>
      </c>
      <c r="QV25" s="18">
        <v>400</v>
      </c>
      <c r="QX25" s="18" t="s">
        <v>1294</v>
      </c>
      <c r="QZ25" s="18" t="s">
        <v>1565</v>
      </c>
      <c r="RA25" s="18">
        <v>0</v>
      </c>
      <c r="RB25" s="18">
        <v>0</v>
      </c>
      <c r="RC25" s="18">
        <v>0</v>
      </c>
      <c r="RD25" s="18">
        <v>1</v>
      </c>
      <c r="RE25" s="18">
        <v>1</v>
      </c>
      <c r="RF25" s="18">
        <v>1</v>
      </c>
      <c r="RG25" s="18">
        <v>1</v>
      </c>
      <c r="RH25" s="18">
        <v>1</v>
      </c>
      <c r="RI25" s="18">
        <v>1</v>
      </c>
      <c r="RJ25" s="18">
        <v>1</v>
      </c>
      <c r="RK25" s="18">
        <v>1</v>
      </c>
      <c r="RL25" s="18">
        <v>1</v>
      </c>
      <c r="RM25" s="18">
        <v>1</v>
      </c>
      <c r="RN25" s="18">
        <v>1</v>
      </c>
      <c r="RO25" s="18">
        <v>1</v>
      </c>
      <c r="RP25" s="18">
        <v>0</v>
      </c>
      <c r="RR25" s="18" t="s">
        <v>1561</v>
      </c>
      <c r="RS25" s="18">
        <v>1</v>
      </c>
      <c r="RT25" s="18">
        <v>0</v>
      </c>
      <c r="RU25" s="18">
        <v>1</v>
      </c>
      <c r="RV25" s="18">
        <v>1</v>
      </c>
      <c r="RW25" s="18">
        <v>1</v>
      </c>
      <c r="RX25" s="18">
        <v>1</v>
      </c>
      <c r="RY25" s="18">
        <v>1</v>
      </c>
      <c r="RZ25" s="18">
        <v>0</v>
      </c>
      <c r="SA25" s="18">
        <v>0</v>
      </c>
      <c r="SB25" s="18">
        <v>0</v>
      </c>
      <c r="SC25" s="18">
        <v>0</v>
      </c>
      <c r="SF25" s="18" t="s">
        <v>1324</v>
      </c>
      <c r="SG25" s="18">
        <v>0</v>
      </c>
      <c r="SH25" s="18">
        <v>1</v>
      </c>
      <c r="SI25" s="18">
        <v>0</v>
      </c>
      <c r="SJ25" s="18">
        <v>0</v>
      </c>
      <c r="SK25" s="18" t="s">
        <v>1564</v>
      </c>
      <c r="SL25" s="18">
        <v>0</v>
      </c>
      <c r="SM25" s="18">
        <v>0</v>
      </c>
      <c r="SN25" s="18">
        <v>0</v>
      </c>
      <c r="SO25" s="18">
        <v>1</v>
      </c>
      <c r="SP25" s="18">
        <v>1</v>
      </c>
      <c r="SQ25" s="18">
        <v>1</v>
      </c>
      <c r="SR25" s="18">
        <v>1</v>
      </c>
      <c r="SS25" s="18">
        <v>1</v>
      </c>
      <c r="ST25" s="18">
        <v>1</v>
      </c>
      <c r="SU25" s="18">
        <v>1</v>
      </c>
      <c r="SV25" s="18">
        <v>1</v>
      </c>
      <c r="SW25" s="18">
        <v>1</v>
      </c>
      <c r="SX25" s="18">
        <v>1</v>
      </c>
      <c r="SY25" s="18">
        <v>1</v>
      </c>
      <c r="SZ25" s="18">
        <v>1</v>
      </c>
      <c r="TA25" s="18">
        <v>0</v>
      </c>
      <c r="TB25" s="18" t="s">
        <v>1566</v>
      </c>
      <c r="TC25" s="18">
        <v>1</v>
      </c>
      <c r="TD25" s="18">
        <v>1</v>
      </c>
      <c r="TE25" s="18">
        <v>0</v>
      </c>
      <c r="TF25" s="18">
        <v>0</v>
      </c>
      <c r="TG25" s="18">
        <v>0</v>
      </c>
      <c r="TH25" s="18">
        <v>1</v>
      </c>
      <c r="TI25" s="18">
        <v>1</v>
      </c>
      <c r="TJ25" s="18">
        <v>0</v>
      </c>
      <c r="TK25" s="18">
        <v>1</v>
      </c>
      <c r="TL25" s="18">
        <v>0</v>
      </c>
      <c r="TM25" s="18">
        <v>0</v>
      </c>
      <c r="TN25" s="18">
        <v>0</v>
      </c>
      <c r="AQG25" s="18" t="s">
        <v>1567</v>
      </c>
      <c r="AQH25" s="18">
        <v>0</v>
      </c>
      <c r="AQI25" s="18">
        <v>1</v>
      </c>
      <c r="AQJ25" s="18">
        <v>1</v>
      </c>
      <c r="AQK25" s="18">
        <v>1</v>
      </c>
      <c r="AQL25" s="18">
        <v>0</v>
      </c>
      <c r="AQM25" s="18">
        <v>1</v>
      </c>
      <c r="AQN25" s="18">
        <v>0</v>
      </c>
      <c r="AQO25" s="18">
        <v>0</v>
      </c>
      <c r="AQP25" s="18">
        <v>0</v>
      </c>
      <c r="AQQ25" s="18">
        <v>0</v>
      </c>
      <c r="AQS25" s="18" t="s">
        <v>1568</v>
      </c>
      <c r="AQT25" s="18">
        <v>1</v>
      </c>
      <c r="AQU25" s="18">
        <v>0</v>
      </c>
      <c r="AQV25" s="18">
        <v>0</v>
      </c>
      <c r="AQW25" s="18">
        <v>1</v>
      </c>
      <c r="AQX25" s="18">
        <v>0</v>
      </c>
      <c r="AQY25" s="18">
        <v>1</v>
      </c>
      <c r="AQZ25" s="18">
        <v>1</v>
      </c>
      <c r="ARA25" s="18">
        <v>0</v>
      </c>
      <c r="ARB25" s="18">
        <v>0</v>
      </c>
      <c r="ARC25" s="18">
        <v>0</v>
      </c>
      <c r="ARD25" s="18">
        <v>0</v>
      </c>
      <c r="ARF25" s="18" t="s">
        <v>1328</v>
      </c>
      <c r="ARG25" s="18" t="s">
        <v>1312</v>
      </c>
      <c r="ARH25" s="18">
        <v>0</v>
      </c>
      <c r="ARI25" s="18">
        <v>1</v>
      </c>
      <c r="ARJ25" s="18">
        <v>0</v>
      </c>
      <c r="ARK25" s="18">
        <v>0</v>
      </c>
      <c r="ARL25" s="18">
        <v>0</v>
      </c>
      <c r="ARM25" s="18">
        <v>0</v>
      </c>
      <c r="ARN25" s="18" t="s">
        <v>1294</v>
      </c>
      <c r="ARO25" s="18" t="s">
        <v>1372</v>
      </c>
      <c r="ARP25" s="18">
        <v>1</v>
      </c>
      <c r="ARQ25" s="18">
        <v>0</v>
      </c>
      <c r="ARR25" s="18">
        <v>0</v>
      </c>
      <c r="ARS25" s="18">
        <v>0</v>
      </c>
      <c r="ART25" s="18">
        <v>0</v>
      </c>
      <c r="ARU25" s="18">
        <v>0</v>
      </c>
      <c r="ARV25" s="18">
        <v>0</v>
      </c>
      <c r="ARW25" s="18">
        <v>0</v>
      </c>
      <c r="ARX25" s="18">
        <v>0</v>
      </c>
      <c r="ARY25" s="18">
        <v>0</v>
      </c>
      <c r="ASB25" s="18" t="s">
        <v>1383</v>
      </c>
      <c r="ASC25" s="18" t="s">
        <v>1372</v>
      </c>
      <c r="ASD25" s="18">
        <v>1</v>
      </c>
      <c r="ASE25" s="18">
        <v>0</v>
      </c>
      <c r="ASF25" s="18">
        <v>0</v>
      </c>
      <c r="ASG25" s="18">
        <v>0</v>
      </c>
      <c r="ASH25" s="18">
        <v>0</v>
      </c>
      <c r="ASI25" s="18">
        <v>0</v>
      </c>
      <c r="ASJ25" s="18">
        <v>0</v>
      </c>
      <c r="ASK25" s="18">
        <v>0</v>
      </c>
      <c r="ASL25" s="18">
        <v>0</v>
      </c>
      <c r="ASN25" s="18" t="s">
        <v>1569</v>
      </c>
      <c r="ASO25" s="18">
        <v>0</v>
      </c>
      <c r="ASP25" s="18">
        <v>0</v>
      </c>
      <c r="ASQ25" s="18">
        <v>0</v>
      </c>
      <c r="ASR25" s="18">
        <v>1</v>
      </c>
      <c r="ASS25" s="18">
        <v>0</v>
      </c>
      <c r="AST25" s="18">
        <v>0</v>
      </c>
      <c r="ASU25" s="18">
        <v>0</v>
      </c>
      <c r="ASV25" s="18">
        <v>0</v>
      </c>
      <c r="ASW25" s="18">
        <v>0</v>
      </c>
      <c r="ASX25" s="18">
        <v>0</v>
      </c>
      <c r="ASZ25" s="18" t="s">
        <v>1570</v>
      </c>
      <c r="ATA25" s="18">
        <v>0</v>
      </c>
      <c r="ATB25" s="18">
        <v>1</v>
      </c>
      <c r="ATC25" s="18">
        <v>0</v>
      </c>
      <c r="ATD25" s="18">
        <v>0</v>
      </c>
      <c r="ATE25" s="18">
        <v>1</v>
      </c>
      <c r="ATF25" s="18">
        <v>0</v>
      </c>
      <c r="ATG25" s="18">
        <v>0</v>
      </c>
      <c r="ATH25" s="18">
        <v>0</v>
      </c>
      <c r="ATI25" s="18">
        <v>0</v>
      </c>
      <c r="ATK25" s="18" t="s">
        <v>1571</v>
      </c>
      <c r="ATL25" s="18">
        <v>0</v>
      </c>
      <c r="ATM25" s="18">
        <v>1</v>
      </c>
      <c r="ATN25" s="18">
        <v>1</v>
      </c>
      <c r="ATO25" s="18">
        <v>0</v>
      </c>
      <c r="ATP25" s="18">
        <v>1</v>
      </c>
      <c r="ATQ25" s="18">
        <v>1</v>
      </c>
      <c r="ATR25" s="18">
        <v>1</v>
      </c>
      <c r="ATS25" s="18">
        <v>0</v>
      </c>
      <c r="ATT25" s="18">
        <v>0</v>
      </c>
      <c r="ATV25" s="18" t="s">
        <v>1336</v>
      </c>
      <c r="ATW25" s="18" t="s">
        <v>1294</v>
      </c>
      <c r="ATY25" s="18" t="s">
        <v>1572</v>
      </c>
      <c r="ATZ25" s="18" t="s">
        <v>1573</v>
      </c>
      <c r="AUA25" s="18" t="s">
        <v>1294</v>
      </c>
      <c r="AUB25" s="18" t="s">
        <v>1574</v>
      </c>
      <c r="AUD25" s="18" t="s">
        <v>1575</v>
      </c>
      <c r="AUI25" s="18">
        <v>429953954</v>
      </c>
      <c r="AUJ25" s="144">
        <v>45069.402847222227</v>
      </c>
      <c r="AUM25" s="18" t="s">
        <v>1319</v>
      </c>
      <c r="AUN25" s="18" t="s">
        <v>1320</v>
      </c>
      <c r="AUO25" s="18" t="s">
        <v>1321</v>
      </c>
    </row>
    <row r="26" spans="1:566 1125:1237">
      <c r="A26" s="18">
        <v>25</v>
      </c>
      <c r="B26" s="18" t="s">
        <v>1576</v>
      </c>
      <c r="C26" s="144">
        <v>45069</v>
      </c>
      <c r="D26" s="18" t="s">
        <v>1363</v>
      </c>
      <c r="E26" s="18" t="s">
        <v>1364</v>
      </c>
      <c r="F26" s="144">
        <v>45069.35742320602</v>
      </c>
      <c r="G26" s="144">
        <v>45069.375907893518</v>
      </c>
      <c r="H26" s="18" t="s">
        <v>1286</v>
      </c>
      <c r="K26" s="18" t="s">
        <v>1365</v>
      </c>
      <c r="L26" s="144">
        <v>45069</v>
      </c>
      <c r="M26" s="18" t="s">
        <v>1366</v>
      </c>
      <c r="N26" s="18" t="s">
        <v>1367</v>
      </c>
      <c r="O26" s="18" t="s">
        <v>1368</v>
      </c>
      <c r="P26" s="18" t="s">
        <v>1291</v>
      </c>
      <c r="S26" s="18" t="s">
        <v>1369</v>
      </c>
      <c r="T26" s="18" t="s">
        <v>1370</v>
      </c>
      <c r="V26" s="18" t="s">
        <v>1294</v>
      </c>
      <c r="X26" s="18" t="s">
        <v>1295</v>
      </c>
      <c r="AA26" s="18" t="s">
        <v>1372</v>
      </c>
      <c r="AB26" s="18">
        <v>0</v>
      </c>
      <c r="AC26" s="18">
        <v>0</v>
      </c>
      <c r="AD26" s="18">
        <v>0</v>
      </c>
      <c r="AE26" s="18">
        <v>1</v>
      </c>
      <c r="AF26" s="18">
        <v>1</v>
      </c>
      <c r="EK26" s="18" t="s">
        <v>1372</v>
      </c>
      <c r="EL26" s="18">
        <v>0</v>
      </c>
      <c r="EM26" s="18">
        <v>0</v>
      </c>
      <c r="EN26" s="18">
        <v>0</v>
      </c>
      <c r="EO26" s="18">
        <v>0</v>
      </c>
      <c r="EP26" s="18">
        <v>1</v>
      </c>
      <c r="EQ26" s="18">
        <v>1</v>
      </c>
      <c r="JB26" s="18" t="s">
        <v>1577</v>
      </c>
      <c r="JC26" s="18">
        <v>0</v>
      </c>
      <c r="JD26" s="18">
        <v>0</v>
      </c>
      <c r="JE26" s="18">
        <v>0</v>
      </c>
      <c r="JF26" s="18">
        <v>0</v>
      </c>
      <c r="JG26" s="18">
        <v>0</v>
      </c>
      <c r="JH26" s="18">
        <v>0</v>
      </c>
      <c r="JI26" s="18">
        <v>0</v>
      </c>
      <c r="JJ26" s="18">
        <v>0</v>
      </c>
      <c r="JK26" s="18">
        <v>0</v>
      </c>
      <c r="JL26" s="18">
        <v>0</v>
      </c>
      <c r="JM26" s="18">
        <v>1</v>
      </c>
      <c r="JN26" s="18">
        <v>0</v>
      </c>
      <c r="JO26" s="18">
        <v>0</v>
      </c>
      <c r="JP26" s="18">
        <v>1</v>
      </c>
      <c r="JQ26" s="18">
        <v>0</v>
      </c>
      <c r="JR26" s="18">
        <v>0</v>
      </c>
      <c r="JS26" s="18">
        <v>2</v>
      </c>
      <c r="JT26" s="18">
        <v>4</v>
      </c>
      <c r="OR26" s="18" t="s">
        <v>1298</v>
      </c>
      <c r="OS26" s="18">
        <v>2250</v>
      </c>
      <c r="OT26" s="18" t="s">
        <v>1300</v>
      </c>
      <c r="OW26" s="18">
        <v>30</v>
      </c>
      <c r="OX26" s="18">
        <v>30</v>
      </c>
      <c r="OY26" s="18">
        <v>1</v>
      </c>
      <c r="OZ26" s="18">
        <v>200</v>
      </c>
      <c r="PA26" s="18">
        <v>200</v>
      </c>
      <c r="PY26" s="18" t="s">
        <v>1298</v>
      </c>
      <c r="PZ26" s="18" t="s">
        <v>1294</v>
      </c>
      <c r="QA26" s="18">
        <v>1500</v>
      </c>
      <c r="QD26" s="18" t="s">
        <v>1300</v>
      </c>
      <c r="QG26" s="18">
        <v>30</v>
      </c>
      <c r="QH26" s="18">
        <v>30</v>
      </c>
      <c r="QI26" s="18">
        <v>1</v>
      </c>
      <c r="QJ26" s="18">
        <v>200</v>
      </c>
      <c r="QK26" s="18">
        <v>200</v>
      </c>
      <c r="QX26" s="18" t="s">
        <v>1294</v>
      </c>
      <c r="QZ26" s="18" t="s">
        <v>1577</v>
      </c>
      <c r="RA26" s="18">
        <v>0</v>
      </c>
      <c r="RB26" s="18">
        <v>0</v>
      </c>
      <c r="RC26" s="18">
        <v>0</v>
      </c>
      <c r="RD26" s="18">
        <v>0</v>
      </c>
      <c r="RE26" s="18">
        <v>0</v>
      </c>
      <c r="RF26" s="18">
        <v>0</v>
      </c>
      <c r="RG26" s="18">
        <v>0</v>
      </c>
      <c r="RH26" s="18">
        <v>0</v>
      </c>
      <c r="RI26" s="18">
        <v>0</v>
      </c>
      <c r="RJ26" s="18">
        <v>0</v>
      </c>
      <c r="RK26" s="18">
        <v>1</v>
      </c>
      <c r="RL26" s="18">
        <v>0</v>
      </c>
      <c r="RM26" s="18">
        <v>0</v>
      </c>
      <c r="RN26" s="18">
        <v>1</v>
      </c>
      <c r="RO26" s="18">
        <v>0</v>
      </c>
      <c r="RP26" s="18">
        <v>0</v>
      </c>
      <c r="RR26" s="18" t="s">
        <v>1376</v>
      </c>
      <c r="RS26" s="18">
        <v>1</v>
      </c>
      <c r="RT26" s="18">
        <v>0</v>
      </c>
      <c r="RU26" s="18">
        <v>0</v>
      </c>
      <c r="RV26" s="18">
        <v>1</v>
      </c>
      <c r="RW26" s="18">
        <v>0</v>
      </c>
      <c r="RX26" s="18">
        <v>0</v>
      </c>
      <c r="RY26" s="18">
        <v>0</v>
      </c>
      <c r="RZ26" s="18">
        <v>0</v>
      </c>
      <c r="SA26" s="18">
        <v>0</v>
      </c>
      <c r="SB26" s="18">
        <v>0</v>
      </c>
      <c r="SC26" s="18">
        <v>0</v>
      </c>
      <c r="SF26" s="18" t="s">
        <v>1333</v>
      </c>
      <c r="SG26" s="18">
        <v>1</v>
      </c>
      <c r="SH26" s="18">
        <v>0</v>
      </c>
      <c r="SI26" s="18">
        <v>0</v>
      </c>
      <c r="SJ26" s="18">
        <v>0</v>
      </c>
      <c r="AQG26" s="18" t="s">
        <v>1335</v>
      </c>
      <c r="AQH26" s="18">
        <v>0</v>
      </c>
      <c r="AQI26" s="18">
        <v>0</v>
      </c>
      <c r="AQJ26" s="18">
        <v>1</v>
      </c>
      <c r="AQK26" s="18">
        <v>0</v>
      </c>
      <c r="AQL26" s="18">
        <v>0</v>
      </c>
      <c r="AQM26" s="18">
        <v>1</v>
      </c>
      <c r="AQN26" s="18">
        <v>0</v>
      </c>
      <c r="AQO26" s="18">
        <v>0</v>
      </c>
      <c r="AQP26" s="18">
        <v>0</v>
      </c>
      <c r="AQQ26" s="18">
        <v>0</v>
      </c>
      <c r="AQS26" s="18" t="s">
        <v>1414</v>
      </c>
      <c r="AQT26" s="18">
        <v>1</v>
      </c>
      <c r="AQU26" s="18">
        <v>0</v>
      </c>
      <c r="AQV26" s="18">
        <v>0</v>
      </c>
      <c r="AQW26" s="18">
        <v>1</v>
      </c>
      <c r="AQX26" s="18">
        <v>0</v>
      </c>
      <c r="AQY26" s="18">
        <v>0</v>
      </c>
      <c r="AQZ26" s="18">
        <v>0</v>
      </c>
      <c r="ARA26" s="18">
        <v>0</v>
      </c>
      <c r="ARB26" s="18">
        <v>0</v>
      </c>
      <c r="ARC26" s="18">
        <v>0</v>
      </c>
      <c r="ARD26" s="18">
        <v>0</v>
      </c>
      <c r="ARF26" s="18" t="s">
        <v>1328</v>
      </c>
      <c r="ARG26" s="18" t="s">
        <v>1312</v>
      </c>
      <c r="ARH26" s="18">
        <v>0</v>
      </c>
      <c r="ARI26" s="18">
        <v>1</v>
      </c>
      <c r="ARJ26" s="18">
        <v>0</v>
      </c>
      <c r="ARK26" s="18">
        <v>0</v>
      </c>
      <c r="ARL26" s="18">
        <v>0</v>
      </c>
      <c r="ARM26" s="18">
        <v>0</v>
      </c>
      <c r="ARN26" s="18" t="s">
        <v>1416</v>
      </c>
      <c r="ARO26" s="18" t="s">
        <v>1381</v>
      </c>
      <c r="ARP26" s="18">
        <v>0</v>
      </c>
      <c r="ARQ26" s="18">
        <v>0</v>
      </c>
      <c r="ARR26" s="18">
        <v>0</v>
      </c>
      <c r="ARS26" s="18">
        <v>0</v>
      </c>
      <c r="ART26" s="18">
        <v>0</v>
      </c>
      <c r="ARU26" s="18">
        <v>0</v>
      </c>
      <c r="ARV26" s="18">
        <v>0</v>
      </c>
      <c r="ARW26" s="18">
        <v>1</v>
      </c>
      <c r="ARX26" s="18">
        <v>0</v>
      </c>
      <c r="ARY26" s="18">
        <v>0</v>
      </c>
      <c r="ASA26" s="18" t="s">
        <v>1578</v>
      </c>
      <c r="ASB26" s="18" t="s">
        <v>1383</v>
      </c>
      <c r="ASC26" s="18" t="s">
        <v>1528</v>
      </c>
      <c r="ASD26" s="18">
        <v>0</v>
      </c>
      <c r="ASE26" s="18">
        <v>1</v>
      </c>
      <c r="ASF26" s="18">
        <v>0</v>
      </c>
      <c r="ASG26" s="18">
        <v>0</v>
      </c>
      <c r="ASH26" s="18">
        <v>0</v>
      </c>
      <c r="ASI26" s="18">
        <v>1</v>
      </c>
      <c r="ASJ26" s="18">
        <v>0</v>
      </c>
      <c r="ASK26" s="18">
        <v>0</v>
      </c>
      <c r="ASL26" s="18">
        <v>0</v>
      </c>
      <c r="ASN26" s="18" t="s">
        <v>1381</v>
      </c>
      <c r="ASO26" s="18">
        <v>0</v>
      </c>
      <c r="ASP26" s="18">
        <v>0</v>
      </c>
      <c r="ASQ26" s="18">
        <v>0</v>
      </c>
      <c r="ASR26" s="18">
        <v>0</v>
      </c>
      <c r="ASS26" s="18">
        <v>0</v>
      </c>
      <c r="AST26" s="18">
        <v>0</v>
      </c>
      <c r="ASU26" s="18">
        <v>0</v>
      </c>
      <c r="ASV26" s="18">
        <v>1</v>
      </c>
      <c r="ASW26" s="18">
        <v>0</v>
      </c>
      <c r="ASX26" s="18">
        <v>0</v>
      </c>
      <c r="ASZ26" s="18" t="s">
        <v>1400</v>
      </c>
      <c r="ATA26" s="18">
        <v>0</v>
      </c>
      <c r="ATB26" s="18">
        <v>1</v>
      </c>
      <c r="ATC26" s="18">
        <v>0</v>
      </c>
      <c r="ATD26" s="18">
        <v>0</v>
      </c>
      <c r="ATE26" s="18">
        <v>1</v>
      </c>
      <c r="ATF26" s="18">
        <v>0</v>
      </c>
      <c r="ATG26" s="18">
        <v>0</v>
      </c>
      <c r="ATH26" s="18">
        <v>0</v>
      </c>
      <c r="ATI26" s="18">
        <v>0</v>
      </c>
      <c r="ATK26" s="18" t="s">
        <v>1579</v>
      </c>
      <c r="ATL26" s="18">
        <v>0</v>
      </c>
      <c r="ATM26" s="18">
        <v>0</v>
      </c>
      <c r="ATN26" s="18">
        <v>0</v>
      </c>
      <c r="ATO26" s="18">
        <v>1</v>
      </c>
      <c r="ATP26" s="18">
        <v>0</v>
      </c>
      <c r="ATQ26" s="18">
        <v>1</v>
      </c>
      <c r="ATR26" s="18">
        <v>1</v>
      </c>
      <c r="ATS26" s="18">
        <v>0</v>
      </c>
      <c r="ATT26" s="18">
        <v>0</v>
      </c>
      <c r="ATV26" s="18" t="s">
        <v>1316</v>
      </c>
      <c r="ATW26" s="18" t="s">
        <v>1294</v>
      </c>
      <c r="ATY26" s="18" t="s">
        <v>1580</v>
      </c>
      <c r="ATZ26" s="18" t="s">
        <v>1316</v>
      </c>
      <c r="AUA26" s="18" t="s">
        <v>1294</v>
      </c>
      <c r="AUC26" s="18" t="s">
        <v>1538</v>
      </c>
      <c r="AUI26" s="18">
        <v>430137444</v>
      </c>
      <c r="AUJ26" s="144">
        <v>45069.592303240737</v>
      </c>
      <c r="AUM26" s="18" t="s">
        <v>1319</v>
      </c>
      <c r="AUN26" s="18" t="s">
        <v>1320</v>
      </c>
      <c r="AUO26" s="18" t="s">
        <v>1321</v>
      </c>
    </row>
    <row r="27" spans="1:566 1125:1237">
      <c r="A27" s="18">
        <v>26</v>
      </c>
      <c r="B27" s="18" t="s">
        <v>1581</v>
      </c>
      <c r="C27" s="144">
        <v>45069</v>
      </c>
      <c r="D27" s="18" t="s">
        <v>1363</v>
      </c>
      <c r="E27" s="18" t="s">
        <v>1364</v>
      </c>
      <c r="F27" s="144">
        <v>45069.376504525462</v>
      </c>
      <c r="G27" s="144">
        <v>45069.38643525463</v>
      </c>
      <c r="H27" s="18" t="s">
        <v>1286</v>
      </c>
      <c r="K27" s="18" t="s">
        <v>1365</v>
      </c>
      <c r="L27" s="144">
        <v>45069</v>
      </c>
      <c r="M27" s="18" t="s">
        <v>1366</v>
      </c>
      <c r="N27" s="18" t="s">
        <v>1367</v>
      </c>
      <c r="O27" s="18" t="s">
        <v>1368</v>
      </c>
      <c r="P27" s="18" t="s">
        <v>1291</v>
      </c>
      <c r="S27" s="18" t="s">
        <v>1369</v>
      </c>
      <c r="T27" s="18" t="s">
        <v>1370</v>
      </c>
      <c r="V27" s="18" t="s">
        <v>1294</v>
      </c>
      <c r="X27" s="18" t="s">
        <v>1295</v>
      </c>
      <c r="AA27" s="18" t="s">
        <v>1372</v>
      </c>
      <c r="AB27" s="18">
        <v>0</v>
      </c>
      <c r="AC27" s="18">
        <v>0</v>
      </c>
      <c r="AD27" s="18">
        <v>0</v>
      </c>
      <c r="AE27" s="18">
        <v>1</v>
      </c>
      <c r="AF27" s="18">
        <v>1</v>
      </c>
      <c r="EK27" s="18" t="s">
        <v>1372</v>
      </c>
      <c r="EL27" s="18">
        <v>0</v>
      </c>
      <c r="EM27" s="18">
        <v>0</v>
      </c>
      <c r="EN27" s="18">
        <v>0</v>
      </c>
      <c r="EO27" s="18">
        <v>0</v>
      </c>
      <c r="EP27" s="18">
        <v>1</v>
      </c>
      <c r="EQ27" s="18">
        <v>1</v>
      </c>
      <c r="JB27" s="18" t="s">
        <v>1577</v>
      </c>
      <c r="JC27" s="18">
        <v>0</v>
      </c>
      <c r="JD27" s="18">
        <v>0</v>
      </c>
      <c r="JE27" s="18">
        <v>0</v>
      </c>
      <c r="JF27" s="18">
        <v>0</v>
      </c>
      <c r="JG27" s="18">
        <v>0</v>
      </c>
      <c r="JH27" s="18">
        <v>0</v>
      </c>
      <c r="JI27" s="18">
        <v>0</v>
      </c>
      <c r="JJ27" s="18">
        <v>0</v>
      </c>
      <c r="JK27" s="18">
        <v>0</v>
      </c>
      <c r="JL27" s="18">
        <v>0</v>
      </c>
      <c r="JM27" s="18">
        <v>1</v>
      </c>
      <c r="JN27" s="18">
        <v>0</v>
      </c>
      <c r="JO27" s="18">
        <v>0</v>
      </c>
      <c r="JP27" s="18">
        <v>1</v>
      </c>
      <c r="JQ27" s="18">
        <v>0</v>
      </c>
      <c r="JR27" s="18">
        <v>0</v>
      </c>
      <c r="JS27" s="18">
        <v>2</v>
      </c>
      <c r="JT27" s="18">
        <v>4</v>
      </c>
      <c r="OR27" s="18" t="s">
        <v>1298</v>
      </c>
      <c r="OS27" s="18">
        <v>2500</v>
      </c>
      <c r="OT27" s="18" t="s">
        <v>1300</v>
      </c>
      <c r="OW27" s="18">
        <v>60</v>
      </c>
      <c r="OX27" s="18">
        <v>30</v>
      </c>
      <c r="OY27" s="18">
        <v>0</v>
      </c>
      <c r="OZ27" s="18">
        <v>300</v>
      </c>
      <c r="PA27" s="18">
        <v>0</v>
      </c>
      <c r="PY27" s="18" t="s">
        <v>1298</v>
      </c>
      <c r="PZ27" s="18" t="s">
        <v>1294</v>
      </c>
      <c r="QA27" s="18">
        <v>1500</v>
      </c>
      <c r="QD27" s="18" t="s">
        <v>1300</v>
      </c>
      <c r="QG27" s="18">
        <v>30</v>
      </c>
      <c r="QH27" s="18">
        <v>30</v>
      </c>
      <c r="QI27" s="18">
        <v>1</v>
      </c>
      <c r="QJ27" s="18">
        <v>400</v>
      </c>
      <c r="QK27" s="18">
        <v>0</v>
      </c>
      <c r="QX27" s="18" t="s">
        <v>1294</v>
      </c>
      <c r="QZ27" s="18" t="s">
        <v>1577</v>
      </c>
      <c r="RA27" s="18">
        <v>0</v>
      </c>
      <c r="RB27" s="18">
        <v>0</v>
      </c>
      <c r="RC27" s="18">
        <v>0</v>
      </c>
      <c r="RD27" s="18">
        <v>0</v>
      </c>
      <c r="RE27" s="18">
        <v>0</v>
      </c>
      <c r="RF27" s="18">
        <v>0</v>
      </c>
      <c r="RG27" s="18">
        <v>0</v>
      </c>
      <c r="RH27" s="18">
        <v>0</v>
      </c>
      <c r="RI27" s="18">
        <v>0</v>
      </c>
      <c r="RJ27" s="18">
        <v>0</v>
      </c>
      <c r="RK27" s="18">
        <v>1</v>
      </c>
      <c r="RL27" s="18">
        <v>0</v>
      </c>
      <c r="RM27" s="18">
        <v>0</v>
      </c>
      <c r="RN27" s="18">
        <v>1</v>
      </c>
      <c r="RO27" s="18">
        <v>0</v>
      </c>
      <c r="RP27" s="18">
        <v>0</v>
      </c>
      <c r="RR27" s="18" t="s">
        <v>1488</v>
      </c>
      <c r="RS27" s="18">
        <v>1</v>
      </c>
      <c r="RT27" s="18">
        <v>0</v>
      </c>
      <c r="RU27" s="18">
        <v>0</v>
      </c>
      <c r="RV27" s="18">
        <v>1</v>
      </c>
      <c r="RW27" s="18">
        <v>0</v>
      </c>
      <c r="RX27" s="18">
        <v>1</v>
      </c>
      <c r="RY27" s="18">
        <v>0</v>
      </c>
      <c r="RZ27" s="18">
        <v>0</v>
      </c>
      <c r="SA27" s="18">
        <v>0</v>
      </c>
      <c r="SB27" s="18">
        <v>0</v>
      </c>
      <c r="SC27" s="18">
        <v>0</v>
      </c>
      <c r="SF27" s="18" t="s">
        <v>1333</v>
      </c>
      <c r="SG27" s="18">
        <v>1</v>
      </c>
      <c r="SH27" s="18">
        <v>0</v>
      </c>
      <c r="SI27" s="18">
        <v>0</v>
      </c>
      <c r="SJ27" s="18">
        <v>0</v>
      </c>
      <c r="AQG27" s="18" t="s">
        <v>1309</v>
      </c>
      <c r="AQH27" s="18">
        <v>0</v>
      </c>
      <c r="AQI27" s="18">
        <v>0</v>
      </c>
      <c r="AQJ27" s="18">
        <v>0</v>
      </c>
      <c r="AQK27" s="18">
        <v>0</v>
      </c>
      <c r="AQL27" s="18">
        <v>0</v>
      </c>
      <c r="AQM27" s="18">
        <v>1</v>
      </c>
      <c r="AQN27" s="18">
        <v>0</v>
      </c>
      <c r="AQO27" s="18">
        <v>0</v>
      </c>
      <c r="AQP27" s="18">
        <v>0</v>
      </c>
      <c r="AQQ27" s="18">
        <v>0</v>
      </c>
      <c r="AQS27" s="18" t="s">
        <v>1582</v>
      </c>
      <c r="AQT27" s="18">
        <v>0</v>
      </c>
      <c r="AQU27" s="18">
        <v>0</v>
      </c>
      <c r="AQV27" s="18">
        <v>0</v>
      </c>
      <c r="AQW27" s="18">
        <v>1</v>
      </c>
      <c r="AQX27" s="18">
        <v>0</v>
      </c>
      <c r="AQY27" s="18">
        <v>1</v>
      </c>
      <c r="AQZ27" s="18">
        <v>0</v>
      </c>
      <c r="ARA27" s="18">
        <v>0</v>
      </c>
      <c r="ARB27" s="18">
        <v>0</v>
      </c>
      <c r="ARC27" s="18">
        <v>0</v>
      </c>
      <c r="ARD27" s="18">
        <v>0</v>
      </c>
      <c r="ARF27" s="18" t="s">
        <v>1328</v>
      </c>
      <c r="ARG27" s="18" t="s">
        <v>1312</v>
      </c>
      <c r="ARH27" s="18">
        <v>0</v>
      </c>
      <c r="ARI27" s="18">
        <v>1</v>
      </c>
      <c r="ARJ27" s="18">
        <v>0</v>
      </c>
      <c r="ARK27" s="18">
        <v>0</v>
      </c>
      <c r="ARL27" s="18">
        <v>0</v>
      </c>
      <c r="ARM27" s="18">
        <v>0</v>
      </c>
      <c r="ARO27" s="18" t="s">
        <v>1438</v>
      </c>
      <c r="ARP27" s="18">
        <v>0</v>
      </c>
      <c r="ARQ27" s="18">
        <v>0</v>
      </c>
      <c r="ARR27" s="18">
        <v>0</v>
      </c>
      <c r="ARS27" s="18">
        <v>0</v>
      </c>
      <c r="ART27" s="18">
        <v>0</v>
      </c>
      <c r="ARU27" s="18">
        <v>0</v>
      </c>
      <c r="ARV27" s="18">
        <v>1</v>
      </c>
      <c r="ARW27" s="18">
        <v>1</v>
      </c>
      <c r="ARX27" s="18">
        <v>0</v>
      </c>
      <c r="ARY27" s="18">
        <v>0</v>
      </c>
      <c r="ASA27" s="18" t="s">
        <v>1583</v>
      </c>
      <c r="ASB27" s="18" t="s">
        <v>1383</v>
      </c>
      <c r="ASC27" s="18" t="s">
        <v>1584</v>
      </c>
      <c r="ASD27" s="18">
        <v>0</v>
      </c>
      <c r="ASE27" s="18">
        <v>0</v>
      </c>
      <c r="ASF27" s="18">
        <v>1</v>
      </c>
      <c r="ASG27" s="18">
        <v>0</v>
      </c>
      <c r="ASH27" s="18">
        <v>1</v>
      </c>
      <c r="ASI27" s="18">
        <v>0</v>
      </c>
      <c r="ASJ27" s="18">
        <v>0</v>
      </c>
      <c r="ASK27" s="18">
        <v>0</v>
      </c>
      <c r="ASL27" s="18">
        <v>0</v>
      </c>
      <c r="ASN27" s="18" t="s">
        <v>1585</v>
      </c>
      <c r="ASO27" s="18">
        <v>0</v>
      </c>
      <c r="ASP27" s="18">
        <v>0</v>
      </c>
      <c r="ASQ27" s="18">
        <v>0</v>
      </c>
      <c r="ASR27" s="18">
        <v>1</v>
      </c>
      <c r="ASS27" s="18">
        <v>0</v>
      </c>
      <c r="AST27" s="18">
        <v>0</v>
      </c>
      <c r="ASU27" s="18">
        <v>0</v>
      </c>
      <c r="ASV27" s="18">
        <v>1</v>
      </c>
      <c r="ASW27" s="18">
        <v>0</v>
      </c>
      <c r="ASX27" s="18">
        <v>0</v>
      </c>
      <c r="ASZ27" s="18" t="s">
        <v>1400</v>
      </c>
      <c r="ATA27" s="18">
        <v>0</v>
      </c>
      <c r="ATB27" s="18">
        <v>1</v>
      </c>
      <c r="ATC27" s="18">
        <v>0</v>
      </c>
      <c r="ATD27" s="18">
        <v>0</v>
      </c>
      <c r="ATE27" s="18">
        <v>1</v>
      </c>
      <c r="ATF27" s="18">
        <v>0</v>
      </c>
      <c r="ATG27" s="18">
        <v>0</v>
      </c>
      <c r="ATH27" s="18">
        <v>0</v>
      </c>
      <c r="ATI27" s="18">
        <v>0</v>
      </c>
      <c r="ATK27" s="18" t="s">
        <v>1451</v>
      </c>
      <c r="ATL27" s="18">
        <v>0</v>
      </c>
      <c r="ATM27" s="18">
        <v>0</v>
      </c>
      <c r="ATN27" s="18">
        <v>0</v>
      </c>
      <c r="ATO27" s="18">
        <v>0</v>
      </c>
      <c r="ATP27" s="18">
        <v>1</v>
      </c>
      <c r="ATQ27" s="18">
        <v>1</v>
      </c>
      <c r="ATR27" s="18">
        <v>1</v>
      </c>
      <c r="ATS27" s="18">
        <v>0</v>
      </c>
      <c r="ATT27" s="18">
        <v>0</v>
      </c>
      <c r="ATV27" s="18" t="s">
        <v>1316</v>
      </c>
      <c r="ATW27" s="18" t="s">
        <v>1294</v>
      </c>
      <c r="ATY27" s="18" t="s">
        <v>1586</v>
      </c>
      <c r="ATZ27" s="18" t="s">
        <v>1316</v>
      </c>
      <c r="AUA27" s="18" t="s">
        <v>1294</v>
      </c>
      <c r="AUC27" s="18" t="s">
        <v>1538</v>
      </c>
      <c r="AUI27" s="18">
        <v>430137472</v>
      </c>
      <c r="AUJ27" s="144">
        <v>45069.592337962968</v>
      </c>
      <c r="AUM27" s="18" t="s">
        <v>1319</v>
      </c>
      <c r="AUN27" s="18" t="s">
        <v>1320</v>
      </c>
      <c r="AUO27" s="18" t="s">
        <v>1321</v>
      </c>
    </row>
    <row r="28" spans="1:566 1125:1237">
      <c r="A28" s="18">
        <v>27</v>
      </c>
      <c r="B28" s="18" t="s">
        <v>1587</v>
      </c>
      <c r="C28" s="144">
        <v>45069</v>
      </c>
      <c r="D28" s="18" t="s">
        <v>1363</v>
      </c>
      <c r="E28" s="18" t="s">
        <v>1364</v>
      </c>
      <c r="F28" s="144">
        <v>45069.386760474532</v>
      </c>
      <c r="G28" s="144">
        <v>45069.392291365737</v>
      </c>
      <c r="H28" s="18" t="s">
        <v>1286</v>
      </c>
      <c r="K28" s="18" t="s">
        <v>1365</v>
      </c>
      <c r="L28" s="144">
        <v>45069</v>
      </c>
      <c r="M28" s="18" t="s">
        <v>1366</v>
      </c>
      <c r="N28" s="18" t="s">
        <v>1367</v>
      </c>
      <c r="O28" s="18" t="s">
        <v>1368</v>
      </c>
      <c r="P28" s="18" t="s">
        <v>1291</v>
      </c>
      <c r="S28" s="18" t="s">
        <v>1369</v>
      </c>
      <c r="T28" s="18" t="s">
        <v>1370</v>
      </c>
      <c r="V28" s="18" t="s">
        <v>1294</v>
      </c>
      <c r="X28" s="18" t="s">
        <v>1295</v>
      </c>
      <c r="AA28" s="18" t="s">
        <v>1372</v>
      </c>
      <c r="AB28" s="18">
        <v>0</v>
      </c>
      <c r="AC28" s="18">
        <v>0</v>
      </c>
      <c r="AD28" s="18">
        <v>0</v>
      </c>
      <c r="AE28" s="18">
        <v>1</v>
      </c>
      <c r="AF28" s="18">
        <v>1</v>
      </c>
      <c r="EK28" s="18" t="s">
        <v>1372</v>
      </c>
      <c r="EL28" s="18">
        <v>0</v>
      </c>
      <c r="EM28" s="18">
        <v>0</v>
      </c>
      <c r="EN28" s="18">
        <v>0</v>
      </c>
      <c r="EO28" s="18">
        <v>0</v>
      </c>
      <c r="EP28" s="18">
        <v>1</v>
      </c>
      <c r="EQ28" s="18">
        <v>1</v>
      </c>
      <c r="JB28" s="18" t="s">
        <v>1588</v>
      </c>
      <c r="JC28" s="18">
        <v>0</v>
      </c>
      <c r="JD28" s="18">
        <v>0</v>
      </c>
      <c r="JE28" s="18">
        <v>0</v>
      </c>
      <c r="JF28" s="18">
        <v>0</v>
      </c>
      <c r="JG28" s="18">
        <v>0</v>
      </c>
      <c r="JH28" s="18">
        <v>0</v>
      </c>
      <c r="JI28" s="18">
        <v>0</v>
      </c>
      <c r="JJ28" s="18">
        <v>0</v>
      </c>
      <c r="JK28" s="18">
        <v>0</v>
      </c>
      <c r="JL28" s="18">
        <v>0</v>
      </c>
      <c r="JM28" s="18">
        <v>1</v>
      </c>
      <c r="JN28" s="18">
        <v>0</v>
      </c>
      <c r="JO28" s="18">
        <v>0</v>
      </c>
      <c r="JP28" s="18">
        <v>1</v>
      </c>
      <c r="JQ28" s="18">
        <v>0</v>
      </c>
      <c r="JR28" s="18">
        <v>0</v>
      </c>
      <c r="JS28" s="18">
        <v>2</v>
      </c>
      <c r="JT28" s="18">
        <v>4</v>
      </c>
      <c r="OR28" s="18" t="s">
        <v>1298</v>
      </c>
      <c r="OS28" s="18">
        <v>2250</v>
      </c>
      <c r="OT28" s="18" t="s">
        <v>1300</v>
      </c>
      <c r="OW28" s="18">
        <v>60</v>
      </c>
      <c r="OX28" s="18">
        <v>30</v>
      </c>
      <c r="OY28" s="18">
        <v>0</v>
      </c>
      <c r="OZ28" s="18">
        <v>400</v>
      </c>
      <c r="PA28" s="18">
        <v>0</v>
      </c>
      <c r="PY28" s="18" t="s">
        <v>1298</v>
      </c>
      <c r="PZ28" s="18" t="s">
        <v>1294</v>
      </c>
      <c r="QA28" s="18">
        <v>1500</v>
      </c>
      <c r="QD28" s="18" t="s">
        <v>1300</v>
      </c>
      <c r="QG28" s="18">
        <v>30</v>
      </c>
      <c r="QH28" s="18">
        <v>30</v>
      </c>
      <c r="QI28" s="18">
        <v>1</v>
      </c>
      <c r="QJ28" s="18">
        <v>600</v>
      </c>
      <c r="QK28" s="18">
        <v>0</v>
      </c>
      <c r="QX28" s="18" t="s">
        <v>1294</v>
      </c>
      <c r="QZ28" s="18" t="s">
        <v>1577</v>
      </c>
      <c r="RA28" s="18">
        <v>0</v>
      </c>
      <c r="RB28" s="18">
        <v>0</v>
      </c>
      <c r="RC28" s="18">
        <v>0</v>
      </c>
      <c r="RD28" s="18">
        <v>0</v>
      </c>
      <c r="RE28" s="18">
        <v>0</v>
      </c>
      <c r="RF28" s="18">
        <v>0</v>
      </c>
      <c r="RG28" s="18">
        <v>0</v>
      </c>
      <c r="RH28" s="18">
        <v>0</v>
      </c>
      <c r="RI28" s="18">
        <v>0</v>
      </c>
      <c r="RJ28" s="18">
        <v>0</v>
      </c>
      <c r="RK28" s="18">
        <v>1</v>
      </c>
      <c r="RL28" s="18">
        <v>0</v>
      </c>
      <c r="RM28" s="18">
        <v>0</v>
      </c>
      <c r="RN28" s="18">
        <v>1</v>
      </c>
      <c r="RO28" s="18">
        <v>0</v>
      </c>
      <c r="RP28" s="18">
        <v>0</v>
      </c>
      <c r="RR28" s="18" t="s">
        <v>1488</v>
      </c>
      <c r="RS28" s="18">
        <v>1</v>
      </c>
      <c r="RT28" s="18">
        <v>0</v>
      </c>
      <c r="RU28" s="18">
        <v>0</v>
      </c>
      <c r="RV28" s="18">
        <v>1</v>
      </c>
      <c r="RW28" s="18">
        <v>0</v>
      </c>
      <c r="RX28" s="18">
        <v>1</v>
      </c>
      <c r="RY28" s="18">
        <v>0</v>
      </c>
      <c r="RZ28" s="18">
        <v>0</v>
      </c>
      <c r="SA28" s="18">
        <v>0</v>
      </c>
      <c r="SB28" s="18">
        <v>0</v>
      </c>
      <c r="SC28" s="18">
        <v>0</v>
      </c>
      <c r="SF28" s="18" t="s">
        <v>1333</v>
      </c>
      <c r="SG28" s="18">
        <v>1</v>
      </c>
      <c r="SH28" s="18">
        <v>0</v>
      </c>
      <c r="SI28" s="18">
        <v>0</v>
      </c>
      <c r="SJ28" s="18">
        <v>0</v>
      </c>
      <c r="AQG28" s="18" t="s">
        <v>1335</v>
      </c>
      <c r="AQH28" s="18">
        <v>0</v>
      </c>
      <c r="AQI28" s="18">
        <v>0</v>
      </c>
      <c r="AQJ28" s="18">
        <v>1</v>
      </c>
      <c r="AQK28" s="18">
        <v>0</v>
      </c>
      <c r="AQL28" s="18">
        <v>0</v>
      </c>
      <c r="AQM28" s="18">
        <v>1</v>
      </c>
      <c r="AQN28" s="18">
        <v>0</v>
      </c>
      <c r="AQO28" s="18">
        <v>0</v>
      </c>
      <c r="AQP28" s="18">
        <v>0</v>
      </c>
      <c r="AQQ28" s="18">
        <v>0</v>
      </c>
      <c r="AQS28" s="18" t="s">
        <v>1414</v>
      </c>
      <c r="AQT28" s="18">
        <v>1</v>
      </c>
      <c r="AQU28" s="18">
        <v>0</v>
      </c>
      <c r="AQV28" s="18">
        <v>0</v>
      </c>
      <c r="AQW28" s="18">
        <v>1</v>
      </c>
      <c r="AQX28" s="18">
        <v>0</v>
      </c>
      <c r="AQY28" s="18">
        <v>0</v>
      </c>
      <c r="AQZ28" s="18">
        <v>0</v>
      </c>
      <c r="ARA28" s="18">
        <v>0</v>
      </c>
      <c r="ARB28" s="18">
        <v>0</v>
      </c>
      <c r="ARC28" s="18">
        <v>0</v>
      </c>
      <c r="ARD28" s="18">
        <v>0</v>
      </c>
      <c r="ARF28" s="18" t="s">
        <v>1328</v>
      </c>
      <c r="ARG28" s="18" t="s">
        <v>1312</v>
      </c>
      <c r="ARH28" s="18">
        <v>0</v>
      </c>
      <c r="ARI28" s="18">
        <v>1</v>
      </c>
      <c r="ARJ28" s="18">
        <v>0</v>
      </c>
      <c r="ARK28" s="18">
        <v>0</v>
      </c>
      <c r="ARL28" s="18">
        <v>0</v>
      </c>
      <c r="ARM28" s="18">
        <v>0</v>
      </c>
      <c r="ARN28" s="18" t="s">
        <v>1416</v>
      </c>
      <c r="ARO28" s="18" t="s">
        <v>1381</v>
      </c>
      <c r="ARP28" s="18">
        <v>0</v>
      </c>
      <c r="ARQ28" s="18">
        <v>0</v>
      </c>
      <c r="ARR28" s="18">
        <v>0</v>
      </c>
      <c r="ARS28" s="18">
        <v>0</v>
      </c>
      <c r="ART28" s="18">
        <v>0</v>
      </c>
      <c r="ARU28" s="18">
        <v>0</v>
      </c>
      <c r="ARV28" s="18">
        <v>0</v>
      </c>
      <c r="ARW28" s="18">
        <v>1</v>
      </c>
      <c r="ARX28" s="18">
        <v>0</v>
      </c>
      <c r="ARY28" s="18">
        <v>0</v>
      </c>
      <c r="ASA28" s="18" t="s">
        <v>1589</v>
      </c>
      <c r="ASB28" s="18" t="s">
        <v>1383</v>
      </c>
      <c r="ASC28" s="18" t="s">
        <v>1590</v>
      </c>
      <c r="ASD28" s="18">
        <v>0</v>
      </c>
      <c r="ASE28" s="18">
        <v>0</v>
      </c>
      <c r="ASF28" s="18">
        <v>1</v>
      </c>
      <c r="ASG28" s="18">
        <v>0</v>
      </c>
      <c r="ASH28" s="18">
        <v>1</v>
      </c>
      <c r="ASI28" s="18">
        <v>1</v>
      </c>
      <c r="ASJ28" s="18">
        <v>0</v>
      </c>
      <c r="ASK28" s="18">
        <v>0</v>
      </c>
      <c r="ASL28" s="18">
        <v>0</v>
      </c>
      <c r="ASN28" s="18" t="s">
        <v>1569</v>
      </c>
      <c r="ASO28" s="18">
        <v>0</v>
      </c>
      <c r="ASP28" s="18">
        <v>0</v>
      </c>
      <c r="ASQ28" s="18">
        <v>0</v>
      </c>
      <c r="ASR28" s="18">
        <v>1</v>
      </c>
      <c r="ASS28" s="18">
        <v>0</v>
      </c>
      <c r="AST28" s="18">
        <v>0</v>
      </c>
      <c r="ASU28" s="18">
        <v>0</v>
      </c>
      <c r="ASV28" s="18">
        <v>0</v>
      </c>
      <c r="ASW28" s="18">
        <v>0</v>
      </c>
      <c r="ASX28" s="18">
        <v>0</v>
      </c>
      <c r="ASZ28" s="18" t="s">
        <v>1400</v>
      </c>
      <c r="ATA28" s="18">
        <v>0</v>
      </c>
      <c r="ATB28" s="18">
        <v>1</v>
      </c>
      <c r="ATC28" s="18">
        <v>0</v>
      </c>
      <c r="ATD28" s="18">
        <v>0</v>
      </c>
      <c r="ATE28" s="18">
        <v>1</v>
      </c>
      <c r="ATF28" s="18">
        <v>0</v>
      </c>
      <c r="ATG28" s="18">
        <v>0</v>
      </c>
      <c r="ATH28" s="18">
        <v>0</v>
      </c>
      <c r="ATI28" s="18">
        <v>0</v>
      </c>
      <c r="ATK28" s="18" t="s">
        <v>1451</v>
      </c>
      <c r="ATL28" s="18">
        <v>0</v>
      </c>
      <c r="ATM28" s="18">
        <v>0</v>
      </c>
      <c r="ATN28" s="18">
        <v>0</v>
      </c>
      <c r="ATO28" s="18">
        <v>0</v>
      </c>
      <c r="ATP28" s="18">
        <v>1</v>
      </c>
      <c r="ATQ28" s="18">
        <v>1</v>
      </c>
      <c r="ATR28" s="18">
        <v>1</v>
      </c>
      <c r="ATS28" s="18">
        <v>0</v>
      </c>
      <c r="ATT28" s="18">
        <v>0</v>
      </c>
      <c r="ATV28" s="18" t="s">
        <v>1316</v>
      </c>
      <c r="ATW28" s="18" t="s">
        <v>1294</v>
      </c>
      <c r="ATY28" s="18" t="s">
        <v>1591</v>
      </c>
      <c r="ATZ28" s="18" t="s">
        <v>1316</v>
      </c>
      <c r="AUA28" s="18" t="s">
        <v>1294</v>
      </c>
      <c r="AUC28" s="18" t="s">
        <v>1538</v>
      </c>
      <c r="AUI28" s="18">
        <v>430137510</v>
      </c>
      <c r="AUJ28" s="144">
        <v>45069.592361111107</v>
      </c>
      <c r="AUM28" s="18" t="s">
        <v>1319</v>
      </c>
      <c r="AUN28" s="18" t="s">
        <v>1320</v>
      </c>
      <c r="AUO28" s="18" t="s">
        <v>1321</v>
      </c>
    </row>
    <row r="29" spans="1:566 1125:1237">
      <c r="A29" s="18">
        <v>28</v>
      </c>
      <c r="B29" s="18" t="s">
        <v>1592</v>
      </c>
      <c r="C29" s="144">
        <v>45069</v>
      </c>
      <c r="D29" s="18" t="s">
        <v>1363</v>
      </c>
      <c r="E29" s="18" t="s">
        <v>1364</v>
      </c>
      <c r="F29" s="144">
        <v>45069.396758993047</v>
      </c>
      <c r="G29" s="144">
        <v>45069.401970590283</v>
      </c>
      <c r="H29" s="18" t="s">
        <v>1286</v>
      </c>
      <c r="K29" s="18" t="s">
        <v>1365</v>
      </c>
      <c r="L29" s="144">
        <v>45069</v>
      </c>
      <c r="M29" s="18" t="s">
        <v>1366</v>
      </c>
      <c r="N29" s="18" t="s">
        <v>1367</v>
      </c>
      <c r="O29" s="18" t="s">
        <v>1368</v>
      </c>
      <c r="P29" s="18" t="s">
        <v>1291</v>
      </c>
      <c r="S29" s="18" t="s">
        <v>1369</v>
      </c>
      <c r="T29" s="18" t="s">
        <v>1370</v>
      </c>
      <c r="V29" s="18" t="s">
        <v>1294</v>
      </c>
      <c r="X29" s="18" t="s">
        <v>1295</v>
      </c>
      <c r="AA29" s="18" t="s">
        <v>1372</v>
      </c>
      <c r="AB29" s="18">
        <v>0</v>
      </c>
      <c r="AC29" s="18">
        <v>0</v>
      </c>
      <c r="AD29" s="18">
        <v>0</v>
      </c>
      <c r="AE29" s="18">
        <v>1</v>
      </c>
      <c r="AF29" s="18">
        <v>1</v>
      </c>
      <c r="EK29" s="18" t="s">
        <v>1372</v>
      </c>
      <c r="EL29" s="18">
        <v>0</v>
      </c>
      <c r="EM29" s="18">
        <v>0</v>
      </c>
      <c r="EN29" s="18">
        <v>0</v>
      </c>
      <c r="EO29" s="18">
        <v>0</v>
      </c>
      <c r="EP29" s="18">
        <v>1</v>
      </c>
      <c r="EQ29" s="18">
        <v>1</v>
      </c>
      <c r="JB29" s="18" t="s">
        <v>1577</v>
      </c>
      <c r="JC29" s="18">
        <v>0</v>
      </c>
      <c r="JD29" s="18">
        <v>0</v>
      </c>
      <c r="JE29" s="18">
        <v>0</v>
      </c>
      <c r="JF29" s="18">
        <v>0</v>
      </c>
      <c r="JG29" s="18">
        <v>0</v>
      </c>
      <c r="JH29" s="18">
        <v>0</v>
      </c>
      <c r="JI29" s="18">
        <v>0</v>
      </c>
      <c r="JJ29" s="18">
        <v>0</v>
      </c>
      <c r="JK29" s="18">
        <v>0</v>
      </c>
      <c r="JL29" s="18">
        <v>0</v>
      </c>
      <c r="JM29" s="18">
        <v>1</v>
      </c>
      <c r="JN29" s="18">
        <v>0</v>
      </c>
      <c r="JO29" s="18">
        <v>0</v>
      </c>
      <c r="JP29" s="18">
        <v>1</v>
      </c>
      <c r="JQ29" s="18">
        <v>0</v>
      </c>
      <c r="JR29" s="18">
        <v>0</v>
      </c>
      <c r="JS29" s="18">
        <v>2</v>
      </c>
      <c r="JT29" s="18">
        <v>4</v>
      </c>
      <c r="OR29" s="18" t="s">
        <v>1298</v>
      </c>
      <c r="OS29" s="18">
        <v>2500</v>
      </c>
      <c r="OT29" s="18" t="s">
        <v>1300</v>
      </c>
      <c r="OW29" s="18">
        <v>60</v>
      </c>
      <c r="OX29" s="18">
        <v>30</v>
      </c>
      <c r="OY29" s="18">
        <v>0</v>
      </c>
      <c r="OZ29" s="18">
        <v>500</v>
      </c>
      <c r="PA29" s="18">
        <v>0</v>
      </c>
      <c r="PY29" s="18" t="s">
        <v>1298</v>
      </c>
      <c r="PZ29" s="18" t="s">
        <v>1294</v>
      </c>
      <c r="QA29" s="18">
        <v>1500</v>
      </c>
      <c r="QD29" s="18" t="s">
        <v>1300</v>
      </c>
      <c r="QG29" s="18">
        <v>30</v>
      </c>
      <c r="QH29" s="18">
        <v>30</v>
      </c>
      <c r="QI29" s="18">
        <v>1</v>
      </c>
      <c r="QJ29" s="18">
        <v>600</v>
      </c>
      <c r="QK29" s="18">
        <v>0</v>
      </c>
      <c r="QX29" s="18" t="s">
        <v>1294</v>
      </c>
      <c r="QZ29" s="18" t="s">
        <v>1577</v>
      </c>
      <c r="RA29" s="18">
        <v>0</v>
      </c>
      <c r="RB29" s="18">
        <v>0</v>
      </c>
      <c r="RC29" s="18">
        <v>0</v>
      </c>
      <c r="RD29" s="18">
        <v>0</v>
      </c>
      <c r="RE29" s="18">
        <v>0</v>
      </c>
      <c r="RF29" s="18">
        <v>0</v>
      </c>
      <c r="RG29" s="18">
        <v>0</v>
      </c>
      <c r="RH29" s="18">
        <v>0</v>
      </c>
      <c r="RI29" s="18">
        <v>0</v>
      </c>
      <c r="RJ29" s="18">
        <v>0</v>
      </c>
      <c r="RK29" s="18">
        <v>1</v>
      </c>
      <c r="RL29" s="18">
        <v>0</v>
      </c>
      <c r="RM29" s="18">
        <v>0</v>
      </c>
      <c r="RN29" s="18">
        <v>1</v>
      </c>
      <c r="RO29" s="18">
        <v>0</v>
      </c>
      <c r="RP29" s="18">
        <v>0</v>
      </c>
      <c r="RR29" s="18" t="s">
        <v>1488</v>
      </c>
      <c r="RS29" s="18">
        <v>1</v>
      </c>
      <c r="RT29" s="18">
        <v>0</v>
      </c>
      <c r="RU29" s="18">
        <v>0</v>
      </c>
      <c r="RV29" s="18">
        <v>1</v>
      </c>
      <c r="RW29" s="18">
        <v>0</v>
      </c>
      <c r="RX29" s="18">
        <v>1</v>
      </c>
      <c r="RY29" s="18">
        <v>0</v>
      </c>
      <c r="RZ29" s="18">
        <v>0</v>
      </c>
      <c r="SA29" s="18">
        <v>0</v>
      </c>
      <c r="SB29" s="18">
        <v>0</v>
      </c>
      <c r="SC29" s="18">
        <v>0</v>
      </c>
      <c r="SF29" s="18" t="s">
        <v>1333</v>
      </c>
      <c r="SG29" s="18">
        <v>1</v>
      </c>
      <c r="SH29" s="18">
        <v>0</v>
      </c>
      <c r="SI29" s="18">
        <v>0</v>
      </c>
      <c r="SJ29" s="18">
        <v>0</v>
      </c>
      <c r="AQG29" s="18" t="s">
        <v>1309</v>
      </c>
      <c r="AQH29" s="18">
        <v>0</v>
      </c>
      <c r="AQI29" s="18">
        <v>0</v>
      </c>
      <c r="AQJ29" s="18">
        <v>0</v>
      </c>
      <c r="AQK29" s="18">
        <v>0</v>
      </c>
      <c r="AQL29" s="18">
        <v>0</v>
      </c>
      <c r="AQM29" s="18">
        <v>1</v>
      </c>
      <c r="AQN29" s="18">
        <v>0</v>
      </c>
      <c r="AQO29" s="18">
        <v>0</v>
      </c>
      <c r="AQP29" s="18">
        <v>0</v>
      </c>
      <c r="AQQ29" s="18">
        <v>0</v>
      </c>
      <c r="AQS29" s="18" t="s">
        <v>1414</v>
      </c>
      <c r="AQT29" s="18">
        <v>1</v>
      </c>
      <c r="AQU29" s="18">
        <v>0</v>
      </c>
      <c r="AQV29" s="18">
        <v>0</v>
      </c>
      <c r="AQW29" s="18">
        <v>1</v>
      </c>
      <c r="AQX29" s="18">
        <v>0</v>
      </c>
      <c r="AQY29" s="18">
        <v>0</v>
      </c>
      <c r="AQZ29" s="18">
        <v>0</v>
      </c>
      <c r="ARA29" s="18">
        <v>0</v>
      </c>
      <c r="ARB29" s="18">
        <v>0</v>
      </c>
      <c r="ARC29" s="18">
        <v>0</v>
      </c>
      <c r="ARD29" s="18">
        <v>0</v>
      </c>
      <c r="ARF29" s="18" t="s">
        <v>1328</v>
      </c>
      <c r="ARG29" s="18" t="s">
        <v>1312</v>
      </c>
      <c r="ARH29" s="18">
        <v>0</v>
      </c>
      <c r="ARI29" s="18">
        <v>1</v>
      </c>
      <c r="ARJ29" s="18">
        <v>0</v>
      </c>
      <c r="ARK29" s="18">
        <v>0</v>
      </c>
      <c r="ARL29" s="18">
        <v>0</v>
      </c>
      <c r="ARM29" s="18">
        <v>0</v>
      </c>
      <c r="ARN29" s="18" t="s">
        <v>1294</v>
      </c>
      <c r="ARO29" s="18" t="s">
        <v>1381</v>
      </c>
      <c r="ARP29" s="18">
        <v>0</v>
      </c>
      <c r="ARQ29" s="18">
        <v>0</v>
      </c>
      <c r="ARR29" s="18">
        <v>0</v>
      </c>
      <c r="ARS29" s="18">
        <v>0</v>
      </c>
      <c r="ART29" s="18">
        <v>0</v>
      </c>
      <c r="ARU29" s="18">
        <v>0</v>
      </c>
      <c r="ARV29" s="18">
        <v>0</v>
      </c>
      <c r="ARW29" s="18">
        <v>1</v>
      </c>
      <c r="ARX29" s="18">
        <v>0</v>
      </c>
      <c r="ARY29" s="18">
        <v>0</v>
      </c>
      <c r="ASA29" s="18" t="s">
        <v>1593</v>
      </c>
      <c r="ASB29" s="18" t="s">
        <v>1383</v>
      </c>
      <c r="ASC29" s="18" t="s">
        <v>1542</v>
      </c>
      <c r="ASD29" s="18">
        <v>0</v>
      </c>
      <c r="ASE29" s="18">
        <v>1</v>
      </c>
      <c r="ASF29" s="18">
        <v>1</v>
      </c>
      <c r="ASG29" s="18">
        <v>0</v>
      </c>
      <c r="ASH29" s="18">
        <v>0</v>
      </c>
      <c r="ASI29" s="18">
        <v>1</v>
      </c>
      <c r="ASJ29" s="18">
        <v>0</v>
      </c>
      <c r="ASK29" s="18">
        <v>0</v>
      </c>
      <c r="ASL29" s="18">
        <v>0</v>
      </c>
      <c r="ASN29" s="18" t="s">
        <v>1315</v>
      </c>
      <c r="ASO29" s="18">
        <v>0</v>
      </c>
      <c r="ASP29" s="18">
        <v>0</v>
      </c>
      <c r="ASQ29" s="18">
        <v>0</v>
      </c>
      <c r="ASR29" s="18">
        <v>0</v>
      </c>
      <c r="ASS29" s="18">
        <v>0</v>
      </c>
      <c r="AST29" s="18">
        <v>0</v>
      </c>
      <c r="ASU29" s="18">
        <v>0</v>
      </c>
      <c r="ASV29" s="18">
        <v>0</v>
      </c>
      <c r="ASW29" s="18">
        <v>1</v>
      </c>
      <c r="ASX29" s="18">
        <v>0</v>
      </c>
      <c r="ASZ29" s="18" t="s">
        <v>1422</v>
      </c>
      <c r="ATA29" s="18">
        <v>0</v>
      </c>
      <c r="ATB29" s="18">
        <v>0</v>
      </c>
      <c r="ATC29" s="18">
        <v>0</v>
      </c>
      <c r="ATD29" s="18">
        <v>0</v>
      </c>
      <c r="ATE29" s="18">
        <v>1</v>
      </c>
      <c r="ATF29" s="18">
        <v>0</v>
      </c>
      <c r="ATG29" s="18">
        <v>0</v>
      </c>
      <c r="ATH29" s="18">
        <v>0</v>
      </c>
      <c r="ATI29" s="18">
        <v>0</v>
      </c>
      <c r="ATK29" s="18" t="s">
        <v>1451</v>
      </c>
      <c r="ATL29" s="18">
        <v>0</v>
      </c>
      <c r="ATM29" s="18">
        <v>0</v>
      </c>
      <c r="ATN29" s="18">
        <v>0</v>
      </c>
      <c r="ATO29" s="18">
        <v>0</v>
      </c>
      <c r="ATP29" s="18">
        <v>1</v>
      </c>
      <c r="ATQ29" s="18">
        <v>1</v>
      </c>
      <c r="ATR29" s="18">
        <v>1</v>
      </c>
      <c r="ATS29" s="18">
        <v>0</v>
      </c>
      <c r="ATT29" s="18">
        <v>0</v>
      </c>
      <c r="ATV29" s="18" t="s">
        <v>1316</v>
      </c>
      <c r="ATW29" s="18" t="s">
        <v>1294</v>
      </c>
      <c r="ATY29" s="18" t="s">
        <v>1591</v>
      </c>
      <c r="ATZ29" s="18" t="s">
        <v>1316</v>
      </c>
      <c r="AUA29" s="18" t="s">
        <v>1294</v>
      </c>
      <c r="AUC29" s="18" t="s">
        <v>1538</v>
      </c>
      <c r="AUI29" s="18">
        <v>430137593</v>
      </c>
      <c r="AUJ29" s="144">
        <v>45069.592442129629</v>
      </c>
      <c r="AUM29" s="18" t="s">
        <v>1319</v>
      </c>
      <c r="AUN29" s="18" t="s">
        <v>1320</v>
      </c>
      <c r="AUO29" s="18" t="s">
        <v>1321</v>
      </c>
    </row>
    <row r="30" spans="1:566 1125:1237">
      <c r="A30" s="18">
        <v>29</v>
      </c>
      <c r="B30" s="18" t="s">
        <v>1594</v>
      </c>
      <c r="C30" s="144">
        <v>45069</v>
      </c>
      <c r="D30" s="18" t="s">
        <v>1363</v>
      </c>
      <c r="E30" s="18" t="s">
        <v>1364</v>
      </c>
      <c r="F30" s="144">
        <v>45069.425809328714</v>
      </c>
      <c r="G30" s="144">
        <v>45069.440609571757</v>
      </c>
      <c r="H30" s="18" t="s">
        <v>1286</v>
      </c>
      <c r="K30" s="18" t="s">
        <v>1365</v>
      </c>
      <c r="L30" s="144">
        <v>45069</v>
      </c>
      <c r="M30" s="18" t="s">
        <v>1366</v>
      </c>
      <c r="N30" s="18" t="s">
        <v>1367</v>
      </c>
      <c r="O30" s="18" t="s">
        <v>1368</v>
      </c>
      <c r="P30" s="18" t="s">
        <v>1291</v>
      </c>
      <c r="S30" s="18" t="s">
        <v>1369</v>
      </c>
      <c r="T30" s="18" t="s">
        <v>1370</v>
      </c>
      <c r="V30" s="18" t="s">
        <v>1294</v>
      </c>
      <c r="X30" s="18" t="s">
        <v>1295</v>
      </c>
      <c r="AA30" s="18" t="s">
        <v>1372</v>
      </c>
      <c r="AB30" s="18">
        <v>0</v>
      </c>
      <c r="AC30" s="18">
        <v>0</v>
      </c>
      <c r="AD30" s="18">
        <v>0</v>
      </c>
      <c r="AE30" s="18">
        <v>1</v>
      </c>
      <c r="AF30" s="18">
        <v>1</v>
      </c>
      <c r="EK30" s="18" t="s">
        <v>1372</v>
      </c>
      <c r="EL30" s="18">
        <v>0</v>
      </c>
      <c r="EM30" s="18">
        <v>0</v>
      </c>
      <c r="EN30" s="18">
        <v>0</v>
      </c>
      <c r="EO30" s="18">
        <v>0</v>
      </c>
      <c r="EP30" s="18">
        <v>1</v>
      </c>
      <c r="EQ30" s="18">
        <v>1</v>
      </c>
      <c r="JB30" s="18" t="s">
        <v>1595</v>
      </c>
      <c r="JC30" s="18">
        <v>0</v>
      </c>
      <c r="JD30" s="18">
        <v>0</v>
      </c>
      <c r="JE30" s="18">
        <v>0</v>
      </c>
      <c r="JF30" s="18">
        <v>0</v>
      </c>
      <c r="JG30" s="18">
        <v>0</v>
      </c>
      <c r="JH30" s="18">
        <v>0</v>
      </c>
      <c r="JI30" s="18">
        <v>0</v>
      </c>
      <c r="JJ30" s="18">
        <v>0</v>
      </c>
      <c r="JK30" s="18">
        <v>0</v>
      </c>
      <c r="JL30" s="18">
        <v>1</v>
      </c>
      <c r="JM30" s="18">
        <v>0</v>
      </c>
      <c r="JN30" s="18">
        <v>0</v>
      </c>
      <c r="JO30" s="18">
        <v>0</v>
      </c>
      <c r="JP30" s="18">
        <v>0</v>
      </c>
      <c r="JQ30" s="18">
        <v>0</v>
      </c>
      <c r="JR30" s="18">
        <v>0</v>
      </c>
      <c r="JS30" s="18">
        <v>1</v>
      </c>
      <c r="JT30" s="18">
        <v>3</v>
      </c>
      <c r="OG30" s="18" t="s">
        <v>1298</v>
      </c>
      <c r="OH30" s="18">
        <v>3000</v>
      </c>
      <c r="OI30" s="18" t="s">
        <v>1300</v>
      </c>
      <c r="OL30" s="18">
        <v>30</v>
      </c>
      <c r="OM30" s="18">
        <v>30</v>
      </c>
      <c r="ON30" s="18">
        <v>1</v>
      </c>
      <c r="OO30" s="18">
        <v>500</v>
      </c>
      <c r="OP30" s="18">
        <v>300</v>
      </c>
      <c r="QX30" s="18" t="s">
        <v>1294</v>
      </c>
      <c r="QZ30" s="18" t="s">
        <v>1595</v>
      </c>
      <c r="RA30" s="18">
        <v>0</v>
      </c>
      <c r="RB30" s="18">
        <v>0</v>
      </c>
      <c r="RC30" s="18">
        <v>0</v>
      </c>
      <c r="RD30" s="18">
        <v>0</v>
      </c>
      <c r="RE30" s="18">
        <v>0</v>
      </c>
      <c r="RF30" s="18">
        <v>0</v>
      </c>
      <c r="RG30" s="18">
        <v>0</v>
      </c>
      <c r="RH30" s="18">
        <v>0</v>
      </c>
      <c r="RI30" s="18">
        <v>0</v>
      </c>
      <c r="RJ30" s="18">
        <v>1</v>
      </c>
      <c r="RK30" s="18">
        <v>0</v>
      </c>
      <c r="RL30" s="18">
        <v>0</v>
      </c>
      <c r="RM30" s="18">
        <v>0</v>
      </c>
      <c r="RN30" s="18">
        <v>0</v>
      </c>
      <c r="RO30" s="18">
        <v>0</v>
      </c>
      <c r="RP30" s="18">
        <v>0</v>
      </c>
      <c r="RR30" s="18" t="s">
        <v>1596</v>
      </c>
      <c r="RS30" s="18">
        <v>1</v>
      </c>
      <c r="RT30" s="18">
        <v>0</v>
      </c>
      <c r="RU30" s="18">
        <v>0</v>
      </c>
      <c r="RV30" s="18">
        <v>0</v>
      </c>
      <c r="RW30" s="18">
        <v>0</v>
      </c>
      <c r="RX30" s="18">
        <v>1</v>
      </c>
      <c r="RY30" s="18">
        <v>1</v>
      </c>
      <c r="RZ30" s="18">
        <v>0</v>
      </c>
      <c r="SA30" s="18">
        <v>0</v>
      </c>
      <c r="SB30" s="18">
        <v>0</v>
      </c>
      <c r="SC30" s="18">
        <v>0</v>
      </c>
      <c r="SF30" s="18" t="s">
        <v>1324</v>
      </c>
      <c r="SG30" s="18">
        <v>0</v>
      </c>
      <c r="SH30" s="18">
        <v>1</v>
      </c>
      <c r="SI30" s="18">
        <v>0</v>
      </c>
      <c r="SJ30" s="18">
        <v>0</v>
      </c>
      <c r="SK30" s="18" t="s">
        <v>1595</v>
      </c>
      <c r="SL30" s="18">
        <v>0</v>
      </c>
      <c r="SM30" s="18">
        <v>0</v>
      </c>
      <c r="SN30" s="18">
        <v>0</v>
      </c>
      <c r="SO30" s="18">
        <v>0</v>
      </c>
      <c r="SP30" s="18">
        <v>0</v>
      </c>
      <c r="SQ30" s="18">
        <v>0</v>
      </c>
      <c r="SR30" s="18">
        <v>0</v>
      </c>
      <c r="SS30" s="18">
        <v>0</v>
      </c>
      <c r="ST30" s="18">
        <v>0</v>
      </c>
      <c r="SU30" s="18">
        <v>1</v>
      </c>
      <c r="SV30" s="18">
        <v>0</v>
      </c>
      <c r="SW30" s="18">
        <v>0</v>
      </c>
      <c r="SX30" s="18">
        <v>0</v>
      </c>
      <c r="SY30" s="18">
        <v>0</v>
      </c>
      <c r="SZ30" s="18">
        <v>0</v>
      </c>
      <c r="TA30" s="18">
        <v>0</v>
      </c>
      <c r="TB30" s="18" t="s">
        <v>1427</v>
      </c>
      <c r="TC30" s="18">
        <v>0</v>
      </c>
      <c r="TD30" s="18">
        <v>0</v>
      </c>
      <c r="TE30" s="18">
        <v>0</v>
      </c>
      <c r="TF30" s="18">
        <v>0</v>
      </c>
      <c r="TG30" s="18">
        <v>0</v>
      </c>
      <c r="TH30" s="18">
        <v>1</v>
      </c>
      <c r="TI30" s="18">
        <v>0</v>
      </c>
      <c r="TJ30" s="18">
        <v>0</v>
      </c>
      <c r="TK30" s="18">
        <v>1</v>
      </c>
      <c r="TL30" s="18">
        <v>0</v>
      </c>
      <c r="TM30" s="18">
        <v>0</v>
      </c>
      <c r="TN30" s="18">
        <v>0</v>
      </c>
      <c r="AQG30" s="18" t="s">
        <v>1395</v>
      </c>
      <c r="AQH30" s="18">
        <v>0</v>
      </c>
      <c r="AQI30" s="18">
        <v>0</v>
      </c>
      <c r="AQJ30" s="18">
        <v>1</v>
      </c>
      <c r="AQK30" s="18">
        <v>0</v>
      </c>
      <c r="AQL30" s="18">
        <v>0</v>
      </c>
      <c r="AQM30" s="18">
        <v>0</v>
      </c>
      <c r="AQN30" s="18">
        <v>0</v>
      </c>
      <c r="AQO30" s="18">
        <v>0</v>
      </c>
      <c r="AQP30" s="18">
        <v>0</v>
      </c>
      <c r="AQQ30" s="18">
        <v>0</v>
      </c>
      <c r="AQS30" s="18" t="s">
        <v>1428</v>
      </c>
      <c r="AQT30" s="18">
        <v>0</v>
      </c>
      <c r="AQU30" s="18">
        <v>0</v>
      </c>
      <c r="AQV30" s="18">
        <v>0</v>
      </c>
      <c r="AQW30" s="18">
        <v>1</v>
      </c>
      <c r="AQX30" s="18">
        <v>0</v>
      </c>
      <c r="AQY30" s="18">
        <v>0</v>
      </c>
      <c r="AQZ30" s="18">
        <v>0</v>
      </c>
      <c r="ARA30" s="18">
        <v>0</v>
      </c>
      <c r="ARB30" s="18">
        <v>0</v>
      </c>
      <c r="ARC30" s="18">
        <v>0</v>
      </c>
      <c r="ARD30" s="18">
        <v>0</v>
      </c>
      <c r="ARF30" s="18" t="s">
        <v>1328</v>
      </c>
      <c r="ARG30" s="18" t="s">
        <v>1312</v>
      </c>
      <c r="ARH30" s="18">
        <v>0</v>
      </c>
      <c r="ARI30" s="18">
        <v>1</v>
      </c>
      <c r="ARJ30" s="18">
        <v>0</v>
      </c>
      <c r="ARK30" s="18">
        <v>0</v>
      </c>
      <c r="ARL30" s="18">
        <v>0</v>
      </c>
      <c r="ARM30" s="18">
        <v>0</v>
      </c>
      <c r="ARO30" s="18" t="s">
        <v>1438</v>
      </c>
      <c r="ARP30" s="18">
        <v>0</v>
      </c>
      <c r="ARQ30" s="18">
        <v>0</v>
      </c>
      <c r="ARR30" s="18">
        <v>0</v>
      </c>
      <c r="ARS30" s="18">
        <v>0</v>
      </c>
      <c r="ART30" s="18">
        <v>0</v>
      </c>
      <c r="ARU30" s="18">
        <v>0</v>
      </c>
      <c r="ARV30" s="18">
        <v>1</v>
      </c>
      <c r="ARW30" s="18">
        <v>1</v>
      </c>
      <c r="ARX30" s="18">
        <v>0</v>
      </c>
      <c r="ARY30" s="18">
        <v>0</v>
      </c>
      <c r="ASA30" s="18" t="s">
        <v>1597</v>
      </c>
      <c r="ASB30" s="18" t="s">
        <v>1383</v>
      </c>
      <c r="ASC30" s="18" t="s">
        <v>1598</v>
      </c>
      <c r="ASD30" s="18">
        <v>0</v>
      </c>
      <c r="ASE30" s="18">
        <v>1</v>
      </c>
      <c r="ASF30" s="18">
        <v>1</v>
      </c>
      <c r="ASG30" s="18">
        <v>0</v>
      </c>
      <c r="ASH30" s="18">
        <v>1</v>
      </c>
      <c r="ASI30" s="18">
        <v>0</v>
      </c>
      <c r="ASJ30" s="18">
        <v>0</v>
      </c>
      <c r="ASK30" s="18">
        <v>0</v>
      </c>
      <c r="ASL30" s="18">
        <v>0</v>
      </c>
      <c r="ASN30" s="18" t="s">
        <v>1569</v>
      </c>
      <c r="ASO30" s="18">
        <v>0</v>
      </c>
      <c r="ASP30" s="18">
        <v>0</v>
      </c>
      <c r="ASQ30" s="18">
        <v>0</v>
      </c>
      <c r="ASR30" s="18">
        <v>1</v>
      </c>
      <c r="ASS30" s="18">
        <v>0</v>
      </c>
      <c r="AST30" s="18">
        <v>0</v>
      </c>
      <c r="ASU30" s="18">
        <v>0</v>
      </c>
      <c r="ASV30" s="18">
        <v>0</v>
      </c>
      <c r="ASW30" s="18">
        <v>0</v>
      </c>
      <c r="ASX30" s="18">
        <v>0</v>
      </c>
      <c r="ASZ30" s="18" t="s">
        <v>1422</v>
      </c>
      <c r="ATA30" s="18">
        <v>0</v>
      </c>
      <c r="ATB30" s="18">
        <v>0</v>
      </c>
      <c r="ATC30" s="18">
        <v>0</v>
      </c>
      <c r="ATD30" s="18">
        <v>0</v>
      </c>
      <c r="ATE30" s="18">
        <v>1</v>
      </c>
      <c r="ATF30" s="18">
        <v>0</v>
      </c>
      <c r="ATG30" s="18">
        <v>0</v>
      </c>
      <c r="ATH30" s="18">
        <v>0</v>
      </c>
      <c r="ATI30" s="18">
        <v>0</v>
      </c>
      <c r="ATK30" s="18" t="s">
        <v>1599</v>
      </c>
      <c r="ATL30" s="18">
        <v>0</v>
      </c>
      <c r="ATM30" s="18">
        <v>0</v>
      </c>
      <c r="ATN30" s="18">
        <v>0</v>
      </c>
      <c r="ATO30" s="18">
        <v>0</v>
      </c>
      <c r="ATP30" s="18">
        <v>1</v>
      </c>
      <c r="ATQ30" s="18">
        <v>1</v>
      </c>
      <c r="ATR30" s="18">
        <v>1</v>
      </c>
      <c r="ATS30" s="18">
        <v>0</v>
      </c>
      <c r="ATT30" s="18">
        <v>0</v>
      </c>
      <c r="ATV30" s="18" t="s">
        <v>1316</v>
      </c>
      <c r="ATW30" s="18" t="s">
        <v>1294</v>
      </c>
      <c r="ATY30" s="18" t="s">
        <v>1591</v>
      </c>
      <c r="ATZ30" s="18" t="s">
        <v>1316</v>
      </c>
      <c r="AUA30" s="18" t="s">
        <v>1294</v>
      </c>
      <c r="AUC30" s="18" t="s">
        <v>1538</v>
      </c>
      <c r="AUI30" s="18">
        <v>430137616</v>
      </c>
      <c r="AUJ30" s="144">
        <v>45069.592465277783</v>
      </c>
      <c r="AUM30" s="18" t="s">
        <v>1319</v>
      </c>
      <c r="AUN30" s="18" t="s">
        <v>1320</v>
      </c>
      <c r="AUO30" s="18" t="s">
        <v>1321</v>
      </c>
    </row>
    <row r="31" spans="1:566 1125:1237">
      <c r="A31" s="18">
        <v>30</v>
      </c>
      <c r="B31" s="18" t="s">
        <v>1600</v>
      </c>
      <c r="C31" s="144">
        <v>45069</v>
      </c>
      <c r="D31" s="18" t="s">
        <v>1363</v>
      </c>
      <c r="E31" s="18" t="s">
        <v>1364</v>
      </c>
      <c r="F31" s="144">
        <v>45069.441152025473</v>
      </c>
      <c r="G31" s="144">
        <v>45069.44766377315</v>
      </c>
      <c r="H31" s="18" t="s">
        <v>1286</v>
      </c>
      <c r="K31" s="18" t="s">
        <v>1365</v>
      </c>
      <c r="L31" s="144">
        <v>45069</v>
      </c>
      <c r="M31" s="18" t="s">
        <v>1366</v>
      </c>
      <c r="N31" s="18" t="s">
        <v>1367</v>
      </c>
      <c r="O31" s="18" t="s">
        <v>1368</v>
      </c>
      <c r="P31" s="18" t="s">
        <v>1291</v>
      </c>
      <c r="S31" s="18" t="s">
        <v>1369</v>
      </c>
      <c r="T31" s="18" t="s">
        <v>1370</v>
      </c>
      <c r="V31" s="18" t="s">
        <v>1294</v>
      </c>
      <c r="X31" s="18" t="s">
        <v>1295</v>
      </c>
      <c r="AA31" s="18" t="s">
        <v>1372</v>
      </c>
      <c r="AB31" s="18">
        <v>0</v>
      </c>
      <c r="AC31" s="18">
        <v>0</v>
      </c>
      <c r="AD31" s="18">
        <v>0</v>
      </c>
      <c r="AE31" s="18">
        <v>1</v>
      </c>
      <c r="AF31" s="18">
        <v>1</v>
      </c>
      <c r="EK31" s="18" t="s">
        <v>1372</v>
      </c>
      <c r="EL31" s="18">
        <v>0</v>
      </c>
      <c r="EM31" s="18">
        <v>0</v>
      </c>
      <c r="EN31" s="18">
        <v>0</v>
      </c>
      <c r="EO31" s="18">
        <v>0</v>
      </c>
      <c r="EP31" s="18">
        <v>1</v>
      </c>
      <c r="EQ31" s="18">
        <v>1</v>
      </c>
      <c r="JB31" s="18" t="s">
        <v>1595</v>
      </c>
      <c r="JC31" s="18">
        <v>0</v>
      </c>
      <c r="JD31" s="18">
        <v>0</v>
      </c>
      <c r="JE31" s="18">
        <v>0</v>
      </c>
      <c r="JF31" s="18">
        <v>0</v>
      </c>
      <c r="JG31" s="18">
        <v>0</v>
      </c>
      <c r="JH31" s="18">
        <v>0</v>
      </c>
      <c r="JI31" s="18">
        <v>0</v>
      </c>
      <c r="JJ31" s="18">
        <v>0</v>
      </c>
      <c r="JK31" s="18">
        <v>0</v>
      </c>
      <c r="JL31" s="18">
        <v>1</v>
      </c>
      <c r="JM31" s="18">
        <v>0</v>
      </c>
      <c r="JN31" s="18">
        <v>0</v>
      </c>
      <c r="JO31" s="18">
        <v>0</v>
      </c>
      <c r="JP31" s="18">
        <v>0</v>
      </c>
      <c r="JQ31" s="18">
        <v>0</v>
      </c>
      <c r="JR31" s="18">
        <v>0</v>
      </c>
      <c r="JS31" s="18">
        <v>1</v>
      </c>
      <c r="JT31" s="18">
        <v>3</v>
      </c>
      <c r="OG31" s="18" t="s">
        <v>1298</v>
      </c>
      <c r="OH31" s="18">
        <v>3000</v>
      </c>
      <c r="OI31" s="18" t="s">
        <v>1300</v>
      </c>
      <c r="OL31" s="18">
        <v>60</v>
      </c>
      <c r="OM31" s="18">
        <v>30</v>
      </c>
      <c r="ON31" s="18">
        <v>0</v>
      </c>
      <c r="OO31" s="18">
        <v>300</v>
      </c>
      <c r="OP31" s="18">
        <v>100</v>
      </c>
      <c r="QX31" s="18" t="s">
        <v>1294</v>
      </c>
      <c r="QZ31" s="18" t="s">
        <v>1595</v>
      </c>
      <c r="RA31" s="18">
        <v>0</v>
      </c>
      <c r="RB31" s="18">
        <v>0</v>
      </c>
      <c r="RC31" s="18">
        <v>0</v>
      </c>
      <c r="RD31" s="18">
        <v>0</v>
      </c>
      <c r="RE31" s="18">
        <v>0</v>
      </c>
      <c r="RF31" s="18">
        <v>0</v>
      </c>
      <c r="RG31" s="18">
        <v>0</v>
      </c>
      <c r="RH31" s="18">
        <v>0</v>
      </c>
      <c r="RI31" s="18">
        <v>0</v>
      </c>
      <c r="RJ31" s="18">
        <v>1</v>
      </c>
      <c r="RK31" s="18">
        <v>0</v>
      </c>
      <c r="RL31" s="18">
        <v>0</v>
      </c>
      <c r="RM31" s="18">
        <v>0</v>
      </c>
      <c r="RN31" s="18">
        <v>0</v>
      </c>
      <c r="RO31" s="18">
        <v>0</v>
      </c>
      <c r="RP31" s="18">
        <v>0</v>
      </c>
      <c r="RR31" s="18" t="s">
        <v>1334</v>
      </c>
      <c r="RS31" s="18">
        <v>1</v>
      </c>
      <c r="RT31" s="18">
        <v>0</v>
      </c>
      <c r="RU31" s="18">
        <v>0</v>
      </c>
      <c r="RV31" s="18">
        <v>0</v>
      </c>
      <c r="RW31" s="18">
        <v>0</v>
      </c>
      <c r="RX31" s="18">
        <v>1</v>
      </c>
      <c r="RY31" s="18">
        <v>0</v>
      </c>
      <c r="RZ31" s="18">
        <v>0</v>
      </c>
      <c r="SA31" s="18">
        <v>0</v>
      </c>
      <c r="SB31" s="18">
        <v>0</v>
      </c>
      <c r="SC31" s="18">
        <v>0</v>
      </c>
      <c r="SF31" s="18" t="s">
        <v>1333</v>
      </c>
      <c r="SG31" s="18">
        <v>1</v>
      </c>
      <c r="SH31" s="18">
        <v>0</v>
      </c>
      <c r="SI31" s="18">
        <v>0</v>
      </c>
      <c r="SJ31" s="18">
        <v>0</v>
      </c>
      <c r="AQG31" s="18" t="s">
        <v>1395</v>
      </c>
      <c r="AQH31" s="18">
        <v>0</v>
      </c>
      <c r="AQI31" s="18">
        <v>0</v>
      </c>
      <c r="AQJ31" s="18">
        <v>1</v>
      </c>
      <c r="AQK31" s="18">
        <v>0</v>
      </c>
      <c r="AQL31" s="18">
        <v>0</v>
      </c>
      <c r="AQM31" s="18">
        <v>0</v>
      </c>
      <c r="AQN31" s="18">
        <v>0</v>
      </c>
      <c r="AQO31" s="18">
        <v>0</v>
      </c>
      <c r="AQP31" s="18">
        <v>0</v>
      </c>
      <c r="AQQ31" s="18">
        <v>0</v>
      </c>
      <c r="AQS31" s="18" t="s">
        <v>1428</v>
      </c>
      <c r="AQT31" s="18">
        <v>0</v>
      </c>
      <c r="AQU31" s="18">
        <v>0</v>
      </c>
      <c r="AQV31" s="18">
        <v>0</v>
      </c>
      <c r="AQW31" s="18">
        <v>1</v>
      </c>
      <c r="AQX31" s="18">
        <v>0</v>
      </c>
      <c r="AQY31" s="18">
        <v>0</v>
      </c>
      <c r="AQZ31" s="18">
        <v>0</v>
      </c>
      <c r="ARA31" s="18">
        <v>0</v>
      </c>
      <c r="ARB31" s="18">
        <v>0</v>
      </c>
      <c r="ARC31" s="18">
        <v>0</v>
      </c>
      <c r="ARD31" s="18">
        <v>0</v>
      </c>
      <c r="ARF31" s="18" t="s">
        <v>1343</v>
      </c>
      <c r="ARG31" s="18" t="s">
        <v>1312</v>
      </c>
      <c r="ARH31" s="18">
        <v>0</v>
      </c>
      <c r="ARI31" s="18">
        <v>1</v>
      </c>
      <c r="ARJ31" s="18">
        <v>0</v>
      </c>
      <c r="ARK31" s="18">
        <v>0</v>
      </c>
      <c r="ARL31" s="18">
        <v>0</v>
      </c>
      <c r="ARM31" s="18">
        <v>0</v>
      </c>
      <c r="ARO31" s="18" t="s">
        <v>1438</v>
      </c>
      <c r="ARP31" s="18">
        <v>0</v>
      </c>
      <c r="ARQ31" s="18">
        <v>0</v>
      </c>
      <c r="ARR31" s="18">
        <v>0</v>
      </c>
      <c r="ARS31" s="18">
        <v>0</v>
      </c>
      <c r="ART31" s="18">
        <v>0</v>
      </c>
      <c r="ARU31" s="18">
        <v>0</v>
      </c>
      <c r="ARV31" s="18">
        <v>1</v>
      </c>
      <c r="ARW31" s="18">
        <v>1</v>
      </c>
      <c r="ARX31" s="18">
        <v>0</v>
      </c>
      <c r="ARY31" s="18">
        <v>0</v>
      </c>
      <c r="ASA31" s="18" t="s">
        <v>1597</v>
      </c>
      <c r="ASB31" s="18" t="s">
        <v>1383</v>
      </c>
      <c r="ASC31" s="18" t="s">
        <v>1535</v>
      </c>
      <c r="ASD31" s="18">
        <v>0</v>
      </c>
      <c r="ASE31" s="18">
        <v>1</v>
      </c>
      <c r="ASF31" s="18">
        <v>1</v>
      </c>
      <c r="ASG31" s="18">
        <v>0</v>
      </c>
      <c r="ASH31" s="18">
        <v>0</v>
      </c>
      <c r="ASI31" s="18">
        <v>0</v>
      </c>
      <c r="ASJ31" s="18">
        <v>0</v>
      </c>
      <c r="ASK31" s="18">
        <v>0</v>
      </c>
      <c r="ASL31" s="18">
        <v>0</v>
      </c>
      <c r="ASN31" s="18" t="s">
        <v>1315</v>
      </c>
      <c r="ASO31" s="18">
        <v>0</v>
      </c>
      <c r="ASP31" s="18">
        <v>0</v>
      </c>
      <c r="ASQ31" s="18">
        <v>0</v>
      </c>
      <c r="ASR31" s="18">
        <v>0</v>
      </c>
      <c r="ASS31" s="18">
        <v>0</v>
      </c>
      <c r="AST31" s="18">
        <v>0</v>
      </c>
      <c r="ASU31" s="18">
        <v>0</v>
      </c>
      <c r="ASV31" s="18">
        <v>0</v>
      </c>
      <c r="ASW31" s="18">
        <v>1</v>
      </c>
      <c r="ASX31" s="18">
        <v>0</v>
      </c>
      <c r="ASZ31" s="18" t="s">
        <v>1601</v>
      </c>
      <c r="ATA31" s="18">
        <v>0</v>
      </c>
      <c r="ATB31" s="18">
        <v>0</v>
      </c>
      <c r="ATC31" s="18">
        <v>0</v>
      </c>
      <c r="ATD31" s="18">
        <v>0</v>
      </c>
      <c r="ATE31" s="18">
        <v>1</v>
      </c>
      <c r="ATF31" s="18">
        <v>1</v>
      </c>
      <c r="ATG31" s="18">
        <v>0</v>
      </c>
      <c r="ATH31" s="18">
        <v>0</v>
      </c>
      <c r="ATI31" s="18">
        <v>0</v>
      </c>
      <c r="ATK31" s="18" t="s">
        <v>1602</v>
      </c>
      <c r="ATL31" s="18">
        <v>0</v>
      </c>
      <c r="ATM31" s="18">
        <v>0</v>
      </c>
      <c r="ATN31" s="18">
        <v>0</v>
      </c>
      <c r="ATO31" s="18">
        <v>0</v>
      </c>
      <c r="ATP31" s="18">
        <v>1</v>
      </c>
      <c r="ATQ31" s="18">
        <v>1</v>
      </c>
      <c r="ATR31" s="18">
        <v>1</v>
      </c>
      <c r="ATS31" s="18">
        <v>0</v>
      </c>
      <c r="ATT31" s="18">
        <v>0</v>
      </c>
      <c r="ATV31" s="18" t="s">
        <v>1316</v>
      </c>
      <c r="ATW31" s="18" t="s">
        <v>1294</v>
      </c>
      <c r="ATY31" s="18" t="s">
        <v>1591</v>
      </c>
      <c r="ATZ31" s="18" t="s">
        <v>1316</v>
      </c>
      <c r="AUA31" s="18" t="s">
        <v>1294</v>
      </c>
      <c r="AUC31" s="18" t="s">
        <v>1538</v>
      </c>
      <c r="AUI31" s="18">
        <v>430137646</v>
      </c>
      <c r="AUJ31" s="144">
        <v>45069.592488425929</v>
      </c>
      <c r="AUM31" s="18" t="s">
        <v>1319</v>
      </c>
      <c r="AUN31" s="18" t="s">
        <v>1320</v>
      </c>
      <c r="AUO31" s="18" t="s">
        <v>1321</v>
      </c>
    </row>
    <row r="32" spans="1:566 1125:1237">
      <c r="A32" s="18">
        <v>31</v>
      </c>
      <c r="B32" s="18" t="s">
        <v>1603</v>
      </c>
      <c r="C32" s="144">
        <v>45069</v>
      </c>
      <c r="D32" s="18" t="s">
        <v>1363</v>
      </c>
      <c r="E32" s="18" t="s">
        <v>1364</v>
      </c>
      <c r="F32" s="144">
        <v>45069.45363300926</v>
      </c>
      <c r="G32" s="144">
        <v>45069.457265462959</v>
      </c>
      <c r="H32" s="18" t="s">
        <v>1286</v>
      </c>
      <c r="K32" s="18" t="s">
        <v>1365</v>
      </c>
      <c r="L32" s="144">
        <v>45069</v>
      </c>
      <c r="M32" s="18" t="s">
        <v>1366</v>
      </c>
      <c r="N32" s="18" t="s">
        <v>1367</v>
      </c>
      <c r="O32" s="18" t="s">
        <v>1368</v>
      </c>
      <c r="P32" s="18" t="s">
        <v>1291</v>
      </c>
      <c r="S32" s="18" t="s">
        <v>1369</v>
      </c>
      <c r="T32" s="18" t="s">
        <v>1370</v>
      </c>
      <c r="V32" s="18" t="s">
        <v>1294</v>
      </c>
      <c r="X32" s="18" t="s">
        <v>1295</v>
      </c>
      <c r="AA32" s="18" t="s">
        <v>1372</v>
      </c>
      <c r="AB32" s="18">
        <v>0</v>
      </c>
      <c r="AC32" s="18">
        <v>0</v>
      </c>
      <c r="AD32" s="18">
        <v>0</v>
      </c>
      <c r="AE32" s="18">
        <v>1</v>
      </c>
      <c r="AF32" s="18">
        <v>1</v>
      </c>
      <c r="EK32" s="18" t="s">
        <v>1372</v>
      </c>
      <c r="EL32" s="18">
        <v>0</v>
      </c>
      <c r="EM32" s="18">
        <v>0</v>
      </c>
      <c r="EN32" s="18">
        <v>0</v>
      </c>
      <c r="EO32" s="18">
        <v>0</v>
      </c>
      <c r="EP32" s="18">
        <v>1</v>
      </c>
      <c r="EQ32" s="18">
        <v>1</v>
      </c>
      <c r="JB32" s="18" t="s">
        <v>1595</v>
      </c>
      <c r="JC32" s="18">
        <v>0</v>
      </c>
      <c r="JD32" s="18">
        <v>0</v>
      </c>
      <c r="JE32" s="18">
        <v>0</v>
      </c>
      <c r="JF32" s="18">
        <v>0</v>
      </c>
      <c r="JG32" s="18">
        <v>0</v>
      </c>
      <c r="JH32" s="18">
        <v>0</v>
      </c>
      <c r="JI32" s="18">
        <v>0</v>
      </c>
      <c r="JJ32" s="18">
        <v>0</v>
      </c>
      <c r="JK32" s="18">
        <v>0</v>
      </c>
      <c r="JL32" s="18">
        <v>1</v>
      </c>
      <c r="JM32" s="18">
        <v>0</v>
      </c>
      <c r="JN32" s="18">
        <v>0</v>
      </c>
      <c r="JO32" s="18">
        <v>0</v>
      </c>
      <c r="JP32" s="18">
        <v>0</v>
      </c>
      <c r="JQ32" s="18">
        <v>0</v>
      </c>
      <c r="JR32" s="18">
        <v>0</v>
      </c>
      <c r="JS32" s="18">
        <v>1</v>
      </c>
      <c r="JT32" s="18">
        <v>3</v>
      </c>
      <c r="OG32" s="18" t="s">
        <v>1298</v>
      </c>
      <c r="OH32" s="18">
        <v>3000</v>
      </c>
      <c r="OI32" s="18" t="s">
        <v>1300</v>
      </c>
      <c r="OL32" s="18">
        <v>30</v>
      </c>
      <c r="OM32" s="18">
        <v>30</v>
      </c>
      <c r="ON32" s="18">
        <v>1</v>
      </c>
      <c r="OO32" s="18">
        <v>300</v>
      </c>
      <c r="OP32" s="18">
        <v>0</v>
      </c>
      <c r="QX32" s="18" t="s">
        <v>1294</v>
      </c>
      <c r="QZ32" s="18" t="s">
        <v>1595</v>
      </c>
      <c r="RA32" s="18">
        <v>0</v>
      </c>
      <c r="RB32" s="18">
        <v>0</v>
      </c>
      <c r="RC32" s="18">
        <v>0</v>
      </c>
      <c r="RD32" s="18">
        <v>0</v>
      </c>
      <c r="RE32" s="18">
        <v>0</v>
      </c>
      <c r="RF32" s="18">
        <v>0</v>
      </c>
      <c r="RG32" s="18">
        <v>0</v>
      </c>
      <c r="RH32" s="18">
        <v>0</v>
      </c>
      <c r="RI32" s="18">
        <v>0</v>
      </c>
      <c r="RJ32" s="18">
        <v>1</v>
      </c>
      <c r="RK32" s="18">
        <v>0</v>
      </c>
      <c r="RL32" s="18">
        <v>0</v>
      </c>
      <c r="RM32" s="18">
        <v>0</v>
      </c>
      <c r="RN32" s="18">
        <v>0</v>
      </c>
      <c r="RO32" s="18">
        <v>0</v>
      </c>
      <c r="RP32" s="18">
        <v>0</v>
      </c>
      <c r="RR32" s="18" t="s">
        <v>1488</v>
      </c>
      <c r="RS32" s="18">
        <v>1</v>
      </c>
      <c r="RT32" s="18">
        <v>0</v>
      </c>
      <c r="RU32" s="18">
        <v>0</v>
      </c>
      <c r="RV32" s="18">
        <v>1</v>
      </c>
      <c r="RW32" s="18">
        <v>0</v>
      </c>
      <c r="RX32" s="18">
        <v>1</v>
      </c>
      <c r="RY32" s="18">
        <v>0</v>
      </c>
      <c r="RZ32" s="18">
        <v>0</v>
      </c>
      <c r="SA32" s="18">
        <v>0</v>
      </c>
      <c r="SB32" s="18">
        <v>0</v>
      </c>
      <c r="SC32" s="18">
        <v>0</v>
      </c>
      <c r="SF32" s="18" t="s">
        <v>1333</v>
      </c>
      <c r="SG32" s="18">
        <v>1</v>
      </c>
      <c r="SH32" s="18">
        <v>0</v>
      </c>
      <c r="SI32" s="18">
        <v>0</v>
      </c>
      <c r="SJ32" s="18">
        <v>0</v>
      </c>
      <c r="AQG32" s="18" t="s">
        <v>1335</v>
      </c>
      <c r="AQH32" s="18">
        <v>0</v>
      </c>
      <c r="AQI32" s="18">
        <v>0</v>
      </c>
      <c r="AQJ32" s="18">
        <v>1</v>
      </c>
      <c r="AQK32" s="18">
        <v>0</v>
      </c>
      <c r="AQL32" s="18">
        <v>0</v>
      </c>
      <c r="AQM32" s="18">
        <v>1</v>
      </c>
      <c r="AQN32" s="18">
        <v>0</v>
      </c>
      <c r="AQO32" s="18">
        <v>0</v>
      </c>
      <c r="AQP32" s="18">
        <v>0</v>
      </c>
      <c r="AQQ32" s="18">
        <v>0</v>
      </c>
      <c r="AQS32" s="18" t="s">
        <v>1414</v>
      </c>
      <c r="AQT32" s="18">
        <v>1</v>
      </c>
      <c r="AQU32" s="18">
        <v>0</v>
      </c>
      <c r="AQV32" s="18">
        <v>0</v>
      </c>
      <c r="AQW32" s="18">
        <v>1</v>
      </c>
      <c r="AQX32" s="18">
        <v>0</v>
      </c>
      <c r="AQY32" s="18">
        <v>0</v>
      </c>
      <c r="AQZ32" s="18">
        <v>0</v>
      </c>
      <c r="ARA32" s="18">
        <v>0</v>
      </c>
      <c r="ARB32" s="18">
        <v>0</v>
      </c>
      <c r="ARC32" s="18">
        <v>0</v>
      </c>
      <c r="ARD32" s="18">
        <v>0</v>
      </c>
      <c r="ARF32" s="18" t="s">
        <v>1328</v>
      </c>
      <c r="ARG32" s="18" t="s">
        <v>1312</v>
      </c>
      <c r="ARH32" s="18">
        <v>0</v>
      </c>
      <c r="ARI32" s="18">
        <v>1</v>
      </c>
      <c r="ARJ32" s="18">
        <v>0</v>
      </c>
      <c r="ARK32" s="18">
        <v>0</v>
      </c>
      <c r="ARL32" s="18">
        <v>0</v>
      </c>
      <c r="ARM32" s="18">
        <v>0</v>
      </c>
      <c r="ARN32" s="18" t="s">
        <v>1294</v>
      </c>
      <c r="ARO32" s="18" t="s">
        <v>1315</v>
      </c>
      <c r="ARP32" s="18">
        <v>0</v>
      </c>
      <c r="ARQ32" s="18">
        <v>0</v>
      </c>
      <c r="ARR32" s="18">
        <v>0</v>
      </c>
      <c r="ARS32" s="18">
        <v>0</v>
      </c>
      <c r="ART32" s="18">
        <v>0</v>
      </c>
      <c r="ARU32" s="18">
        <v>0</v>
      </c>
      <c r="ARV32" s="18">
        <v>0</v>
      </c>
      <c r="ARW32" s="18">
        <v>0</v>
      </c>
      <c r="ARX32" s="18">
        <v>1</v>
      </c>
      <c r="ARY32" s="18">
        <v>0</v>
      </c>
      <c r="ASB32" s="18" t="s">
        <v>1383</v>
      </c>
      <c r="ASC32" s="18" t="s">
        <v>1604</v>
      </c>
      <c r="ASD32" s="18">
        <v>0</v>
      </c>
      <c r="ASE32" s="18">
        <v>0</v>
      </c>
      <c r="ASF32" s="18">
        <v>1</v>
      </c>
      <c r="ASG32" s="18">
        <v>0</v>
      </c>
      <c r="ASH32" s="18">
        <v>1</v>
      </c>
      <c r="ASI32" s="18">
        <v>1</v>
      </c>
      <c r="ASJ32" s="18">
        <v>0</v>
      </c>
      <c r="ASK32" s="18">
        <v>0</v>
      </c>
      <c r="ASL32" s="18">
        <v>0</v>
      </c>
      <c r="ASN32" s="18" t="s">
        <v>1315</v>
      </c>
      <c r="ASO32" s="18">
        <v>0</v>
      </c>
      <c r="ASP32" s="18">
        <v>0</v>
      </c>
      <c r="ASQ32" s="18">
        <v>0</v>
      </c>
      <c r="ASR32" s="18">
        <v>0</v>
      </c>
      <c r="ASS32" s="18">
        <v>0</v>
      </c>
      <c r="AST32" s="18">
        <v>0</v>
      </c>
      <c r="ASU32" s="18">
        <v>0</v>
      </c>
      <c r="ASV32" s="18">
        <v>0</v>
      </c>
      <c r="ASW32" s="18">
        <v>1</v>
      </c>
      <c r="ASX32" s="18">
        <v>0</v>
      </c>
      <c r="ASZ32" s="18" t="s">
        <v>1422</v>
      </c>
      <c r="ATA32" s="18">
        <v>0</v>
      </c>
      <c r="ATB32" s="18">
        <v>0</v>
      </c>
      <c r="ATC32" s="18">
        <v>0</v>
      </c>
      <c r="ATD32" s="18">
        <v>0</v>
      </c>
      <c r="ATE32" s="18">
        <v>1</v>
      </c>
      <c r="ATF32" s="18">
        <v>0</v>
      </c>
      <c r="ATG32" s="18">
        <v>0</v>
      </c>
      <c r="ATH32" s="18">
        <v>0</v>
      </c>
      <c r="ATI32" s="18">
        <v>0</v>
      </c>
      <c r="ATK32" s="18" t="s">
        <v>1451</v>
      </c>
      <c r="ATL32" s="18">
        <v>0</v>
      </c>
      <c r="ATM32" s="18">
        <v>0</v>
      </c>
      <c r="ATN32" s="18">
        <v>0</v>
      </c>
      <c r="ATO32" s="18">
        <v>0</v>
      </c>
      <c r="ATP32" s="18">
        <v>1</v>
      </c>
      <c r="ATQ32" s="18">
        <v>1</v>
      </c>
      <c r="ATR32" s="18">
        <v>1</v>
      </c>
      <c r="ATS32" s="18">
        <v>0</v>
      </c>
      <c r="ATT32" s="18">
        <v>0</v>
      </c>
      <c r="ATV32" s="18" t="s">
        <v>1316</v>
      </c>
      <c r="ATW32" s="18" t="s">
        <v>1294</v>
      </c>
      <c r="ATY32" s="18" t="s">
        <v>1591</v>
      </c>
      <c r="ATZ32" s="18" t="s">
        <v>1316</v>
      </c>
      <c r="AUA32" s="18" t="s">
        <v>1294</v>
      </c>
      <c r="AUC32" s="18" t="s">
        <v>1538</v>
      </c>
      <c r="AUI32" s="18">
        <v>430137779</v>
      </c>
      <c r="AUJ32" s="144">
        <v>45069.592615740738</v>
      </c>
      <c r="AUM32" s="18" t="s">
        <v>1319</v>
      </c>
      <c r="AUN32" s="18" t="s">
        <v>1320</v>
      </c>
      <c r="AUO32" s="18" t="s">
        <v>1321</v>
      </c>
    </row>
    <row r="33" spans="1:534 1125:1237">
      <c r="A33" s="18">
        <v>32</v>
      </c>
      <c r="B33" s="18" t="s">
        <v>1605</v>
      </c>
      <c r="C33" s="144">
        <v>45069</v>
      </c>
      <c r="D33" s="18" t="s">
        <v>1363</v>
      </c>
      <c r="E33" s="18" t="s">
        <v>1364</v>
      </c>
      <c r="F33" s="144">
        <v>45069.457662476852</v>
      </c>
      <c r="G33" s="144">
        <v>45069.460769895843</v>
      </c>
      <c r="H33" s="18" t="s">
        <v>1286</v>
      </c>
      <c r="K33" s="18" t="s">
        <v>1365</v>
      </c>
      <c r="L33" s="144">
        <v>45069</v>
      </c>
      <c r="M33" s="18" t="s">
        <v>1366</v>
      </c>
      <c r="N33" s="18" t="s">
        <v>1367</v>
      </c>
      <c r="O33" s="18" t="s">
        <v>1368</v>
      </c>
      <c r="P33" s="18" t="s">
        <v>1291</v>
      </c>
      <c r="S33" s="18" t="s">
        <v>1369</v>
      </c>
      <c r="T33" s="18" t="s">
        <v>1370</v>
      </c>
      <c r="V33" s="18" t="s">
        <v>1294</v>
      </c>
      <c r="X33" s="18" t="s">
        <v>1295</v>
      </c>
      <c r="AA33" s="18" t="s">
        <v>1372</v>
      </c>
      <c r="AB33" s="18">
        <v>0</v>
      </c>
      <c r="AC33" s="18">
        <v>0</v>
      </c>
      <c r="AD33" s="18">
        <v>0</v>
      </c>
      <c r="AE33" s="18">
        <v>1</v>
      </c>
      <c r="AF33" s="18">
        <v>1</v>
      </c>
      <c r="EK33" s="18" t="s">
        <v>1372</v>
      </c>
      <c r="EL33" s="18">
        <v>0</v>
      </c>
      <c r="EM33" s="18">
        <v>0</v>
      </c>
      <c r="EN33" s="18">
        <v>0</v>
      </c>
      <c r="EO33" s="18">
        <v>0</v>
      </c>
      <c r="EP33" s="18">
        <v>1</v>
      </c>
      <c r="EQ33" s="18">
        <v>1</v>
      </c>
      <c r="JB33" s="18" t="s">
        <v>1595</v>
      </c>
      <c r="JC33" s="18">
        <v>0</v>
      </c>
      <c r="JD33" s="18">
        <v>0</v>
      </c>
      <c r="JE33" s="18">
        <v>0</v>
      </c>
      <c r="JF33" s="18">
        <v>0</v>
      </c>
      <c r="JG33" s="18">
        <v>0</v>
      </c>
      <c r="JH33" s="18">
        <v>0</v>
      </c>
      <c r="JI33" s="18">
        <v>0</v>
      </c>
      <c r="JJ33" s="18">
        <v>0</v>
      </c>
      <c r="JK33" s="18">
        <v>0</v>
      </c>
      <c r="JL33" s="18">
        <v>1</v>
      </c>
      <c r="JM33" s="18">
        <v>0</v>
      </c>
      <c r="JN33" s="18">
        <v>0</v>
      </c>
      <c r="JO33" s="18">
        <v>0</v>
      </c>
      <c r="JP33" s="18">
        <v>0</v>
      </c>
      <c r="JQ33" s="18">
        <v>0</v>
      </c>
      <c r="JR33" s="18">
        <v>0</v>
      </c>
      <c r="JS33" s="18">
        <v>1</v>
      </c>
      <c r="JT33" s="18">
        <v>3</v>
      </c>
      <c r="OG33" s="18" t="s">
        <v>1298</v>
      </c>
      <c r="OH33" s="18">
        <v>3000</v>
      </c>
      <c r="OI33" s="18" t="s">
        <v>1300</v>
      </c>
      <c r="OL33" s="18">
        <v>30</v>
      </c>
      <c r="OM33" s="18">
        <v>30</v>
      </c>
      <c r="ON33" s="18">
        <v>1</v>
      </c>
      <c r="OO33" s="18">
        <v>500</v>
      </c>
      <c r="OP33" s="18">
        <v>0</v>
      </c>
      <c r="QX33" s="18" t="s">
        <v>1294</v>
      </c>
      <c r="QZ33" s="18" t="s">
        <v>1595</v>
      </c>
      <c r="RA33" s="18">
        <v>0</v>
      </c>
      <c r="RB33" s="18">
        <v>0</v>
      </c>
      <c r="RC33" s="18">
        <v>0</v>
      </c>
      <c r="RD33" s="18">
        <v>0</v>
      </c>
      <c r="RE33" s="18">
        <v>0</v>
      </c>
      <c r="RF33" s="18">
        <v>0</v>
      </c>
      <c r="RG33" s="18">
        <v>0</v>
      </c>
      <c r="RH33" s="18">
        <v>0</v>
      </c>
      <c r="RI33" s="18">
        <v>0</v>
      </c>
      <c r="RJ33" s="18">
        <v>1</v>
      </c>
      <c r="RK33" s="18">
        <v>0</v>
      </c>
      <c r="RL33" s="18">
        <v>0</v>
      </c>
      <c r="RM33" s="18">
        <v>0</v>
      </c>
      <c r="RN33" s="18">
        <v>0</v>
      </c>
      <c r="RO33" s="18">
        <v>0</v>
      </c>
      <c r="RP33" s="18">
        <v>0</v>
      </c>
      <c r="RR33" s="18" t="s">
        <v>1334</v>
      </c>
      <c r="RS33" s="18">
        <v>1</v>
      </c>
      <c r="RT33" s="18">
        <v>0</v>
      </c>
      <c r="RU33" s="18">
        <v>0</v>
      </c>
      <c r="RV33" s="18">
        <v>0</v>
      </c>
      <c r="RW33" s="18">
        <v>0</v>
      </c>
      <c r="RX33" s="18">
        <v>1</v>
      </c>
      <c r="RY33" s="18">
        <v>0</v>
      </c>
      <c r="RZ33" s="18">
        <v>0</v>
      </c>
      <c r="SA33" s="18">
        <v>0</v>
      </c>
      <c r="SB33" s="18">
        <v>0</v>
      </c>
      <c r="SC33" s="18">
        <v>0</v>
      </c>
      <c r="SF33" s="18" t="s">
        <v>1333</v>
      </c>
      <c r="SG33" s="18">
        <v>1</v>
      </c>
      <c r="SH33" s="18">
        <v>0</v>
      </c>
      <c r="SI33" s="18">
        <v>0</v>
      </c>
      <c r="SJ33" s="18">
        <v>0</v>
      </c>
      <c r="AQG33" s="18" t="s">
        <v>1335</v>
      </c>
      <c r="AQH33" s="18">
        <v>0</v>
      </c>
      <c r="AQI33" s="18">
        <v>0</v>
      </c>
      <c r="AQJ33" s="18">
        <v>1</v>
      </c>
      <c r="AQK33" s="18">
        <v>0</v>
      </c>
      <c r="AQL33" s="18">
        <v>0</v>
      </c>
      <c r="AQM33" s="18">
        <v>1</v>
      </c>
      <c r="AQN33" s="18">
        <v>0</v>
      </c>
      <c r="AQO33" s="18">
        <v>0</v>
      </c>
      <c r="AQP33" s="18">
        <v>0</v>
      </c>
      <c r="AQQ33" s="18">
        <v>0</v>
      </c>
      <c r="AQS33" s="18" t="s">
        <v>1436</v>
      </c>
      <c r="AQT33" s="18">
        <v>1</v>
      </c>
      <c r="AQU33" s="18">
        <v>0</v>
      </c>
      <c r="AQV33" s="18">
        <v>0</v>
      </c>
      <c r="AQW33" s="18">
        <v>1</v>
      </c>
      <c r="AQX33" s="18">
        <v>0</v>
      </c>
      <c r="AQY33" s="18">
        <v>0</v>
      </c>
      <c r="AQZ33" s="18">
        <v>0</v>
      </c>
      <c r="ARA33" s="18">
        <v>0</v>
      </c>
      <c r="ARB33" s="18">
        <v>0</v>
      </c>
      <c r="ARC33" s="18">
        <v>0</v>
      </c>
      <c r="ARD33" s="18">
        <v>0</v>
      </c>
      <c r="ARF33" s="18" t="s">
        <v>1328</v>
      </c>
      <c r="ARG33" s="18" t="s">
        <v>1312</v>
      </c>
      <c r="ARH33" s="18">
        <v>0</v>
      </c>
      <c r="ARI33" s="18">
        <v>1</v>
      </c>
      <c r="ARJ33" s="18">
        <v>0</v>
      </c>
      <c r="ARK33" s="18">
        <v>0</v>
      </c>
      <c r="ARL33" s="18">
        <v>0</v>
      </c>
      <c r="ARM33" s="18">
        <v>0</v>
      </c>
      <c r="ARN33" s="18" t="s">
        <v>1380</v>
      </c>
      <c r="ARO33" s="18" t="s">
        <v>1381</v>
      </c>
      <c r="ARP33" s="18">
        <v>0</v>
      </c>
      <c r="ARQ33" s="18">
        <v>0</v>
      </c>
      <c r="ARR33" s="18">
        <v>0</v>
      </c>
      <c r="ARS33" s="18">
        <v>0</v>
      </c>
      <c r="ART33" s="18">
        <v>0</v>
      </c>
      <c r="ARU33" s="18">
        <v>0</v>
      </c>
      <c r="ARV33" s="18">
        <v>0</v>
      </c>
      <c r="ARW33" s="18">
        <v>1</v>
      </c>
      <c r="ARX33" s="18">
        <v>0</v>
      </c>
      <c r="ARY33" s="18">
        <v>0</v>
      </c>
      <c r="ASA33" s="18" t="s">
        <v>1606</v>
      </c>
      <c r="ASB33" s="18" t="s">
        <v>1383</v>
      </c>
      <c r="ASC33" s="18" t="s">
        <v>1542</v>
      </c>
      <c r="ASD33" s="18">
        <v>0</v>
      </c>
      <c r="ASE33" s="18">
        <v>1</v>
      </c>
      <c r="ASF33" s="18">
        <v>1</v>
      </c>
      <c r="ASG33" s="18">
        <v>0</v>
      </c>
      <c r="ASH33" s="18">
        <v>0</v>
      </c>
      <c r="ASI33" s="18">
        <v>1</v>
      </c>
      <c r="ASJ33" s="18">
        <v>0</v>
      </c>
      <c r="ASK33" s="18">
        <v>0</v>
      </c>
      <c r="ASL33" s="18">
        <v>0</v>
      </c>
      <c r="ASN33" s="18" t="s">
        <v>1569</v>
      </c>
      <c r="ASO33" s="18">
        <v>0</v>
      </c>
      <c r="ASP33" s="18">
        <v>0</v>
      </c>
      <c r="ASQ33" s="18">
        <v>0</v>
      </c>
      <c r="ASR33" s="18">
        <v>1</v>
      </c>
      <c r="ASS33" s="18">
        <v>0</v>
      </c>
      <c r="AST33" s="18">
        <v>0</v>
      </c>
      <c r="ASU33" s="18">
        <v>0</v>
      </c>
      <c r="ASV33" s="18">
        <v>0</v>
      </c>
      <c r="ASW33" s="18">
        <v>0</v>
      </c>
      <c r="ASX33" s="18">
        <v>0</v>
      </c>
      <c r="ASZ33" s="18" t="s">
        <v>1422</v>
      </c>
      <c r="ATA33" s="18">
        <v>0</v>
      </c>
      <c r="ATB33" s="18">
        <v>0</v>
      </c>
      <c r="ATC33" s="18">
        <v>0</v>
      </c>
      <c r="ATD33" s="18">
        <v>0</v>
      </c>
      <c r="ATE33" s="18">
        <v>1</v>
      </c>
      <c r="ATF33" s="18">
        <v>0</v>
      </c>
      <c r="ATG33" s="18">
        <v>0</v>
      </c>
      <c r="ATH33" s="18">
        <v>0</v>
      </c>
      <c r="ATI33" s="18">
        <v>0</v>
      </c>
      <c r="ATK33" s="18" t="s">
        <v>1451</v>
      </c>
      <c r="ATL33" s="18">
        <v>0</v>
      </c>
      <c r="ATM33" s="18">
        <v>0</v>
      </c>
      <c r="ATN33" s="18">
        <v>0</v>
      </c>
      <c r="ATO33" s="18">
        <v>0</v>
      </c>
      <c r="ATP33" s="18">
        <v>1</v>
      </c>
      <c r="ATQ33" s="18">
        <v>1</v>
      </c>
      <c r="ATR33" s="18">
        <v>1</v>
      </c>
      <c r="ATS33" s="18">
        <v>0</v>
      </c>
      <c r="ATT33" s="18">
        <v>0</v>
      </c>
      <c r="ATV33" s="18" t="s">
        <v>1316</v>
      </c>
      <c r="ATW33" s="18" t="s">
        <v>1294</v>
      </c>
      <c r="ATY33" s="18" t="s">
        <v>1591</v>
      </c>
      <c r="ATZ33" s="18" t="s">
        <v>1316</v>
      </c>
      <c r="AUA33" s="18" t="s">
        <v>1294</v>
      </c>
      <c r="AUC33" s="18" t="s">
        <v>1538</v>
      </c>
      <c r="AUI33" s="18">
        <v>430137817</v>
      </c>
      <c r="AUJ33" s="144">
        <v>45069.592638888891</v>
      </c>
      <c r="AUM33" s="18" t="s">
        <v>1319</v>
      </c>
      <c r="AUN33" s="18" t="s">
        <v>1320</v>
      </c>
      <c r="AUO33" s="18" t="s">
        <v>1321</v>
      </c>
    </row>
    <row r="34" spans="1:534 1125:1237">
      <c r="A34" s="18">
        <v>33</v>
      </c>
      <c r="B34" s="18" t="s">
        <v>1607</v>
      </c>
      <c r="C34" s="144">
        <v>45069</v>
      </c>
      <c r="D34" s="18" t="s">
        <v>1363</v>
      </c>
      <c r="E34" s="18" t="s">
        <v>1364</v>
      </c>
      <c r="F34" s="144">
        <v>45069.505666481477</v>
      </c>
      <c r="G34" s="144">
        <v>45069.512751724542</v>
      </c>
      <c r="H34" s="18" t="s">
        <v>1286</v>
      </c>
      <c r="K34" s="18" t="s">
        <v>1365</v>
      </c>
      <c r="L34" s="144">
        <v>45069</v>
      </c>
      <c r="M34" s="18" t="s">
        <v>1366</v>
      </c>
      <c r="N34" s="18" t="s">
        <v>1367</v>
      </c>
      <c r="O34" s="18" t="s">
        <v>1368</v>
      </c>
      <c r="P34" s="18" t="s">
        <v>1291</v>
      </c>
      <c r="S34" s="18" t="s">
        <v>1369</v>
      </c>
      <c r="T34" s="18" t="s">
        <v>1370</v>
      </c>
      <c r="V34" s="18" t="s">
        <v>1294</v>
      </c>
      <c r="X34" s="18" t="s">
        <v>1295</v>
      </c>
      <c r="AA34" s="18" t="s">
        <v>1372</v>
      </c>
      <c r="AB34" s="18">
        <v>0</v>
      </c>
      <c r="AC34" s="18">
        <v>0</v>
      </c>
      <c r="AD34" s="18">
        <v>0</v>
      </c>
      <c r="AE34" s="18">
        <v>1</v>
      </c>
      <c r="AF34" s="18">
        <v>1</v>
      </c>
      <c r="EK34" s="18" t="s">
        <v>1372</v>
      </c>
      <c r="EL34" s="18">
        <v>0</v>
      </c>
      <c r="EM34" s="18">
        <v>0</v>
      </c>
      <c r="EN34" s="18">
        <v>0</v>
      </c>
      <c r="EO34" s="18">
        <v>0</v>
      </c>
      <c r="EP34" s="18">
        <v>1</v>
      </c>
      <c r="EQ34" s="18">
        <v>1</v>
      </c>
      <c r="JB34" s="18" t="s">
        <v>1608</v>
      </c>
      <c r="JC34" s="18">
        <v>0</v>
      </c>
      <c r="JD34" s="18">
        <v>0</v>
      </c>
      <c r="JE34" s="18">
        <v>0</v>
      </c>
      <c r="JF34" s="18">
        <v>0</v>
      </c>
      <c r="JG34" s="18">
        <v>0</v>
      </c>
      <c r="JH34" s="18">
        <v>0</v>
      </c>
      <c r="JI34" s="18">
        <v>0</v>
      </c>
      <c r="JJ34" s="18">
        <v>0</v>
      </c>
      <c r="JK34" s="18">
        <v>0</v>
      </c>
      <c r="JL34" s="18">
        <v>0</v>
      </c>
      <c r="JM34" s="18">
        <v>0</v>
      </c>
      <c r="JN34" s="18">
        <v>0</v>
      </c>
      <c r="JO34" s="18">
        <v>1</v>
      </c>
      <c r="JP34" s="18">
        <v>0</v>
      </c>
      <c r="JQ34" s="18">
        <v>1</v>
      </c>
      <c r="JR34" s="18">
        <v>0</v>
      </c>
      <c r="JS34" s="18">
        <v>2</v>
      </c>
      <c r="JT34" s="18">
        <v>4</v>
      </c>
      <c r="PN34" s="18" t="s">
        <v>1298</v>
      </c>
      <c r="PO34" s="18">
        <v>2000</v>
      </c>
      <c r="PP34" s="18" t="s">
        <v>1300</v>
      </c>
      <c r="PS34" s="18">
        <v>60</v>
      </c>
      <c r="PT34" s="18">
        <v>30</v>
      </c>
      <c r="PU34" s="18">
        <v>0</v>
      </c>
      <c r="PV34" s="18">
        <v>400</v>
      </c>
      <c r="PW34" s="18">
        <v>0</v>
      </c>
      <c r="QM34" s="18" t="s">
        <v>1298</v>
      </c>
      <c r="QN34" s="18">
        <v>350</v>
      </c>
      <c r="QO34" s="18" t="s">
        <v>1300</v>
      </c>
      <c r="QR34" s="18">
        <v>30</v>
      </c>
      <c r="QS34" s="18">
        <v>30</v>
      </c>
      <c r="QT34" s="18">
        <v>1</v>
      </c>
      <c r="QU34" s="18">
        <v>200</v>
      </c>
      <c r="QV34" s="18">
        <v>0</v>
      </c>
      <c r="QX34" s="18" t="s">
        <v>1294</v>
      </c>
      <c r="QZ34" s="18" t="s">
        <v>1608</v>
      </c>
      <c r="RA34" s="18">
        <v>0</v>
      </c>
      <c r="RB34" s="18">
        <v>0</v>
      </c>
      <c r="RC34" s="18">
        <v>0</v>
      </c>
      <c r="RD34" s="18">
        <v>0</v>
      </c>
      <c r="RE34" s="18">
        <v>0</v>
      </c>
      <c r="RF34" s="18">
        <v>0</v>
      </c>
      <c r="RG34" s="18">
        <v>0</v>
      </c>
      <c r="RH34" s="18">
        <v>0</v>
      </c>
      <c r="RI34" s="18">
        <v>0</v>
      </c>
      <c r="RJ34" s="18">
        <v>0</v>
      </c>
      <c r="RK34" s="18">
        <v>0</v>
      </c>
      <c r="RL34" s="18">
        <v>0</v>
      </c>
      <c r="RM34" s="18">
        <v>1</v>
      </c>
      <c r="RN34" s="18">
        <v>0</v>
      </c>
      <c r="RO34" s="18">
        <v>1</v>
      </c>
      <c r="RP34" s="18">
        <v>0</v>
      </c>
      <c r="RR34" s="18" t="s">
        <v>1334</v>
      </c>
      <c r="RS34" s="18">
        <v>1</v>
      </c>
      <c r="RT34" s="18">
        <v>0</v>
      </c>
      <c r="RU34" s="18">
        <v>0</v>
      </c>
      <c r="RV34" s="18">
        <v>0</v>
      </c>
      <c r="RW34" s="18">
        <v>0</v>
      </c>
      <c r="RX34" s="18">
        <v>1</v>
      </c>
      <c r="RY34" s="18">
        <v>0</v>
      </c>
      <c r="RZ34" s="18">
        <v>0</v>
      </c>
      <c r="SA34" s="18">
        <v>0</v>
      </c>
      <c r="SB34" s="18">
        <v>0</v>
      </c>
      <c r="SC34" s="18">
        <v>0</v>
      </c>
      <c r="SF34" s="18" t="s">
        <v>1333</v>
      </c>
      <c r="SG34" s="18">
        <v>1</v>
      </c>
      <c r="SH34" s="18">
        <v>0</v>
      </c>
      <c r="SI34" s="18">
        <v>0</v>
      </c>
      <c r="SJ34" s="18">
        <v>0</v>
      </c>
      <c r="AQG34" s="18" t="s">
        <v>1327</v>
      </c>
      <c r="AQH34" s="18">
        <v>0</v>
      </c>
      <c r="AQI34" s="18">
        <v>0</v>
      </c>
      <c r="AQJ34" s="18">
        <v>1</v>
      </c>
      <c r="AQK34" s="18">
        <v>0</v>
      </c>
      <c r="AQL34" s="18">
        <v>0</v>
      </c>
      <c r="AQM34" s="18">
        <v>1</v>
      </c>
      <c r="AQN34" s="18">
        <v>0</v>
      </c>
      <c r="AQO34" s="18">
        <v>0</v>
      </c>
      <c r="AQP34" s="18">
        <v>0</v>
      </c>
      <c r="AQQ34" s="18">
        <v>0</v>
      </c>
      <c r="AQS34" s="18" t="s">
        <v>1436</v>
      </c>
      <c r="AQT34" s="18">
        <v>1</v>
      </c>
      <c r="AQU34" s="18">
        <v>0</v>
      </c>
      <c r="AQV34" s="18">
        <v>0</v>
      </c>
      <c r="AQW34" s="18">
        <v>1</v>
      </c>
      <c r="AQX34" s="18">
        <v>0</v>
      </c>
      <c r="AQY34" s="18">
        <v>0</v>
      </c>
      <c r="AQZ34" s="18">
        <v>0</v>
      </c>
      <c r="ARA34" s="18">
        <v>0</v>
      </c>
      <c r="ARB34" s="18">
        <v>0</v>
      </c>
      <c r="ARC34" s="18">
        <v>0</v>
      </c>
      <c r="ARD34" s="18">
        <v>0</v>
      </c>
      <c r="ARF34" s="18" t="s">
        <v>1328</v>
      </c>
      <c r="ARG34" s="18" t="s">
        <v>1312</v>
      </c>
      <c r="ARH34" s="18">
        <v>0</v>
      </c>
      <c r="ARI34" s="18">
        <v>1</v>
      </c>
      <c r="ARJ34" s="18">
        <v>0</v>
      </c>
      <c r="ARK34" s="18">
        <v>0</v>
      </c>
      <c r="ARL34" s="18">
        <v>0</v>
      </c>
      <c r="ARM34" s="18">
        <v>0</v>
      </c>
      <c r="ARN34" s="18" t="s">
        <v>1294</v>
      </c>
      <c r="ARO34" s="18" t="s">
        <v>1315</v>
      </c>
      <c r="ARP34" s="18">
        <v>0</v>
      </c>
      <c r="ARQ34" s="18">
        <v>0</v>
      </c>
      <c r="ARR34" s="18">
        <v>0</v>
      </c>
      <c r="ARS34" s="18">
        <v>0</v>
      </c>
      <c r="ART34" s="18">
        <v>0</v>
      </c>
      <c r="ARU34" s="18">
        <v>0</v>
      </c>
      <c r="ARV34" s="18">
        <v>0</v>
      </c>
      <c r="ARW34" s="18">
        <v>0</v>
      </c>
      <c r="ARX34" s="18">
        <v>1</v>
      </c>
      <c r="ARY34" s="18">
        <v>0</v>
      </c>
      <c r="ASB34" s="18" t="s">
        <v>1383</v>
      </c>
      <c r="ASC34" s="18" t="s">
        <v>1590</v>
      </c>
      <c r="ASD34" s="18">
        <v>0</v>
      </c>
      <c r="ASE34" s="18">
        <v>0</v>
      </c>
      <c r="ASF34" s="18">
        <v>1</v>
      </c>
      <c r="ASG34" s="18">
        <v>0</v>
      </c>
      <c r="ASH34" s="18">
        <v>1</v>
      </c>
      <c r="ASI34" s="18">
        <v>1</v>
      </c>
      <c r="ASJ34" s="18">
        <v>0</v>
      </c>
      <c r="ASK34" s="18">
        <v>0</v>
      </c>
      <c r="ASL34" s="18">
        <v>0</v>
      </c>
      <c r="ASN34" s="18" t="s">
        <v>1569</v>
      </c>
      <c r="ASO34" s="18">
        <v>0</v>
      </c>
      <c r="ASP34" s="18">
        <v>0</v>
      </c>
      <c r="ASQ34" s="18">
        <v>0</v>
      </c>
      <c r="ASR34" s="18">
        <v>1</v>
      </c>
      <c r="ASS34" s="18">
        <v>0</v>
      </c>
      <c r="AST34" s="18">
        <v>0</v>
      </c>
      <c r="ASU34" s="18">
        <v>0</v>
      </c>
      <c r="ASV34" s="18">
        <v>0</v>
      </c>
      <c r="ASW34" s="18">
        <v>0</v>
      </c>
      <c r="ASX34" s="18">
        <v>0</v>
      </c>
      <c r="ASZ34" s="18" t="s">
        <v>1422</v>
      </c>
      <c r="ATA34" s="18">
        <v>0</v>
      </c>
      <c r="ATB34" s="18">
        <v>0</v>
      </c>
      <c r="ATC34" s="18">
        <v>0</v>
      </c>
      <c r="ATD34" s="18">
        <v>0</v>
      </c>
      <c r="ATE34" s="18">
        <v>1</v>
      </c>
      <c r="ATF34" s="18">
        <v>0</v>
      </c>
      <c r="ATG34" s="18">
        <v>0</v>
      </c>
      <c r="ATH34" s="18">
        <v>0</v>
      </c>
      <c r="ATI34" s="18">
        <v>0</v>
      </c>
      <c r="ATK34" s="18" t="s">
        <v>1602</v>
      </c>
      <c r="ATL34" s="18">
        <v>0</v>
      </c>
      <c r="ATM34" s="18">
        <v>0</v>
      </c>
      <c r="ATN34" s="18">
        <v>0</v>
      </c>
      <c r="ATO34" s="18">
        <v>0</v>
      </c>
      <c r="ATP34" s="18">
        <v>1</v>
      </c>
      <c r="ATQ34" s="18">
        <v>1</v>
      </c>
      <c r="ATR34" s="18">
        <v>1</v>
      </c>
      <c r="ATS34" s="18">
        <v>0</v>
      </c>
      <c r="ATT34" s="18">
        <v>0</v>
      </c>
      <c r="ATV34" s="18" t="s">
        <v>1316</v>
      </c>
      <c r="ATW34" s="18" t="s">
        <v>1294</v>
      </c>
      <c r="ATY34" s="18" t="s">
        <v>1586</v>
      </c>
      <c r="ATZ34" s="18" t="s">
        <v>1316</v>
      </c>
      <c r="AUA34" s="18" t="s">
        <v>1294</v>
      </c>
      <c r="AUC34" s="18" t="s">
        <v>1538</v>
      </c>
      <c r="AUI34" s="18">
        <v>430137852</v>
      </c>
      <c r="AUJ34" s="144">
        <v>45069.592673611107</v>
      </c>
      <c r="AUM34" s="18" t="s">
        <v>1319</v>
      </c>
      <c r="AUN34" s="18" t="s">
        <v>1320</v>
      </c>
      <c r="AUO34" s="18" t="s">
        <v>1321</v>
      </c>
    </row>
    <row r="35" spans="1:534 1125:1237">
      <c r="A35" s="18">
        <v>34</v>
      </c>
      <c r="B35" s="18" t="s">
        <v>1609</v>
      </c>
      <c r="C35" s="144">
        <v>45069</v>
      </c>
      <c r="D35" s="18" t="s">
        <v>1363</v>
      </c>
      <c r="E35" s="18" t="s">
        <v>1364</v>
      </c>
      <c r="F35" s="144">
        <v>45069.537292905094</v>
      </c>
      <c r="G35" s="144">
        <v>45069.554271423607</v>
      </c>
      <c r="H35" s="18" t="s">
        <v>1286</v>
      </c>
      <c r="K35" s="18" t="s">
        <v>1365</v>
      </c>
      <c r="L35" s="144">
        <v>45069</v>
      </c>
      <c r="M35" s="18" t="s">
        <v>1366</v>
      </c>
      <c r="N35" s="18" t="s">
        <v>1367</v>
      </c>
      <c r="O35" s="18" t="s">
        <v>1368</v>
      </c>
      <c r="P35" s="18" t="s">
        <v>1291</v>
      </c>
      <c r="S35" s="18" t="s">
        <v>1369</v>
      </c>
      <c r="T35" s="18" t="s">
        <v>1370</v>
      </c>
      <c r="V35" s="18" t="s">
        <v>1294</v>
      </c>
      <c r="X35" s="18" t="s">
        <v>1295</v>
      </c>
      <c r="AA35" s="18" t="s">
        <v>1372</v>
      </c>
      <c r="AB35" s="18">
        <v>0</v>
      </c>
      <c r="AC35" s="18">
        <v>0</v>
      </c>
      <c r="AD35" s="18">
        <v>0</v>
      </c>
      <c r="AE35" s="18">
        <v>1</v>
      </c>
      <c r="AF35" s="18">
        <v>1</v>
      </c>
      <c r="EK35" s="18" t="s">
        <v>1372</v>
      </c>
      <c r="EL35" s="18">
        <v>0</v>
      </c>
      <c r="EM35" s="18">
        <v>0</v>
      </c>
      <c r="EN35" s="18">
        <v>0</v>
      </c>
      <c r="EO35" s="18">
        <v>0</v>
      </c>
      <c r="EP35" s="18">
        <v>1</v>
      </c>
      <c r="EQ35" s="18">
        <v>1</v>
      </c>
      <c r="JB35" s="18" t="s">
        <v>1610</v>
      </c>
      <c r="JC35" s="18">
        <v>0</v>
      </c>
      <c r="JD35" s="18">
        <v>0</v>
      </c>
      <c r="JE35" s="18">
        <v>0</v>
      </c>
      <c r="JF35" s="18">
        <v>0</v>
      </c>
      <c r="JG35" s="18">
        <v>0</v>
      </c>
      <c r="JH35" s="18">
        <v>0</v>
      </c>
      <c r="JI35" s="18">
        <v>0</v>
      </c>
      <c r="JJ35" s="18">
        <v>0</v>
      </c>
      <c r="JK35" s="18">
        <v>0</v>
      </c>
      <c r="JL35" s="18">
        <v>0</v>
      </c>
      <c r="JM35" s="18">
        <v>0</v>
      </c>
      <c r="JN35" s="18">
        <v>0</v>
      </c>
      <c r="JO35" s="18">
        <v>1</v>
      </c>
      <c r="JP35" s="18">
        <v>0</v>
      </c>
      <c r="JQ35" s="18">
        <v>1</v>
      </c>
      <c r="JR35" s="18">
        <v>0</v>
      </c>
      <c r="JS35" s="18">
        <v>2</v>
      </c>
      <c r="JT35" s="18">
        <v>4</v>
      </c>
      <c r="PN35" s="18" t="s">
        <v>1298</v>
      </c>
      <c r="PO35" s="18">
        <v>2000</v>
      </c>
      <c r="PP35" s="18" t="s">
        <v>1300</v>
      </c>
      <c r="PS35" s="18">
        <v>60</v>
      </c>
      <c r="PT35" s="18">
        <v>30</v>
      </c>
      <c r="PU35" s="18">
        <v>0</v>
      </c>
      <c r="PV35" s="18">
        <v>300</v>
      </c>
      <c r="PW35" s="18">
        <v>0</v>
      </c>
      <c r="QM35" s="18" t="s">
        <v>1298</v>
      </c>
      <c r="QN35" s="18">
        <v>300</v>
      </c>
      <c r="QO35" s="18" t="s">
        <v>1300</v>
      </c>
      <c r="QR35" s="18">
        <v>60</v>
      </c>
      <c r="QS35" s="18">
        <v>30</v>
      </c>
      <c r="QT35" s="18">
        <v>0</v>
      </c>
      <c r="QU35" s="18">
        <v>400</v>
      </c>
      <c r="QV35" s="18">
        <v>0</v>
      </c>
      <c r="QX35" s="18" t="s">
        <v>1294</v>
      </c>
      <c r="QZ35" s="18" t="s">
        <v>1608</v>
      </c>
      <c r="RA35" s="18">
        <v>0</v>
      </c>
      <c r="RB35" s="18">
        <v>0</v>
      </c>
      <c r="RC35" s="18">
        <v>0</v>
      </c>
      <c r="RD35" s="18">
        <v>0</v>
      </c>
      <c r="RE35" s="18">
        <v>0</v>
      </c>
      <c r="RF35" s="18">
        <v>0</v>
      </c>
      <c r="RG35" s="18">
        <v>0</v>
      </c>
      <c r="RH35" s="18">
        <v>0</v>
      </c>
      <c r="RI35" s="18">
        <v>0</v>
      </c>
      <c r="RJ35" s="18">
        <v>0</v>
      </c>
      <c r="RK35" s="18">
        <v>0</v>
      </c>
      <c r="RL35" s="18">
        <v>0</v>
      </c>
      <c r="RM35" s="18">
        <v>1</v>
      </c>
      <c r="RN35" s="18">
        <v>0</v>
      </c>
      <c r="RO35" s="18">
        <v>1</v>
      </c>
      <c r="RP35" s="18">
        <v>0</v>
      </c>
      <c r="RR35" s="18" t="s">
        <v>1334</v>
      </c>
      <c r="RS35" s="18">
        <v>1</v>
      </c>
      <c r="RT35" s="18">
        <v>0</v>
      </c>
      <c r="RU35" s="18">
        <v>0</v>
      </c>
      <c r="RV35" s="18">
        <v>0</v>
      </c>
      <c r="RW35" s="18">
        <v>0</v>
      </c>
      <c r="RX35" s="18">
        <v>1</v>
      </c>
      <c r="RY35" s="18">
        <v>0</v>
      </c>
      <c r="RZ35" s="18">
        <v>0</v>
      </c>
      <c r="SA35" s="18">
        <v>0</v>
      </c>
      <c r="SB35" s="18">
        <v>0</v>
      </c>
      <c r="SC35" s="18">
        <v>0</v>
      </c>
      <c r="SF35" s="18" t="s">
        <v>1333</v>
      </c>
      <c r="SG35" s="18">
        <v>1</v>
      </c>
      <c r="SH35" s="18">
        <v>0</v>
      </c>
      <c r="SI35" s="18">
        <v>0</v>
      </c>
      <c r="SJ35" s="18">
        <v>0</v>
      </c>
      <c r="AQG35" s="18" t="s">
        <v>1335</v>
      </c>
      <c r="AQH35" s="18">
        <v>0</v>
      </c>
      <c r="AQI35" s="18">
        <v>0</v>
      </c>
      <c r="AQJ35" s="18">
        <v>1</v>
      </c>
      <c r="AQK35" s="18">
        <v>0</v>
      </c>
      <c r="AQL35" s="18">
        <v>0</v>
      </c>
      <c r="AQM35" s="18">
        <v>1</v>
      </c>
      <c r="AQN35" s="18">
        <v>0</v>
      </c>
      <c r="AQO35" s="18">
        <v>0</v>
      </c>
      <c r="AQP35" s="18">
        <v>0</v>
      </c>
      <c r="AQQ35" s="18">
        <v>0</v>
      </c>
      <c r="AQS35" s="18" t="s">
        <v>1428</v>
      </c>
      <c r="AQT35" s="18">
        <v>0</v>
      </c>
      <c r="AQU35" s="18">
        <v>0</v>
      </c>
      <c r="AQV35" s="18">
        <v>0</v>
      </c>
      <c r="AQW35" s="18">
        <v>1</v>
      </c>
      <c r="AQX35" s="18">
        <v>0</v>
      </c>
      <c r="AQY35" s="18">
        <v>0</v>
      </c>
      <c r="AQZ35" s="18">
        <v>0</v>
      </c>
      <c r="ARA35" s="18">
        <v>0</v>
      </c>
      <c r="ARB35" s="18">
        <v>0</v>
      </c>
      <c r="ARC35" s="18">
        <v>0</v>
      </c>
      <c r="ARD35" s="18">
        <v>0</v>
      </c>
      <c r="ARF35" s="18" t="s">
        <v>1328</v>
      </c>
      <c r="ARG35" s="18" t="s">
        <v>1312</v>
      </c>
      <c r="ARH35" s="18">
        <v>0</v>
      </c>
      <c r="ARI35" s="18">
        <v>1</v>
      </c>
      <c r="ARJ35" s="18">
        <v>0</v>
      </c>
      <c r="ARK35" s="18">
        <v>0</v>
      </c>
      <c r="ARL35" s="18">
        <v>0</v>
      </c>
      <c r="ARM35" s="18">
        <v>0</v>
      </c>
      <c r="ARO35" s="18" t="s">
        <v>1315</v>
      </c>
      <c r="ARP35" s="18">
        <v>0</v>
      </c>
      <c r="ARQ35" s="18">
        <v>0</v>
      </c>
      <c r="ARR35" s="18">
        <v>0</v>
      </c>
      <c r="ARS35" s="18">
        <v>0</v>
      </c>
      <c r="ART35" s="18">
        <v>0</v>
      </c>
      <c r="ARU35" s="18">
        <v>0</v>
      </c>
      <c r="ARV35" s="18">
        <v>0</v>
      </c>
      <c r="ARW35" s="18">
        <v>0</v>
      </c>
      <c r="ARX35" s="18">
        <v>1</v>
      </c>
      <c r="ARY35" s="18">
        <v>0</v>
      </c>
      <c r="ASB35" s="18" t="s">
        <v>1383</v>
      </c>
      <c r="ASC35" s="18" t="s">
        <v>1384</v>
      </c>
      <c r="ASD35" s="18">
        <v>0</v>
      </c>
      <c r="ASE35" s="18">
        <v>0</v>
      </c>
      <c r="ASF35" s="18">
        <v>1</v>
      </c>
      <c r="ASG35" s="18">
        <v>0</v>
      </c>
      <c r="ASH35" s="18">
        <v>0</v>
      </c>
      <c r="ASI35" s="18">
        <v>0</v>
      </c>
      <c r="ASJ35" s="18">
        <v>1</v>
      </c>
      <c r="ASK35" s="18">
        <v>0</v>
      </c>
      <c r="ASL35" s="18">
        <v>0</v>
      </c>
      <c r="ASN35" s="18" t="s">
        <v>1315</v>
      </c>
      <c r="ASO35" s="18">
        <v>0</v>
      </c>
      <c r="ASP35" s="18">
        <v>0</v>
      </c>
      <c r="ASQ35" s="18">
        <v>0</v>
      </c>
      <c r="ASR35" s="18">
        <v>0</v>
      </c>
      <c r="ASS35" s="18">
        <v>0</v>
      </c>
      <c r="AST35" s="18">
        <v>0</v>
      </c>
      <c r="ASU35" s="18">
        <v>0</v>
      </c>
      <c r="ASV35" s="18">
        <v>0</v>
      </c>
      <c r="ASW35" s="18">
        <v>1</v>
      </c>
      <c r="ASX35" s="18">
        <v>0</v>
      </c>
      <c r="ASZ35" s="18" t="s">
        <v>1400</v>
      </c>
      <c r="ATA35" s="18">
        <v>0</v>
      </c>
      <c r="ATB35" s="18">
        <v>1</v>
      </c>
      <c r="ATC35" s="18">
        <v>0</v>
      </c>
      <c r="ATD35" s="18">
        <v>0</v>
      </c>
      <c r="ATE35" s="18">
        <v>1</v>
      </c>
      <c r="ATF35" s="18">
        <v>0</v>
      </c>
      <c r="ATG35" s="18">
        <v>0</v>
      </c>
      <c r="ATH35" s="18">
        <v>0</v>
      </c>
      <c r="ATI35" s="18">
        <v>0</v>
      </c>
      <c r="ATK35" s="18" t="s">
        <v>1599</v>
      </c>
      <c r="ATL35" s="18">
        <v>0</v>
      </c>
      <c r="ATM35" s="18">
        <v>0</v>
      </c>
      <c r="ATN35" s="18">
        <v>0</v>
      </c>
      <c r="ATO35" s="18">
        <v>0</v>
      </c>
      <c r="ATP35" s="18">
        <v>1</v>
      </c>
      <c r="ATQ35" s="18">
        <v>1</v>
      </c>
      <c r="ATR35" s="18">
        <v>1</v>
      </c>
      <c r="ATS35" s="18">
        <v>0</v>
      </c>
      <c r="ATT35" s="18">
        <v>0</v>
      </c>
      <c r="ATV35" s="18" t="s">
        <v>1316</v>
      </c>
      <c r="ATW35" s="18" t="s">
        <v>1294</v>
      </c>
      <c r="ATY35" s="18" t="s">
        <v>1611</v>
      </c>
      <c r="ATZ35" s="18" t="s">
        <v>1316</v>
      </c>
      <c r="AUA35" s="18" t="s">
        <v>1294</v>
      </c>
      <c r="AUC35" s="18" t="s">
        <v>1538</v>
      </c>
      <c r="AUI35" s="18">
        <v>430137902</v>
      </c>
      <c r="AUJ35" s="144">
        <v>45069.592708333337</v>
      </c>
      <c r="AUM35" s="18" t="s">
        <v>1319</v>
      </c>
      <c r="AUN35" s="18" t="s">
        <v>1320</v>
      </c>
      <c r="AUO35" s="18" t="s">
        <v>1321</v>
      </c>
    </row>
    <row r="36" spans="1:534 1125:1237">
      <c r="A36" s="18">
        <v>35</v>
      </c>
      <c r="B36" s="18" t="s">
        <v>1612</v>
      </c>
      <c r="C36" s="144">
        <v>45069</v>
      </c>
      <c r="D36" s="18" t="s">
        <v>1363</v>
      </c>
      <c r="E36" s="18" t="s">
        <v>1364</v>
      </c>
      <c r="F36" s="144">
        <v>45069.566295254634</v>
      </c>
      <c r="G36" s="144">
        <v>45069.57462890046</v>
      </c>
      <c r="H36" s="18" t="s">
        <v>1286</v>
      </c>
      <c r="K36" s="18" t="s">
        <v>1365</v>
      </c>
      <c r="L36" s="144">
        <v>45069</v>
      </c>
      <c r="M36" s="18" t="s">
        <v>1366</v>
      </c>
      <c r="N36" s="18" t="s">
        <v>1367</v>
      </c>
      <c r="O36" s="18" t="s">
        <v>1368</v>
      </c>
      <c r="P36" s="18" t="s">
        <v>1291</v>
      </c>
      <c r="S36" s="18" t="s">
        <v>1369</v>
      </c>
      <c r="T36" s="18" t="s">
        <v>1370</v>
      </c>
      <c r="V36" s="18" t="s">
        <v>1294</v>
      </c>
      <c r="X36" s="18" t="s">
        <v>1295</v>
      </c>
      <c r="AA36" s="18" t="s">
        <v>1372</v>
      </c>
      <c r="AB36" s="18">
        <v>0</v>
      </c>
      <c r="AC36" s="18">
        <v>0</v>
      </c>
      <c r="AD36" s="18">
        <v>0</v>
      </c>
      <c r="AE36" s="18">
        <v>1</v>
      </c>
      <c r="AF36" s="18">
        <v>1</v>
      </c>
      <c r="EK36" s="18" t="s">
        <v>1372</v>
      </c>
      <c r="EL36" s="18">
        <v>0</v>
      </c>
      <c r="EM36" s="18">
        <v>0</v>
      </c>
      <c r="EN36" s="18">
        <v>0</v>
      </c>
      <c r="EO36" s="18">
        <v>0</v>
      </c>
      <c r="EP36" s="18">
        <v>1</v>
      </c>
      <c r="EQ36" s="18">
        <v>1</v>
      </c>
      <c r="JB36" s="18" t="s">
        <v>1608</v>
      </c>
      <c r="JC36" s="18">
        <v>0</v>
      </c>
      <c r="JD36" s="18">
        <v>0</v>
      </c>
      <c r="JE36" s="18">
        <v>0</v>
      </c>
      <c r="JF36" s="18">
        <v>0</v>
      </c>
      <c r="JG36" s="18">
        <v>0</v>
      </c>
      <c r="JH36" s="18">
        <v>0</v>
      </c>
      <c r="JI36" s="18">
        <v>0</v>
      </c>
      <c r="JJ36" s="18">
        <v>0</v>
      </c>
      <c r="JK36" s="18">
        <v>0</v>
      </c>
      <c r="JL36" s="18">
        <v>0</v>
      </c>
      <c r="JM36" s="18">
        <v>0</v>
      </c>
      <c r="JN36" s="18">
        <v>0</v>
      </c>
      <c r="JO36" s="18">
        <v>1</v>
      </c>
      <c r="JP36" s="18">
        <v>0</v>
      </c>
      <c r="JQ36" s="18">
        <v>1</v>
      </c>
      <c r="JR36" s="18">
        <v>0</v>
      </c>
      <c r="JS36" s="18">
        <v>2</v>
      </c>
      <c r="JT36" s="18">
        <v>4</v>
      </c>
      <c r="PN36" s="18" t="s">
        <v>1298</v>
      </c>
      <c r="PO36" s="18">
        <v>2500</v>
      </c>
      <c r="PP36" s="18" t="s">
        <v>1300</v>
      </c>
      <c r="PS36" s="18">
        <v>30</v>
      </c>
      <c r="PT36" s="18">
        <v>30</v>
      </c>
      <c r="PU36" s="18">
        <v>1</v>
      </c>
      <c r="PV36" s="18">
        <v>300</v>
      </c>
      <c r="PW36" s="18">
        <v>100</v>
      </c>
      <c r="QM36" s="18" t="s">
        <v>1298</v>
      </c>
      <c r="QN36" s="18">
        <v>350</v>
      </c>
      <c r="QO36" s="18" t="s">
        <v>1300</v>
      </c>
      <c r="QR36" s="18">
        <v>60</v>
      </c>
      <c r="QS36" s="18">
        <v>30</v>
      </c>
      <c r="QT36" s="18">
        <v>0</v>
      </c>
      <c r="QU36" s="18">
        <v>500</v>
      </c>
      <c r="QV36" s="18">
        <v>0</v>
      </c>
      <c r="QX36" s="18" t="s">
        <v>1294</v>
      </c>
      <c r="QZ36" s="18" t="s">
        <v>1608</v>
      </c>
      <c r="RA36" s="18">
        <v>0</v>
      </c>
      <c r="RB36" s="18">
        <v>0</v>
      </c>
      <c r="RC36" s="18">
        <v>0</v>
      </c>
      <c r="RD36" s="18">
        <v>0</v>
      </c>
      <c r="RE36" s="18">
        <v>0</v>
      </c>
      <c r="RF36" s="18">
        <v>0</v>
      </c>
      <c r="RG36" s="18">
        <v>0</v>
      </c>
      <c r="RH36" s="18">
        <v>0</v>
      </c>
      <c r="RI36" s="18">
        <v>0</v>
      </c>
      <c r="RJ36" s="18">
        <v>0</v>
      </c>
      <c r="RK36" s="18">
        <v>0</v>
      </c>
      <c r="RL36" s="18">
        <v>0</v>
      </c>
      <c r="RM36" s="18">
        <v>1</v>
      </c>
      <c r="RN36" s="18">
        <v>0</v>
      </c>
      <c r="RO36" s="18">
        <v>1</v>
      </c>
      <c r="RP36" s="18">
        <v>0</v>
      </c>
      <c r="RR36" s="18" t="s">
        <v>1334</v>
      </c>
      <c r="RS36" s="18">
        <v>1</v>
      </c>
      <c r="RT36" s="18">
        <v>0</v>
      </c>
      <c r="RU36" s="18">
        <v>0</v>
      </c>
      <c r="RV36" s="18">
        <v>0</v>
      </c>
      <c r="RW36" s="18">
        <v>0</v>
      </c>
      <c r="RX36" s="18">
        <v>1</v>
      </c>
      <c r="RY36" s="18">
        <v>0</v>
      </c>
      <c r="RZ36" s="18">
        <v>0</v>
      </c>
      <c r="SA36" s="18">
        <v>0</v>
      </c>
      <c r="SB36" s="18">
        <v>0</v>
      </c>
      <c r="SC36" s="18">
        <v>0</v>
      </c>
      <c r="SF36" s="18" t="s">
        <v>1333</v>
      </c>
      <c r="SG36" s="18">
        <v>1</v>
      </c>
      <c r="SH36" s="18">
        <v>0</v>
      </c>
      <c r="SI36" s="18">
        <v>0</v>
      </c>
      <c r="SJ36" s="18">
        <v>0</v>
      </c>
      <c r="AQG36" s="18" t="s">
        <v>1335</v>
      </c>
      <c r="AQH36" s="18">
        <v>0</v>
      </c>
      <c r="AQI36" s="18">
        <v>0</v>
      </c>
      <c r="AQJ36" s="18">
        <v>1</v>
      </c>
      <c r="AQK36" s="18">
        <v>0</v>
      </c>
      <c r="AQL36" s="18">
        <v>0</v>
      </c>
      <c r="AQM36" s="18">
        <v>1</v>
      </c>
      <c r="AQN36" s="18">
        <v>0</v>
      </c>
      <c r="AQO36" s="18">
        <v>0</v>
      </c>
      <c r="AQP36" s="18">
        <v>0</v>
      </c>
      <c r="AQQ36" s="18">
        <v>0</v>
      </c>
      <c r="AQS36" s="18" t="s">
        <v>1414</v>
      </c>
      <c r="AQT36" s="18">
        <v>1</v>
      </c>
      <c r="AQU36" s="18">
        <v>0</v>
      </c>
      <c r="AQV36" s="18">
        <v>0</v>
      </c>
      <c r="AQW36" s="18">
        <v>1</v>
      </c>
      <c r="AQX36" s="18">
        <v>0</v>
      </c>
      <c r="AQY36" s="18">
        <v>0</v>
      </c>
      <c r="AQZ36" s="18">
        <v>0</v>
      </c>
      <c r="ARA36" s="18">
        <v>0</v>
      </c>
      <c r="ARB36" s="18">
        <v>0</v>
      </c>
      <c r="ARC36" s="18">
        <v>0</v>
      </c>
      <c r="ARD36" s="18">
        <v>0</v>
      </c>
      <c r="ARF36" s="18" t="s">
        <v>1343</v>
      </c>
      <c r="ARG36" s="18" t="s">
        <v>1312</v>
      </c>
      <c r="ARH36" s="18">
        <v>0</v>
      </c>
      <c r="ARI36" s="18">
        <v>1</v>
      </c>
      <c r="ARJ36" s="18">
        <v>0</v>
      </c>
      <c r="ARK36" s="18">
        <v>0</v>
      </c>
      <c r="ARL36" s="18">
        <v>0</v>
      </c>
      <c r="ARM36" s="18">
        <v>0</v>
      </c>
      <c r="ARN36" s="18" t="s">
        <v>1294</v>
      </c>
      <c r="ARO36" s="18" t="s">
        <v>1381</v>
      </c>
      <c r="ARP36" s="18">
        <v>0</v>
      </c>
      <c r="ARQ36" s="18">
        <v>0</v>
      </c>
      <c r="ARR36" s="18">
        <v>0</v>
      </c>
      <c r="ARS36" s="18">
        <v>0</v>
      </c>
      <c r="ART36" s="18">
        <v>0</v>
      </c>
      <c r="ARU36" s="18">
        <v>0</v>
      </c>
      <c r="ARV36" s="18">
        <v>0</v>
      </c>
      <c r="ARW36" s="18">
        <v>1</v>
      </c>
      <c r="ARX36" s="18">
        <v>0</v>
      </c>
      <c r="ARY36" s="18">
        <v>0</v>
      </c>
      <c r="ASA36" s="18" t="s">
        <v>1613</v>
      </c>
      <c r="ASB36" s="18" t="s">
        <v>1383</v>
      </c>
      <c r="ASC36" s="18" t="s">
        <v>1549</v>
      </c>
      <c r="ASD36" s="18">
        <v>0</v>
      </c>
      <c r="ASE36" s="18">
        <v>0</v>
      </c>
      <c r="ASF36" s="18">
        <v>1</v>
      </c>
      <c r="ASG36" s="18">
        <v>0</v>
      </c>
      <c r="ASH36" s="18">
        <v>0</v>
      </c>
      <c r="ASI36" s="18">
        <v>1</v>
      </c>
      <c r="ASJ36" s="18">
        <v>0</v>
      </c>
      <c r="ASK36" s="18">
        <v>0</v>
      </c>
      <c r="ASL36" s="18">
        <v>0</v>
      </c>
      <c r="ASN36" s="18" t="s">
        <v>1569</v>
      </c>
      <c r="ASO36" s="18">
        <v>0</v>
      </c>
      <c r="ASP36" s="18">
        <v>0</v>
      </c>
      <c r="ASQ36" s="18">
        <v>0</v>
      </c>
      <c r="ASR36" s="18">
        <v>1</v>
      </c>
      <c r="ASS36" s="18">
        <v>0</v>
      </c>
      <c r="AST36" s="18">
        <v>0</v>
      </c>
      <c r="ASU36" s="18">
        <v>0</v>
      </c>
      <c r="ASV36" s="18">
        <v>0</v>
      </c>
      <c r="ASW36" s="18">
        <v>0</v>
      </c>
      <c r="ASX36" s="18">
        <v>0</v>
      </c>
      <c r="ASZ36" s="18" t="s">
        <v>1570</v>
      </c>
      <c r="ATA36" s="18">
        <v>0</v>
      </c>
      <c r="ATB36" s="18">
        <v>1</v>
      </c>
      <c r="ATC36" s="18">
        <v>0</v>
      </c>
      <c r="ATD36" s="18">
        <v>0</v>
      </c>
      <c r="ATE36" s="18">
        <v>1</v>
      </c>
      <c r="ATF36" s="18">
        <v>0</v>
      </c>
      <c r="ATG36" s="18">
        <v>0</v>
      </c>
      <c r="ATH36" s="18">
        <v>0</v>
      </c>
      <c r="ATI36" s="18">
        <v>0</v>
      </c>
      <c r="ATK36" s="18" t="s">
        <v>1602</v>
      </c>
      <c r="ATL36" s="18">
        <v>0</v>
      </c>
      <c r="ATM36" s="18">
        <v>0</v>
      </c>
      <c r="ATN36" s="18">
        <v>0</v>
      </c>
      <c r="ATO36" s="18">
        <v>0</v>
      </c>
      <c r="ATP36" s="18">
        <v>1</v>
      </c>
      <c r="ATQ36" s="18">
        <v>1</v>
      </c>
      <c r="ATR36" s="18">
        <v>1</v>
      </c>
      <c r="ATS36" s="18">
        <v>0</v>
      </c>
      <c r="ATT36" s="18">
        <v>0</v>
      </c>
      <c r="ATV36" s="18" t="s">
        <v>1316</v>
      </c>
      <c r="ATW36" s="18" t="s">
        <v>1294</v>
      </c>
      <c r="ATY36" s="18" t="s">
        <v>1591</v>
      </c>
      <c r="ATZ36" s="18" t="s">
        <v>1316</v>
      </c>
      <c r="AUA36" s="18" t="s">
        <v>1294</v>
      </c>
      <c r="AUC36" s="18" t="s">
        <v>1538</v>
      </c>
      <c r="AUI36" s="18">
        <v>430137947</v>
      </c>
      <c r="AUJ36" s="144">
        <v>45069.592731481483</v>
      </c>
      <c r="AUM36" s="18" t="s">
        <v>1319</v>
      </c>
      <c r="AUN36" s="18" t="s">
        <v>1320</v>
      </c>
      <c r="AUO36" s="18" t="s">
        <v>1321</v>
      </c>
    </row>
    <row r="37" spans="1:534 1125:1237">
      <c r="A37" s="18">
        <v>36</v>
      </c>
      <c r="B37" s="18" t="s">
        <v>1614</v>
      </c>
      <c r="C37" s="144">
        <v>45069</v>
      </c>
      <c r="D37" s="18" t="s">
        <v>1363</v>
      </c>
      <c r="E37" s="18" t="s">
        <v>1364</v>
      </c>
      <c r="F37" s="144">
        <v>45069.587822256937</v>
      </c>
      <c r="G37" s="144">
        <v>45069.591530983787</v>
      </c>
      <c r="H37" s="18" t="s">
        <v>1286</v>
      </c>
      <c r="K37" s="18" t="s">
        <v>1365</v>
      </c>
      <c r="L37" s="144">
        <v>45069</v>
      </c>
      <c r="M37" s="18" t="s">
        <v>1366</v>
      </c>
      <c r="N37" s="18" t="s">
        <v>1367</v>
      </c>
      <c r="O37" s="18" t="s">
        <v>1368</v>
      </c>
      <c r="P37" s="18" t="s">
        <v>1291</v>
      </c>
      <c r="S37" s="18" t="s">
        <v>1369</v>
      </c>
      <c r="T37" s="18" t="s">
        <v>1370</v>
      </c>
      <c r="V37" s="18" t="s">
        <v>1294</v>
      </c>
      <c r="X37" s="18" t="s">
        <v>1295</v>
      </c>
      <c r="AA37" s="18" t="s">
        <v>1372</v>
      </c>
      <c r="AB37" s="18">
        <v>0</v>
      </c>
      <c r="AC37" s="18">
        <v>0</v>
      </c>
      <c r="AD37" s="18">
        <v>0</v>
      </c>
      <c r="AE37" s="18">
        <v>1</v>
      </c>
      <c r="AF37" s="18">
        <v>1</v>
      </c>
      <c r="EK37" s="18" t="s">
        <v>1372</v>
      </c>
      <c r="EL37" s="18">
        <v>0</v>
      </c>
      <c r="EM37" s="18">
        <v>0</v>
      </c>
      <c r="EN37" s="18">
        <v>0</v>
      </c>
      <c r="EO37" s="18">
        <v>0</v>
      </c>
      <c r="EP37" s="18">
        <v>1</v>
      </c>
      <c r="EQ37" s="18">
        <v>1</v>
      </c>
      <c r="JB37" s="18" t="s">
        <v>1608</v>
      </c>
      <c r="JC37" s="18">
        <v>0</v>
      </c>
      <c r="JD37" s="18">
        <v>0</v>
      </c>
      <c r="JE37" s="18">
        <v>0</v>
      </c>
      <c r="JF37" s="18">
        <v>0</v>
      </c>
      <c r="JG37" s="18">
        <v>0</v>
      </c>
      <c r="JH37" s="18">
        <v>0</v>
      </c>
      <c r="JI37" s="18">
        <v>0</v>
      </c>
      <c r="JJ37" s="18">
        <v>0</v>
      </c>
      <c r="JK37" s="18">
        <v>0</v>
      </c>
      <c r="JL37" s="18">
        <v>0</v>
      </c>
      <c r="JM37" s="18">
        <v>0</v>
      </c>
      <c r="JN37" s="18">
        <v>0</v>
      </c>
      <c r="JO37" s="18">
        <v>1</v>
      </c>
      <c r="JP37" s="18">
        <v>0</v>
      </c>
      <c r="JQ37" s="18">
        <v>1</v>
      </c>
      <c r="JR37" s="18">
        <v>0</v>
      </c>
      <c r="JS37" s="18">
        <v>2</v>
      </c>
      <c r="JT37" s="18">
        <v>4</v>
      </c>
      <c r="PN37" s="18" t="s">
        <v>1298</v>
      </c>
      <c r="PO37" s="18">
        <v>2500</v>
      </c>
      <c r="PP37" s="18" t="s">
        <v>1300</v>
      </c>
      <c r="PS37" s="18">
        <v>30</v>
      </c>
      <c r="PT37" s="18">
        <v>30</v>
      </c>
      <c r="PU37" s="18">
        <v>1</v>
      </c>
      <c r="PV37" s="18">
        <v>600</v>
      </c>
      <c r="PW37" s="18">
        <v>0</v>
      </c>
      <c r="QM37" s="18" t="s">
        <v>1298</v>
      </c>
      <c r="QN37" s="18">
        <v>300</v>
      </c>
      <c r="QO37" s="18" t="s">
        <v>1300</v>
      </c>
      <c r="QR37" s="18">
        <v>30</v>
      </c>
      <c r="QS37" s="18">
        <v>30</v>
      </c>
      <c r="QT37" s="18">
        <v>1</v>
      </c>
      <c r="QU37" s="18">
        <v>400</v>
      </c>
      <c r="QV37" s="18">
        <v>0</v>
      </c>
      <c r="QX37" s="18" t="s">
        <v>1294</v>
      </c>
      <c r="QZ37" s="18" t="s">
        <v>1608</v>
      </c>
      <c r="RA37" s="18">
        <v>0</v>
      </c>
      <c r="RB37" s="18">
        <v>0</v>
      </c>
      <c r="RC37" s="18">
        <v>0</v>
      </c>
      <c r="RD37" s="18">
        <v>0</v>
      </c>
      <c r="RE37" s="18">
        <v>0</v>
      </c>
      <c r="RF37" s="18">
        <v>0</v>
      </c>
      <c r="RG37" s="18">
        <v>0</v>
      </c>
      <c r="RH37" s="18">
        <v>0</v>
      </c>
      <c r="RI37" s="18">
        <v>0</v>
      </c>
      <c r="RJ37" s="18">
        <v>0</v>
      </c>
      <c r="RK37" s="18">
        <v>0</v>
      </c>
      <c r="RL37" s="18">
        <v>0</v>
      </c>
      <c r="RM37" s="18">
        <v>1</v>
      </c>
      <c r="RN37" s="18">
        <v>0</v>
      </c>
      <c r="RO37" s="18">
        <v>1</v>
      </c>
      <c r="RP37" s="18">
        <v>0</v>
      </c>
      <c r="RR37" s="18" t="s">
        <v>1488</v>
      </c>
      <c r="RS37" s="18">
        <v>1</v>
      </c>
      <c r="RT37" s="18">
        <v>0</v>
      </c>
      <c r="RU37" s="18">
        <v>0</v>
      </c>
      <c r="RV37" s="18">
        <v>1</v>
      </c>
      <c r="RW37" s="18">
        <v>0</v>
      </c>
      <c r="RX37" s="18">
        <v>1</v>
      </c>
      <c r="RY37" s="18">
        <v>0</v>
      </c>
      <c r="RZ37" s="18">
        <v>0</v>
      </c>
      <c r="SA37" s="18">
        <v>0</v>
      </c>
      <c r="SB37" s="18">
        <v>0</v>
      </c>
      <c r="SC37" s="18">
        <v>0</v>
      </c>
      <c r="SF37" s="18" t="s">
        <v>1333</v>
      </c>
      <c r="SG37" s="18">
        <v>1</v>
      </c>
      <c r="SH37" s="18">
        <v>0</v>
      </c>
      <c r="SI37" s="18">
        <v>0</v>
      </c>
      <c r="SJ37" s="18">
        <v>0</v>
      </c>
      <c r="AQG37" s="18" t="s">
        <v>1309</v>
      </c>
      <c r="AQH37" s="18">
        <v>0</v>
      </c>
      <c r="AQI37" s="18">
        <v>0</v>
      </c>
      <c r="AQJ37" s="18">
        <v>0</v>
      </c>
      <c r="AQK37" s="18">
        <v>0</v>
      </c>
      <c r="AQL37" s="18">
        <v>0</v>
      </c>
      <c r="AQM37" s="18">
        <v>1</v>
      </c>
      <c r="AQN37" s="18">
        <v>0</v>
      </c>
      <c r="AQO37" s="18">
        <v>0</v>
      </c>
      <c r="AQP37" s="18">
        <v>0</v>
      </c>
      <c r="AQQ37" s="18">
        <v>0</v>
      </c>
      <c r="AQS37" s="18" t="s">
        <v>1428</v>
      </c>
      <c r="AQT37" s="18">
        <v>0</v>
      </c>
      <c r="AQU37" s="18">
        <v>0</v>
      </c>
      <c r="AQV37" s="18">
        <v>0</v>
      </c>
      <c r="AQW37" s="18">
        <v>1</v>
      </c>
      <c r="AQX37" s="18">
        <v>0</v>
      </c>
      <c r="AQY37" s="18">
        <v>0</v>
      </c>
      <c r="AQZ37" s="18">
        <v>0</v>
      </c>
      <c r="ARA37" s="18">
        <v>0</v>
      </c>
      <c r="ARB37" s="18">
        <v>0</v>
      </c>
      <c r="ARC37" s="18">
        <v>0</v>
      </c>
      <c r="ARD37" s="18">
        <v>0</v>
      </c>
      <c r="ARF37" s="18" t="s">
        <v>1328</v>
      </c>
      <c r="ARG37" s="18" t="s">
        <v>1312</v>
      </c>
      <c r="ARH37" s="18">
        <v>0</v>
      </c>
      <c r="ARI37" s="18">
        <v>1</v>
      </c>
      <c r="ARJ37" s="18">
        <v>0</v>
      </c>
      <c r="ARK37" s="18">
        <v>0</v>
      </c>
      <c r="ARL37" s="18">
        <v>0</v>
      </c>
      <c r="ARM37" s="18">
        <v>0</v>
      </c>
      <c r="ARO37" s="18" t="s">
        <v>1315</v>
      </c>
      <c r="ARP37" s="18">
        <v>0</v>
      </c>
      <c r="ARQ37" s="18">
        <v>0</v>
      </c>
      <c r="ARR37" s="18">
        <v>0</v>
      </c>
      <c r="ARS37" s="18">
        <v>0</v>
      </c>
      <c r="ART37" s="18">
        <v>0</v>
      </c>
      <c r="ARU37" s="18">
        <v>0</v>
      </c>
      <c r="ARV37" s="18">
        <v>0</v>
      </c>
      <c r="ARW37" s="18">
        <v>0</v>
      </c>
      <c r="ARX37" s="18">
        <v>1</v>
      </c>
      <c r="ARY37" s="18">
        <v>0</v>
      </c>
      <c r="ASB37" s="18" t="s">
        <v>1383</v>
      </c>
      <c r="ASC37" s="18" t="s">
        <v>1615</v>
      </c>
      <c r="ASD37" s="18">
        <v>0</v>
      </c>
      <c r="ASE37" s="18">
        <v>0</v>
      </c>
      <c r="ASF37" s="18">
        <v>0</v>
      </c>
      <c r="ASG37" s="18">
        <v>1</v>
      </c>
      <c r="ASH37" s="18">
        <v>1</v>
      </c>
      <c r="ASI37" s="18">
        <v>1</v>
      </c>
      <c r="ASJ37" s="18">
        <v>0</v>
      </c>
      <c r="ASK37" s="18">
        <v>0</v>
      </c>
      <c r="ASL37" s="18">
        <v>0</v>
      </c>
      <c r="ASN37" s="18" t="s">
        <v>1569</v>
      </c>
      <c r="ASO37" s="18">
        <v>0</v>
      </c>
      <c r="ASP37" s="18">
        <v>0</v>
      </c>
      <c r="ASQ37" s="18">
        <v>0</v>
      </c>
      <c r="ASR37" s="18">
        <v>1</v>
      </c>
      <c r="ASS37" s="18">
        <v>0</v>
      </c>
      <c r="AST37" s="18">
        <v>0</v>
      </c>
      <c r="ASU37" s="18">
        <v>0</v>
      </c>
      <c r="ASV37" s="18">
        <v>0</v>
      </c>
      <c r="ASW37" s="18">
        <v>0</v>
      </c>
      <c r="ASX37" s="18">
        <v>0</v>
      </c>
      <c r="ASZ37" s="18" t="s">
        <v>1422</v>
      </c>
      <c r="ATA37" s="18">
        <v>0</v>
      </c>
      <c r="ATB37" s="18">
        <v>0</v>
      </c>
      <c r="ATC37" s="18">
        <v>0</v>
      </c>
      <c r="ATD37" s="18">
        <v>0</v>
      </c>
      <c r="ATE37" s="18">
        <v>1</v>
      </c>
      <c r="ATF37" s="18">
        <v>0</v>
      </c>
      <c r="ATG37" s="18">
        <v>0</v>
      </c>
      <c r="ATH37" s="18">
        <v>0</v>
      </c>
      <c r="ATI37" s="18">
        <v>0</v>
      </c>
      <c r="ATK37" s="18" t="s">
        <v>1451</v>
      </c>
      <c r="ATL37" s="18">
        <v>0</v>
      </c>
      <c r="ATM37" s="18">
        <v>0</v>
      </c>
      <c r="ATN37" s="18">
        <v>0</v>
      </c>
      <c r="ATO37" s="18">
        <v>0</v>
      </c>
      <c r="ATP37" s="18">
        <v>1</v>
      </c>
      <c r="ATQ37" s="18">
        <v>1</v>
      </c>
      <c r="ATR37" s="18">
        <v>1</v>
      </c>
      <c r="ATS37" s="18">
        <v>0</v>
      </c>
      <c r="ATT37" s="18">
        <v>0</v>
      </c>
      <c r="ATV37" s="18" t="s">
        <v>1316</v>
      </c>
      <c r="ATW37" s="18" t="s">
        <v>1294</v>
      </c>
      <c r="ATY37" s="18" t="s">
        <v>1616</v>
      </c>
      <c r="ATZ37" s="18" t="s">
        <v>1316</v>
      </c>
      <c r="AUA37" s="18" t="s">
        <v>1294</v>
      </c>
      <c r="AUC37" s="18" t="s">
        <v>1538</v>
      </c>
      <c r="AUI37" s="18">
        <v>430137996</v>
      </c>
      <c r="AUJ37" s="144">
        <v>45069.592766203699</v>
      </c>
      <c r="AUM37" s="18" t="s">
        <v>1319</v>
      </c>
      <c r="AUN37" s="18" t="s">
        <v>1320</v>
      </c>
      <c r="AUO37" s="18" t="s">
        <v>1321</v>
      </c>
    </row>
    <row r="38" spans="1:534 1125:1237">
      <c r="A38" s="18">
        <v>37</v>
      </c>
      <c r="B38" s="18" t="s">
        <v>1617</v>
      </c>
      <c r="C38" s="144">
        <v>45070</v>
      </c>
      <c r="D38" s="18" t="s">
        <v>1618</v>
      </c>
      <c r="E38" s="18" t="s">
        <v>1619</v>
      </c>
      <c r="F38" s="144">
        <v>45070.345621469911</v>
      </c>
      <c r="G38" s="144">
        <v>45070.358865486109</v>
      </c>
      <c r="H38" s="18" t="s">
        <v>1286</v>
      </c>
      <c r="K38" s="18" t="s">
        <v>1620</v>
      </c>
      <c r="L38" s="144">
        <v>45070</v>
      </c>
      <c r="M38" s="18" t="s">
        <v>1288</v>
      </c>
      <c r="N38" s="18" t="s">
        <v>1621</v>
      </c>
      <c r="O38" s="18" t="s">
        <v>1622</v>
      </c>
      <c r="P38" s="18" t="s">
        <v>1291</v>
      </c>
      <c r="S38" s="18" t="s">
        <v>1623</v>
      </c>
      <c r="T38" s="18" t="s">
        <v>1624</v>
      </c>
      <c r="V38" s="18" t="s">
        <v>1294</v>
      </c>
      <c r="X38" s="18" t="s">
        <v>1295</v>
      </c>
      <c r="AA38" s="18" t="s">
        <v>1371</v>
      </c>
      <c r="AB38" s="18">
        <v>1</v>
      </c>
      <c r="AC38" s="18">
        <v>0</v>
      </c>
      <c r="AD38" s="18">
        <v>0</v>
      </c>
      <c r="AE38" s="18">
        <v>0</v>
      </c>
      <c r="AF38" s="18">
        <v>1</v>
      </c>
      <c r="AH38" s="18" t="s">
        <v>1298</v>
      </c>
      <c r="AI38" s="18">
        <v>1500</v>
      </c>
      <c r="AJ38" s="18" t="s">
        <v>1500</v>
      </c>
      <c r="AM38" s="18">
        <v>30</v>
      </c>
      <c r="AN38" s="18">
        <v>60</v>
      </c>
      <c r="AO38" s="18">
        <v>1</v>
      </c>
      <c r="AP38" s="18">
        <v>100</v>
      </c>
      <c r="AQ38" s="18">
        <v>0</v>
      </c>
      <c r="BW38" s="18" t="s">
        <v>1294</v>
      </c>
      <c r="BY38" s="18" t="s">
        <v>1371</v>
      </c>
      <c r="BZ38" s="18">
        <v>1</v>
      </c>
      <c r="CA38" s="18">
        <v>0</v>
      </c>
      <c r="CB38" s="18">
        <v>0</v>
      </c>
      <c r="CC38" s="18">
        <v>0</v>
      </c>
      <c r="CE38" s="18" t="s">
        <v>1301</v>
      </c>
      <c r="CF38" s="18">
        <v>1</v>
      </c>
      <c r="CG38" s="18">
        <v>0</v>
      </c>
      <c r="CH38" s="18">
        <v>0</v>
      </c>
      <c r="CI38" s="18">
        <v>0</v>
      </c>
      <c r="CJ38" s="18">
        <v>0</v>
      </c>
      <c r="CK38" s="18">
        <v>0</v>
      </c>
      <c r="CL38" s="18">
        <v>0</v>
      </c>
      <c r="CM38" s="18">
        <v>0</v>
      </c>
      <c r="CN38" s="18">
        <v>0</v>
      </c>
      <c r="CO38" s="18">
        <v>0</v>
      </c>
      <c r="CP38" s="18">
        <v>0</v>
      </c>
      <c r="CS38" s="18" t="s">
        <v>1324</v>
      </c>
      <c r="CT38" s="18">
        <v>0</v>
      </c>
      <c r="CU38" s="18">
        <v>1</v>
      </c>
      <c r="CV38" s="18">
        <v>0</v>
      </c>
      <c r="CW38" s="18">
        <v>0</v>
      </c>
      <c r="CX38" s="18" t="s">
        <v>1371</v>
      </c>
      <c r="CY38" s="18">
        <v>1</v>
      </c>
      <c r="CZ38" s="18">
        <v>0</v>
      </c>
      <c r="DA38" s="18">
        <v>0</v>
      </c>
      <c r="DB38" s="18">
        <v>0</v>
      </c>
      <c r="DC38" s="18" t="s">
        <v>1325</v>
      </c>
      <c r="DD38" s="18">
        <v>1</v>
      </c>
      <c r="DE38" s="18">
        <v>0</v>
      </c>
      <c r="DF38" s="18">
        <v>0</v>
      </c>
      <c r="DG38" s="18">
        <v>0</v>
      </c>
      <c r="DH38" s="18">
        <v>0</v>
      </c>
      <c r="DI38" s="18">
        <v>0</v>
      </c>
      <c r="DJ38" s="18">
        <v>0</v>
      </c>
      <c r="DK38" s="18">
        <v>0</v>
      </c>
      <c r="DL38" s="18">
        <v>0</v>
      </c>
      <c r="DM38" s="18">
        <v>0</v>
      </c>
      <c r="DN38" s="18">
        <v>0</v>
      </c>
      <c r="DO38" s="18">
        <v>0</v>
      </c>
      <c r="EK38" s="18" t="s">
        <v>1372</v>
      </c>
      <c r="EL38" s="18">
        <v>0</v>
      </c>
      <c r="EM38" s="18">
        <v>0</v>
      </c>
      <c r="EN38" s="18">
        <v>0</v>
      </c>
      <c r="EO38" s="18">
        <v>0</v>
      </c>
      <c r="EP38" s="18">
        <v>1</v>
      </c>
      <c r="EQ38" s="18">
        <v>1</v>
      </c>
      <c r="JB38" s="18" t="s">
        <v>1625</v>
      </c>
      <c r="JC38" s="18">
        <v>0</v>
      </c>
      <c r="JD38" s="18">
        <v>0</v>
      </c>
      <c r="JE38" s="18">
        <v>0</v>
      </c>
      <c r="JF38" s="18">
        <v>0</v>
      </c>
      <c r="JG38" s="18">
        <v>0</v>
      </c>
      <c r="JH38" s="18">
        <v>0</v>
      </c>
      <c r="JI38" s="18">
        <v>1</v>
      </c>
      <c r="JJ38" s="18">
        <v>0</v>
      </c>
      <c r="JK38" s="18">
        <v>1</v>
      </c>
      <c r="JL38" s="18">
        <v>0</v>
      </c>
      <c r="JM38" s="18">
        <v>0</v>
      </c>
      <c r="JN38" s="18">
        <v>0</v>
      </c>
      <c r="JO38" s="18">
        <v>0</v>
      </c>
      <c r="JP38" s="18">
        <v>0</v>
      </c>
      <c r="JQ38" s="18">
        <v>0</v>
      </c>
      <c r="JR38" s="18">
        <v>0</v>
      </c>
      <c r="JS38" s="18">
        <v>2</v>
      </c>
      <c r="JT38" s="18">
        <v>4</v>
      </c>
      <c r="MT38" s="18" t="s">
        <v>1298</v>
      </c>
      <c r="MU38" s="18">
        <v>150</v>
      </c>
      <c r="MV38" s="18" t="s">
        <v>1500</v>
      </c>
      <c r="MY38" s="18">
        <v>30</v>
      </c>
      <c r="MZ38" s="18">
        <v>60</v>
      </c>
      <c r="NA38" s="18">
        <v>1</v>
      </c>
      <c r="NB38" s="18">
        <v>240</v>
      </c>
      <c r="NC38" s="18">
        <v>0</v>
      </c>
      <c r="NV38" s="18" t="s">
        <v>1298</v>
      </c>
      <c r="NW38" s="18">
        <v>1000</v>
      </c>
      <c r="NX38" s="18" t="s">
        <v>1500</v>
      </c>
      <c r="OA38" s="18">
        <v>30</v>
      </c>
      <c r="OB38" s="18">
        <v>60</v>
      </c>
      <c r="OC38" s="18">
        <v>1</v>
      </c>
      <c r="OD38" s="18">
        <v>120</v>
      </c>
      <c r="OE38" s="18">
        <v>0</v>
      </c>
      <c r="QX38" s="18" t="s">
        <v>1294</v>
      </c>
      <c r="QZ38" s="18" t="s">
        <v>1625</v>
      </c>
      <c r="RA38" s="18">
        <v>0</v>
      </c>
      <c r="RB38" s="18">
        <v>0</v>
      </c>
      <c r="RC38" s="18">
        <v>0</v>
      </c>
      <c r="RD38" s="18">
        <v>0</v>
      </c>
      <c r="RE38" s="18">
        <v>0</v>
      </c>
      <c r="RF38" s="18">
        <v>0</v>
      </c>
      <c r="RG38" s="18">
        <v>1</v>
      </c>
      <c r="RH38" s="18">
        <v>0</v>
      </c>
      <c r="RI38" s="18">
        <v>1</v>
      </c>
      <c r="RJ38" s="18">
        <v>0</v>
      </c>
      <c r="RK38" s="18">
        <v>0</v>
      </c>
      <c r="RL38" s="18">
        <v>0</v>
      </c>
      <c r="RM38" s="18">
        <v>0</v>
      </c>
      <c r="RN38" s="18">
        <v>0</v>
      </c>
      <c r="RO38" s="18">
        <v>0</v>
      </c>
      <c r="RP38" s="18">
        <v>0</v>
      </c>
      <c r="RR38" s="18" t="s">
        <v>1301</v>
      </c>
      <c r="RS38" s="18">
        <v>1</v>
      </c>
      <c r="RT38" s="18">
        <v>0</v>
      </c>
      <c r="RU38" s="18">
        <v>0</v>
      </c>
      <c r="RV38" s="18">
        <v>0</v>
      </c>
      <c r="RW38" s="18">
        <v>0</v>
      </c>
      <c r="RX38" s="18">
        <v>0</v>
      </c>
      <c r="RY38" s="18">
        <v>0</v>
      </c>
      <c r="RZ38" s="18">
        <v>0</v>
      </c>
      <c r="SA38" s="18">
        <v>0</v>
      </c>
      <c r="SB38" s="18">
        <v>0</v>
      </c>
      <c r="SC38" s="18">
        <v>0</v>
      </c>
      <c r="SF38" s="18" t="s">
        <v>1324</v>
      </c>
      <c r="SG38" s="18">
        <v>0</v>
      </c>
      <c r="SH38" s="18">
        <v>1</v>
      </c>
      <c r="SI38" s="18">
        <v>0</v>
      </c>
      <c r="SJ38" s="18">
        <v>0</v>
      </c>
      <c r="SK38" s="18" t="s">
        <v>1625</v>
      </c>
      <c r="SL38" s="18">
        <v>0</v>
      </c>
      <c r="SM38" s="18">
        <v>0</v>
      </c>
      <c r="SN38" s="18">
        <v>0</v>
      </c>
      <c r="SO38" s="18">
        <v>0</v>
      </c>
      <c r="SP38" s="18">
        <v>0</v>
      </c>
      <c r="SQ38" s="18">
        <v>0</v>
      </c>
      <c r="SR38" s="18">
        <v>1</v>
      </c>
      <c r="SS38" s="18">
        <v>0</v>
      </c>
      <c r="ST38" s="18">
        <v>1</v>
      </c>
      <c r="SU38" s="18">
        <v>0</v>
      </c>
      <c r="SV38" s="18">
        <v>0</v>
      </c>
      <c r="SW38" s="18">
        <v>0</v>
      </c>
      <c r="SX38" s="18">
        <v>0</v>
      </c>
      <c r="SY38" s="18">
        <v>0</v>
      </c>
      <c r="SZ38" s="18">
        <v>0</v>
      </c>
      <c r="TA38" s="18">
        <v>0</v>
      </c>
      <c r="TB38" s="18" t="s">
        <v>1325</v>
      </c>
      <c r="TC38" s="18">
        <v>1</v>
      </c>
      <c r="TD38" s="18">
        <v>0</v>
      </c>
      <c r="TE38" s="18">
        <v>0</v>
      </c>
      <c r="TF38" s="18">
        <v>0</v>
      </c>
      <c r="TG38" s="18">
        <v>0</v>
      </c>
      <c r="TH38" s="18">
        <v>0</v>
      </c>
      <c r="TI38" s="18">
        <v>0</v>
      </c>
      <c r="TJ38" s="18">
        <v>0</v>
      </c>
      <c r="TK38" s="18">
        <v>0</v>
      </c>
      <c r="TL38" s="18">
        <v>0</v>
      </c>
      <c r="TM38" s="18">
        <v>0</v>
      </c>
      <c r="TN38" s="18">
        <v>0</v>
      </c>
      <c r="AQG38" s="18" t="s">
        <v>1395</v>
      </c>
      <c r="AQH38" s="18">
        <v>0</v>
      </c>
      <c r="AQI38" s="18">
        <v>0</v>
      </c>
      <c r="AQJ38" s="18">
        <v>1</v>
      </c>
      <c r="AQK38" s="18">
        <v>0</v>
      </c>
      <c r="AQL38" s="18">
        <v>0</v>
      </c>
      <c r="AQM38" s="18">
        <v>0</v>
      </c>
      <c r="AQN38" s="18">
        <v>0</v>
      </c>
      <c r="AQO38" s="18">
        <v>0</v>
      </c>
      <c r="AQP38" s="18">
        <v>0</v>
      </c>
      <c r="AQQ38" s="18">
        <v>0</v>
      </c>
      <c r="AQS38" s="18" t="s">
        <v>1406</v>
      </c>
      <c r="AQT38" s="18">
        <v>0</v>
      </c>
      <c r="AQU38" s="18">
        <v>0</v>
      </c>
      <c r="AQV38" s="18">
        <v>1</v>
      </c>
      <c r="AQW38" s="18">
        <v>0</v>
      </c>
      <c r="AQX38" s="18">
        <v>0</v>
      </c>
      <c r="AQY38" s="18">
        <v>0</v>
      </c>
      <c r="AQZ38" s="18">
        <v>0</v>
      </c>
      <c r="ARA38" s="18">
        <v>0</v>
      </c>
      <c r="ARB38" s="18">
        <v>0</v>
      </c>
      <c r="ARC38" s="18">
        <v>0</v>
      </c>
      <c r="ARD38" s="18">
        <v>0</v>
      </c>
      <c r="ARF38" s="18" t="s">
        <v>1328</v>
      </c>
      <c r="ARG38" s="18" t="s">
        <v>1312</v>
      </c>
      <c r="ARH38" s="18">
        <v>0</v>
      </c>
      <c r="ARI38" s="18">
        <v>1</v>
      </c>
      <c r="ARJ38" s="18">
        <v>0</v>
      </c>
      <c r="ARK38" s="18">
        <v>0</v>
      </c>
      <c r="ARL38" s="18">
        <v>0</v>
      </c>
      <c r="ARM38" s="18">
        <v>0</v>
      </c>
      <c r="ARO38" s="18" t="s">
        <v>1372</v>
      </c>
      <c r="ARP38" s="18">
        <v>1</v>
      </c>
      <c r="ARQ38" s="18">
        <v>0</v>
      </c>
      <c r="ARR38" s="18">
        <v>0</v>
      </c>
      <c r="ARS38" s="18">
        <v>0</v>
      </c>
      <c r="ART38" s="18">
        <v>0</v>
      </c>
      <c r="ARU38" s="18">
        <v>0</v>
      </c>
      <c r="ARV38" s="18">
        <v>0</v>
      </c>
      <c r="ARW38" s="18">
        <v>0</v>
      </c>
      <c r="ARX38" s="18">
        <v>0</v>
      </c>
      <c r="ARY38" s="18">
        <v>0</v>
      </c>
      <c r="ASB38" s="18" t="s">
        <v>1383</v>
      </c>
      <c r="ASC38" s="18" t="s">
        <v>1372</v>
      </c>
      <c r="ASD38" s="18">
        <v>1</v>
      </c>
      <c r="ASE38" s="18">
        <v>0</v>
      </c>
      <c r="ASF38" s="18">
        <v>0</v>
      </c>
      <c r="ASG38" s="18">
        <v>0</v>
      </c>
      <c r="ASH38" s="18">
        <v>0</v>
      </c>
      <c r="ASI38" s="18">
        <v>0</v>
      </c>
      <c r="ASJ38" s="18">
        <v>0</v>
      </c>
      <c r="ASK38" s="18">
        <v>0</v>
      </c>
      <c r="ASL38" s="18">
        <v>0</v>
      </c>
      <c r="ASN38" s="18" t="s">
        <v>1372</v>
      </c>
      <c r="ASO38" s="18">
        <v>1</v>
      </c>
      <c r="ASP38" s="18">
        <v>0</v>
      </c>
      <c r="ASQ38" s="18">
        <v>0</v>
      </c>
      <c r="ASR38" s="18">
        <v>0</v>
      </c>
      <c r="ASS38" s="18">
        <v>0</v>
      </c>
      <c r="AST38" s="18">
        <v>0</v>
      </c>
      <c r="ASU38" s="18">
        <v>0</v>
      </c>
      <c r="ASV38" s="18">
        <v>0</v>
      </c>
      <c r="ASW38" s="18">
        <v>0</v>
      </c>
      <c r="ASX38" s="18">
        <v>0</v>
      </c>
      <c r="ASZ38" s="18" t="s">
        <v>1372</v>
      </c>
      <c r="ATA38" s="18">
        <v>1</v>
      </c>
      <c r="ATB38" s="18">
        <v>0</v>
      </c>
      <c r="ATC38" s="18">
        <v>0</v>
      </c>
      <c r="ATD38" s="18">
        <v>0</v>
      </c>
      <c r="ATE38" s="18">
        <v>0</v>
      </c>
      <c r="ATF38" s="18">
        <v>0</v>
      </c>
      <c r="ATG38" s="18">
        <v>0</v>
      </c>
      <c r="ATH38" s="18">
        <v>0</v>
      </c>
      <c r="ATI38" s="18">
        <v>0</v>
      </c>
      <c r="ATK38" s="18" t="s">
        <v>1626</v>
      </c>
      <c r="ATL38" s="18">
        <v>0</v>
      </c>
      <c r="ATM38" s="18">
        <v>0</v>
      </c>
      <c r="ATN38" s="18">
        <v>0</v>
      </c>
      <c r="ATO38" s="18">
        <v>0</v>
      </c>
      <c r="ATP38" s="18">
        <v>1</v>
      </c>
      <c r="ATQ38" s="18">
        <v>0</v>
      </c>
      <c r="ATR38" s="18">
        <v>0</v>
      </c>
      <c r="ATS38" s="18">
        <v>0</v>
      </c>
      <c r="ATT38" s="18">
        <v>0</v>
      </c>
      <c r="ATV38" s="18" t="s">
        <v>1510</v>
      </c>
      <c r="ATW38" s="18" t="s">
        <v>1294</v>
      </c>
      <c r="ATX38" s="18" t="s">
        <v>1627</v>
      </c>
      <c r="ATZ38" s="18" t="s">
        <v>1510</v>
      </c>
      <c r="AUA38" s="18" t="s">
        <v>1294</v>
      </c>
      <c r="AUB38" s="18" t="s">
        <v>1628</v>
      </c>
      <c r="AUI38" s="18">
        <v>430564670</v>
      </c>
      <c r="AUJ38" s="144">
        <v>45070.416412037041</v>
      </c>
      <c r="AUM38" s="18" t="s">
        <v>1319</v>
      </c>
      <c r="AUN38" s="18" t="s">
        <v>1320</v>
      </c>
      <c r="AUO38" s="18" t="s">
        <v>1321</v>
      </c>
    </row>
    <row r="39" spans="1:534 1125:1237">
      <c r="A39" s="18">
        <v>38</v>
      </c>
      <c r="B39" s="18" t="s">
        <v>1629</v>
      </c>
      <c r="C39" s="144">
        <v>45070</v>
      </c>
      <c r="D39" s="18" t="s">
        <v>1618</v>
      </c>
      <c r="E39" s="18" t="s">
        <v>1619</v>
      </c>
      <c r="F39" s="144">
        <v>45070.359375960637</v>
      </c>
      <c r="G39" s="144">
        <v>45070.376671203703</v>
      </c>
      <c r="H39" s="18" t="s">
        <v>1286</v>
      </c>
      <c r="K39" s="18" t="s">
        <v>1620</v>
      </c>
      <c r="L39" s="144">
        <v>45070</v>
      </c>
      <c r="M39" s="18" t="s">
        <v>1288</v>
      </c>
      <c r="N39" s="18" t="s">
        <v>1621</v>
      </c>
      <c r="O39" s="18" t="s">
        <v>1622</v>
      </c>
      <c r="P39" s="18" t="s">
        <v>1291</v>
      </c>
      <c r="S39" s="18" t="s">
        <v>1623</v>
      </c>
      <c r="T39" s="18" t="s">
        <v>1624</v>
      </c>
      <c r="V39" s="18" t="s">
        <v>1294</v>
      </c>
      <c r="X39" s="18" t="s">
        <v>1295</v>
      </c>
      <c r="AA39" s="18" t="s">
        <v>1630</v>
      </c>
      <c r="AB39" s="18">
        <v>1</v>
      </c>
      <c r="AC39" s="18">
        <v>0</v>
      </c>
      <c r="AD39" s="18">
        <v>1</v>
      </c>
      <c r="AE39" s="18">
        <v>0</v>
      </c>
      <c r="AF39" s="18">
        <v>2</v>
      </c>
      <c r="AH39" s="18" t="s">
        <v>1298</v>
      </c>
      <c r="AI39" s="18">
        <v>1000</v>
      </c>
      <c r="AJ39" s="18" t="s">
        <v>1500</v>
      </c>
      <c r="AM39" s="18">
        <v>30</v>
      </c>
      <c r="AN39" s="18">
        <v>60</v>
      </c>
      <c r="AO39" s="18">
        <v>1</v>
      </c>
      <c r="AP39" s="18">
        <v>24</v>
      </c>
      <c r="AQ39" s="18">
        <v>0</v>
      </c>
      <c r="BH39" s="18" t="s">
        <v>1298</v>
      </c>
      <c r="BI39" s="18" t="s">
        <v>1426</v>
      </c>
      <c r="BJ39" s="18">
        <v>0</v>
      </c>
      <c r="BK39" s="18">
        <v>1</v>
      </c>
      <c r="BM39" s="18">
        <v>500</v>
      </c>
      <c r="BN39" s="18" t="s">
        <v>1500</v>
      </c>
      <c r="BQ39" s="18">
        <v>30</v>
      </c>
      <c r="BR39" s="18">
        <v>60</v>
      </c>
      <c r="BS39" s="18">
        <v>1</v>
      </c>
      <c r="BT39" s="18">
        <v>48</v>
      </c>
      <c r="BU39" s="18">
        <v>0</v>
      </c>
      <c r="BW39" s="18" t="s">
        <v>1294</v>
      </c>
      <c r="BY39" s="18" t="s">
        <v>1630</v>
      </c>
      <c r="BZ39" s="18">
        <v>1</v>
      </c>
      <c r="CA39" s="18">
        <v>0</v>
      </c>
      <c r="CB39" s="18">
        <v>1</v>
      </c>
      <c r="CC39" s="18">
        <v>0</v>
      </c>
      <c r="CE39" s="18" t="s">
        <v>1301</v>
      </c>
      <c r="CF39" s="18">
        <v>1</v>
      </c>
      <c r="CG39" s="18">
        <v>0</v>
      </c>
      <c r="CH39" s="18">
        <v>0</v>
      </c>
      <c r="CI39" s="18">
        <v>0</v>
      </c>
      <c r="CJ39" s="18">
        <v>0</v>
      </c>
      <c r="CK39" s="18">
        <v>0</v>
      </c>
      <c r="CL39" s="18">
        <v>0</v>
      </c>
      <c r="CM39" s="18">
        <v>0</v>
      </c>
      <c r="CN39" s="18">
        <v>0</v>
      </c>
      <c r="CO39" s="18">
        <v>0</v>
      </c>
      <c r="CP39" s="18">
        <v>0</v>
      </c>
      <c r="CS39" s="18" t="s">
        <v>1324</v>
      </c>
      <c r="CT39" s="18">
        <v>0</v>
      </c>
      <c r="CU39" s="18">
        <v>1</v>
      </c>
      <c r="CV39" s="18">
        <v>0</v>
      </c>
      <c r="CW39" s="18">
        <v>0</v>
      </c>
      <c r="CX39" s="18" t="s">
        <v>1630</v>
      </c>
      <c r="CY39" s="18">
        <v>1</v>
      </c>
      <c r="CZ39" s="18">
        <v>0</v>
      </c>
      <c r="DA39" s="18">
        <v>1</v>
      </c>
      <c r="DB39" s="18">
        <v>0</v>
      </c>
      <c r="DC39" s="18" t="s">
        <v>1325</v>
      </c>
      <c r="DD39" s="18">
        <v>1</v>
      </c>
      <c r="DE39" s="18">
        <v>0</v>
      </c>
      <c r="DF39" s="18">
        <v>0</v>
      </c>
      <c r="DG39" s="18">
        <v>0</v>
      </c>
      <c r="DH39" s="18">
        <v>0</v>
      </c>
      <c r="DI39" s="18">
        <v>0</v>
      </c>
      <c r="DJ39" s="18">
        <v>0</v>
      </c>
      <c r="DK39" s="18">
        <v>0</v>
      </c>
      <c r="DL39" s="18">
        <v>0</v>
      </c>
      <c r="DM39" s="18">
        <v>0</v>
      </c>
      <c r="DN39" s="18">
        <v>0</v>
      </c>
      <c r="DO39" s="18">
        <v>0</v>
      </c>
      <c r="EK39" s="18" t="s">
        <v>1631</v>
      </c>
      <c r="EL39" s="18">
        <v>1</v>
      </c>
      <c r="EM39" s="18">
        <v>0</v>
      </c>
      <c r="EN39" s="18">
        <v>0</v>
      </c>
      <c r="EO39" s="18">
        <v>0</v>
      </c>
      <c r="EP39" s="18">
        <v>0</v>
      </c>
      <c r="EQ39" s="18">
        <v>1</v>
      </c>
      <c r="ES39" s="18" t="s">
        <v>1298</v>
      </c>
      <c r="ET39" s="18">
        <v>7000</v>
      </c>
      <c r="EU39" s="18" t="s">
        <v>1500</v>
      </c>
      <c r="EX39" s="18">
        <v>30</v>
      </c>
      <c r="EY39" s="18">
        <v>60</v>
      </c>
      <c r="EZ39" s="18">
        <v>1</v>
      </c>
      <c r="FA39" s="18">
        <v>50</v>
      </c>
      <c r="FB39" s="18">
        <v>0</v>
      </c>
      <c r="GK39" s="18" t="s">
        <v>1294</v>
      </c>
      <c r="GM39" s="18" t="s">
        <v>1631</v>
      </c>
      <c r="GN39" s="18">
        <v>1</v>
      </c>
      <c r="GO39" s="18">
        <v>0</v>
      </c>
      <c r="GP39" s="18">
        <v>0</v>
      </c>
      <c r="GQ39" s="18">
        <v>0</v>
      </c>
      <c r="GR39" s="18">
        <v>0</v>
      </c>
      <c r="GT39" s="18" t="s">
        <v>1301</v>
      </c>
      <c r="GU39" s="18">
        <v>1</v>
      </c>
      <c r="GV39" s="18">
        <v>0</v>
      </c>
      <c r="GW39" s="18">
        <v>0</v>
      </c>
      <c r="GX39" s="18">
        <v>0</v>
      </c>
      <c r="GY39" s="18">
        <v>0</v>
      </c>
      <c r="GZ39" s="18">
        <v>0</v>
      </c>
      <c r="HA39" s="18">
        <v>0</v>
      </c>
      <c r="HB39" s="18">
        <v>0</v>
      </c>
      <c r="HC39" s="18">
        <v>0</v>
      </c>
      <c r="HD39" s="18">
        <v>0</v>
      </c>
      <c r="HE39" s="18">
        <v>0</v>
      </c>
      <c r="HH39" s="18" t="s">
        <v>1324</v>
      </c>
      <c r="HI39" s="18">
        <v>0</v>
      </c>
      <c r="HJ39" s="18">
        <v>1</v>
      </c>
      <c r="HK39" s="18">
        <v>0</v>
      </c>
      <c r="HL39" s="18">
        <v>0</v>
      </c>
      <c r="HM39" s="18" t="s">
        <v>1631</v>
      </c>
      <c r="HN39" s="18">
        <v>1</v>
      </c>
      <c r="HO39" s="18">
        <v>0</v>
      </c>
      <c r="HP39" s="18">
        <v>0</v>
      </c>
      <c r="HQ39" s="18">
        <v>0</v>
      </c>
      <c r="HR39" s="18">
        <v>0</v>
      </c>
      <c r="HS39" s="18" t="s">
        <v>1325</v>
      </c>
      <c r="HT39" s="18">
        <v>1</v>
      </c>
      <c r="HU39" s="18">
        <v>0</v>
      </c>
      <c r="HV39" s="18">
        <v>0</v>
      </c>
      <c r="HW39" s="18">
        <v>0</v>
      </c>
      <c r="HX39" s="18">
        <v>0</v>
      </c>
      <c r="HY39" s="18">
        <v>0</v>
      </c>
      <c r="HZ39" s="18">
        <v>0</v>
      </c>
      <c r="IA39" s="18">
        <v>0</v>
      </c>
      <c r="IB39" s="18">
        <v>0</v>
      </c>
      <c r="IC39" s="18">
        <v>0</v>
      </c>
      <c r="ID39" s="18">
        <v>0</v>
      </c>
      <c r="IE39" s="18">
        <v>0</v>
      </c>
      <c r="JB39" s="18" t="s">
        <v>1632</v>
      </c>
      <c r="JC39" s="18">
        <v>0</v>
      </c>
      <c r="JD39" s="18">
        <v>0</v>
      </c>
      <c r="JE39" s="18">
        <v>0</v>
      </c>
      <c r="JF39" s="18">
        <v>0</v>
      </c>
      <c r="JG39" s="18">
        <v>0</v>
      </c>
      <c r="JH39" s="18">
        <v>1</v>
      </c>
      <c r="JI39" s="18">
        <v>1</v>
      </c>
      <c r="JJ39" s="18">
        <v>1</v>
      </c>
      <c r="JK39" s="18">
        <v>1</v>
      </c>
      <c r="JL39" s="18">
        <v>1</v>
      </c>
      <c r="JM39" s="18">
        <v>1</v>
      </c>
      <c r="JN39" s="18">
        <v>1</v>
      </c>
      <c r="JO39" s="18">
        <v>0</v>
      </c>
      <c r="JP39" s="18">
        <v>0</v>
      </c>
      <c r="JQ39" s="18">
        <v>0</v>
      </c>
      <c r="JR39" s="18">
        <v>0</v>
      </c>
      <c r="JS39" s="18">
        <v>7</v>
      </c>
      <c r="JT39" s="18">
        <v>10</v>
      </c>
      <c r="MI39" s="18" t="s">
        <v>1298</v>
      </c>
      <c r="MJ39" s="18">
        <v>500</v>
      </c>
      <c r="MK39" s="18" t="s">
        <v>1500</v>
      </c>
      <c r="MN39" s="18">
        <v>30</v>
      </c>
      <c r="MO39" s="18">
        <v>60</v>
      </c>
      <c r="MP39" s="18">
        <v>1</v>
      </c>
      <c r="MQ39" s="18">
        <v>24</v>
      </c>
      <c r="MR39" s="18">
        <v>0</v>
      </c>
      <c r="MT39" s="18" t="s">
        <v>1298</v>
      </c>
      <c r="MU39" s="18">
        <v>200</v>
      </c>
      <c r="MV39" s="18" t="s">
        <v>1500</v>
      </c>
      <c r="MY39" s="18">
        <v>40</v>
      </c>
      <c r="MZ39" s="18">
        <v>45</v>
      </c>
      <c r="NA39" s="18">
        <v>1</v>
      </c>
      <c r="NB39" s="18">
        <v>120</v>
      </c>
      <c r="NC39" s="18">
        <v>0</v>
      </c>
      <c r="NE39" s="18" t="s">
        <v>1298</v>
      </c>
      <c r="NF39" s="18" t="s">
        <v>1515</v>
      </c>
      <c r="NG39" s="18">
        <v>1</v>
      </c>
      <c r="NH39" s="18">
        <v>1</v>
      </c>
      <c r="NI39" s="18">
        <v>1</v>
      </c>
      <c r="NJ39" s="18">
        <v>1000</v>
      </c>
      <c r="NK39" s="18">
        <v>1500</v>
      </c>
      <c r="NL39" s="18">
        <v>2000</v>
      </c>
      <c r="NM39" s="18" t="s">
        <v>1500</v>
      </c>
      <c r="NP39" s="18">
        <v>45</v>
      </c>
      <c r="NQ39" s="18">
        <v>50</v>
      </c>
      <c r="NR39" s="18">
        <v>1</v>
      </c>
      <c r="NS39" s="18">
        <v>200</v>
      </c>
      <c r="NT39" s="18">
        <v>0</v>
      </c>
      <c r="NV39" s="18" t="s">
        <v>1298</v>
      </c>
      <c r="NW39" s="18">
        <v>2000</v>
      </c>
      <c r="NX39" s="18" t="s">
        <v>1500</v>
      </c>
      <c r="OA39" s="18">
        <v>30</v>
      </c>
      <c r="OB39" s="18">
        <v>50</v>
      </c>
      <c r="OC39" s="18">
        <v>1</v>
      </c>
      <c r="OD39" s="18">
        <v>24</v>
      </c>
      <c r="OE39" s="18">
        <v>0</v>
      </c>
      <c r="OG39" s="18" t="s">
        <v>1298</v>
      </c>
      <c r="OH39" s="18">
        <v>3500</v>
      </c>
      <c r="OI39" s="18" t="s">
        <v>1500</v>
      </c>
      <c r="OL39" s="18">
        <v>60</v>
      </c>
      <c r="OM39" s="18">
        <v>45</v>
      </c>
      <c r="ON39" s="18">
        <v>0</v>
      </c>
      <c r="OO39" s="18">
        <v>48</v>
      </c>
      <c r="OP39" s="18">
        <v>0</v>
      </c>
      <c r="OR39" s="18" t="s">
        <v>1298</v>
      </c>
      <c r="OS39" s="18">
        <v>2500</v>
      </c>
      <c r="OT39" s="18" t="s">
        <v>1500</v>
      </c>
      <c r="OW39" s="18">
        <v>60</v>
      </c>
      <c r="OX39" s="18">
        <v>45</v>
      </c>
      <c r="OY39" s="18">
        <v>0</v>
      </c>
      <c r="OZ39" s="18">
        <v>24</v>
      </c>
      <c r="PA39" s="18">
        <v>0</v>
      </c>
      <c r="PC39" s="18" t="s">
        <v>1298</v>
      </c>
      <c r="PD39" s="18">
        <v>2000</v>
      </c>
      <c r="PE39" s="18" t="s">
        <v>1500</v>
      </c>
      <c r="PH39" s="18">
        <v>30</v>
      </c>
      <c r="PI39" s="18">
        <v>60</v>
      </c>
      <c r="PJ39" s="18">
        <v>1</v>
      </c>
      <c r="PK39" s="18">
        <v>24</v>
      </c>
      <c r="PL39" s="18">
        <v>0</v>
      </c>
      <c r="QX39" s="18" t="s">
        <v>1294</v>
      </c>
      <c r="QZ39" s="18" t="s">
        <v>1633</v>
      </c>
      <c r="RA39" s="18">
        <v>0</v>
      </c>
      <c r="RB39" s="18">
        <v>0</v>
      </c>
      <c r="RC39" s="18">
        <v>0</v>
      </c>
      <c r="RD39" s="18">
        <v>0</v>
      </c>
      <c r="RE39" s="18">
        <v>0</v>
      </c>
      <c r="RF39" s="18">
        <v>1</v>
      </c>
      <c r="RG39" s="18">
        <v>1</v>
      </c>
      <c r="RH39" s="18">
        <v>1</v>
      </c>
      <c r="RI39" s="18">
        <v>1</v>
      </c>
      <c r="RJ39" s="18">
        <v>1</v>
      </c>
      <c r="RK39" s="18">
        <v>1</v>
      </c>
      <c r="RL39" s="18">
        <v>1</v>
      </c>
      <c r="RM39" s="18">
        <v>0</v>
      </c>
      <c r="RN39" s="18">
        <v>0</v>
      </c>
      <c r="RO39" s="18">
        <v>0</v>
      </c>
      <c r="RP39" s="18">
        <v>0</v>
      </c>
      <c r="RR39" s="18" t="s">
        <v>1634</v>
      </c>
      <c r="RS39" s="18">
        <v>1</v>
      </c>
      <c r="RT39" s="18">
        <v>0</v>
      </c>
      <c r="RU39" s="18">
        <v>0</v>
      </c>
      <c r="RV39" s="18">
        <v>0</v>
      </c>
      <c r="RW39" s="18">
        <v>0</v>
      </c>
      <c r="RX39" s="18">
        <v>0</v>
      </c>
      <c r="RY39" s="18">
        <v>1</v>
      </c>
      <c r="RZ39" s="18">
        <v>0</v>
      </c>
      <c r="SA39" s="18">
        <v>0</v>
      </c>
      <c r="SB39" s="18">
        <v>0</v>
      </c>
      <c r="SC39" s="18">
        <v>0</v>
      </c>
      <c r="SF39" s="18" t="s">
        <v>1324</v>
      </c>
      <c r="SG39" s="18">
        <v>0</v>
      </c>
      <c r="SH39" s="18">
        <v>1</v>
      </c>
      <c r="SI39" s="18">
        <v>0</v>
      </c>
      <c r="SJ39" s="18">
        <v>0</v>
      </c>
      <c r="SK39" s="18" t="s">
        <v>1635</v>
      </c>
      <c r="SL39" s="18">
        <v>0</v>
      </c>
      <c r="SM39" s="18">
        <v>0</v>
      </c>
      <c r="SN39" s="18">
        <v>0</v>
      </c>
      <c r="SO39" s="18">
        <v>0</v>
      </c>
      <c r="SP39" s="18">
        <v>0</v>
      </c>
      <c r="SQ39" s="18">
        <v>1</v>
      </c>
      <c r="SR39" s="18">
        <v>1</v>
      </c>
      <c r="SS39" s="18">
        <v>1</v>
      </c>
      <c r="ST39" s="18">
        <v>1</v>
      </c>
      <c r="SU39" s="18">
        <v>1</v>
      </c>
      <c r="SV39" s="18">
        <v>1</v>
      </c>
      <c r="SW39" s="18">
        <v>1</v>
      </c>
      <c r="SX39" s="18">
        <v>0</v>
      </c>
      <c r="SY39" s="18">
        <v>0</v>
      </c>
      <c r="SZ39" s="18">
        <v>0</v>
      </c>
      <c r="TA39" s="18">
        <v>0</v>
      </c>
      <c r="TB39" s="18" t="s">
        <v>1491</v>
      </c>
      <c r="TC39" s="18">
        <v>1</v>
      </c>
      <c r="TD39" s="18">
        <v>0</v>
      </c>
      <c r="TE39" s="18">
        <v>0</v>
      </c>
      <c r="TF39" s="18">
        <v>0</v>
      </c>
      <c r="TG39" s="18">
        <v>0</v>
      </c>
      <c r="TH39" s="18">
        <v>1</v>
      </c>
      <c r="TI39" s="18">
        <v>0</v>
      </c>
      <c r="TJ39" s="18">
        <v>0</v>
      </c>
      <c r="TK39" s="18">
        <v>1</v>
      </c>
      <c r="TL39" s="18">
        <v>0</v>
      </c>
      <c r="TM39" s="18">
        <v>0</v>
      </c>
      <c r="TN39" s="18">
        <v>0</v>
      </c>
      <c r="AQG39" s="18" t="s">
        <v>1395</v>
      </c>
      <c r="AQH39" s="18">
        <v>0</v>
      </c>
      <c r="AQI39" s="18">
        <v>0</v>
      </c>
      <c r="AQJ39" s="18">
        <v>1</v>
      </c>
      <c r="AQK39" s="18">
        <v>0</v>
      </c>
      <c r="AQL39" s="18">
        <v>0</v>
      </c>
      <c r="AQM39" s="18">
        <v>0</v>
      </c>
      <c r="AQN39" s="18">
        <v>0</v>
      </c>
      <c r="AQO39" s="18">
        <v>0</v>
      </c>
      <c r="AQP39" s="18">
        <v>0</v>
      </c>
      <c r="AQQ39" s="18">
        <v>0</v>
      </c>
      <c r="AQS39" s="18" t="s">
        <v>1406</v>
      </c>
      <c r="AQT39" s="18">
        <v>0</v>
      </c>
      <c r="AQU39" s="18">
        <v>0</v>
      </c>
      <c r="AQV39" s="18">
        <v>1</v>
      </c>
      <c r="AQW39" s="18">
        <v>0</v>
      </c>
      <c r="AQX39" s="18">
        <v>0</v>
      </c>
      <c r="AQY39" s="18">
        <v>0</v>
      </c>
      <c r="AQZ39" s="18">
        <v>0</v>
      </c>
      <c r="ARA39" s="18">
        <v>0</v>
      </c>
      <c r="ARB39" s="18">
        <v>0</v>
      </c>
      <c r="ARC39" s="18">
        <v>0</v>
      </c>
      <c r="ARD39" s="18">
        <v>0</v>
      </c>
      <c r="ARF39" s="18" t="s">
        <v>1328</v>
      </c>
      <c r="ARG39" s="18" t="s">
        <v>1312</v>
      </c>
      <c r="ARH39" s="18">
        <v>0</v>
      </c>
      <c r="ARI39" s="18">
        <v>1</v>
      </c>
      <c r="ARJ39" s="18">
        <v>0</v>
      </c>
      <c r="ARK39" s="18">
        <v>0</v>
      </c>
      <c r="ARL39" s="18">
        <v>0</v>
      </c>
      <c r="ARM39" s="18">
        <v>0</v>
      </c>
      <c r="ARO39" s="18" t="s">
        <v>1372</v>
      </c>
      <c r="ARP39" s="18">
        <v>1</v>
      </c>
      <c r="ARQ39" s="18">
        <v>0</v>
      </c>
      <c r="ARR39" s="18">
        <v>0</v>
      </c>
      <c r="ARS39" s="18">
        <v>0</v>
      </c>
      <c r="ART39" s="18">
        <v>0</v>
      </c>
      <c r="ARU39" s="18">
        <v>0</v>
      </c>
      <c r="ARV39" s="18">
        <v>0</v>
      </c>
      <c r="ARW39" s="18">
        <v>0</v>
      </c>
      <c r="ARX39" s="18">
        <v>0</v>
      </c>
      <c r="ARY39" s="18">
        <v>0</v>
      </c>
      <c r="ASB39" s="18" t="s">
        <v>1383</v>
      </c>
      <c r="ASC39" s="18" t="s">
        <v>1372</v>
      </c>
      <c r="ASD39" s="18">
        <v>1</v>
      </c>
      <c r="ASE39" s="18">
        <v>0</v>
      </c>
      <c r="ASF39" s="18">
        <v>0</v>
      </c>
      <c r="ASG39" s="18">
        <v>0</v>
      </c>
      <c r="ASH39" s="18">
        <v>0</v>
      </c>
      <c r="ASI39" s="18">
        <v>0</v>
      </c>
      <c r="ASJ39" s="18">
        <v>0</v>
      </c>
      <c r="ASK39" s="18">
        <v>0</v>
      </c>
      <c r="ASL39" s="18">
        <v>0</v>
      </c>
      <c r="ASN39" s="18" t="s">
        <v>1372</v>
      </c>
      <c r="ASO39" s="18">
        <v>1</v>
      </c>
      <c r="ASP39" s="18">
        <v>0</v>
      </c>
      <c r="ASQ39" s="18">
        <v>0</v>
      </c>
      <c r="ASR39" s="18">
        <v>0</v>
      </c>
      <c r="ASS39" s="18">
        <v>0</v>
      </c>
      <c r="AST39" s="18">
        <v>0</v>
      </c>
      <c r="ASU39" s="18">
        <v>0</v>
      </c>
      <c r="ASV39" s="18">
        <v>0</v>
      </c>
      <c r="ASW39" s="18">
        <v>0</v>
      </c>
      <c r="ASX39" s="18">
        <v>0</v>
      </c>
      <c r="ASZ39" s="18" t="s">
        <v>1372</v>
      </c>
      <c r="ATA39" s="18">
        <v>1</v>
      </c>
      <c r="ATB39" s="18">
        <v>0</v>
      </c>
      <c r="ATC39" s="18">
        <v>0</v>
      </c>
      <c r="ATD39" s="18">
        <v>0</v>
      </c>
      <c r="ATE39" s="18">
        <v>0</v>
      </c>
      <c r="ATF39" s="18">
        <v>0</v>
      </c>
      <c r="ATG39" s="18">
        <v>0</v>
      </c>
      <c r="ATH39" s="18">
        <v>0</v>
      </c>
      <c r="ATI39" s="18">
        <v>0</v>
      </c>
      <c r="ATK39" s="18" t="s">
        <v>1626</v>
      </c>
      <c r="ATL39" s="18">
        <v>0</v>
      </c>
      <c r="ATM39" s="18">
        <v>0</v>
      </c>
      <c r="ATN39" s="18">
        <v>0</v>
      </c>
      <c r="ATO39" s="18">
        <v>0</v>
      </c>
      <c r="ATP39" s="18">
        <v>1</v>
      </c>
      <c r="ATQ39" s="18">
        <v>0</v>
      </c>
      <c r="ATR39" s="18">
        <v>0</v>
      </c>
      <c r="ATS39" s="18">
        <v>0</v>
      </c>
      <c r="ATT39" s="18">
        <v>0</v>
      </c>
      <c r="ATV39" s="18" t="s">
        <v>1510</v>
      </c>
      <c r="ATW39" s="18" t="s">
        <v>1294</v>
      </c>
      <c r="ATX39" s="18" t="s">
        <v>1636</v>
      </c>
      <c r="ATZ39" s="18" t="s">
        <v>1510</v>
      </c>
      <c r="AUA39" s="18" t="s">
        <v>1294</v>
      </c>
      <c r="AUB39" s="18" t="s">
        <v>1637</v>
      </c>
      <c r="AUI39" s="18">
        <v>430564902</v>
      </c>
      <c r="AUJ39" s="144">
        <v>45070.416655092587</v>
      </c>
      <c r="AUM39" s="18" t="s">
        <v>1319</v>
      </c>
      <c r="AUN39" s="18" t="s">
        <v>1320</v>
      </c>
      <c r="AUO39" s="18" t="s">
        <v>1321</v>
      </c>
    </row>
    <row r="40" spans="1:534 1125:1237">
      <c r="A40" s="18">
        <v>39</v>
      </c>
      <c r="B40" s="18" t="s">
        <v>1638</v>
      </c>
      <c r="C40" s="144">
        <v>45070</v>
      </c>
      <c r="D40" s="18" t="s">
        <v>1618</v>
      </c>
      <c r="E40" s="18" t="s">
        <v>1619</v>
      </c>
      <c r="F40" s="144">
        <v>45070.389224247687</v>
      </c>
      <c r="G40" s="144">
        <v>45070.412373356477</v>
      </c>
      <c r="H40" s="18" t="s">
        <v>1286</v>
      </c>
      <c r="K40" s="18" t="s">
        <v>1620</v>
      </c>
      <c r="L40" s="144">
        <v>45070</v>
      </c>
      <c r="M40" s="18" t="s">
        <v>1288</v>
      </c>
      <c r="N40" s="18" t="s">
        <v>1621</v>
      </c>
      <c r="O40" s="18" t="s">
        <v>1622</v>
      </c>
      <c r="P40" s="18" t="s">
        <v>1291</v>
      </c>
      <c r="S40" s="18" t="s">
        <v>1623</v>
      </c>
      <c r="T40" s="18" t="s">
        <v>1624</v>
      </c>
      <c r="V40" s="18" t="s">
        <v>1294</v>
      </c>
      <c r="X40" s="18" t="s">
        <v>1295</v>
      </c>
      <c r="AA40" s="18" t="s">
        <v>1371</v>
      </c>
      <c r="AB40" s="18">
        <v>1</v>
      </c>
      <c r="AC40" s="18">
        <v>0</v>
      </c>
      <c r="AD40" s="18">
        <v>0</v>
      </c>
      <c r="AE40" s="18">
        <v>0</v>
      </c>
      <c r="AF40" s="18">
        <v>1</v>
      </c>
      <c r="AH40" s="18" t="s">
        <v>1298</v>
      </c>
      <c r="AI40" s="18">
        <v>1000</v>
      </c>
      <c r="AJ40" s="18" t="s">
        <v>1500</v>
      </c>
      <c r="AM40" s="18">
        <v>30</v>
      </c>
      <c r="AN40" s="18">
        <v>30</v>
      </c>
      <c r="AO40" s="18">
        <v>1</v>
      </c>
      <c r="AP40" s="18">
        <v>24</v>
      </c>
      <c r="AQ40" s="18">
        <v>0</v>
      </c>
      <c r="BW40" s="18" t="s">
        <v>1294</v>
      </c>
      <c r="BY40" s="18" t="s">
        <v>1371</v>
      </c>
      <c r="BZ40" s="18">
        <v>1</v>
      </c>
      <c r="CA40" s="18">
        <v>0</v>
      </c>
      <c r="CB40" s="18">
        <v>0</v>
      </c>
      <c r="CC40" s="18">
        <v>0</v>
      </c>
      <c r="CE40" s="18" t="s">
        <v>1301</v>
      </c>
      <c r="CF40" s="18">
        <v>1</v>
      </c>
      <c r="CG40" s="18">
        <v>0</v>
      </c>
      <c r="CH40" s="18">
        <v>0</v>
      </c>
      <c r="CI40" s="18">
        <v>0</v>
      </c>
      <c r="CJ40" s="18">
        <v>0</v>
      </c>
      <c r="CK40" s="18">
        <v>0</v>
      </c>
      <c r="CL40" s="18">
        <v>0</v>
      </c>
      <c r="CM40" s="18">
        <v>0</v>
      </c>
      <c r="CN40" s="18">
        <v>0</v>
      </c>
      <c r="CO40" s="18">
        <v>0</v>
      </c>
      <c r="CP40" s="18">
        <v>0</v>
      </c>
      <c r="CS40" s="18" t="s">
        <v>1324</v>
      </c>
      <c r="CT40" s="18">
        <v>0</v>
      </c>
      <c r="CU40" s="18">
        <v>1</v>
      </c>
      <c r="CV40" s="18">
        <v>0</v>
      </c>
      <c r="CW40" s="18">
        <v>0</v>
      </c>
      <c r="CX40" s="18" t="s">
        <v>1371</v>
      </c>
      <c r="CY40" s="18">
        <v>1</v>
      </c>
      <c r="CZ40" s="18">
        <v>0</v>
      </c>
      <c r="DA40" s="18">
        <v>0</v>
      </c>
      <c r="DB40" s="18">
        <v>0</v>
      </c>
      <c r="DC40" s="18" t="s">
        <v>1435</v>
      </c>
      <c r="DD40" s="18">
        <v>1</v>
      </c>
      <c r="DE40" s="18">
        <v>0</v>
      </c>
      <c r="DF40" s="18">
        <v>0</v>
      </c>
      <c r="DG40" s="18">
        <v>0</v>
      </c>
      <c r="DH40" s="18">
        <v>0</v>
      </c>
      <c r="DI40" s="18">
        <v>0</v>
      </c>
      <c r="DJ40" s="18">
        <v>0</v>
      </c>
      <c r="DK40" s="18">
        <v>0</v>
      </c>
      <c r="DL40" s="18">
        <v>1</v>
      </c>
      <c r="DM40" s="18">
        <v>0</v>
      </c>
      <c r="DN40" s="18">
        <v>0</v>
      </c>
      <c r="DO40" s="18">
        <v>0</v>
      </c>
      <c r="EK40" s="18" t="s">
        <v>1631</v>
      </c>
      <c r="EL40" s="18">
        <v>1</v>
      </c>
      <c r="EM40" s="18">
        <v>0</v>
      </c>
      <c r="EN40" s="18">
        <v>0</v>
      </c>
      <c r="EO40" s="18">
        <v>0</v>
      </c>
      <c r="EP40" s="18">
        <v>0</v>
      </c>
      <c r="EQ40" s="18">
        <v>1</v>
      </c>
      <c r="ES40" s="18" t="s">
        <v>1298</v>
      </c>
      <c r="ET40" s="18">
        <v>6000</v>
      </c>
      <c r="EU40" s="18" t="s">
        <v>1500</v>
      </c>
      <c r="EX40" s="18">
        <v>30</v>
      </c>
      <c r="EY40" s="18">
        <v>30</v>
      </c>
      <c r="EZ40" s="18">
        <v>1</v>
      </c>
      <c r="FA40" s="18">
        <v>12</v>
      </c>
      <c r="FB40" s="18">
        <v>0</v>
      </c>
      <c r="GK40" s="18" t="s">
        <v>1294</v>
      </c>
      <c r="GM40" s="18" t="s">
        <v>1631</v>
      </c>
      <c r="GN40" s="18">
        <v>1</v>
      </c>
      <c r="GO40" s="18">
        <v>0</v>
      </c>
      <c r="GP40" s="18">
        <v>0</v>
      </c>
      <c r="GQ40" s="18">
        <v>0</v>
      </c>
      <c r="GR40" s="18">
        <v>0</v>
      </c>
      <c r="GT40" s="18" t="s">
        <v>1639</v>
      </c>
      <c r="GU40" s="18">
        <v>1</v>
      </c>
      <c r="GV40" s="18">
        <v>0</v>
      </c>
      <c r="GW40" s="18">
        <v>0</v>
      </c>
      <c r="GX40" s="18">
        <v>0</v>
      </c>
      <c r="GY40" s="18">
        <v>1</v>
      </c>
      <c r="GZ40" s="18">
        <v>0</v>
      </c>
      <c r="HA40" s="18">
        <v>1</v>
      </c>
      <c r="HB40" s="18">
        <v>0</v>
      </c>
      <c r="HC40" s="18">
        <v>0</v>
      </c>
      <c r="HD40" s="18">
        <v>0</v>
      </c>
      <c r="HE40" s="18">
        <v>0</v>
      </c>
      <c r="HH40" s="18" t="s">
        <v>1324</v>
      </c>
      <c r="HI40" s="18">
        <v>0</v>
      </c>
      <c r="HJ40" s="18">
        <v>1</v>
      </c>
      <c r="HK40" s="18">
        <v>0</v>
      </c>
      <c r="HL40" s="18">
        <v>0</v>
      </c>
      <c r="HM40" s="18" t="s">
        <v>1631</v>
      </c>
      <c r="HN40" s="18">
        <v>1</v>
      </c>
      <c r="HO40" s="18">
        <v>0</v>
      </c>
      <c r="HP40" s="18">
        <v>0</v>
      </c>
      <c r="HQ40" s="18">
        <v>0</v>
      </c>
      <c r="HR40" s="18">
        <v>0</v>
      </c>
      <c r="HS40" s="18" t="s">
        <v>1435</v>
      </c>
      <c r="HT40" s="18">
        <v>1</v>
      </c>
      <c r="HU40" s="18">
        <v>0</v>
      </c>
      <c r="HV40" s="18">
        <v>0</v>
      </c>
      <c r="HW40" s="18">
        <v>0</v>
      </c>
      <c r="HX40" s="18">
        <v>0</v>
      </c>
      <c r="HY40" s="18">
        <v>0</v>
      </c>
      <c r="HZ40" s="18">
        <v>0</v>
      </c>
      <c r="IA40" s="18">
        <v>0</v>
      </c>
      <c r="IB40" s="18">
        <v>1</v>
      </c>
      <c r="IC40" s="18">
        <v>0</v>
      </c>
      <c r="ID40" s="18">
        <v>0</v>
      </c>
      <c r="IE40" s="18">
        <v>0</v>
      </c>
      <c r="JB40" s="18" t="s">
        <v>1640</v>
      </c>
      <c r="JC40" s="18">
        <v>0</v>
      </c>
      <c r="JD40" s="18">
        <v>1</v>
      </c>
      <c r="JE40" s="18">
        <v>0</v>
      </c>
      <c r="JF40" s="18">
        <v>0</v>
      </c>
      <c r="JG40" s="18">
        <v>0</v>
      </c>
      <c r="JH40" s="18">
        <v>1</v>
      </c>
      <c r="JI40" s="18">
        <v>1</v>
      </c>
      <c r="JJ40" s="18">
        <v>1</v>
      </c>
      <c r="JK40" s="18">
        <v>1</v>
      </c>
      <c r="JL40" s="18">
        <v>0</v>
      </c>
      <c r="JM40" s="18">
        <v>0</v>
      </c>
      <c r="JN40" s="18">
        <v>0</v>
      </c>
      <c r="JO40" s="18">
        <v>0</v>
      </c>
      <c r="JP40" s="18">
        <v>0</v>
      </c>
      <c r="JQ40" s="18">
        <v>0</v>
      </c>
      <c r="JR40" s="18">
        <v>0</v>
      </c>
      <c r="JS40" s="18">
        <v>5</v>
      </c>
      <c r="JT40" s="18">
        <v>7</v>
      </c>
      <c r="KG40" s="18" t="s">
        <v>1298</v>
      </c>
      <c r="KH40" s="18" t="s">
        <v>1641</v>
      </c>
      <c r="KI40" s="18">
        <v>0</v>
      </c>
      <c r="KJ40" s="18">
        <v>1</v>
      </c>
      <c r="KL40" s="18">
        <v>100</v>
      </c>
      <c r="KM40" s="18" t="s">
        <v>1642</v>
      </c>
      <c r="KP40" s="18">
        <v>30</v>
      </c>
      <c r="KQ40" s="18">
        <v>30</v>
      </c>
      <c r="KR40" s="18">
        <v>1</v>
      </c>
      <c r="KS40" s="18">
        <v>500</v>
      </c>
      <c r="KT40" s="18">
        <v>0</v>
      </c>
      <c r="MI40" s="18" t="s">
        <v>1298</v>
      </c>
      <c r="MJ40" s="18">
        <v>1000</v>
      </c>
      <c r="MK40" s="18" t="s">
        <v>1500</v>
      </c>
      <c r="MN40" s="18">
        <v>30</v>
      </c>
      <c r="MO40" s="18">
        <v>30</v>
      </c>
      <c r="MP40" s="18">
        <v>1</v>
      </c>
      <c r="MQ40" s="18">
        <v>24</v>
      </c>
      <c r="MR40" s="18">
        <v>0</v>
      </c>
      <c r="MT40" s="18" t="s">
        <v>1298</v>
      </c>
      <c r="MU40" s="18">
        <v>100</v>
      </c>
      <c r="MV40" s="18" t="s">
        <v>1500</v>
      </c>
      <c r="MY40" s="18">
        <v>30</v>
      </c>
      <c r="MZ40" s="18">
        <v>30</v>
      </c>
      <c r="NA40" s="18">
        <v>1</v>
      </c>
      <c r="NB40" s="18">
        <v>24</v>
      </c>
      <c r="NC40" s="18">
        <v>0</v>
      </c>
      <c r="NE40" s="18" t="s">
        <v>1298</v>
      </c>
      <c r="NF40" s="18" t="s">
        <v>1643</v>
      </c>
      <c r="NG40" s="18">
        <v>1</v>
      </c>
      <c r="NH40" s="18">
        <v>1</v>
      </c>
      <c r="NI40" s="18">
        <v>1</v>
      </c>
      <c r="NJ40" s="18">
        <v>500</v>
      </c>
      <c r="NK40" s="18">
        <v>750</v>
      </c>
      <c r="NL40" s="18">
        <v>2000</v>
      </c>
      <c r="NM40" s="18" t="s">
        <v>1500</v>
      </c>
      <c r="NP40" s="18">
        <v>30</v>
      </c>
      <c r="NQ40" s="18">
        <v>30</v>
      </c>
      <c r="NR40" s="18">
        <v>1</v>
      </c>
      <c r="NS40" s="18">
        <v>36</v>
      </c>
      <c r="NT40" s="18">
        <v>0</v>
      </c>
      <c r="NV40" s="18" t="s">
        <v>1298</v>
      </c>
      <c r="NW40" s="18">
        <v>1000</v>
      </c>
      <c r="NX40" s="18" t="s">
        <v>1500</v>
      </c>
      <c r="OA40" s="18">
        <v>30</v>
      </c>
      <c r="OB40" s="18">
        <v>30</v>
      </c>
      <c r="OC40" s="18">
        <v>1</v>
      </c>
      <c r="OD40" s="18">
        <v>24</v>
      </c>
      <c r="OE40" s="18">
        <v>0</v>
      </c>
      <c r="QX40" s="18" t="s">
        <v>1294</v>
      </c>
      <c r="QZ40" s="18" t="s">
        <v>1640</v>
      </c>
      <c r="RA40" s="18">
        <v>0</v>
      </c>
      <c r="RB40" s="18">
        <v>1</v>
      </c>
      <c r="RC40" s="18">
        <v>0</v>
      </c>
      <c r="RD40" s="18">
        <v>0</v>
      </c>
      <c r="RE40" s="18">
        <v>0</v>
      </c>
      <c r="RF40" s="18">
        <v>1</v>
      </c>
      <c r="RG40" s="18">
        <v>1</v>
      </c>
      <c r="RH40" s="18">
        <v>1</v>
      </c>
      <c r="RI40" s="18">
        <v>1</v>
      </c>
      <c r="RJ40" s="18">
        <v>0</v>
      </c>
      <c r="RK40" s="18">
        <v>0</v>
      </c>
      <c r="RL40" s="18">
        <v>0</v>
      </c>
      <c r="RM40" s="18">
        <v>0</v>
      </c>
      <c r="RN40" s="18">
        <v>0</v>
      </c>
      <c r="RO40" s="18">
        <v>0</v>
      </c>
      <c r="RP40" s="18">
        <v>0</v>
      </c>
      <c r="RR40" s="18" t="s">
        <v>1634</v>
      </c>
      <c r="RS40" s="18">
        <v>1</v>
      </c>
      <c r="RT40" s="18">
        <v>0</v>
      </c>
      <c r="RU40" s="18">
        <v>0</v>
      </c>
      <c r="RV40" s="18">
        <v>0</v>
      </c>
      <c r="RW40" s="18">
        <v>0</v>
      </c>
      <c r="RX40" s="18">
        <v>0</v>
      </c>
      <c r="RY40" s="18">
        <v>1</v>
      </c>
      <c r="RZ40" s="18">
        <v>0</v>
      </c>
      <c r="SA40" s="18">
        <v>0</v>
      </c>
      <c r="SB40" s="18">
        <v>0</v>
      </c>
      <c r="SC40" s="18">
        <v>0</v>
      </c>
      <c r="SF40" s="18" t="s">
        <v>1324</v>
      </c>
      <c r="SG40" s="18">
        <v>0</v>
      </c>
      <c r="SH40" s="18">
        <v>1</v>
      </c>
      <c r="SI40" s="18">
        <v>0</v>
      </c>
      <c r="SJ40" s="18">
        <v>0</v>
      </c>
      <c r="SK40" s="18" t="s">
        <v>1640</v>
      </c>
      <c r="SL40" s="18">
        <v>0</v>
      </c>
      <c r="SM40" s="18">
        <v>1</v>
      </c>
      <c r="SN40" s="18">
        <v>0</v>
      </c>
      <c r="SO40" s="18">
        <v>0</v>
      </c>
      <c r="SP40" s="18">
        <v>0</v>
      </c>
      <c r="SQ40" s="18">
        <v>1</v>
      </c>
      <c r="SR40" s="18">
        <v>1</v>
      </c>
      <c r="SS40" s="18">
        <v>1</v>
      </c>
      <c r="ST40" s="18">
        <v>1</v>
      </c>
      <c r="SU40" s="18">
        <v>0</v>
      </c>
      <c r="SV40" s="18">
        <v>0</v>
      </c>
      <c r="SW40" s="18">
        <v>0</v>
      </c>
      <c r="SX40" s="18">
        <v>0</v>
      </c>
      <c r="SY40" s="18">
        <v>0</v>
      </c>
      <c r="SZ40" s="18">
        <v>0</v>
      </c>
      <c r="TA40" s="18">
        <v>0</v>
      </c>
      <c r="TB40" s="18" t="s">
        <v>1435</v>
      </c>
      <c r="TC40" s="18">
        <v>1</v>
      </c>
      <c r="TD40" s="18">
        <v>0</v>
      </c>
      <c r="TE40" s="18">
        <v>0</v>
      </c>
      <c r="TF40" s="18">
        <v>0</v>
      </c>
      <c r="TG40" s="18">
        <v>0</v>
      </c>
      <c r="TH40" s="18">
        <v>0</v>
      </c>
      <c r="TI40" s="18">
        <v>0</v>
      </c>
      <c r="TJ40" s="18">
        <v>0</v>
      </c>
      <c r="TK40" s="18">
        <v>1</v>
      </c>
      <c r="TL40" s="18">
        <v>0</v>
      </c>
      <c r="TM40" s="18">
        <v>0</v>
      </c>
      <c r="TN40" s="18">
        <v>0</v>
      </c>
      <c r="AQG40" s="18" t="s">
        <v>1395</v>
      </c>
      <c r="AQH40" s="18">
        <v>0</v>
      </c>
      <c r="AQI40" s="18">
        <v>0</v>
      </c>
      <c r="AQJ40" s="18">
        <v>1</v>
      </c>
      <c r="AQK40" s="18">
        <v>0</v>
      </c>
      <c r="AQL40" s="18">
        <v>0</v>
      </c>
      <c r="AQM40" s="18">
        <v>0</v>
      </c>
      <c r="AQN40" s="18">
        <v>0</v>
      </c>
      <c r="AQO40" s="18">
        <v>0</v>
      </c>
      <c r="AQP40" s="18">
        <v>0</v>
      </c>
      <c r="AQQ40" s="18">
        <v>0</v>
      </c>
      <c r="AQS40" s="18" t="s">
        <v>1406</v>
      </c>
      <c r="AQT40" s="18">
        <v>0</v>
      </c>
      <c r="AQU40" s="18">
        <v>0</v>
      </c>
      <c r="AQV40" s="18">
        <v>1</v>
      </c>
      <c r="AQW40" s="18">
        <v>0</v>
      </c>
      <c r="AQX40" s="18">
        <v>0</v>
      </c>
      <c r="AQY40" s="18">
        <v>0</v>
      </c>
      <c r="AQZ40" s="18">
        <v>0</v>
      </c>
      <c r="ARA40" s="18">
        <v>0</v>
      </c>
      <c r="ARB40" s="18">
        <v>0</v>
      </c>
      <c r="ARC40" s="18">
        <v>0</v>
      </c>
      <c r="ARD40" s="18">
        <v>0</v>
      </c>
      <c r="ARF40" s="18" t="s">
        <v>1328</v>
      </c>
      <c r="ARG40" s="18" t="s">
        <v>1312</v>
      </c>
      <c r="ARH40" s="18">
        <v>0</v>
      </c>
      <c r="ARI40" s="18">
        <v>1</v>
      </c>
      <c r="ARJ40" s="18">
        <v>0</v>
      </c>
      <c r="ARK40" s="18">
        <v>0</v>
      </c>
      <c r="ARL40" s="18">
        <v>0</v>
      </c>
      <c r="ARM40" s="18">
        <v>0</v>
      </c>
      <c r="ARO40" s="18" t="s">
        <v>1372</v>
      </c>
      <c r="ARP40" s="18">
        <v>1</v>
      </c>
      <c r="ARQ40" s="18">
        <v>0</v>
      </c>
      <c r="ARR40" s="18">
        <v>0</v>
      </c>
      <c r="ARS40" s="18">
        <v>0</v>
      </c>
      <c r="ART40" s="18">
        <v>0</v>
      </c>
      <c r="ARU40" s="18">
        <v>0</v>
      </c>
      <c r="ARV40" s="18">
        <v>0</v>
      </c>
      <c r="ARW40" s="18">
        <v>0</v>
      </c>
      <c r="ARX40" s="18">
        <v>0</v>
      </c>
      <c r="ARY40" s="18">
        <v>0</v>
      </c>
      <c r="ASB40" s="18" t="s">
        <v>1383</v>
      </c>
      <c r="ASC40" s="18" t="s">
        <v>1372</v>
      </c>
      <c r="ASD40" s="18">
        <v>1</v>
      </c>
      <c r="ASE40" s="18">
        <v>0</v>
      </c>
      <c r="ASF40" s="18">
        <v>0</v>
      </c>
      <c r="ASG40" s="18">
        <v>0</v>
      </c>
      <c r="ASH40" s="18">
        <v>0</v>
      </c>
      <c r="ASI40" s="18">
        <v>0</v>
      </c>
      <c r="ASJ40" s="18">
        <v>0</v>
      </c>
      <c r="ASK40" s="18">
        <v>0</v>
      </c>
      <c r="ASL40" s="18">
        <v>0</v>
      </c>
      <c r="ASN40" s="18" t="s">
        <v>1372</v>
      </c>
      <c r="ASO40" s="18">
        <v>1</v>
      </c>
      <c r="ASP40" s="18">
        <v>0</v>
      </c>
      <c r="ASQ40" s="18">
        <v>0</v>
      </c>
      <c r="ASR40" s="18">
        <v>0</v>
      </c>
      <c r="ASS40" s="18">
        <v>0</v>
      </c>
      <c r="AST40" s="18">
        <v>0</v>
      </c>
      <c r="ASU40" s="18">
        <v>0</v>
      </c>
      <c r="ASV40" s="18">
        <v>0</v>
      </c>
      <c r="ASW40" s="18">
        <v>0</v>
      </c>
      <c r="ASX40" s="18">
        <v>0</v>
      </c>
      <c r="ASZ40" s="18" t="s">
        <v>1372</v>
      </c>
      <c r="ATA40" s="18">
        <v>1</v>
      </c>
      <c r="ATB40" s="18">
        <v>0</v>
      </c>
      <c r="ATC40" s="18">
        <v>0</v>
      </c>
      <c r="ATD40" s="18">
        <v>0</v>
      </c>
      <c r="ATE40" s="18">
        <v>0</v>
      </c>
      <c r="ATF40" s="18">
        <v>0</v>
      </c>
      <c r="ATG40" s="18">
        <v>0</v>
      </c>
      <c r="ATH40" s="18">
        <v>0</v>
      </c>
      <c r="ATI40" s="18">
        <v>0</v>
      </c>
      <c r="ATK40" s="18" t="s">
        <v>1626</v>
      </c>
      <c r="ATL40" s="18">
        <v>0</v>
      </c>
      <c r="ATM40" s="18">
        <v>0</v>
      </c>
      <c r="ATN40" s="18">
        <v>0</v>
      </c>
      <c r="ATO40" s="18">
        <v>0</v>
      </c>
      <c r="ATP40" s="18">
        <v>1</v>
      </c>
      <c r="ATQ40" s="18">
        <v>0</v>
      </c>
      <c r="ATR40" s="18">
        <v>0</v>
      </c>
      <c r="ATS40" s="18">
        <v>0</v>
      </c>
      <c r="ATT40" s="18">
        <v>0</v>
      </c>
      <c r="ATV40" s="18" t="s">
        <v>1510</v>
      </c>
      <c r="ATW40" s="18" t="s">
        <v>1294</v>
      </c>
      <c r="ATX40" s="18" t="s">
        <v>1644</v>
      </c>
      <c r="ATZ40" s="18" t="s">
        <v>1510</v>
      </c>
      <c r="AUA40" s="18" t="s">
        <v>1294</v>
      </c>
      <c r="AUB40" s="18" t="s">
        <v>1645</v>
      </c>
      <c r="AUI40" s="18">
        <v>430565156</v>
      </c>
      <c r="AUJ40" s="144">
        <v>45070.416921296302</v>
      </c>
      <c r="AUM40" s="18" t="s">
        <v>1319</v>
      </c>
      <c r="AUN40" s="18" t="s">
        <v>1320</v>
      </c>
      <c r="AUO40" s="18" t="s">
        <v>1321</v>
      </c>
    </row>
    <row r="41" spans="1:534 1125:1237">
      <c r="A41" s="18">
        <v>40</v>
      </c>
      <c r="B41" s="18" t="s">
        <v>1646</v>
      </c>
      <c r="C41" s="144">
        <v>45070</v>
      </c>
      <c r="D41" s="18" t="s">
        <v>1618</v>
      </c>
      <c r="E41" s="18" t="s">
        <v>1647</v>
      </c>
      <c r="F41" s="144">
        <v>45070.434154560193</v>
      </c>
      <c r="G41" s="144">
        <v>45070.448482106483</v>
      </c>
      <c r="H41" s="18" t="s">
        <v>1286</v>
      </c>
      <c r="K41" s="18" t="s">
        <v>1620</v>
      </c>
      <c r="L41" s="144">
        <v>45070</v>
      </c>
      <c r="M41" s="18" t="s">
        <v>1288</v>
      </c>
      <c r="N41" s="18" t="s">
        <v>1621</v>
      </c>
      <c r="O41" s="18" t="s">
        <v>1622</v>
      </c>
      <c r="P41" s="18" t="s">
        <v>1291</v>
      </c>
      <c r="S41" s="18" t="s">
        <v>1623</v>
      </c>
      <c r="T41" s="18" t="s">
        <v>1624</v>
      </c>
      <c r="V41" s="18" t="s">
        <v>1294</v>
      </c>
      <c r="X41" s="18" t="s">
        <v>1295</v>
      </c>
      <c r="AA41" s="18" t="s">
        <v>1372</v>
      </c>
      <c r="AB41" s="18">
        <v>0</v>
      </c>
      <c r="AC41" s="18">
        <v>0</v>
      </c>
      <c r="AD41" s="18">
        <v>0</v>
      </c>
      <c r="AE41" s="18">
        <v>1</v>
      </c>
      <c r="AF41" s="18">
        <v>1</v>
      </c>
      <c r="EK41" s="18" t="s">
        <v>1303</v>
      </c>
      <c r="EL41" s="18">
        <v>1</v>
      </c>
      <c r="EM41" s="18">
        <v>1</v>
      </c>
      <c r="EN41" s="18">
        <v>1</v>
      </c>
      <c r="EO41" s="18">
        <v>1</v>
      </c>
      <c r="EP41" s="18">
        <v>0</v>
      </c>
      <c r="EQ41" s="18">
        <v>4</v>
      </c>
      <c r="ES41" s="18" t="s">
        <v>1298</v>
      </c>
      <c r="ET41" s="18">
        <v>5000</v>
      </c>
      <c r="EU41" s="18" t="s">
        <v>1300</v>
      </c>
      <c r="EX41" s="18">
        <v>90</v>
      </c>
      <c r="EY41" s="18">
        <v>60</v>
      </c>
      <c r="EZ41" s="18">
        <v>0</v>
      </c>
      <c r="FA41" s="18">
        <v>60</v>
      </c>
      <c r="FB41" s="18">
        <v>0</v>
      </c>
      <c r="FD41" s="18" t="s">
        <v>1298</v>
      </c>
      <c r="FE41" s="18">
        <v>3000</v>
      </c>
      <c r="FF41" s="18" t="s">
        <v>1300</v>
      </c>
      <c r="FI41" s="18">
        <v>60</v>
      </c>
      <c r="FJ41" s="18">
        <v>60</v>
      </c>
      <c r="FK41" s="18">
        <v>1</v>
      </c>
      <c r="FL41" s="18">
        <v>100</v>
      </c>
      <c r="FM41" s="18">
        <v>0</v>
      </c>
      <c r="FO41" s="18" t="s">
        <v>1298</v>
      </c>
      <c r="FP41" s="18">
        <v>1000</v>
      </c>
      <c r="FQ41" s="18" t="s">
        <v>1300</v>
      </c>
      <c r="FT41" s="18">
        <v>90</v>
      </c>
      <c r="FU41" s="18">
        <v>60</v>
      </c>
      <c r="FV41" s="18">
        <v>0</v>
      </c>
      <c r="FW41" s="18">
        <v>60</v>
      </c>
      <c r="FX41" s="18">
        <v>0</v>
      </c>
      <c r="FZ41" s="18" t="s">
        <v>1298</v>
      </c>
      <c r="GA41" s="18">
        <v>1250</v>
      </c>
      <c r="GB41" s="18" t="s">
        <v>1300</v>
      </c>
      <c r="GE41" s="18">
        <v>60</v>
      </c>
      <c r="GF41" s="18">
        <v>60</v>
      </c>
      <c r="GG41" s="18">
        <v>1</v>
      </c>
      <c r="GH41" s="18">
        <v>60</v>
      </c>
      <c r="GI41" s="18">
        <v>0</v>
      </c>
      <c r="GK41" s="18" t="s">
        <v>1294</v>
      </c>
      <c r="GM41" s="18" t="s">
        <v>1303</v>
      </c>
      <c r="GN41" s="18">
        <v>1</v>
      </c>
      <c r="GO41" s="18">
        <v>1</v>
      </c>
      <c r="GP41" s="18">
        <v>1</v>
      </c>
      <c r="GQ41" s="18">
        <v>1</v>
      </c>
      <c r="GR41" s="18">
        <v>0</v>
      </c>
      <c r="GT41" s="18" t="s">
        <v>1301</v>
      </c>
      <c r="GU41" s="18">
        <v>1</v>
      </c>
      <c r="GV41" s="18">
        <v>0</v>
      </c>
      <c r="GW41" s="18">
        <v>0</v>
      </c>
      <c r="GX41" s="18">
        <v>0</v>
      </c>
      <c r="GY41" s="18">
        <v>0</v>
      </c>
      <c r="GZ41" s="18">
        <v>0</v>
      </c>
      <c r="HA41" s="18">
        <v>0</v>
      </c>
      <c r="HB41" s="18">
        <v>0</v>
      </c>
      <c r="HC41" s="18">
        <v>0</v>
      </c>
      <c r="HD41" s="18">
        <v>0</v>
      </c>
      <c r="HE41" s="18">
        <v>0</v>
      </c>
      <c r="HH41" s="18" t="s">
        <v>1324</v>
      </c>
      <c r="HI41" s="18">
        <v>0</v>
      </c>
      <c r="HJ41" s="18">
        <v>1</v>
      </c>
      <c r="HK41" s="18">
        <v>0</v>
      </c>
      <c r="HL41" s="18">
        <v>0</v>
      </c>
      <c r="HM41" s="18" t="s">
        <v>1303</v>
      </c>
      <c r="HN41" s="18">
        <v>1</v>
      </c>
      <c r="HO41" s="18">
        <v>1</v>
      </c>
      <c r="HP41" s="18">
        <v>1</v>
      </c>
      <c r="HQ41" s="18">
        <v>1</v>
      </c>
      <c r="HR41" s="18">
        <v>0</v>
      </c>
      <c r="HS41" s="18" t="s">
        <v>1325</v>
      </c>
      <c r="HT41" s="18">
        <v>1</v>
      </c>
      <c r="HU41" s="18">
        <v>0</v>
      </c>
      <c r="HV41" s="18">
        <v>0</v>
      </c>
      <c r="HW41" s="18">
        <v>0</v>
      </c>
      <c r="HX41" s="18">
        <v>0</v>
      </c>
      <c r="HY41" s="18">
        <v>0</v>
      </c>
      <c r="HZ41" s="18">
        <v>0</v>
      </c>
      <c r="IA41" s="18">
        <v>0</v>
      </c>
      <c r="IB41" s="18">
        <v>0</v>
      </c>
      <c r="IC41" s="18">
        <v>0</v>
      </c>
      <c r="ID41" s="18">
        <v>0</v>
      </c>
      <c r="IE41" s="18">
        <v>0</v>
      </c>
      <c r="JB41" s="18" t="s">
        <v>1548</v>
      </c>
      <c r="JC41" s="18">
        <v>0</v>
      </c>
      <c r="JD41" s="18">
        <v>0</v>
      </c>
      <c r="JE41" s="18">
        <v>0</v>
      </c>
      <c r="JF41" s="18">
        <v>0</v>
      </c>
      <c r="JG41" s="18">
        <v>0</v>
      </c>
      <c r="JH41" s="18">
        <v>0</v>
      </c>
      <c r="JI41" s="18">
        <v>0</v>
      </c>
      <c r="JJ41" s="18">
        <v>0</v>
      </c>
      <c r="JK41" s="18">
        <v>0</v>
      </c>
      <c r="JL41" s="18">
        <v>0</v>
      </c>
      <c r="JM41" s="18">
        <v>0</v>
      </c>
      <c r="JN41" s="18">
        <v>0</v>
      </c>
      <c r="JO41" s="18">
        <v>1</v>
      </c>
      <c r="JP41" s="18">
        <v>0</v>
      </c>
      <c r="JQ41" s="18">
        <v>0</v>
      </c>
      <c r="JR41" s="18">
        <v>0</v>
      </c>
      <c r="JS41" s="18">
        <v>1</v>
      </c>
      <c r="JT41" s="18">
        <v>6</v>
      </c>
      <c r="PN41" s="18" t="s">
        <v>1298</v>
      </c>
      <c r="PO41" s="18">
        <v>1250</v>
      </c>
      <c r="PP41" s="18" t="s">
        <v>1300</v>
      </c>
      <c r="PS41" s="18">
        <v>60</v>
      </c>
      <c r="PT41" s="18">
        <v>60</v>
      </c>
      <c r="PU41" s="18">
        <v>1</v>
      </c>
      <c r="PV41" s="18">
        <v>100</v>
      </c>
      <c r="PW41" s="18">
        <v>0</v>
      </c>
      <c r="QX41" s="18" t="s">
        <v>1294</v>
      </c>
      <c r="QZ41" s="18" t="s">
        <v>1548</v>
      </c>
      <c r="RA41" s="18">
        <v>0</v>
      </c>
      <c r="RB41" s="18">
        <v>0</v>
      </c>
      <c r="RC41" s="18">
        <v>0</v>
      </c>
      <c r="RD41" s="18">
        <v>0</v>
      </c>
      <c r="RE41" s="18">
        <v>0</v>
      </c>
      <c r="RF41" s="18">
        <v>0</v>
      </c>
      <c r="RG41" s="18">
        <v>0</v>
      </c>
      <c r="RH41" s="18">
        <v>0</v>
      </c>
      <c r="RI41" s="18">
        <v>0</v>
      </c>
      <c r="RJ41" s="18">
        <v>0</v>
      </c>
      <c r="RK41" s="18">
        <v>0</v>
      </c>
      <c r="RL41" s="18">
        <v>0</v>
      </c>
      <c r="RM41" s="18">
        <v>1</v>
      </c>
      <c r="RN41" s="18">
        <v>0</v>
      </c>
      <c r="RO41" s="18">
        <v>0</v>
      </c>
      <c r="RP41" s="18">
        <v>0</v>
      </c>
      <c r="RR41" s="18" t="s">
        <v>1301</v>
      </c>
      <c r="RS41" s="18">
        <v>1</v>
      </c>
      <c r="RT41" s="18">
        <v>0</v>
      </c>
      <c r="RU41" s="18">
        <v>0</v>
      </c>
      <c r="RV41" s="18">
        <v>0</v>
      </c>
      <c r="RW41" s="18">
        <v>0</v>
      </c>
      <c r="RX41" s="18">
        <v>0</v>
      </c>
      <c r="RY41" s="18">
        <v>0</v>
      </c>
      <c r="RZ41" s="18">
        <v>0</v>
      </c>
      <c r="SA41" s="18">
        <v>0</v>
      </c>
      <c r="SB41" s="18">
        <v>0</v>
      </c>
      <c r="SC41" s="18">
        <v>0</v>
      </c>
      <c r="SF41" s="18" t="s">
        <v>1324</v>
      </c>
      <c r="SG41" s="18">
        <v>0</v>
      </c>
      <c r="SH41" s="18">
        <v>1</v>
      </c>
      <c r="SI41" s="18">
        <v>0</v>
      </c>
      <c r="SJ41" s="18">
        <v>0</v>
      </c>
      <c r="SK41" s="18" t="s">
        <v>1548</v>
      </c>
      <c r="SL41" s="18">
        <v>0</v>
      </c>
      <c r="SM41" s="18">
        <v>0</v>
      </c>
      <c r="SN41" s="18">
        <v>0</v>
      </c>
      <c r="SO41" s="18">
        <v>0</v>
      </c>
      <c r="SP41" s="18">
        <v>0</v>
      </c>
      <c r="SQ41" s="18">
        <v>0</v>
      </c>
      <c r="SR41" s="18">
        <v>0</v>
      </c>
      <c r="SS41" s="18">
        <v>0</v>
      </c>
      <c r="ST41" s="18">
        <v>0</v>
      </c>
      <c r="SU41" s="18">
        <v>0</v>
      </c>
      <c r="SV41" s="18">
        <v>0</v>
      </c>
      <c r="SW41" s="18">
        <v>0</v>
      </c>
      <c r="SX41" s="18">
        <v>1</v>
      </c>
      <c r="SY41" s="18">
        <v>0</v>
      </c>
      <c r="SZ41" s="18">
        <v>0</v>
      </c>
      <c r="TA41" s="18">
        <v>0</v>
      </c>
      <c r="TB41" s="18" t="s">
        <v>1325</v>
      </c>
      <c r="TC41" s="18">
        <v>1</v>
      </c>
      <c r="TD41" s="18">
        <v>0</v>
      </c>
      <c r="TE41" s="18">
        <v>0</v>
      </c>
      <c r="TF41" s="18">
        <v>0</v>
      </c>
      <c r="TG41" s="18">
        <v>0</v>
      </c>
      <c r="TH41" s="18">
        <v>0</v>
      </c>
      <c r="TI41" s="18">
        <v>0</v>
      </c>
      <c r="TJ41" s="18">
        <v>0</v>
      </c>
      <c r="TK41" s="18">
        <v>0</v>
      </c>
      <c r="TL41" s="18">
        <v>0</v>
      </c>
      <c r="TM41" s="18">
        <v>0</v>
      </c>
      <c r="TN41" s="18">
        <v>0</v>
      </c>
      <c r="AQG41" s="18" t="s">
        <v>1395</v>
      </c>
      <c r="AQH41" s="18">
        <v>0</v>
      </c>
      <c r="AQI41" s="18">
        <v>0</v>
      </c>
      <c r="AQJ41" s="18">
        <v>1</v>
      </c>
      <c r="AQK41" s="18">
        <v>0</v>
      </c>
      <c r="AQL41" s="18">
        <v>0</v>
      </c>
      <c r="AQM41" s="18">
        <v>0</v>
      </c>
      <c r="AQN41" s="18">
        <v>0</v>
      </c>
      <c r="AQO41" s="18">
        <v>0</v>
      </c>
      <c r="AQP41" s="18">
        <v>0</v>
      </c>
      <c r="AQQ41" s="18">
        <v>0</v>
      </c>
      <c r="AQS41" s="18" t="s">
        <v>1406</v>
      </c>
      <c r="AQT41" s="18">
        <v>0</v>
      </c>
      <c r="AQU41" s="18">
        <v>0</v>
      </c>
      <c r="AQV41" s="18">
        <v>1</v>
      </c>
      <c r="AQW41" s="18">
        <v>0</v>
      </c>
      <c r="AQX41" s="18">
        <v>0</v>
      </c>
      <c r="AQY41" s="18">
        <v>0</v>
      </c>
      <c r="AQZ41" s="18">
        <v>0</v>
      </c>
      <c r="ARA41" s="18">
        <v>0</v>
      </c>
      <c r="ARB41" s="18">
        <v>0</v>
      </c>
      <c r="ARC41" s="18">
        <v>0</v>
      </c>
      <c r="ARD41" s="18">
        <v>0</v>
      </c>
      <c r="ARF41" s="18" t="s">
        <v>1648</v>
      </c>
      <c r="ARG41" s="18" t="s">
        <v>1312</v>
      </c>
      <c r="ARH41" s="18">
        <v>0</v>
      </c>
      <c r="ARI41" s="18">
        <v>1</v>
      </c>
      <c r="ARJ41" s="18">
        <v>0</v>
      </c>
      <c r="ARK41" s="18">
        <v>0</v>
      </c>
      <c r="ARL41" s="18">
        <v>0</v>
      </c>
      <c r="ARM41" s="18">
        <v>0</v>
      </c>
      <c r="ARO41" s="18" t="s">
        <v>1649</v>
      </c>
      <c r="ARP41" s="18">
        <v>0</v>
      </c>
      <c r="ARQ41" s="18">
        <v>1</v>
      </c>
      <c r="ARR41" s="18">
        <v>0</v>
      </c>
      <c r="ARS41" s="18">
        <v>0</v>
      </c>
      <c r="ART41" s="18">
        <v>0</v>
      </c>
      <c r="ARU41" s="18">
        <v>0</v>
      </c>
      <c r="ARV41" s="18">
        <v>0</v>
      </c>
      <c r="ARW41" s="18">
        <v>0</v>
      </c>
      <c r="ARX41" s="18">
        <v>0</v>
      </c>
      <c r="ARY41" s="18">
        <v>0</v>
      </c>
      <c r="ASB41" s="18" t="s">
        <v>1383</v>
      </c>
      <c r="ASC41" s="18" t="s">
        <v>1650</v>
      </c>
      <c r="ASD41" s="18">
        <v>0</v>
      </c>
      <c r="ASE41" s="18">
        <v>0</v>
      </c>
      <c r="ASF41" s="18">
        <v>0</v>
      </c>
      <c r="ASG41" s="18">
        <v>0</v>
      </c>
      <c r="ASH41" s="18">
        <v>1</v>
      </c>
      <c r="ASI41" s="18">
        <v>0</v>
      </c>
      <c r="ASJ41" s="18">
        <v>0</v>
      </c>
      <c r="ASK41" s="18">
        <v>0</v>
      </c>
      <c r="ASL41" s="18">
        <v>0</v>
      </c>
      <c r="ASN41" s="18" t="s">
        <v>1441</v>
      </c>
      <c r="ASO41" s="18">
        <v>0</v>
      </c>
      <c r="ASP41" s="18">
        <v>0</v>
      </c>
      <c r="ASQ41" s="18">
        <v>0</v>
      </c>
      <c r="ASR41" s="18">
        <v>0</v>
      </c>
      <c r="ASS41" s="18">
        <v>0</v>
      </c>
      <c r="AST41" s="18">
        <v>0</v>
      </c>
      <c r="ASU41" s="18">
        <v>1</v>
      </c>
      <c r="ASV41" s="18">
        <v>0</v>
      </c>
      <c r="ASW41" s="18">
        <v>0</v>
      </c>
      <c r="ASX41" s="18">
        <v>0</v>
      </c>
      <c r="ASZ41" s="18" t="s">
        <v>1651</v>
      </c>
      <c r="ATA41" s="18">
        <v>0</v>
      </c>
      <c r="ATB41" s="18">
        <v>1</v>
      </c>
      <c r="ATC41" s="18">
        <v>0</v>
      </c>
      <c r="ATD41" s="18">
        <v>0</v>
      </c>
      <c r="ATE41" s="18">
        <v>0</v>
      </c>
      <c r="ATF41" s="18">
        <v>0</v>
      </c>
      <c r="ATG41" s="18">
        <v>0</v>
      </c>
      <c r="ATH41" s="18">
        <v>0</v>
      </c>
      <c r="ATI41" s="18">
        <v>0</v>
      </c>
      <c r="ATK41" s="18" t="s">
        <v>1626</v>
      </c>
      <c r="ATL41" s="18">
        <v>0</v>
      </c>
      <c r="ATM41" s="18">
        <v>0</v>
      </c>
      <c r="ATN41" s="18">
        <v>0</v>
      </c>
      <c r="ATO41" s="18">
        <v>0</v>
      </c>
      <c r="ATP41" s="18">
        <v>1</v>
      </c>
      <c r="ATQ41" s="18">
        <v>0</v>
      </c>
      <c r="ATR41" s="18">
        <v>0</v>
      </c>
      <c r="ATS41" s="18">
        <v>0</v>
      </c>
      <c r="ATT41" s="18">
        <v>0</v>
      </c>
      <c r="ATV41" s="18" t="s">
        <v>1344</v>
      </c>
      <c r="ATW41" s="18" t="s">
        <v>1294</v>
      </c>
      <c r="ATY41" s="18" t="s">
        <v>1652</v>
      </c>
      <c r="ATZ41" s="18" t="s">
        <v>1344</v>
      </c>
      <c r="AUA41" s="18" t="s">
        <v>1294</v>
      </c>
      <c r="AUC41" s="18" t="s">
        <v>1652</v>
      </c>
      <c r="AUD41" s="18" t="s">
        <v>1653</v>
      </c>
      <c r="AUI41" s="18">
        <v>430594634</v>
      </c>
      <c r="AUJ41" s="144">
        <v>45070.45413194444</v>
      </c>
      <c r="AUM41" s="18" t="s">
        <v>1319</v>
      </c>
      <c r="AUN41" s="18" t="s">
        <v>1320</v>
      </c>
      <c r="AUO41" s="18" t="s">
        <v>1321</v>
      </c>
    </row>
    <row r="42" spans="1:534 1125:1237">
      <c r="A42" s="18">
        <v>41</v>
      </c>
      <c r="B42" s="18" t="s">
        <v>1654</v>
      </c>
      <c r="C42" s="144">
        <v>45070</v>
      </c>
      <c r="D42" s="18" t="s">
        <v>1618</v>
      </c>
      <c r="E42" s="18" t="s">
        <v>1647</v>
      </c>
      <c r="F42" s="144">
        <v>45070.395203969907</v>
      </c>
      <c r="G42" s="144">
        <v>45070.428870451389</v>
      </c>
      <c r="H42" s="18" t="s">
        <v>1286</v>
      </c>
      <c r="K42" s="18" t="s">
        <v>1620</v>
      </c>
      <c r="L42" s="144">
        <v>45070</v>
      </c>
      <c r="M42" s="18" t="s">
        <v>1288</v>
      </c>
      <c r="N42" s="18" t="s">
        <v>1621</v>
      </c>
      <c r="O42" s="18" t="s">
        <v>1622</v>
      </c>
      <c r="P42" s="18" t="s">
        <v>1291</v>
      </c>
      <c r="S42" s="18" t="s">
        <v>1623</v>
      </c>
      <c r="T42" s="18" t="s">
        <v>1624</v>
      </c>
      <c r="V42" s="18" t="s">
        <v>1294</v>
      </c>
      <c r="X42" s="18" t="s">
        <v>1295</v>
      </c>
      <c r="AA42" s="18" t="s">
        <v>1371</v>
      </c>
      <c r="AB42" s="18">
        <v>1</v>
      </c>
      <c r="AC42" s="18">
        <v>0</v>
      </c>
      <c r="AD42" s="18">
        <v>0</v>
      </c>
      <c r="AE42" s="18">
        <v>0</v>
      </c>
      <c r="AF42" s="18">
        <v>1</v>
      </c>
      <c r="AH42" s="18" t="s">
        <v>1298</v>
      </c>
      <c r="AI42" s="18">
        <v>1250</v>
      </c>
      <c r="AJ42" s="18" t="s">
        <v>1300</v>
      </c>
      <c r="AM42" s="18">
        <v>60</v>
      </c>
      <c r="AN42" s="18">
        <v>60</v>
      </c>
      <c r="AO42" s="18">
        <v>1</v>
      </c>
      <c r="AP42" s="18">
        <v>100</v>
      </c>
      <c r="AQ42" s="18">
        <v>0</v>
      </c>
      <c r="BW42" s="18" t="s">
        <v>1294</v>
      </c>
      <c r="BY42" s="18" t="s">
        <v>1371</v>
      </c>
      <c r="BZ42" s="18">
        <v>1</v>
      </c>
      <c r="CA42" s="18">
        <v>0</v>
      </c>
      <c r="CB42" s="18">
        <v>0</v>
      </c>
      <c r="CC42" s="18">
        <v>0</v>
      </c>
      <c r="CE42" s="18" t="s">
        <v>1301</v>
      </c>
      <c r="CF42" s="18">
        <v>1</v>
      </c>
      <c r="CG42" s="18">
        <v>0</v>
      </c>
      <c r="CH42" s="18">
        <v>0</v>
      </c>
      <c r="CI42" s="18">
        <v>0</v>
      </c>
      <c r="CJ42" s="18">
        <v>0</v>
      </c>
      <c r="CK42" s="18">
        <v>0</v>
      </c>
      <c r="CL42" s="18">
        <v>0</v>
      </c>
      <c r="CM42" s="18">
        <v>0</v>
      </c>
      <c r="CN42" s="18">
        <v>0</v>
      </c>
      <c r="CO42" s="18">
        <v>0</v>
      </c>
      <c r="CP42" s="18">
        <v>0</v>
      </c>
      <c r="CS42" s="18" t="s">
        <v>1324</v>
      </c>
      <c r="CT42" s="18">
        <v>0</v>
      </c>
      <c r="CU42" s="18">
        <v>1</v>
      </c>
      <c r="CV42" s="18">
        <v>0</v>
      </c>
      <c r="CW42" s="18">
        <v>0</v>
      </c>
      <c r="CX42" s="18" t="s">
        <v>1371</v>
      </c>
      <c r="CY42" s="18">
        <v>1</v>
      </c>
      <c r="CZ42" s="18">
        <v>0</v>
      </c>
      <c r="DA42" s="18">
        <v>0</v>
      </c>
      <c r="DB42" s="18">
        <v>0</v>
      </c>
      <c r="DC42" s="18" t="s">
        <v>1325</v>
      </c>
      <c r="DD42" s="18">
        <v>1</v>
      </c>
      <c r="DE42" s="18">
        <v>0</v>
      </c>
      <c r="DF42" s="18">
        <v>0</v>
      </c>
      <c r="DG42" s="18">
        <v>0</v>
      </c>
      <c r="DH42" s="18">
        <v>0</v>
      </c>
      <c r="DI42" s="18">
        <v>0</v>
      </c>
      <c r="DJ42" s="18">
        <v>0</v>
      </c>
      <c r="DK42" s="18">
        <v>0</v>
      </c>
      <c r="DL42" s="18">
        <v>0</v>
      </c>
      <c r="DM42" s="18">
        <v>0</v>
      </c>
      <c r="DN42" s="18">
        <v>0</v>
      </c>
      <c r="DO42" s="18">
        <v>0</v>
      </c>
      <c r="EK42" s="18" t="s">
        <v>1631</v>
      </c>
      <c r="EL42" s="18">
        <v>1</v>
      </c>
      <c r="EM42" s="18">
        <v>0</v>
      </c>
      <c r="EN42" s="18">
        <v>0</v>
      </c>
      <c r="EO42" s="18">
        <v>0</v>
      </c>
      <c r="EP42" s="18">
        <v>0</v>
      </c>
      <c r="EQ42" s="18">
        <v>1</v>
      </c>
      <c r="ES42" s="18" t="s">
        <v>1298</v>
      </c>
      <c r="ET42" s="18">
        <v>7500</v>
      </c>
      <c r="EU42" s="18" t="s">
        <v>1300</v>
      </c>
      <c r="EX42" s="18">
        <v>60</v>
      </c>
      <c r="EY42" s="18">
        <v>60</v>
      </c>
      <c r="EZ42" s="18">
        <v>1</v>
      </c>
      <c r="FA42" s="18">
        <v>66</v>
      </c>
      <c r="FB42" s="18">
        <v>0</v>
      </c>
      <c r="GK42" s="18" t="s">
        <v>1294</v>
      </c>
      <c r="GM42" s="18" t="s">
        <v>1631</v>
      </c>
      <c r="GN42" s="18">
        <v>1</v>
      </c>
      <c r="GO42" s="18">
        <v>0</v>
      </c>
      <c r="GP42" s="18">
        <v>0</v>
      </c>
      <c r="GQ42" s="18">
        <v>0</v>
      </c>
      <c r="GR42" s="18">
        <v>0</v>
      </c>
      <c r="GT42" s="18" t="s">
        <v>1301</v>
      </c>
      <c r="GU42" s="18">
        <v>1</v>
      </c>
      <c r="GV42" s="18">
        <v>0</v>
      </c>
      <c r="GW42" s="18">
        <v>0</v>
      </c>
      <c r="GX42" s="18">
        <v>0</v>
      </c>
      <c r="GY42" s="18">
        <v>0</v>
      </c>
      <c r="GZ42" s="18">
        <v>0</v>
      </c>
      <c r="HA42" s="18">
        <v>0</v>
      </c>
      <c r="HB42" s="18">
        <v>0</v>
      </c>
      <c r="HC42" s="18">
        <v>0</v>
      </c>
      <c r="HD42" s="18">
        <v>0</v>
      </c>
      <c r="HE42" s="18">
        <v>0</v>
      </c>
      <c r="HH42" s="18" t="s">
        <v>1324</v>
      </c>
      <c r="HI42" s="18">
        <v>0</v>
      </c>
      <c r="HJ42" s="18">
        <v>1</v>
      </c>
      <c r="HK42" s="18">
        <v>0</v>
      </c>
      <c r="HL42" s="18">
        <v>0</v>
      </c>
      <c r="HM42" s="18" t="s">
        <v>1631</v>
      </c>
      <c r="HN42" s="18">
        <v>1</v>
      </c>
      <c r="HO42" s="18">
        <v>0</v>
      </c>
      <c r="HP42" s="18">
        <v>0</v>
      </c>
      <c r="HQ42" s="18">
        <v>0</v>
      </c>
      <c r="HR42" s="18">
        <v>0</v>
      </c>
      <c r="HS42" s="18" t="s">
        <v>1325</v>
      </c>
      <c r="HT42" s="18">
        <v>1</v>
      </c>
      <c r="HU42" s="18">
        <v>0</v>
      </c>
      <c r="HV42" s="18">
        <v>0</v>
      </c>
      <c r="HW42" s="18">
        <v>0</v>
      </c>
      <c r="HX42" s="18">
        <v>0</v>
      </c>
      <c r="HY42" s="18">
        <v>0</v>
      </c>
      <c r="HZ42" s="18">
        <v>0</v>
      </c>
      <c r="IA42" s="18">
        <v>0</v>
      </c>
      <c r="IB42" s="18">
        <v>0</v>
      </c>
      <c r="IC42" s="18">
        <v>0</v>
      </c>
      <c r="ID42" s="18">
        <v>0</v>
      </c>
      <c r="IE42" s="18">
        <v>0</v>
      </c>
      <c r="JB42" s="18" t="s">
        <v>1655</v>
      </c>
      <c r="JC42" s="18">
        <v>0</v>
      </c>
      <c r="JD42" s="18">
        <v>0</v>
      </c>
      <c r="JE42" s="18">
        <v>0</v>
      </c>
      <c r="JF42" s="18">
        <v>0</v>
      </c>
      <c r="JG42" s="18">
        <v>0</v>
      </c>
      <c r="JH42" s="18">
        <v>0</v>
      </c>
      <c r="JI42" s="18">
        <v>1</v>
      </c>
      <c r="JJ42" s="18">
        <v>1</v>
      </c>
      <c r="JK42" s="18">
        <v>1</v>
      </c>
      <c r="JL42" s="18">
        <v>1</v>
      </c>
      <c r="JM42" s="18">
        <v>1</v>
      </c>
      <c r="JN42" s="18">
        <v>0</v>
      </c>
      <c r="JO42" s="18">
        <v>1</v>
      </c>
      <c r="JP42" s="18">
        <v>0</v>
      </c>
      <c r="JQ42" s="18">
        <v>0</v>
      </c>
      <c r="JR42" s="18">
        <v>0</v>
      </c>
      <c r="JS42" s="18">
        <v>6</v>
      </c>
      <c r="JT42" s="18">
        <v>8</v>
      </c>
      <c r="MT42" s="18" t="s">
        <v>1298</v>
      </c>
      <c r="MU42" s="18">
        <v>250</v>
      </c>
      <c r="MV42" s="18" t="s">
        <v>1300</v>
      </c>
      <c r="MY42" s="18">
        <v>30</v>
      </c>
      <c r="MZ42" s="18">
        <v>60</v>
      </c>
      <c r="NA42" s="18">
        <v>1</v>
      </c>
      <c r="NB42" s="18">
        <v>360</v>
      </c>
      <c r="NC42" s="18">
        <v>0</v>
      </c>
      <c r="NE42" s="18" t="s">
        <v>1298</v>
      </c>
      <c r="NF42" s="18" t="s">
        <v>1656</v>
      </c>
      <c r="NG42" s="18">
        <v>1</v>
      </c>
      <c r="NH42" s="18">
        <v>1</v>
      </c>
      <c r="NI42" s="18">
        <v>1</v>
      </c>
      <c r="NJ42" s="18">
        <v>1000</v>
      </c>
      <c r="NK42" s="18">
        <v>1500</v>
      </c>
      <c r="NL42" s="18">
        <v>2500</v>
      </c>
      <c r="NM42" s="18" t="s">
        <v>1300</v>
      </c>
      <c r="NP42" s="18">
        <v>30</v>
      </c>
      <c r="NQ42" s="18">
        <v>60</v>
      </c>
      <c r="NR42" s="18">
        <v>1</v>
      </c>
      <c r="NS42" s="18">
        <v>60</v>
      </c>
      <c r="NT42" s="18">
        <v>0</v>
      </c>
      <c r="NV42" s="18" t="s">
        <v>1298</v>
      </c>
      <c r="NW42" s="18">
        <v>1500</v>
      </c>
      <c r="NX42" s="18" t="s">
        <v>1300</v>
      </c>
      <c r="OA42" s="18">
        <v>60</v>
      </c>
      <c r="OB42" s="18">
        <v>60</v>
      </c>
      <c r="OC42" s="18">
        <v>1</v>
      </c>
      <c r="OD42" s="18">
        <v>120</v>
      </c>
      <c r="OE42" s="18">
        <v>0</v>
      </c>
      <c r="OG42" s="18" t="s">
        <v>1298</v>
      </c>
      <c r="OH42" s="18">
        <v>4000</v>
      </c>
      <c r="OI42" s="18" t="s">
        <v>1300</v>
      </c>
      <c r="OL42" s="18">
        <v>60</v>
      </c>
      <c r="OM42" s="18">
        <v>60</v>
      </c>
      <c r="ON42" s="18">
        <v>1</v>
      </c>
      <c r="OO42" s="18">
        <v>120</v>
      </c>
      <c r="OP42" s="18">
        <v>0</v>
      </c>
      <c r="OR42" s="18" t="s">
        <v>1298</v>
      </c>
      <c r="OS42" s="18">
        <v>2500</v>
      </c>
      <c r="OT42" s="18" t="s">
        <v>1300</v>
      </c>
      <c r="OW42" s="18">
        <v>60</v>
      </c>
      <c r="OX42" s="18">
        <v>60</v>
      </c>
      <c r="OY42" s="18">
        <v>1</v>
      </c>
      <c r="OZ42" s="18">
        <v>100</v>
      </c>
      <c r="PA42" s="18">
        <v>0</v>
      </c>
      <c r="PN42" s="18" t="s">
        <v>1298</v>
      </c>
      <c r="PO42" s="18">
        <v>1750</v>
      </c>
      <c r="PP42" s="18" t="s">
        <v>1300</v>
      </c>
      <c r="PS42" s="18">
        <v>30</v>
      </c>
      <c r="PT42" s="18">
        <v>60</v>
      </c>
      <c r="PU42" s="18">
        <v>1</v>
      </c>
      <c r="PV42" s="18">
        <v>48</v>
      </c>
      <c r="PW42" s="18">
        <v>0</v>
      </c>
      <c r="QX42" s="18" t="s">
        <v>1294</v>
      </c>
      <c r="QZ42" s="18" t="s">
        <v>1657</v>
      </c>
      <c r="RA42" s="18">
        <v>0</v>
      </c>
      <c r="RB42" s="18">
        <v>0</v>
      </c>
      <c r="RC42" s="18">
        <v>0</v>
      </c>
      <c r="RD42" s="18">
        <v>0</v>
      </c>
      <c r="RE42" s="18">
        <v>0</v>
      </c>
      <c r="RF42" s="18">
        <v>0</v>
      </c>
      <c r="RG42" s="18">
        <v>1</v>
      </c>
      <c r="RH42" s="18">
        <v>1</v>
      </c>
      <c r="RI42" s="18">
        <v>1</v>
      </c>
      <c r="RJ42" s="18">
        <v>1</v>
      </c>
      <c r="RK42" s="18">
        <v>1</v>
      </c>
      <c r="RL42" s="18">
        <v>0</v>
      </c>
      <c r="RM42" s="18">
        <v>0</v>
      </c>
      <c r="RN42" s="18">
        <v>0</v>
      </c>
      <c r="RO42" s="18">
        <v>0</v>
      </c>
      <c r="RP42" s="18">
        <v>0</v>
      </c>
      <c r="RR42" s="18" t="s">
        <v>1301</v>
      </c>
      <c r="RS42" s="18">
        <v>1</v>
      </c>
      <c r="RT42" s="18">
        <v>0</v>
      </c>
      <c r="RU42" s="18">
        <v>0</v>
      </c>
      <c r="RV42" s="18">
        <v>0</v>
      </c>
      <c r="RW42" s="18">
        <v>0</v>
      </c>
      <c r="RX42" s="18">
        <v>0</v>
      </c>
      <c r="RY42" s="18">
        <v>0</v>
      </c>
      <c r="RZ42" s="18">
        <v>0</v>
      </c>
      <c r="SA42" s="18">
        <v>0</v>
      </c>
      <c r="SB42" s="18">
        <v>0</v>
      </c>
      <c r="SC42" s="18">
        <v>0</v>
      </c>
      <c r="SF42" s="18" t="s">
        <v>1324</v>
      </c>
      <c r="SG42" s="18">
        <v>0</v>
      </c>
      <c r="SH42" s="18">
        <v>1</v>
      </c>
      <c r="SI42" s="18">
        <v>0</v>
      </c>
      <c r="SJ42" s="18">
        <v>0</v>
      </c>
      <c r="SK42" s="18" t="s">
        <v>1655</v>
      </c>
      <c r="SL42" s="18">
        <v>0</v>
      </c>
      <c r="SM42" s="18">
        <v>0</v>
      </c>
      <c r="SN42" s="18">
        <v>0</v>
      </c>
      <c r="SO42" s="18">
        <v>0</v>
      </c>
      <c r="SP42" s="18">
        <v>0</v>
      </c>
      <c r="SQ42" s="18">
        <v>0</v>
      </c>
      <c r="SR42" s="18">
        <v>1</v>
      </c>
      <c r="SS42" s="18">
        <v>1</v>
      </c>
      <c r="ST42" s="18">
        <v>1</v>
      </c>
      <c r="SU42" s="18">
        <v>1</v>
      </c>
      <c r="SV42" s="18">
        <v>1</v>
      </c>
      <c r="SW42" s="18">
        <v>0</v>
      </c>
      <c r="SX42" s="18">
        <v>1</v>
      </c>
      <c r="SY42" s="18">
        <v>0</v>
      </c>
      <c r="SZ42" s="18">
        <v>0</v>
      </c>
      <c r="TA42" s="18">
        <v>0</v>
      </c>
      <c r="TB42" s="18" t="s">
        <v>1325</v>
      </c>
      <c r="TC42" s="18">
        <v>1</v>
      </c>
      <c r="TD42" s="18">
        <v>0</v>
      </c>
      <c r="TE42" s="18">
        <v>0</v>
      </c>
      <c r="TF42" s="18">
        <v>0</v>
      </c>
      <c r="TG42" s="18">
        <v>0</v>
      </c>
      <c r="TH42" s="18">
        <v>0</v>
      </c>
      <c r="TI42" s="18">
        <v>0</v>
      </c>
      <c r="TJ42" s="18">
        <v>0</v>
      </c>
      <c r="TK42" s="18">
        <v>0</v>
      </c>
      <c r="TL42" s="18">
        <v>0</v>
      </c>
      <c r="TM42" s="18">
        <v>0</v>
      </c>
      <c r="TN42" s="18">
        <v>0</v>
      </c>
      <c r="AQG42" s="18" t="s">
        <v>1395</v>
      </c>
      <c r="AQH42" s="18">
        <v>0</v>
      </c>
      <c r="AQI42" s="18">
        <v>0</v>
      </c>
      <c r="AQJ42" s="18">
        <v>1</v>
      </c>
      <c r="AQK42" s="18">
        <v>0</v>
      </c>
      <c r="AQL42" s="18">
        <v>0</v>
      </c>
      <c r="AQM42" s="18">
        <v>0</v>
      </c>
      <c r="AQN42" s="18">
        <v>0</v>
      </c>
      <c r="AQO42" s="18">
        <v>0</v>
      </c>
      <c r="AQP42" s="18">
        <v>0</v>
      </c>
      <c r="AQQ42" s="18">
        <v>0</v>
      </c>
      <c r="AQS42" s="18" t="s">
        <v>1406</v>
      </c>
      <c r="AQT42" s="18">
        <v>0</v>
      </c>
      <c r="AQU42" s="18">
        <v>0</v>
      </c>
      <c r="AQV42" s="18">
        <v>1</v>
      </c>
      <c r="AQW42" s="18">
        <v>0</v>
      </c>
      <c r="AQX42" s="18">
        <v>0</v>
      </c>
      <c r="AQY42" s="18">
        <v>0</v>
      </c>
      <c r="AQZ42" s="18">
        <v>0</v>
      </c>
      <c r="ARA42" s="18">
        <v>0</v>
      </c>
      <c r="ARB42" s="18">
        <v>0</v>
      </c>
      <c r="ARC42" s="18">
        <v>0</v>
      </c>
      <c r="ARD42" s="18">
        <v>0</v>
      </c>
      <c r="ARF42" s="18" t="s">
        <v>1658</v>
      </c>
      <c r="ARG42" s="18" t="s">
        <v>1312</v>
      </c>
      <c r="ARH42" s="18">
        <v>0</v>
      </c>
      <c r="ARI42" s="18">
        <v>1</v>
      </c>
      <c r="ARJ42" s="18">
        <v>0</v>
      </c>
      <c r="ARK42" s="18">
        <v>0</v>
      </c>
      <c r="ARL42" s="18">
        <v>0</v>
      </c>
      <c r="ARM42" s="18">
        <v>0</v>
      </c>
      <c r="ARO42" s="18" t="s">
        <v>1372</v>
      </c>
      <c r="ARP42" s="18">
        <v>1</v>
      </c>
      <c r="ARQ42" s="18">
        <v>0</v>
      </c>
      <c r="ARR42" s="18">
        <v>0</v>
      </c>
      <c r="ARS42" s="18">
        <v>0</v>
      </c>
      <c r="ART42" s="18">
        <v>0</v>
      </c>
      <c r="ARU42" s="18">
        <v>0</v>
      </c>
      <c r="ARV42" s="18">
        <v>0</v>
      </c>
      <c r="ARW42" s="18">
        <v>0</v>
      </c>
      <c r="ARX42" s="18">
        <v>0</v>
      </c>
      <c r="ARY42" s="18">
        <v>0</v>
      </c>
      <c r="ASB42" s="18" t="s">
        <v>1383</v>
      </c>
      <c r="ASC42" s="18" t="s">
        <v>1650</v>
      </c>
      <c r="ASD42" s="18">
        <v>0</v>
      </c>
      <c r="ASE42" s="18">
        <v>0</v>
      </c>
      <c r="ASF42" s="18">
        <v>0</v>
      </c>
      <c r="ASG42" s="18">
        <v>0</v>
      </c>
      <c r="ASH42" s="18">
        <v>1</v>
      </c>
      <c r="ASI42" s="18">
        <v>0</v>
      </c>
      <c r="ASJ42" s="18">
        <v>0</v>
      </c>
      <c r="ASK42" s="18">
        <v>0</v>
      </c>
      <c r="ASL42" s="18">
        <v>0</v>
      </c>
      <c r="ASN42" s="18" t="s">
        <v>1441</v>
      </c>
      <c r="ASO42" s="18">
        <v>0</v>
      </c>
      <c r="ASP42" s="18">
        <v>0</v>
      </c>
      <c r="ASQ42" s="18">
        <v>0</v>
      </c>
      <c r="ASR42" s="18">
        <v>0</v>
      </c>
      <c r="ASS42" s="18">
        <v>0</v>
      </c>
      <c r="AST42" s="18">
        <v>0</v>
      </c>
      <c r="ASU42" s="18">
        <v>1</v>
      </c>
      <c r="ASV42" s="18">
        <v>0</v>
      </c>
      <c r="ASW42" s="18">
        <v>0</v>
      </c>
      <c r="ASX42" s="18">
        <v>0</v>
      </c>
      <c r="ASZ42" s="18" t="s">
        <v>1651</v>
      </c>
      <c r="ATA42" s="18">
        <v>0</v>
      </c>
      <c r="ATB42" s="18">
        <v>1</v>
      </c>
      <c r="ATC42" s="18">
        <v>0</v>
      </c>
      <c r="ATD42" s="18">
        <v>0</v>
      </c>
      <c r="ATE42" s="18">
        <v>0</v>
      </c>
      <c r="ATF42" s="18">
        <v>0</v>
      </c>
      <c r="ATG42" s="18">
        <v>0</v>
      </c>
      <c r="ATH42" s="18">
        <v>0</v>
      </c>
      <c r="ATI42" s="18">
        <v>0</v>
      </c>
      <c r="ATK42" s="18" t="s">
        <v>1659</v>
      </c>
      <c r="ATL42" s="18">
        <v>0</v>
      </c>
      <c r="ATM42" s="18">
        <v>1</v>
      </c>
      <c r="ATN42" s="18">
        <v>0</v>
      </c>
      <c r="ATO42" s="18">
        <v>0</v>
      </c>
      <c r="ATP42" s="18">
        <v>0</v>
      </c>
      <c r="ATQ42" s="18">
        <v>0</v>
      </c>
      <c r="ATR42" s="18">
        <v>0</v>
      </c>
      <c r="ATS42" s="18">
        <v>0</v>
      </c>
      <c r="ATT42" s="18">
        <v>0</v>
      </c>
      <c r="ATV42" s="18" t="s">
        <v>1344</v>
      </c>
      <c r="ATW42" s="18" t="s">
        <v>1294</v>
      </c>
      <c r="ATY42" s="18" t="s">
        <v>1652</v>
      </c>
      <c r="ATZ42" s="18" t="s">
        <v>1344</v>
      </c>
      <c r="AUA42" s="18" t="s">
        <v>1294</v>
      </c>
      <c r="AUC42" s="18" t="s">
        <v>1660</v>
      </c>
      <c r="AUD42" s="18" t="s">
        <v>1661</v>
      </c>
      <c r="AUI42" s="18">
        <v>430924526</v>
      </c>
      <c r="AUJ42" s="144">
        <v>45070.838182870371</v>
      </c>
      <c r="AUM42" s="18" t="s">
        <v>1319</v>
      </c>
      <c r="AUN42" s="18" t="s">
        <v>1320</v>
      </c>
      <c r="AUO42" s="18" t="s">
        <v>1321</v>
      </c>
    </row>
    <row r="43" spans="1:534 1125:1237">
      <c r="A43" s="18">
        <v>42</v>
      </c>
      <c r="B43" s="18" t="s">
        <v>1662</v>
      </c>
      <c r="C43" s="144">
        <v>45065</v>
      </c>
      <c r="D43" s="18" t="s">
        <v>1618</v>
      </c>
      <c r="E43" s="18" t="s">
        <v>1647</v>
      </c>
      <c r="F43" s="144">
        <v>45065.479074513889</v>
      </c>
      <c r="G43" s="144">
        <v>45065.5307234375</v>
      </c>
      <c r="H43" s="18" t="s">
        <v>1286</v>
      </c>
      <c r="K43" s="18" t="s">
        <v>1620</v>
      </c>
      <c r="L43" s="144">
        <v>45065</v>
      </c>
      <c r="M43" s="18" t="s">
        <v>1288</v>
      </c>
      <c r="N43" s="18" t="s">
        <v>1621</v>
      </c>
      <c r="O43" s="18" t="s">
        <v>1622</v>
      </c>
      <c r="P43" s="18" t="s">
        <v>1291</v>
      </c>
      <c r="S43" s="18" t="s">
        <v>1623</v>
      </c>
      <c r="T43" s="18" t="s">
        <v>1624</v>
      </c>
      <c r="V43" s="18" t="s">
        <v>1294</v>
      </c>
      <c r="X43" s="18" t="s">
        <v>1295</v>
      </c>
      <c r="AA43" s="18" t="s">
        <v>1371</v>
      </c>
      <c r="AB43" s="18">
        <v>1</v>
      </c>
      <c r="AC43" s="18">
        <v>0</v>
      </c>
      <c r="AD43" s="18">
        <v>0</v>
      </c>
      <c r="AE43" s="18">
        <v>0</v>
      </c>
      <c r="AF43" s="18">
        <v>1</v>
      </c>
      <c r="AH43" s="18" t="s">
        <v>1298</v>
      </c>
      <c r="AI43" s="18">
        <v>1250</v>
      </c>
      <c r="AJ43" s="18" t="s">
        <v>1300</v>
      </c>
      <c r="AM43" s="18">
        <v>365</v>
      </c>
      <c r="AN43" s="18">
        <v>20</v>
      </c>
      <c r="AO43" s="18">
        <v>0</v>
      </c>
      <c r="AP43" s="18">
        <v>120</v>
      </c>
      <c r="AQ43" s="18">
        <v>0</v>
      </c>
      <c r="BW43" s="18" t="s">
        <v>1294</v>
      </c>
      <c r="BY43" s="18" t="s">
        <v>1371</v>
      </c>
      <c r="BZ43" s="18">
        <v>1</v>
      </c>
      <c r="CA43" s="18">
        <v>0</v>
      </c>
      <c r="CB43" s="18">
        <v>0</v>
      </c>
      <c r="CC43" s="18">
        <v>0</v>
      </c>
      <c r="CE43" s="18" t="s">
        <v>1301</v>
      </c>
      <c r="CF43" s="18">
        <v>1</v>
      </c>
      <c r="CG43" s="18">
        <v>0</v>
      </c>
      <c r="CH43" s="18">
        <v>0</v>
      </c>
      <c r="CI43" s="18">
        <v>0</v>
      </c>
      <c r="CJ43" s="18">
        <v>0</v>
      </c>
      <c r="CK43" s="18">
        <v>0</v>
      </c>
      <c r="CL43" s="18">
        <v>0</v>
      </c>
      <c r="CM43" s="18">
        <v>0</v>
      </c>
      <c r="CN43" s="18">
        <v>0</v>
      </c>
      <c r="CO43" s="18">
        <v>0</v>
      </c>
      <c r="CP43" s="18">
        <v>0</v>
      </c>
      <c r="CS43" s="18" t="s">
        <v>1324</v>
      </c>
      <c r="CT43" s="18">
        <v>0</v>
      </c>
      <c r="CU43" s="18">
        <v>1</v>
      </c>
      <c r="CV43" s="18">
        <v>0</v>
      </c>
      <c r="CW43" s="18">
        <v>0</v>
      </c>
      <c r="CX43" s="18" t="s">
        <v>1371</v>
      </c>
      <c r="CY43" s="18">
        <v>1</v>
      </c>
      <c r="CZ43" s="18">
        <v>0</v>
      </c>
      <c r="DA43" s="18">
        <v>0</v>
      </c>
      <c r="DB43" s="18">
        <v>0</v>
      </c>
      <c r="DC43" s="18" t="s">
        <v>1413</v>
      </c>
      <c r="DD43" s="18">
        <v>1</v>
      </c>
      <c r="DE43" s="18">
        <v>0</v>
      </c>
      <c r="DF43" s="18">
        <v>0</v>
      </c>
      <c r="DG43" s="18">
        <v>0</v>
      </c>
      <c r="DH43" s="18">
        <v>0</v>
      </c>
      <c r="DI43" s="18">
        <v>1</v>
      </c>
      <c r="DJ43" s="18">
        <v>0</v>
      </c>
      <c r="DK43" s="18">
        <v>0</v>
      </c>
      <c r="DL43" s="18">
        <v>0</v>
      </c>
      <c r="DM43" s="18">
        <v>0</v>
      </c>
      <c r="DN43" s="18">
        <v>0</v>
      </c>
      <c r="DO43" s="18">
        <v>0</v>
      </c>
      <c r="EK43" s="18" t="s">
        <v>1372</v>
      </c>
      <c r="EL43" s="18">
        <v>0</v>
      </c>
      <c r="EM43" s="18">
        <v>0</v>
      </c>
      <c r="EN43" s="18">
        <v>0</v>
      </c>
      <c r="EO43" s="18">
        <v>0</v>
      </c>
      <c r="EP43" s="18">
        <v>1</v>
      </c>
      <c r="EQ43" s="18">
        <v>1</v>
      </c>
      <c r="JB43" s="18" t="s">
        <v>1663</v>
      </c>
      <c r="JC43" s="18">
        <v>0</v>
      </c>
      <c r="JD43" s="18">
        <v>0</v>
      </c>
      <c r="JE43" s="18">
        <v>0</v>
      </c>
      <c r="JF43" s="18">
        <v>0</v>
      </c>
      <c r="JG43" s="18">
        <v>0</v>
      </c>
      <c r="JH43" s="18">
        <v>0</v>
      </c>
      <c r="JI43" s="18">
        <v>1</v>
      </c>
      <c r="JJ43" s="18">
        <v>1</v>
      </c>
      <c r="JK43" s="18">
        <v>0</v>
      </c>
      <c r="JL43" s="18">
        <v>1</v>
      </c>
      <c r="JM43" s="18">
        <v>1</v>
      </c>
      <c r="JN43" s="18">
        <v>1</v>
      </c>
      <c r="JO43" s="18">
        <v>0</v>
      </c>
      <c r="JP43" s="18">
        <v>0</v>
      </c>
      <c r="JQ43" s="18">
        <v>1</v>
      </c>
      <c r="JR43" s="18">
        <v>0</v>
      </c>
      <c r="JS43" s="18">
        <v>6</v>
      </c>
      <c r="JT43" s="18">
        <v>8</v>
      </c>
      <c r="MT43" s="18" t="s">
        <v>1298</v>
      </c>
      <c r="MU43" s="18">
        <v>200</v>
      </c>
      <c r="MV43" s="18" t="s">
        <v>1300</v>
      </c>
      <c r="MY43" s="18">
        <v>120</v>
      </c>
      <c r="MZ43" s="18">
        <v>30</v>
      </c>
      <c r="NA43" s="18">
        <v>0</v>
      </c>
      <c r="NB43" s="18">
        <v>60</v>
      </c>
      <c r="NC43" s="18">
        <v>0</v>
      </c>
      <c r="NE43" s="18" t="s">
        <v>1298</v>
      </c>
      <c r="NF43" s="18" t="s">
        <v>1664</v>
      </c>
      <c r="NG43" s="18">
        <v>0</v>
      </c>
      <c r="NH43" s="18">
        <v>1</v>
      </c>
      <c r="NI43" s="18">
        <v>0</v>
      </c>
      <c r="NK43" s="18">
        <v>1500</v>
      </c>
      <c r="NM43" s="18" t="s">
        <v>1300</v>
      </c>
      <c r="NP43" s="18">
        <v>20</v>
      </c>
      <c r="NQ43" s="18">
        <v>30</v>
      </c>
      <c r="NR43" s="18">
        <v>1</v>
      </c>
      <c r="NS43" s="18">
        <v>60</v>
      </c>
      <c r="NT43" s="18">
        <v>0</v>
      </c>
      <c r="OG43" s="18" t="s">
        <v>1298</v>
      </c>
      <c r="OH43" s="18">
        <v>4000</v>
      </c>
      <c r="OI43" s="18" t="s">
        <v>1300</v>
      </c>
      <c r="OL43" s="18">
        <v>30</v>
      </c>
      <c r="OM43" s="18">
        <v>60</v>
      </c>
      <c r="ON43" s="18">
        <v>1</v>
      </c>
      <c r="OO43" s="18">
        <v>120</v>
      </c>
      <c r="OP43" s="18">
        <v>0</v>
      </c>
      <c r="OR43" s="18" t="s">
        <v>1298</v>
      </c>
      <c r="OS43" s="18">
        <v>2500</v>
      </c>
      <c r="OT43" s="18" t="s">
        <v>1300</v>
      </c>
      <c r="OW43" s="18">
        <v>150</v>
      </c>
      <c r="OX43" s="18">
        <v>60</v>
      </c>
      <c r="OY43" s="18">
        <v>0</v>
      </c>
      <c r="OZ43" s="18">
        <v>100</v>
      </c>
      <c r="PA43" s="18">
        <v>0</v>
      </c>
      <c r="PC43" s="18" t="s">
        <v>1298</v>
      </c>
      <c r="PD43" s="18">
        <v>2500</v>
      </c>
      <c r="PE43" s="18" t="s">
        <v>1300</v>
      </c>
      <c r="PH43" s="18">
        <v>120</v>
      </c>
      <c r="PI43" s="18">
        <v>60</v>
      </c>
      <c r="PJ43" s="18">
        <v>0</v>
      </c>
      <c r="PK43" s="18">
        <v>60</v>
      </c>
      <c r="PL43" s="18">
        <v>0</v>
      </c>
      <c r="QM43" s="18" t="s">
        <v>1298</v>
      </c>
      <c r="QN43" s="18">
        <v>300</v>
      </c>
      <c r="QO43" s="18" t="s">
        <v>1300</v>
      </c>
      <c r="QR43" s="18">
        <v>90</v>
      </c>
      <c r="QS43" s="18">
        <v>60</v>
      </c>
      <c r="QT43" s="18">
        <v>0</v>
      </c>
      <c r="QU43" s="18">
        <v>100</v>
      </c>
      <c r="QV43" s="18">
        <v>0</v>
      </c>
      <c r="QX43" s="18" t="s">
        <v>1294</v>
      </c>
      <c r="QZ43" s="18" t="s">
        <v>1665</v>
      </c>
      <c r="RA43" s="18">
        <v>0</v>
      </c>
      <c r="RB43" s="18">
        <v>0</v>
      </c>
      <c r="RC43" s="18">
        <v>0</v>
      </c>
      <c r="RD43" s="18">
        <v>0</v>
      </c>
      <c r="RE43" s="18">
        <v>0</v>
      </c>
      <c r="RF43" s="18">
        <v>0</v>
      </c>
      <c r="RG43" s="18">
        <v>0</v>
      </c>
      <c r="RH43" s="18">
        <v>0</v>
      </c>
      <c r="RI43" s="18">
        <v>0</v>
      </c>
      <c r="RJ43" s="18">
        <v>0</v>
      </c>
      <c r="RK43" s="18">
        <v>0</v>
      </c>
      <c r="RL43" s="18">
        <v>1</v>
      </c>
      <c r="RM43" s="18">
        <v>0</v>
      </c>
      <c r="RN43" s="18">
        <v>0</v>
      </c>
      <c r="RO43" s="18">
        <v>0</v>
      </c>
      <c r="RP43" s="18">
        <v>0</v>
      </c>
      <c r="RR43" s="18" t="s">
        <v>1666</v>
      </c>
      <c r="RS43" s="18">
        <v>1</v>
      </c>
      <c r="RT43" s="18">
        <v>0</v>
      </c>
      <c r="RU43" s="18">
        <v>0</v>
      </c>
      <c r="RV43" s="18">
        <v>0</v>
      </c>
      <c r="RW43" s="18">
        <v>1</v>
      </c>
      <c r="RX43" s="18">
        <v>1</v>
      </c>
      <c r="RY43" s="18">
        <v>0</v>
      </c>
      <c r="RZ43" s="18">
        <v>0</v>
      </c>
      <c r="SA43" s="18">
        <v>0</v>
      </c>
      <c r="SB43" s="18">
        <v>0</v>
      </c>
      <c r="SC43" s="18">
        <v>0</v>
      </c>
      <c r="SF43" s="18" t="s">
        <v>1324</v>
      </c>
      <c r="SG43" s="18">
        <v>0</v>
      </c>
      <c r="SH43" s="18">
        <v>1</v>
      </c>
      <c r="SI43" s="18">
        <v>0</v>
      </c>
      <c r="SJ43" s="18">
        <v>0</v>
      </c>
      <c r="SK43" s="18" t="s">
        <v>1667</v>
      </c>
      <c r="SL43" s="18">
        <v>0</v>
      </c>
      <c r="SM43" s="18">
        <v>0</v>
      </c>
      <c r="SN43" s="18">
        <v>0</v>
      </c>
      <c r="SO43" s="18">
        <v>0</v>
      </c>
      <c r="SP43" s="18">
        <v>0</v>
      </c>
      <c r="SQ43" s="18">
        <v>0</v>
      </c>
      <c r="SR43" s="18">
        <v>1</v>
      </c>
      <c r="SS43" s="18">
        <v>0</v>
      </c>
      <c r="ST43" s="18">
        <v>0</v>
      </c>
      <c r="SU43" s="18">
        <v>1</v>
      </c>
      <c r="SV43" s="18">
        <v>1</v>
      </c>
      <c r="SW43" s="18">
        <v>0</v>
      </c>
      <c r="SX43" s="18">
        <v>0</v>
      </c>
      <c r="SY43" s="18">
        <v>0</v>
      </c>
      <c r="SZ43" s="18">
        <v>0</v>
      </c>
      <c r="TA43" s="18">
        <v>0</v>
      </c>
      <c r="TB43" s="18" t="s">
        <v>1325</v>
      </c>
      <c r="TC43" s="18">
        <v>1</v>
      </c>
      <c r="TD43" s="18">
        <v>0</v>
      </c>
      <c r="TE43" s="18">
        <v>0</v>
      </c>
      <c r="TF43" s="18">
        <v>0</v>
      </c>
      <c r="TG43" s="18">
        <v>0</v>
      </c>
      <c r="TH43" s="18">
        <v>0</v>
      </c>
      <c r="TI43" s="18">
        <v>0</v>
      </c>
      <c r="TJ43" s="18">
        <v>0</v>
      </c>
      <c r="TK43" s="18">
        <v>0</v>
      </c>
      <c r="TL43" s="18">
        <v>0</v>
      </c>
      <c r="TM43" s="18">
        <v>0</v>
      </c>
      <c r="TN43" s="18">
        <v>0</v>
      </c>
      <c r="AQG43" s="18" t="s">
        <v>1395</v>
      </c>
      <c r="AQH43" s="18">
        <v>0</v>
      </c>
      <c r="AQI43" s="18">
        <v>0</v>
      </c>
      <c r="AQJ43" s="18">
        <v>1</v>
      </c>
      <c r="AQK43" s="18">
        <v>0</v>
      </c>
      <c r="AQL43" s="18">
        <v>0</v>
      </c>
      <c r="AQM43" s="18">
        <v>0</v>
      </c>
      <c r="AQN43" s="18">
        <v>0</v>
      </c>
      <c r="AQO43" s="18">
        <v>0</v>
      </c>
      <c r="AQP43" s="18">
        <v>0</v>
      </c>
      <c r="AQQ43" s="18">
        <v>0</v>
      </c>
      <c r="AQS43" s="18" t="s">
        <v>1428</v>
      </c>
      <c r="AQT43" s="18">
        <v>0</v>
      </c>
      <c r="AQU43" s="18">
        <v>0</v>
      </c>
      <c r="AQV43" s="18">
        <v>0</v>
      </c>
      <c r="AQW43" s="18">
        <v>1</v>
      </c>
      <c r="AQX43" s="18">
        <v>0</v>
      </c>
      <c r="AQY43" s="18">
        <v>0</v>
      </c>
      <c r="AQZ43" s="18">
        <v>0</v>
      </c>
      <c r="ARA43" s="18">
        <v>0</v>
      </c>
      <c r="ARB43" s="18">
        <v>0</v>
      </c>
      <c r="ARC43" s="18">
        <v>0</v>
      </c>
      <c r="ARD43" s="18">
        <v>0</v>
      </c>
      <c r="ARF43" s="18" t="s">
        <v>1328</v>
      </c>
      <c r="ARG43" s="18" t="s">
        <v>1437</v>
      </c>
      <c r="ARH43" s="18">
        <v>0</v>
      </c>
      <c r="ARI43" s="18">
        <v>0</v>
      </c>
      <c r="ARJ43" s="18">
        <v>1</v>
      </c>
      <c r="ARK43" s="18">
        <v>0</v>
      </c>
      <c r="ARL43" s="18">
        <v>0</v>
      </c>
      <c r="ARM43" s="18">
        <v>0</v>
      </c>
      <c r="ARO43" s="18" t="s">
        <v>1372</v>
      </c>
      <c r="ARP43" s="18">
        <v>1</v>
      </c>
      <c r="ARQ43" s="18">
        <v>0</v>
      </c>
      <c r="ARR43" s="18">
        <v>0</v>
      </c>
      <c r="ARS43" s="18">
        <v>0</v>
      </c>
      <c r="ART43" s="18">
        <v>0</v>
      </c>
      <c r="ARU43" s="18">
        <v>0</v>
      </c>
      <c r="ARV43" s="18">
        <v>0</v>
      </c>
      <c r="ARW43" s="18">
        <v>0</v>
      </c>
      <c r="ARX43" s="18">
        <v>0</v>
      </c>
      <c r="ARY43" s="18">
        <v>0</v>
      </c>
      <c r="ASB43" s="18" t="s">
        <v>1383</v>
      </c>
      <c r="ASC43" s="18" t="s">
        <v>1650</v>
      </c>
      <c r="ASD43" s="18">
        <v>0</v>
      </c>
      <c r="ASE43" s="18">
        <v>0</v>
      </c>
      <c r="ASF43" s="18">
        <v>0</v>
      </c>
      <c r="ASG43" s="18">
        <v>0</v>
      </c>
      <c r="ASH43" s="18">
        <v>1</v>
      </c>
      <c r="ASI43" s="18">
        <v>0</v>
      </c>
      <c r="ASJ43" s="18">
        <v>0</v>
      </c>
      <c r="ASK43" s="18">
        <v>0</v>
      </c>
      <c r="ASL43" s="18">
        <v>0</v>
      </c>
      <c r="ASN43" s="18" t="s">
        <v>1372</v>
      </c>
      <c r="ASO43" s="18">
        <v>1</v>
      </c>
      <c r="ASP43" s="18">
        <v>0</v>
      </c>
      <c r="ASQ43" s="18">
        <v>0</v>
      </c>
      <c r="ASR43" s="18">
        <v>0</v>
      </c>
      <c r="ASS43" s="18">
        <v>0</v>
      </c>
      <c r="AST43" s="18">
        <v>0</v>
      </c>
      <c r="ASU43" s="18">
        <v>0</v>
      </c>
      <c r="ASV43" s="18">
        <v>0</v>
      </c>
      <c r="ASW43" s="18">
        <v>0</v>
      </c>
      <c r="ASX43" s="18">
        <v>0</v>
      </c>
      <c r="ASZ43" s="18" t="s">
        <v>1668</v>
      </c>
      <c r="ATA43" s="18">
        <v>0</v>
      </c>
      <c r="ATB43" s="18">
        <v>1</v>
      </c>
      <c r="ATC43" s="18">
        <v>0</v>
      </c>
      <c r="ATD43" s="18">
        <v>1</v>
      </c>
      <c r="ATE43" s="18">
        <v>0</v>
      </c>
      <c r="ATF43" s="18">
        <v>0</v>
      </c>
      <c r="ATG43" s="18">
        <v>0</v>
      </c>
      <c r="ATH43" s="18">
        <v>0</v>
      </c>
      <c r="ATI43" s="18">
        <v>0</v>
      </c>
      <c r="ATK43" s="18" t="s">
        <v>1669</v>
      </c>
      <c r="ATL43" s="18">
        <v>0</v>
      </c>
      <c r="ATM43" s="18">
        <v>0</v>
      </c>
      <c r="ATN43" s="18">
        <v>0</v>
      </c>
      <c r="ATO43" s="18">
        <v>0</v>
      </c>
      <c r="ATP43" s="18">
        <v>1</v>
      </c>
      <c r="ATQ43" s="18">
        <v>0</v>
      </c>
      <c r="ATR43" s="18">
        <v>1</v>
      </c>
      <c r="ATS43" s="18">
        <v>0</v>
      </c>
      <c r="ATT43" s="18">
        <v>0</v>
      </c>
      <c r="ATV43" s="18" t="s">
        <v>1344</v>
      </c>
      <c r="ATW43" s="18" t="s">
        <v>1294</v>
      </c>
      <c r="ATY43" s="18" t="s">
        <v>1652</v>
      </c>
      <c r="ATZ43" s="18" t="s">
        <v>1344</v>
      </c>
      <c r="AUA43" s="18" t="s">
        <v>1294</v>
      </c>
      <c r="AUC43" s="18" t="s">
        <v>1670</v>
      </c>
      <c r="AUD43" s="18" t="s">
        <v>1671</v>
      </c>
      <c r="AUI43" s="18">
        <v>430924839</v>
      </c>
      <c r="AUJ43" s="144">
        <v>45070.839259259257</v>
      </c>
      <c r="AUM43" s="18" t="s">
        <v>1319</v>
      </c>
      <c r="AUN43" s="18" t="s">
        <v>1320</v>
      </c>
      <c r="AUO43" s="18" t="s">
        <v>1321</v>
      </c>
    </row>
    <row r="44" spans="1:534 1125:1237">
      <c r="A44" s="18">
        <v>43</v>
      </c>
      <c r="B44" s="18" t="s">
        <v>1672</v>
      </c>
      <c r="C44" s="144">
        <v>45065</v>
      </c>
      <c r="D44" s="18" t="s">
        <v>1618</v>
      </c>
      <c r="E44" s="18" t="s">
        <v>1647</v>
      </c>
      <c r="F44" s="144">
        <v>45065.421094942118</v>
      </c>
      <c r="G44" s="144">
        <v>45066.42576006944</v>
      </c>
      <c r="H44" s="18" t="s">
        <v>1286</v>
      </c>
      <c r="K44" s="18" t="s">
        <v>1620</v>
      </c>
      <c r="L44" s="144">
        <v>45065</v>
      </c>
      <c r="M44" s="18" t="s">
        <v>1288</v>
      </c>
      <c r="N44" s="18" t="s">
        <v>1621</v>
      </c>
      <c r="O44" s="18" t="s">
        <v>1622</v>
      </c>
      <c r="P44" s="18" t="s">
        <v>1291</v>
      </c>
      <c r="S44" s="18" t="s">
        <v>1623</v>
      </c>
      <c r="T44" s="18" t="s">
        <v>1624</v>
      </c>
      <c r="V44" s="18" t="s">
        <v>1294</v>
      </c>
      <c r="X44" s="18" t="s">
        <v>1295</v>
      </c>
      <c r="AA44" s="18" t="s">
        <v>1372</v>
      </c>
      <c r="AB44" s="18">
        <v>0</v>
      </c>
      <c r="AC44" s="18">
        <v>0</v>
      </c>
      <c r="AD44" s="18">
        <v>0</v>
      </c>
      <c r="AE44" s="18">
        <v>1</v>
      </c>
      <c r="AF44" s="18">
        <v>1</v>
      </c>
      <c r="EK44" s="18" t="s">
        <v>1303</v>
      </c>
      <c r="EL44" s="18">
        <v>1</v>
      </c>
      <c r="EM44" s="18">
        <v>1</v>
      </c>
      <c r="EN44" s="18">
        <v>1</v>
      </c>
      <c r="EO44" s="18">
        <v>1</v>
      </c>
      <c r="EP44" s="18">
        <v>0</v>
      </c>
      <c r="EQ44" s="18">
        <v>4</v>
      </c>
      <c r="ES44" s="18" t="s">
        <v>1298</v>
      </c>
      <c r="ET44" s="18">
        <v>12500</v>
      </c>
      <c r="EU44" s="18" t="s">
        <v>1300</v>
      </c>
      <c r="EX44" s="18">
        <v>77</v>
      </c>
      <c r="EY44" s="18">
        <v>60</v>
      </c>
      <c r="EZ44" s="18">
        <v>0</v>
      </c>
      <c r="FA44" s="18">
        <v>120</v>
      </c>
      <c r="FB44" s="18">
        <v>0</v>
      </c>
      <c r="FD44" s="18" t="s">
        <v>1467</v>
      </c>
      <c r="FE44" s="18">
        <v>14000</v>
      </c>
      <c r="FF44" s="18" t="s">
        <v>1300</v>
      </c>
      <c r="FI44" s="18">
        <v>24</v>
      </c>
      <c r="FJ44" s="18">
        <v>60</v>
      </c>
      <c r="FK44" s="18">
        <v>0</v>
      </c>
      <c r="FL44" s="18">
        <v>20</v>
      </c>
      <c r="FM44" s="18">
        <v>0</v>
      </c>
      <c r="FO44" s="18" t="s">
        <v>1298</v>
      </c>
      <c r="FP44" s="18">
        <v>1000</v>
      </c>
      <c r="FQ44" s="18" t="s">
        <v>1300</v>
      </c>
      <c r="FT44" s="18">
        <v>120</v>
      </c>
      <c r="FU44" s="18">
        <v>60</v>
      </c>
      <c r="FV44" s="18">
        <v>0</v>
      </c>
      <c r="FW44" s="18">
        <v>120</v>
      </c>
      <c r="FX44" s="18">
        <v>0</v>
      </c>
      <c r="FZ44" s="18" t="s">
        <v>1298</v>
      </c>
      <c r="GA44" s="18">
        <v>1250</v>
      </c>
      <c r="GB44" s="18" t="s">
        <v>1300</v>
      </c>
      <c r="GE44" s="18">
        <v>120</v>
      </c>
      <c r="GF44" s="18">
        <v>60</v>
      </c>
      <c r="GG44" s="18">
        <v>0</v>
      </c>
      <c r="GH44" s="18">
        <v>60</v>
      </c>
      <c r="GI44" s="18">
        <v>0</v>
      </c>
      <c r="GK44" s="18" t="s">
        <v>1294</v>
      </c>
      <c r="GM44" s="18" t="s">
        <v>1673</v>
      </c>
      <c r="GN44" s="18">
        <v>0</v>
      </c>
      <c r="GO44" s="18">
        <v>0</v>
      </c>
      <c r="GP44" s="18">
        <v>0</v>
      </c>
      <c r="GQ44" s="18">
        <v>1</v>
      </c>
      <c r="GR44" s="18">
        <v>0</v>
      </c>
      <c r="GT44" s="18" t="s">
        <v>1488</v>
      </c>
      <c r="GU44" s="18">
        <v>1</v>
      </c>
      <c r="GV44" s="18">
        <v>0</v>
      </c>
      <c r="GW44" s="18">
        <v>0</v>
      </c>
      <c r="GX44" s="18">
        <v>1</v>
      </c>
      <c r="GY44" s="18">
        <v>0</v>
      </c>
      <c r="GZ44" s="18">
        <v>1</v>
      </c>
      <c r="HA44" s="18">
        <v>0</v>
      </c>
      <c r="HB44" s="18">
        <v>0</v>
      </c>
      <c r="HC44" s="18">
        <v>0</v>
      </c>
      <c r="HD44" s="18">
        <v>0</v>
      </c>
      <c r="HE44" s="18">
        <v>0</v>
      </c>
      <c r="HH44" s="18" t="s">
        <v>1324</v>
      </c>
      <c r="HI44" s="18">
        <v>0</v>
      </c>
      <c r="HJ44" s="18">
        <v>1</v>
      </c>
      <c r="HK44" s="18">
        <v>0</v>
      </c>
      <c r="HL44" s="18">
        <v>0</v>
      </c>
      <c r="HM44" s="18" t="s">
        <v>1674</v>
      </c>
      <c r="HN44" s="18">
        <v>1</v>
      </c>
      <c r="HO44" s="18">
        <v>0</v>
      </c>
      <c r="HP44" s="18">
        <v>0</v>
      </c>
      <c r="HQ44" s="18">
        <v>1</v>
      </c>
      <c r="HR44" s="18">
        <v>0</v>
      </c>
      <c r="HS44" s="18" t="s">
        <v>1491</v>
      </c>
      <c r="HT44" s="18">
        <v>1</v>
      </c>
      <c r="HU44" s="18">
        <v>0</v>
      </c>
      <c r="HV44" s="18">
        <v>0</v>
      </c>
      <c r="HW44" s="18">
        <v>0</v>
      </c>
      <c r="HX44" s="18">
        <v>0</v>
      </c>
      <c r="HY44" s="18">
        <v>1</v>
      </c>
      <c r="HZ44" s="18">
        <v>0</v>
      </c>
      <c r="IA44" s="18">
        <v>0</v>
      </c>
      <c r="IB44" s="18">
        <v>1</v>
      </c>
      <c r="IC44" s="18">
        <v>0</v>
      </c>
      <c r="ID44" s="18">
        <v>0</v>
      </c>
      <c r="IE44" s="18">
        <v>0</v>
      </c>
      <c r="JB44" s="18" t="s">
        <v>1548</v>
      </c>
      <c r="JC44" s="18">
        <v>0</v>
      </c>
      <c r="JD44" s="18">
        <v>0</v>
      </c>
      <c r="JE44" s="18">
        <v>0</v>
      </c>
      <c r="JF44" s="18">
        <v>0</v>
      </c>
      <c r="JG44" s="18">
        <v>0</v>
      </c>
      <c r="JH44" s="18">
        <v>0</v>
      </c>
      <c r="JI44" s="18">
        <v>0</v>
      </c>
      <c r="JJ44" s="18">
        <v>0</v>
      </c>
      <c r="JK44" s="18">
        <v>0</v>
      </c>
      <c r="JL44" s="18">
        <v>0</v>
      </c>
      <c r="JM44" s="18">
        <v>0</v>
      </c>
      <c r="JN44" s="18">
        <v>0</v>
      </c>
      <c r="JO44" s="18">
        <v>1</v>
      </c>
      <c r="JP44" s="18">
        <v>0</v>
      </c>
      <c r="JQ44" s="18">
        <v>0</v>
      </c>
      <c r="JR44" s="18">
        <v>0</v>
      </c>
      <c r="JS44" s="18">
        <v>1</v>
      </c>
      <c r="JT44" s="18">
        <v>6</v>
      </c>
      <c r="PN44" s="18" t="s">
        <v>1467</v>
      </c>
      <c r="PO44" s="18">
        <v>1500</v>
      </c>
      <c r="PP44" s="18" t="s">
        <v>1300</v>
      </c>
      <c r="PS44" s="18">
        <v>120</v>
      </c>
      <c r="PT44" s="18">
        <v>60</v>
      </c>
      <c r="PU44" s="18">
        <v>0</v>
      </c>
      <c r="PV44" s="18">
        <v>100</v>
      </c>
      <c r="PW44" s="18">
        <v>0</v>
      </c>
      <c r="QX44" s="18" t="s">
        <v>1294</v>
      </c>
      <c r="QZ44" s="18" t="s">
        <v>1548</v>
      </c>
      <c r="RA44" s="18">
        <v>0</v>
      </c>
      <c r="RB44" s="18">
        <v>0</v>
      </c>
      <c r="RC44" s="18">
        <v>0</v>
      </c>
      <c r="RD44" s="18">
        <v>0</v>
      </c>
      <c r="RE44" s="18">
        <v>0</v>
      </c>
      <c r="RF44" s="18">
        <v>0</v>
      </c>
      <c r="RG44" s="18">
        <v>0</v>
      </c>
      <c r="RH44" s="18">
        <v>0</v>
      </c>
      <c r="RI44" s="18">
        <v>0</v>
      </c>
      <c r="RJ44" s="18">
        <v>0</v>
      </c>
      <c r="RK44" s="18">
        <v>0</v>
      </c>
      <c r="RL44" s="18">
        <v>0</v>
      </c>
      <c r="RM44" s="18">
        <v>1</v>
      </c>
      <c r="RN44" s="18">
        <v>0</v>
      </c>
      <c r="RO44" s="18">
        <v>0</v>
      </c>
      <c r="RP44" s="18">
        <v>0</v>
      </c>
      <c r="RR44" s="18" t="s">
        <v>1334</v>
      </c>
      <c r="RS44" s="18">
        <v>1</v>
      </c>
      <c r="RT44" s="18">
        <v>0</v>
      </c>
      <c r="RU44" s="18">
        <v>0</v>
      </c>
      <c r="RV44" s="18">
        <v>0</v>
      </c>
      <c r="RW44" s="18">
        <v>0</v>
      </c>
      <c r="RX44" s="18">
        <v>1</v>
      </c>
      <c r="RY44" s="18">
        <v>0</v>
      </c>
      <c r="RZ44" s="18">
        <v>0</v>
      </c>
      <c r="SA44" s="18">
        <v>0</v>
      </c>
      <c r="SB44" s="18">
        <v>0</v>
      </c>
      <c r="SC44" s="18">
        <v>0</v>
      </c>
      <c r="SF44" s="18" t="s">
        <v>1324</v>
      </c>
      <c r="SG44" s="18">
        <v>0</v>
      </c>
      <c r="SH44" s="18">
        <v>1</v>
      </c>
      <c r="SI44" s="18">
        <v>0</v>
      </c>
      <c r="SJ44" s="18">
        <v>0</v>
      </c>
      <c r="SK44" s="18" t="s">
        <v>1548</v>
      </c>
      <c r="SL44" s="18">
        <v>0</v>
      </c>
      <c r="SM44" s="18">
        <v>0</v>
      </c>
      <c r="SN44" s="18">
        <v>0</v>
      </c>
      <c r="SO44" s="18">
        <v>0</v>
      </c>
      <c r="SP44" s="18">
        <v>0</v>
      </c>
      <c r="SQ44" s="18">
        <v>0</v>
      </c>
      <c r="SR44" s="18">
        <v>0</v>
      </c>
      <c r="SS44" s="18">
        <v>0</v>
      </c>
      <c r="ST44" s="18">
        <v>0</v>
      </c>
      <c r="SU44" s="18">
        <v>0</v>
      </c>
      <c r="SV44" s="18">
        <v>0</v>
      </c>
      <c r="SW44" s="18">
        <v>0</v>
      </c>
      <c r="SX44" s="18">
        <v>1</v>
      </c>
      <c r="SY44" s="18">
        <v>0</v>
      </c>
      <c r="SZ44" s="18">
        <v>0</v>
      </c>
      <c r="TA44" s="18">
        <v>0</v>
      </c>
      <c r="TB44" s="18" t="s">
        <v>1342</v>
      </c>
      <c r="TC44" s="18">
        <v>0</v>
      </c>
      <c r="TD44" s="18">
        <v>0</v>
      </c>
      <c r="TE44" s="18">
        <v>0</v>
      </c>
      <c r="TF44" s="18">
        <v>0</v>
      </c>
      <c r="TG44" s="18">
        <v>0</v>
      </c>
      <c r="TH44" s="18">
        <v>0</v>
      </c>
      <c r="TI44" s="18">
        <v>0</v>
      </c>
      <c r="TJ44" s="18">
        <v>0</v>
      </c>
      <c r="TK44" s="18">
        <v>1</v>
      </c>
      <c r="TL44" s="18">
        <v>0</v>
      </c>
      <c r="TM44" s="18">
        <v>0</v>
      </c>
      <c r="TN44" s="18">
        <v>0</v>
      </c>
      <c r="AQG44" s="18" t="s">
        <v>1309</v>
      </c>
      <c r="AQH44" s="18">
        <v>0</v>
      </c>
      <c r="AQI44" s="18">
        <v>0</v>
      </c>
      <c r="AQJ44" s="18">
        <v>0</v>
      </c>
      <c r="AQK44" s="18">
        <v>0</v>
      </c>
      <c r="AQL44" s="18">
        <v>0</v>
      </c>
      <c r="AQM44" s="18">
        <v>1</v>
      </c>
      <c r="AQN44" s="18">
        <v>0</v>
      </c>
      <c r="AQO44" s="18">
        <v>0</v>
      </c>
      <c r="AQP44" s="18">
        <v>0</v>
      </c>
      <c r="AQQ44" s="18">
        <v>0</v>
      </c>
      <c r="AQS44" s="18" t="s">
        <v>1406</v>
      </c>
      <c r="AQT44" s="18">
        <v>0</v>
      </c>
      <c r="AQU44" s="18">
        <v>0</v>
      </c>
      <c r="AQV44" s="18">
        <v>1</v>
      </c>
      <c r="AQW44" s="18">
        <v>0</v>
      </c>
      <c r="AQX44" s="18">
        <v>0</v>
      </c>
      <c r="AQY44" s="18">
        <v>0</v>
      </c>
      <c r="AQZ44" s="18">
        <v>0</v>
      </c>
      <c r="ARA44" s="18">
        <v>0</v>
      </c>
      <c r="ARB44" s="18">
        <v>0</v>
      </c>
      <c r="ARC44" s="18">
        <v>0</v>
      </c>
      <c r="ARD44" s="18">
        <v>0</v>
      </c>
      <c r="ARF44" s="18" t="s">
        <v>1328</v>
      </c>
      <c r="ARG44" s="18" t="s">
        <v>1312</v>
      </c>
      <c r="ARH44" s="18">
        <v>0</v>
      </c>
      <c r="ARI44" s="18">
        <v>1</v>
      </c>
      <c r="ARJ44" s="18">
        <v>0</v>
      </c>
      <c r="ARK44" s="18">
        <v>0</v>
      </c>
      <c r="ARL44" s="18">
        <v>0</v>
      </c>
      <c r="ARM44" s="18">
        <v>0</v>
      </c>
      <c r="ARO44" s="18" t="s">
        <v>1372</v>
      </c>
      <c r="ARP44" s="18">
        <v>1</v>
      </c>
      <c r="ARQ44" s="18">
        <v>0</v>
      </c>
      <c r="ARR44" s="18">
        <v>0</v>
      </c>
      <c r="ARS44" s="18">
        <v>0</v>
      </c>
      <c r="ART44" s="18">
        <v>0</v>
      </c>
      <c r="ARU44" s="18">
        <v>0</v>
      </c>
      <c r="ARV44" s="18">
        <v>0</v>
      </c>
      <c r="ARW44" s="18">
        <v>0</v>
      </c>
      <c r="ARX44" s="18">
        <v>0</v>
      </c>
      <c r="ARY44" s="18">
        <v>0</v>
      </c>
      <c r="ASB44" s="18" t="s">
        <v>1383</v>
      </c>
      <c r="ASC44" s="18" t="s">
        <v>1650</v>
      </c>
      <c r="ASD44" s="18">
        <v>0</v>
      </c>
      <c r="ASE44" s="18">
        <v>0</v>
      </c>
      <c r="ASF44" s="18">
        <v>0</v>
      </c>
      <c r="ASG44" s="18">
        <v>0</v>
      </c>
      <c r="ASH44" s="18">
        <v>1</v>
      </c>
      <c r="ASI44" s="18">
        <v>0</v>
      </c>
      <c r="ASJ44" s="18">
        <v>0</v>
      </c>
      <c r="ASK44" s="18">
        <v>0</v>
      </c>
      <c r="ASL44" s="18">
        <v>0</v>
      </c>
      <c r="ASN44" s="18" t="s">
        <v>1372</v>
      </c>
      <c r="ASO44" s="18">
        <v>1</v>
      </c>
      <c r="ASP44" s="18">
        <v>0</v>
      </c>
      <c r="ASQ44" s="18">
        <v>0</v>
      </c>
      <c r="ASR44" s="18">
        <v>0</v>
      </c>
      <c r="ASS44" s="18">
        <v>0</v>
      </c>
      <c r="AST44" s="18">
        <v>0</v>
      </c>
      <c r="ASU44" s="18">
        <v>0</v>
      </c>
      <c r="ASV44" s="18">
        <v>0</v>
      </c>
      <c r="ASW44" s="18">
        <v>0</v>
      </c>
      <c r="ASX44" s="18">
        <v>0</v>
      </c>
      <c r="ASZ44" s="18" t="s">
        <v>1675</v>
      </c>
      <c r="ATA44" s="18">
        <v>0</v>
      </c>
      <c r="ATB44" s="18">
        <v>0</v>
      </c>
      <c r="ATC44" s="18">
        <v>0</v>
      </c>
      <c r="ATD44" s="18">
        <v>1</v>
      </c>
      <c r="ATE44" s="18">
        <v>1</v>
      </c>
      <c r="ATF44" s="18">
        <v>0</v>
      </c>
      <c r="ATG44" s="18">
        <v>0</v>
      </c>
      <c r="ATH44" s="18">
        <v>0</v>
      </c>
      <c r="ATI44" s="18">
        <v>0</v>
      </c>
      <c r="ATK44" s="18" t="s">
        <v>1676</v>
      </c>
      <c r="ATL44" s="18">
        <v>0</v>
      </c>
      <c r="ATM44" s="18">
        <v>0</v>
      </c>
      <c r="ATN44" s="18">
        <v>0</v>
      </c>
      <c r="ATO44" s="18">
        <v>0</v>
      </c>
      <c r="ATP44" s="18">
        <v>0</v>
      </c>
      <c r="ATQ44" s="18">
        <v>0</v>
      </c>
      <c r="ATR44" s="18">
        <v>1</v>
      </c>
      <c r="ATS44" s="18">
        <v>0</v>
      </c>
      <c r="ATT44" s="18">
        <v>0</v>
      </c>
      <c r="ATV44" s="18" t="s">
        <v>1344</v>
      </c>
      <c r="ATW44" s="18" t="s">
        <v>1294</v>
      </c>
      <c r="ATY44" s="18" t="s">
        <v>1677</v>
      </c>
      <c r="ATZ44" s="18" t="s">
        <v>1573</v>
      </c>
      <c r="AUA44" s="18" t="s">
        <v>1294</v>
      </c>
      <c r="AUB44" s="18" t="s">
        <v>1678</v>
      </c>
      <c r="AUD44" s="18" t="s">
        <v>1679</v>
      </c>
      <c r="AUI44" s="18">
        <v>430924978</v>
      </c>
      <c r="AUJ44" s="144">
        <v>45070.839814814812</v>
      </c>
      <c r="AUM44" s="18" t="s">
        <v>1319</v>
      </c>
      <c r="AUN44" s="18" t="s">
        <v>1320</v>
      </c>
      <c r="AUO44" s="18" t="s">
        <v>1321</v>
      </c>
    </row>
    <row r="45" spans="1:534 1125:1237">
      <c r="A45" s="18">
        <v>44</v>
      </c>
      <c r="B45" s="18" t="s">
        <v>1680</v>
      </c>
      <c r="C45" s="144">
        <v>45069</v>
      </c>
      <c r="D45" s="18" t="s">
        <v>1618</v>
      </c>
      <c r="E45" s="18" t="s">
        <v>1681</v>
      </c>
      <c r="F45" s="144">
        <v>45069.552773449082</v>
      </c>
      <c r="G45" s="144">
        <v>45069.57117171296</v>
      </c>
      <c r="H45" s="18" t="s">
        <v>1286</v>
      </c>
      <c r="K45" s="18" t="s">
        <v>1620</v>
      </c>
      <c r="L45" s="144">
        <v>45069</v>
      </c>
      <c r="M45" s="18" t="s">
        <v>1288</v>
      </c>
      <c r="N45" s="18" t="s">
        <v>1621</v>
      </c>
      <c r="O45" s="18" t="s">
        <v>1622</v>
      </c>
      <c r="P45" s="18" t="s">
        <v>1291</v>
      </c>
      <c r="S45" s="18" t="s">
        <v>1623</v>
      </c>
      <c r="T45" s="18" t="s">
        <v>1624</v>
      </c>
      <c r="V45" s="18" t="s">
        <v>1294</v>
      </c>
      <c r="X45" s="18" t="s">
        <v>1295</v>
      </c>
      <c r="AA45" s="18" t="s">
        <v>1341</v>
      </c>
      <c r="AB45" s="18">
        <v>1</v>
      </c>
      <c r="AC45" s="18">
        <v>1</v>
      </c>
      <c r="AD45" s="18">
        <v>1</v>
      </c>
      <c r="AE45" s="18">
        <v>0</v>
      </c>
      <c r="AF45" s="18">
        <v>3</v>
      </c>
      <c r="AH45" s="18" t="s">
        <v>1298</v>
      </c>
      <c r="AI45" s="18">
        <v>1750</v>
      </c>
      <c r="AJ45" s="18" t="s">
        <v>1300</v>
      </c>
      <c r="AM45" s="18">
        <v>60</v>
      </c>
      <c r="AN45" s="18">
        <v>7</v>
      </c>
      <c r="AO45" s="18">
        <v>0</v>
      </c>
      <c r="AP45" s="18">
        <v>1000</v>
      </c>
      <c r="AQ45" s="18">
        <v>0</v>
      </c>
      <c r="AS45" s="18" t="s">
        <v>1298</v>
      </c>
      <c r="AT45" s="18" t="s">
        <v>1682</v>
      </c>
      <c r="AU45" s="18">
        <v>1</v>
      </c>
      <c r="AV45" s="18">
        <v>0</v>
      </c>
      <c r="AW45" s="18">
        <v>3250</v>
      </c>
      <c r="AY45" s="18" t="s">
        <v>1300</v>
      </c>
      <c r="BB45" s="18">
        <v>30</v>
      </c>
      <c r="BC45" s="18">
        <v>20</v>
      </c>
      <c r="BD45" s="18">
        <v>0</v>
      </c>
      <c r="BE45" s="18">
        <v>100</v>
      </c>
      <c r="BF45" s="18">
        <v>0</v>
      </c>
      <c r="BH45" s="18" t="s">
        <v>1467</v>
      </c>
      <c r="BI45" s="18" t="s">
        <v>1426</v>
      </c>
      <c r="BJ45" s="18">
        <v>0</v>
      </c>
      <c r="BK45" s="18">
        <v>1</v>
      </c>
      <c r="BM45" s="18">
        <v>400</v>
      </c>
      <c r="BN45" s="18" t="s">
        <v>1300</v>
      </c>
      <c r="BQ45" s="18">
        <v>20</v>
      </c>
      <c r="BR45" s="18">
        <v>20</v>
      </c>
      <c r="BS45" s="18">
        <v>1</v>
      </c>
      <c r="BT45" s="18">
        <v>600</v>
      </c>
      <c r="BU45" s="18">
        <v>0</v>
      </c>
      <c r="BW45" s="18" t="s">
        <v>1294</v>
      </c>
      <c r="BY45" s="18" t="s">
        <v>1683</v>
      </c>
      <c r="BZ45" s="18">
        <v>1</v>
      </c>
      <c r="CA45" s="18">
        <v>1</v>
      </c>
      <c r="CB45" s="18">
        <v>0</v>
      </c>
      <c r="CC45" s="18">
        <v>0</v>
      </c>
      <c r="CE45" s="18" t="s">
        <v>1684</v>
      </c>
      <c r="CF45" s="18">
        <v>1</v>
      </c>
      <c r="CG45" s="18">
        <v>0</v>
      </c>
      <c r="CH45" s="18">
        <v>0</v>
      </c>
      <c r="CI45" s="18">
        <v>1</v>
      </c>
      <c r="CJ45" s="18">
        <v>0</v>
      </c>
      <c r="CK45" s="18">
        <v>1</v>
      </c>
      <c r="CL45" s="18">
        <v>1</v>
      </c>
      <c r="CM45" s="18">
        <v>0</v>
      </c>
      <c r="CN45" s="18">
        <v>1</v>
      </c>
      <c r="CO45" s="18">
        <v>0</v>
      </c>
      <c r="CP45" s="18">
        <v>0</v>
      </c>
      <c r="CS45" s="18" t="s">
        <v>1324</v>
      </c>
      <c r="CT45" s="18">
        <v>0</v>
      </c>
      <c r="CU45" s="18">
        <v>1</v>
      </c>
      <c r="CV45" s="18">
        <v>0</v>
      </c>
      <c r="CW45" s="18">
        <v>0</v>
      </c>
      <c r="CX45" s="18" t="s">
        <v>1685</v>
      </c>
      <c r="CY45" s="18">
        <v>0</v>
      </c>
      <c r="CZ45" s="18">
        <v>1</v>
      </c>
      <c r="DA45" s="18">
        <v>0</v>
      </c>
      <c r="DB45" s="18">
        <v>0</v>
      </c>
      <c r="DC45" s="18" t="s">
        <v>1686</v>
      </c>
      <c r="DD45" s="18">
        <v>1</v>
      </c>
      <c r="DE45" s="18">
        <v>1</v>
      </c>
      <c r="DF45" s="18">
        <v>0</v>
      </c>
      <c r="DG45" s="18">
        <v>0</v>
      </c>
      <c r="DH45" s="18">
        <v>0</v>
      </c>
      <c r="DI45" s="18">
        <v>0</v>
      </c>
      <c r="DJ45" s="18">
        <v>0</v>
      </c>
      <c r="DK45" s="18">
        <v>0</v>
      </c>
      <c r="DL45" s="18">
        <v>0</v>
      </c>
      <c r="DM45" s="18">
        <v>0</v>
      </c>
      <c r="DN45" s="18">
        <v>0</v>
      </c>
      <c r="DO45" s="18">
        <v>0</v>
      </c>
      <c r="EK45" s="18" t="s">
        <v>1687</v>
      </c>
      <c r="EL45" s="18">
        <v>1</v>
      </c>
      <c r="EM45" s="18">
        <v>1</v>
      </c>
      <c r="EN45" s="18">
        <v>1</v>
      </c>
      <c r="EO45" s="18">
        <v>1</v>
      </c>
      <c r="EP45" s="18">
        <v>0</v>
      </c>
      <c r="EQ45" s="18">
        <v>4</v>
      </c>
      <c r="ES45" s="18" t="s">
        <v>1298</v>
      </c>
      <c r="ET45" s="18">
        <v>25000</v>
      </c>
      <c r="EU45" s="18" t="s">
        <v>1300</v>
      </c>
      <c r="EX45" s="18">
        <v>20</v>
      </c>
      <c r="EY45" s="18">
        <v>20</v>
      </c>
      <c r="EZ45" s="18">
        <v>1</v>
      </c>
      <c r="FA45" s="18">
        <v>50</v>
      </c>
      <c r="FB45" s="18">
        <v>0</v>
      </c>
      <c r="FD45" s="18" t="s">
        <v>1298</v>
      </c>
      <c r="FE45" s="18">
        <v>5000</v>
      </c>
      <c r="FF45" s="18" t="s">
        <v>1300</v>
      </c>
      <c r="FI45" s="18">
        <v>50</v>
      </c>
      <c r="FJ45" s="18">
        <v>20</v>
      </c>
      <c r="FK45" s="18">
        <v>0</v>
      </c>
      <c r="FL45" s="18">
        <v>20</v>
      </c>
      <c r="FM45" s="18">
        <v>0</v>
      </c>
      <c r="FO45" s="18" t="s">
        <v>1298</v>
      </c>
      <c r="FP45" s="18">
        <v>1500</v>
      </c>
      <c r="FQ45" s="18" t="s">
        <v>1300</v>
      </c>
      <c r="FT45" s="18">
        <v>30</v>
      </c>
      <c r="FU45" s="18">
        <v>18</v>
      </c>
      <c r="FV45" s="18">
        <v>0</v>
      </c>
      <c r="FW45" s="18">
        <v>500</v>
      </c>
      <c r="FX45" s="18">
        <v>0</v>
      </c>
      <c r="FZ45" s="18" t="s">
        <v>1298</v>
      </c>
      <c r="GA45" s="18">
        <v>1500</v>
      </c>
      <c r="GB45" s="18" t="s">
        <v>1469</v>
      </c>
      <c r="GE45" s="18">
        <v>20</v>
      </c>
      <c r="GF45" s="18">
        <v>20</v>
      </c>
      <c r="GG45" s="18">
        <v>1</v>
      </c>
      <c r="GH45" s="18">
        <v>400</v>
      </c>
      <c r="GI45" s="18">
        <v>0</v>
      </c>
      <c r="GK45" s="18" t="s">
        <v>1294</v>
      </c>
      <c r="GM45" s="18" t="s">
        <v>1688</v>
      </c>
      <c r="GN45" s="18">
        <v>0</v>
      </c>
      <c r="GO45" s="18">
        <v>1</v>
      </c>
      <c r="GP45" s="18">
        <v>0</v>
      </c>
      <c r="GQ45" s="18">
        <v>0</v>
      </c>
      <c r="GR45" s="18">
        <v>0</v>
      </c>
      <c r="GT45" s="18" t="s">
        <v>1689</v>
      </c>
      <c r="GU45" s="18">
        <v>0</v>
      </c>
      <c r="GV45" s="18">
        <v>0</v>
      </c>
      <c r="GW45" s="18">
        <v>0</v>
      </c>
      <c r="GX45" s="18">
        <v>1</v>
      </c>
      <c r="GY45" s="18">
        <v>0</v>
      </c>
      <c r="GZ45" s="18">
        <v>1</v>
      </c>
      <c r="HA45" s="18">
        <v>0</v>
      </c>
      <c r="HB45" s="18">
        <v>0</v>
      </c>
      <c r="HC45" s="18">
        <v>0</v>
      </c>
      <c r="HD45" s="18">
        <v>0</v>
      </c>
      <c r="HE45" s="18">
        <v>0</v>
      </c>
      <c r="HH45" s="18" t="s">
        <v>1324</v>
      </c>
      <c r="HI45" s="18">
        <v>0</v>
      </c>
      <c r="HJ45" s="18">
        <v>1</v>
      </c>
      <c r="HK45" s="18">
        <v>0</v>
      </c>
      <c r="HL45" s="18">
        <v>0</v>
      </c>
      <c r="HM45" s="18" t="s">
        <v>1690</v>
      </c>
      <c r="HN45" s="18">
        <v>1</v>
      </c>
      <c r="HO45" s="18">
        <v>1</v>
      </c>
      <c r="HP45" s="18">
        <v>0</v>
      </c>
      <c r="HQ45" s="18">
        <v>0</v>
      </c>
      <c r="HR45" s="18">
        <v>0</v>
      </c>
      <c r="HS45" s="18" t="s">
        <v>1435</v>
      </c>
      <c r="HT45" s="18">
        <v>1</v>
      </c>
      <c r="HU45" s="18">
        <v>0</v>
      </c>
      <c r="HV45" s="18">
        <v>0</v>
      </c>
      <c r="HW45" s="18">
        <v>0</v>
      </c>
      <c r="HX45" s="18">
        <v>0</v>
      </c>
      <c r="HY45" s="18">
        <v>0</v>
      </c>
      <c r="HZ45" s="18">
        <v>0</v>
      </c>
      <c r="IA45" s="18">
        <v>0</v>
      </c>
      <c r="IB45" s="18">
        <v>1</v>
      </c>
      <c r="IC45" s="18">
        <v>0</v>
      </c>
      <c r="ID45" s="18">
        <v>0</v>
      </c>
      <c r="IE45" s="18">
        <v>0</v>
      </c>
      <c r="JB45" s="18" t="s">
        <v>1691</v>
      </c>
      <c r="JC45" s="18">
        <v>1</v>
      </c>
      <c r="JD45" s="18">
        <v>0</v>
      </c>
      <c r="JE45" s="18">
        <v>0</v>
      </c>
      <c r="JF45" s="18">
        <v>0</v>
      </c>
      <c r="JG45" s="18">
        <v>0</v>
      </c>
      <c r="JH45" s="18">
        <v>0</v>
      </c>
      <c r="JI45" s="18">
        <v>0</v>
      </c>
      <c r="JJ45" s="18">
        <v>0</v>
      </c>
      <c r="JK45" s="18">
        <v>0</v>
      </c>
      <c r="JL45" s="18">
        <v>0</v>
      </c>
      <c r="JM45" s="18">
        <v>0</v>
      </c>
      <c r="JN45" s="18">
        <v>0</v>
      </c>
      <c r="JO45" s="18">
        <v>0</v>
      </c>
      <c r="JP45" s="18">
        <v>0</v>
      </c>
      <c r="JQ45" s="18">
        <v>0</v>
      </c>
      <c r="JR45" s="18">
        <v>0</v>
      </c>
      <c r="JS45" s="18">
        <v>1</v>
      </c>
      <c r="JT45" s="18">
        <v>8</v>
      </c>
      <c r="JV45" s="18" t="s">
        <v>1298</v>
      </c>
      <c r="JW45" s="18">
        <v>500</v>
      </c>
      <c r="JX45" s="18" t="s">
        <v>1642</v>
      </c>
      <c r="KA45" s="18">
        <v>2</v>
      </c>
      <c r="KB45" s="18">
        <v>5</v>
      </c>
      <c r="KC45" s="18">
        <v>1</v>
      </c>
      <c r="KD45" s="18">
        <v>50</v>
      </c>
      <c r="KE45" s="18">
        <v>20</v>
      </c>
      <c r="QX45" s="18" t="s">
        <v>1294</v>
      </c>
      <c r="QZ45" s="18" t="s">
        <v>1691</v>
      </c>
      <c r="RA45" s="18">
        <v>1</v>
      </c>
      <c r="RB45" s="18">
        <v>0</v>
      </c>
      <c r="RC45" s="18">
        <v>0</v>
      </c>
      <c r="RD45" s="18">
        <v>0</v>
      </c>
      <c r="RE45" s="18">
        <v>0</v>
      </c>
      <c r="RF45" s="18">
        <v>0</v>
      </c>
      <c r="RG45" s="18">
        <v>0</v>
      </c>
      <c r="RH45" s="18">
        <v>0</v>
      </c>
      <c r="RI45" s="18">
        <v>0</v>
      </c>
      <c r="RJ45" s="18">
        <v>0</v>
      </c>
      <c r="RK45" s="18">
        <v>0</v>
      </c>
      <c r="RL45" s="18">
        <v>0</v>
      </c>
      <c r="RM45" s="18">
        <v>0</v>
      </c>
      <c r="RN45" s="18">
        <v>0</v>
      </c>
      <c r="RO45" s="18">
        <v>0</v>
      </c>
      <c r="RP45" s="18">
        <v>0</v>
      </c>
      <c r="RR45" s="18" t="s">
        <v>1301</v>
      </c>
      <c r="RS45" s="18">
        <v>1</v>
      </c>
      <c r="RT45" s="18">
        <v>0</v>
      </c>
      <c r="RU45" s="18">
        <v>0</v>
      </c>
      <c r="RV45" s="18">
        <v>0</v>
      </c>
      <c r="RW45" s="18">
        <v>0</v>
      </c>
      <c r="RX45" s="18">
        <v>0</v>
      </c>
      <c r="RY45" s="18">
        <v>0</v>
      </c>
      <c r="RZ45" s="18">
        <v>0</v>
      </c>
      <c r="SA45" s="18">
        <v>0</v>
      </c>
      <c r="SB45" s="18">
        <v>0</v>
      </c>
      <c r="SC45" s="18">
        <v>0</v>
      </c>
      <c r="SF45" s="18" t="s">
        <v>1324</v>
      </c>
      <c r="SG45" s="18">
        <v>0</v>
      </c>
      <c r="SH45" s="18">
        <v>1</v>
      </c>
      <c r="SI45" s="18">
        <v>0</v>
      </c>
      <c r="SJ45" s="18">
        <v>0</v>
      </c>
      <c r="SK45" s="18" t="s">
        <v>1691</v>
      </c>
      <c r="SL45" s="18">
        <v>1</v>
      </c>
      <c r="SM45" s="18">
        <v>0</v>
      </c>
      <c r="SN45" s="18">
        <v>0</v>
      </c>
      <c r="SO45" s="18">
        <v>0</v>
      </c>
      <c r="SP45" s="18">
        <v>0</v>
      </c>
      <c r="SQ45" s="18">
        <v>0</v>
      </c>
      <c r="SR45" s="18">
        <v>0</v>
      </c>
      <c r="SS45" s="18">
        <v>0</v>
      </c>
      <c r="ST45" s="18">
        <v>0</v>
      </c>
      <c r="SU45" s="18">
        <v>0</v>
      </c>
      <c r="SV45" s="18">
        <v>0</v>
      </c>
      <c r="SW45" s="18">
        <v>0</v>
      </c>
      <c r="SX45" s="18">
        <v>0</v>
      </c>
      <c r="SY45" s="18">
        <v>0</v>
      </c>
      <c r="SZ45" s="18">
        <v>0</v>
      </c>
      <c r="TA45" s="18">
        <v>0</v>
      </c>
      <c r="TB45" s="18" t="s">
        <v>1325</v>
      </c>
      <c r="TC45" s="18">
        <v>1</v>
      </c>
      <c r="TD45" s="18">
        <v>0</v>
      </c>
      <c r="TE45" s="18">
        <v>0</v>
      </c>
      <c r="TF45" s="18">
        <v>0</v>
      </c>
      <c r="TG45" s="18">
        <v>0</v>
      </c>
      <c r="TH45" s="18">
        <v>0</v>
      </c>
      <c r="TI45" s="18">
        <v>0</v>
      </c>
      <c r="TJ45" s="18">
        <v>0</v>
      </c>
      <c r="TK45" s="18">
        <v>0</v>
      </c>
      <c r="TL45" s="18">
        <v>0</v>
      </c>
      <c r="TM45" s="18">
        <v>0</v>
      </c>
      <c r="TN45" s="18">
        <v>0</v>
      </c>
      <c r="AQG45" s="18" t="s">
        <v>1692</v>
      </c>
      <c r="AQH45" s="18">
        <v>0</v>
      </c>
      <c r="AQI45" s="18">
        <v>1</v>
      </c>
      <c r="AQJ45" s="18">
        <v>0</v>
      </c>
      <c r="AQK45" s="18">
        <v>0</v>
      </c>
      <c r="AQL45" s="18">
        <v>0</v>
      </c>
      <c r="AQM45" s="18">
        <v>0</v>
      </c>
      <c r="AQN45" s="18">
        <v>0</v>
      </c>
      <c r="AQO45" s="18">
        <v>0</v>
      </c>
      <c r="AQP45" s="18">
        <v>0</v>
      </c>
      <c r="AQQ45" s="18">
        <v>0</v>
      </c>
      <c r="AQS45" s="18" t="s">
        <v>1693</v>
      </c>
      <c r="AQT45" s="18">
        <v>1</v>
      </c>
      <c r="AQU45" s="18">
        <v>0</v>
      </c>
      <c r="AQV45" s="18">
        <v>0</v>
      </c>
      <c r="AQW45" s="18">
        <v>0</v>
      </c>
      <c r="AQX45" s="18">
        <v>0</v>
      </c>
      <c r="AQY45" s="18">
        <v>0</v>
      </c>
      <c r="AQZ45" s="18">
        <v>0</v>
      </c>
      <c r="ARA45" s="18">
        <v>0</v>
      </c>
      <c r="ARB45" s="18">
        <v>0</v>
      </c>
      <c r="ARC45" s="18">
        <v>0</v>
      </c>
      <c r="ARD45" s="18">
        <v>0</v>
      </c>
      <c r="ARF45" s="18" t="s">
        <v>1648</v>
      </c>
      <c r="ARG45" s="18" t="s">
        <v>1694</v>
      </c>
      <c r="ARH45" s="18">
        <v>0</v>
      </c>
      <c r="ARI45" s="18">
        <v>1</v>
      </c>
      <c r="ARJ45" s="18">
        <v>0</v>
      </c>
      <c r="ARK45" s="18">
        <v>1</v>
      </c>
      <c r="ARL45" s="18">
        <v>0</v>
      </c>
      <c r="ARM45" s="18">
        <v>0</v>
      </c>
      <c r="ARN45" s="18" t="s">
        <v>1416</v>
      </c>
      <c r="ARO45" s="18" t="s">
        <v>1695</v>
      </c>
      <c r="ARP45" s="18">
        <v>0</v>
      </c>
      <c r="ARQ45" s="18">
        <v>1</v>
      </c>
      <c r="ARR45" s="18">
        <v>0</v>
      </c>
      <c r="ARS45" s="18">
        <v>0</v>
      </c>
      <c r="ART45" s="18">
        <v>0</v>
      </c>
      <c r="ARU45" s="18">
        <v>1</v>
      </c>
      <c r="ARV45" s="18">
        <v>0</v>
      </c>
      <c r="ARW45" s="18">
        <v>0</v>
      </c>
      <c r="ARX45" s="18">
        <v>0</v>
      </c>
      <c r="ARY45" s="18">
        <v>0</v>
      </c>
      <c r="ASB45" s="18" t="s">
        <v>1383</v>
      </c>
      <c r="ASC45" s="18" t="s">
        <v>1528</v>
      </c>
      <c r="ASD45" s="18">
        <v>0</v>
      </c>
      <c r="ASE45" s="18">
        <v>1</v>
      </c>
      <c r="ASF45" s="18">
        <v>0</v>
      </c>
      <c r="ASG45" s="18">
        <v>0</v>
      </c>
      <c r="ASH45" s="18">
        <v>0</v>
      </c>
      <c r="ASI45" s="18">
        <v>1</v>
      </c>
      <c r="ASJ45" s="18">
        <v>0</v>
      </c>
      <c r="ASK45" s="18">
        <v>0</v>
      </c>
      <c r="ASL45" s="18">
        <v>0</v>
      </c>
      <c r="ASN45" s="18" t="s">
        <v>1696</v>
      </c>
      <c r="ASO45" s="18">
        <v>0</v>
      </c>
      <c r="ASP45" s="18">
        <v>1</v>
      </c>
      <c r="ASQ45" s="18">
        <v>0</v>
      </c>
      <c r="ASR45" s="18">
        <v>0</v>
      </c>
      <c r="ASS45" s="18">
        <v>0</v>
      </c>
      <c r="AST45" s="18">
        <v>1</v>
      </c>
      <c r="ASU45" s="18">
        <v>1</v>
      </c>
      <c r="ASV45" s="18">
        <v>0</v>
      </c>
      <c r="ASW45" s="18">
        <v>0</v>
      </c>
      <c r="ASX45" s="18">
        <v>0</v>
      </c>
      <c r="ASZ45" s="18" t="s">
        <v>1697</v>
      </c>
      <c r="ATA45" s="18">
        <v>0</v>
      </c>
      <c r="ATB45" s="18">
        <v>1</v>
      </c>
      <c r="ATC45" s="18">
        <v>0</v>
      </c>
      <c r="ATD45" s="18">
        <v>1</v>
      </c>
      <c r="ATE45" s="18">
        <v>0</v>
      </c>
      <c r="ATF45" s="18">
        <v>0</v>
      </c>
      <c r="ATG45" s="18">
        <v>0</v>
      </c>
      <c r="ATH45" s="18">
        <v>0</v>
      </c>
      <c r="ATI45" s="18">
        <v>0</v>
      </c>
      <c r="ATK45" s="18" t="s">
        <v>1698</v>
      </c>
      <c r="ATL45" s="18">
        <v>0</v>
      </c>
      <c r="ATM45" s="18">
        <v>1</v>
      </c>
      <c r="ATN45" s="18">
        <v>1</v>
      </c>
      <c r="ATO45" s="18">
        <v>1</v>
      </c>
      <c r="ATP45" s="18">
        <v>1</v>
      </c>
      <c r="ATQ45" s="18">
        <v>0</v>
      </c>
      <c r="ATR45" s="18">
        <v>0</v>
      </c>
      <c r="ATS45" s="18">
        <v>0</v>
      </c>
      <c r="ATT45" s="18">
        <v>0</v>
      </c>
      <c r="ATV45" s="18" t="s">
        <v>1699</v>
      </c>
      <c r="ATW45" s="18" t="s">
        <v>1314</v>
      </c>
      <c r="ATZ45" s="18" t="s">
        <v>1699</v>
      </c>
      <c r="AUA45" s="18" t="s">
        <v>1314</v>
      </c>
      <c r="AUI45" s="18">
        <v>430947143</v>
      </c>
      <c r="AUJ45" s="144">
        <v>45070.909803240742</v>
      </c>
      <c r="AUM45" s="18" t="s">
        <v>1319</v>
      </c>
      <c r="AUN45" s="18" t="s">
        <v>1320</v>
      </c>
      <c r="AUO45" s="18" t="s">
        <v>1321</v>
      </c>
    </row>
    <row r="46" spans="1:534 1125:1237">
      <c r="A46" s="18">
        <v>45</v>
      </c>
      <c r="B46" s="18" t="s">
        <v>1700</v>
      </c>
      <c r="C46" s="144">
        <v>45071</v>
      </c>
      <c r="D46" s="18" t="s">
        <v>1618</v>
      </c>
      <c r="E46" s="18" t="s">
        <v>1619</v>
      </c>
      <c r="F46" s="144">
        <v>45071.476600185182</v>
      </c>
      <c r="G46" s="144">
        <v>45071.488704351847</v>
      </c>
      <c r="H46" s="18" t="s">
        <v>1286</v>
      </c>
      <c r="K46" s="18" t="s">
        <v>1620</v>
      </c>
      <c r="L46" s="144">
        <v>45071</v>
      </c>
      <c r="M46" s="18" t="s">
        <v>1288</v>
      </c>
      <c r="N46" s="18" t="s">
        <v>1621</v>
      </c>
      <c r="O46" s="18" t="s">
        <v>1622</v>
      </c>
      <c r="P46" s="18" t="s">
        <v>1291</v>
      </c>
      <c r="S46" s="18" t="s">
        <v>1623</v>
      </c>
      <c r="T46" s="18" t="s">
        <v>1624</v>
      </c>
      <c r="V46" s="18" t="s">
        <v>1294</v>
      </c>
      <c r="X46" s="18" t="s">
        <v>1295</v>
      </c>
      <c r="AA46" s="18" t="s">
        <v>1371</v>
      </c>
      <c r="AB46" s="18">
        <v>1</v>
      </c>
      <c r="AC46" s="18">
        <v>0</v>
      </c>
      <c r="AD46" s="18">
        <v>0</v>
      </c>
      <c r="AE46" s="18">
        <v>0</v>
      </c>
      <c r="AF46" s="18">
        <v>1</v>
      </c>
      <c r="AH46" s="18" t="s">
        <v>1298</v>
      </c>
      <c r="AI46" s="18">
        <v>1000</v>
      </c>
      <c r="AJ46" s="18" t="s">
        <v>1642</v>
      </c>
      <c r="AM46" s="18">
        <v>30</v>
      </c>
      <c r="AN46" s="18">
        <v>30</v>
      </c>
      <c r="AO46" s="18">
        <v>1</v>
      </c>
      <c r="AP46" s="18">
        <v>480</v>
      </c>
      <c r="AQ46" s="18">
        <v>0</v>
      </c>
      <c r="BW46" s="18" t="s">
        <v>1294</v>
      </c>
      <c r="BY46" s="18" t="s">
        <v>1371</v>
      </c>
      <c r="BZ46" s="18">
        <v>1</v>
      </c>
      <c r="CA46" s="18">
        <v>0</v>
      </c>
      <c r="CB46" s="18">
        <v>0</v>
      </c>
      <c r="CC46" s="18">
        <v>0</v>
      </c>
      <c r="CE46" s="18" t="s">
        <v>1301</v>
      </c>
      <c r="CF46" s="18">
        <v>1</v>
      </c>
      <c r="CG46" s="18">
        <v>0</v>
      </c>
      <c r="CH46" s="18">
        <v>0</v>
      </c>
      <c r="CI46" s="18">
        <v>0</v>
      </c>
      <c r="CJ46" s="18">
        <v>0</v>
      </c>
      <c r="CK46" s="18">
        <v>0</v>
      </c>
      <c r="CL46" s="18">
        <v>0</v>
      </c>
      <c r="CM46" s="18">
        <v>0</v>
      </c>
      <c r="CN46" s="18">
        <v>0</v>
      </c>
      <c r="CO46" s="18">
        <v>0</v>
      </c>
      <c r="CP46" s="18">
        <v>0</v>
      </c>
      <c r="CS46" s="18" t="s">
        <v>1324</v>
      </c>
      <c r="CT46" s="18">
        <v>0</v>
      </c>
      <c r="CU46" s="18">
        <v>1</v>
      </c>
      <c r="CV46" s="18">
        <v>0</v>
      </c>
      <c r="CW46" s="18">
        <v>0</v>
      </c>
      <c r="CX46" s="18" t="s">
        <v>1371</v>
      </c>
      <c r="CY46" s="18">
        <v>1</v>
      </c>
      <c r="CZ46" s="18">
        <v>0</v>
      </c>
      <c r="DA46" s="18">
        <v>0</v>
      </c>
      <c r="DB46" s="18">
        <v>0</v>
      </c>
      <c r="DC46" s="18" t="s">
        <v>1701</v>
      </c>
      <c r="DD46" s="18">
        <v>1</v>
      </c>
      <c r="DE46" s="18">
        <v>0</v>
      </c>
      <c r="DF46" s="18">
        <v>0</v>
      </c>
      <c r="DG46" s="18">
        <v>0</v>
      </c>
      <c r="DH46" s="18">
        <v>0</v>
      </c>
      <c r="DI46" s="18">
        <v>0</v>
      </c>
      <c r="DJ46" s="18">
        <v>0</v>
      </c>
      <c r="DK46" s="18">
        <v>0</v>
      </c>
      <c r="DL46" s="18">
        <v>1</v>
      </c>
      <c r="DM46" s="18">
        <v>0</v>
      </c>
      <c r="DN46" s="18">
        <v>0</v>
      </c>
      <c r="DO46" s="18">
        <v>0</v>
      </c>
      <c r="EK46" s="18" t="s">
        <v>1631</v>
      </c>
      <c r="EL46" s="18">
        <v>1</v>
      </c>
      <c r="EM46" s="18">
        <v>0</v>
      </c>
      <c r="EN46" s="18">
        <v>0</v>
      </c>
      <c r="EO46" s="18">
        <v>0</v>
      </c>
      <c r="EP46" s="18">
        <v>0</v>
      </c>
      <c r="EQ46" s="18">
        <v>1</v>
      </c>
      <c r="ES46" s="18" t="s">
        <v>1298</v>
      </c>
      <c r="ET46" s="18">
        <v>6000</v>
      </c>
      <c r="EU46" s="18" t="s">
        <v>1642</v>
      </c>
      <c r="EX46" s="18">
        <v>30</v>
      </c>
      <c r="EY46" s="18">
        <v>30</v>
      </c>
      <c r="EZ46" s="18">
        <v>1</v>
      </c>
      <c r="FA46" s="18">
        <v>120</v>
      </c>
      <c r="FB46" s="18">
        <v>0</v>
      </c>
      <c r="GK46" s="18" t="s">
        <v>1294</v>
      </c>
      <c r="GM46" s="18" t="s">
        <v>1631</v>
      </c>
      <c r="GN46" s="18">
        <v>1</v>
      </c>
      <c r="GO46" s="18">
        <v>0</v>
      </c>
      <c r="GP46" s="18">
        <v>0</v>
      </c>
      <c r="GQ46" s="18">
        <v>0</v>
      </c>
      <c r="GR46" s="18">
        <v>0</v>
      </c>
      <c r="GT46" s="18" t="s">
        <v>1301</v>
      </c>
      <c r="GU46" s="18">
        <v>1</v>
      </c>
      <c r="GV46" s="18">
        <v>0</v>
      </c>
      <c r="GW46" s="18">
        <v>0</v>
      </c>
      <c r="GX46" s="18">
        <v>0</v>
      </c>
      <c r="GY46" s="18">
        <v>0</v>
      </c>
      <c r="GZ46" s="18">
        <v>0</v>
      </c>
      <c r="HA46" s="18">
        <v>0</v>
      </c>
      <c r="HB46" s="18">
        <v>0</v>
      </c>
      <c r="HC46" s="18">
        <v>0</v>
      </c>
      <c r="HD46" s="18">
        <v>0</v>
      </c>
      <c r="HE46" s="18">
        <v>0</v>
      </c>
      <c r="HH46" s="18" t="s">
        <v>1324</v>
      </c>
      <c r="HI46" s="18">
        <v>0</v>
      </c>
      <c r="HJ46" s="18">
        <v>1</v>
      </c>
      <c r="HK46" s="18">
        <v>0</v>
      </c>
      <c r="HL46" s="18">
        <v>0</v>
      </c>
      <c r="HM46" s="18" t="s">
        <v>1631</v>
      </c>
      <c r="HN46" s="18">
        <v>1</v>
      </c>
      <c r="HO46" s="18">
        <v>0</v>
      </c>
      <c r="HP46" s="18">
        <v>0</v>
      </c>
      <c r="HQ46" s="18">
        <v>0</v>
      </c>
      <c r="HR46" s="18">
        <v>0</v>
      </c>
      <c r="HS46" s="18" t="s">
        <v>1435</v>
      </c>
      <c r="HT46" s="18">
        <v>1</v>
      </c>
      <c r="HU46" s="18">
        <v>0</v>
      </c>
      <c r="HV46" s="18">
        <v>0</v>
      </c>
      <c r="HW46" s="18">
        <v>0</v>
      </c>
      <c r="HX46" s="18">
        <v>0</v>
      </c>
      <c r="HY46" s="18">
        <v>0</v>
      </c>
      <c r="HZ46" s="18">
        <v>0</v>
      </c>
      <c r="IA46" s="18">
        <v>0</v>
      </c>
      <c r="IB46" s="18">
        <v>1</v>
      </c>
      <c r="IC46" s="18">
        <v>0</v>
      </c>
      <c r="ID46" s="18">
        <v>0</v>
      </c>
      <c r="IE46" s="18">
        <v>0</v>
      </c>
      <c r="JB46" s="18" t="s">
        <v>1702</v>
      </c>
      <c r="JC46" s="18">
        <v>0</v>
      </c>
      <c r="JD46" s="18">
        <v>0</v>
      </c>
      <c r="JE46" s="18">
        <v>0</v>
      </c>
      <c r="JF46" s="18">
        <v>0</v>
      </c>
      <c r="JG46" s="18">
        <v>0</v>
      </c>
      <c r="JH46" s="18">
        <v>1</v>
      </c>
      <c r="JI46" s="18">
        <v>0</v>
      </c>
      <c r="JJ46" s="18">
        <v>1</v>
      </c>
      <c r="JK46" s="18">
        <v>1</v>
      </c>
      <c r="JL46" s="18">
        <v>0</v>
      </c>
      <c r="JM46" s="18">
        <v>1</v>
      </c>
      <c r="JN46" s="18">
        <v>1</v>
      </c>
      <c r="JO46" s="18">
        <v>0</v>
      </c>
      <c r="JP46" s="18">
        <v>0</v>
      </c>
      <c r="JQ46" s="18">
        <v>0</v>
      </c>
      <c r="JR46" s="18">
        <v>0</v>
      </c>
      <c r="JS46" s="18">
        <v>5</v>
      </c>
      <c r="JT46" s="18">
        <v>7</v>
      </c>
      <c r="MI46" s="18" t="s">
        <v>1298</v>
      </c>
      <c r="MJ46" s="18">
        <v>3500</v>
      </c>
      <c r="MK46" s="18" t="s">
        <v>1642</v>
      </c>
      <c r="MN46" s="18">
        <v>30</v>
      </c>
      <c r="MO46" s="18">
        <v>30</v>
      </c>
      <c r="MP46" s="18">
        <v>1</v>
      </c>
      <c r="MQ46" s="18">
        <v>60</v>
      </c>
      <c r="MR46" s="18">
        <v>0</v>
      </c>
      <c r="NE46" s="18" t="s">
        <v>1298</v>
      </c>
      <c r="NF46" s="18" t="s">
        <v>1643</v>
      </c>
      <c r="NG46" s="18">
        <v>1</v>
      </c>
      <c r="NH46" s="18">
        <v>1</v>
      </c>
      <c r="NI46" s="18">
        <v>1</v>
      </c>
      <c r="NJ46" s="18">
        <v>750</v>
      </c>
      <c r="NK46" s="18">
        <v>1500</v>
      </c>
      <c r="NL46" s="18">
        <v>2000</v>
      </c>
      <c r="NM46" s="18" t="s">
        <v>1642</v>
      </c>
      <c r="NP46" s="18">
        <v>30</v>
      </c>
      <c r="NQ46" s="18">
        <v>45</v>
      </c>
      <c r="NR46" s="18">
        <v>1</v>
      </c>
      <c r="NS46" s="18">
        <v>120</v>
      </c>
      <c r="NT46" s="18">
        <v>0</v>
      </c>
      <c r="NV46" s="18" t="s">
        <v>1298</v>
      </c>
      <c r="NW46" s="18">
        <v>1000</v>
      </c>
      <c r="NX46" s="18" t="s">
        <v>1642</v>
      </c>
      <c r="OA46" s="18">
        <v>35</v>
      </c>
      <c r="OB46" s="18">
        <v>45</v>
      </c>
      <c r="OC46" s="18">
        <v>1</v>
      </c>
      <c r="OD46" s="18">
        <v>240</v>
      </c>
      <c r="OE46" s="18">
        <v>0</v>
      </c>
      <c r="OR46" s="18" t="s">
        <v>1298</v>
      </c>
      <c r="OS46" s="18">
        <v>2500</v>
      </c>
      <c r="OT46" s="18" t="s">
        <v>1642</v>
      </c>
      <c r="OW46" s="18">
        <v>45</v>
      </c>
      <c r="OX46" s="18">
        <v>60</v>
      </c>
      <c r="OY46" s="18">
        <v>1</v>
      </c>
      <c r="OZ46" s="18">
        <v>48</v>
      </c>
      <c r="PA46" s="18">
        <v>0</v>
      </c>
      <c r="PC46" s="18" t="s">
        <v>1298</v>
      </c>
      <c r="PD46" s="18">
        <v>2500</v>
      </c>
      <c r="PE46" s="18" t="s">
        <v>1642</v>
      </c>
      <c r="PH46" s="18">
        <v>30</v>
      </c>
      <c r="PI46" s="18">
        <v>30</v>
      </c>
      <c r="PJ46" s="18">
        <v>1</v>
      </c>
      <c r="PK46" s="18">
        <v>48</v>
      </c>
      <c r="PL46" s="18">
        <v>0</v>
      </c>
      <c r="QX46" s="18" t="s">
        <v>1294</v>
      </c>
      <c r="QZ46" s="18" t="s">
        <v>1703</v>
      </c>
      <c r="RA46" s="18">
        <v>0</v>
      </c>
      <c r="RB46" s="18">
        <v>0</v>
      </c>
      <c r="RC46" s="18">
        <v>0</v>
      </c>
      <c r="RD46" s="18">
        <v>0</v>
      </c>
      <c r="RE46" s="18">
        <v>0</v>
      </c>
      <c r="RF46" s="18">
        <v>1</v>
      </c>
      <c r="RG46" s="18">
        <v>0</v>
      </c>
      <c r="RH46" s="18">
        <v>1</v>
      </c>
      <c r="RI46" s="18">
        <v>1</v>
      </c>
      <c r="RJ46" s="18">
        <v>0</v>
      </c>
      <c r="RK46" s="18">
        <v>1</v>
      </c>
      <c r="RL46" s="18">
        <v>1</v>
      </c>
      <c r="RM46" s="18">
        <v>0</v>
      </c>
      <c r="RN46" s="18">
        <v>0</v>
      </c>
      <c r="RO46" s="18">
        <v>0</v>
      </c>
      <c r="RP46" s="18">
        <v>0</v>
      </c>
      <c r="RR46" s="18" t="s">
        <v>1301</v>
      </c>
      <c r="RS46" s="18">
        <v>1</v>
      </c>
      <c r="RT46" s="18">
        <v>0</v>
      </c>
      <c r="RU46" s="18">
        <v>0</v>
      </c>
      <c r="RV46" s="18">
        <v>0</v>
      </c>
      <c r="RW46" s="18">
        <v>0</v>
      </c>
      <c r="RX46" s="18">
        <v>0</v>
      </c>
      <c r="RY46" s="18">
        <v>0</v>
      </c>
      <c r="RZ46" s="18">
        <v>0</v>
      </c>
      <c r="SA46" s="18">
        <v>0</v>
      </c>
      <c r="SB46" s="18">
        <v>0</v>
      </c>
      <c r="SC46" s="18">
        <v>0</v>
      </c>
      <c r="SF46" s="18" t="s">
        <v>1324</v>
      </c>
      <c r="SG46" s="18">
        <v>0</v>
      </c>
      <c r="SH46" s="18">
        <v>1</v>
      </c>
      <c r="SI46" s="18">
        <v>0</v>
      </c>
      <c r="SJ46" s="18">
        <v>0</v>
      </c>
      <c r="SK46" s="18" t="s">
        <v>1702</v>
      </c>
      <c r="SL46" s="18">
        <v>0</v>
      </c>
      <c r="SM46" s="18">
        <v>0</v>
      </c>
      <c r="SN46" s="18">
        <v>0</v>
      </c>
      <c r="SO46" s="18">
        <v>0</v>
      </c>
      <c r="SP46" s="18">
        <v>0</v>
      </c>
      <c r="SQ46" s="18">
        <v>1</v>
      </c>
      <c r="SR46" s="18">
        <v>0</v>
      </c>
      <c r="SS46" s="18">
        <v>1</v>
      </c>
      <c r="ST46" s="18">
        <v>1</v>
      </c>
      <c r="SU46" s="18">
        <v>0</v>
      </c>
      <c r="SV46" s="18">
        <v>1</v>
      </c>
      <c r="SW46" s="18">
        <v>1</v>
      </c>
      <c r="SX46" s="18">
        <v>0</v>
      </c>
      <c r="SY46" s="18">
        <v>0</v>
      </c>
      <c r="SZ46" s="18">
        <v>0</v>
      </c>
      <c r="TA46" s="18">
        <v>0</v>
      </c>
      <c r="TB46" s="18" t="s">
        <v>1435</v>
      </c>
      <c r="TC46" s="18">
        <v>1</v>
      </c>
      <c r="TD46" s="18">
        <v>0</v>
      </c>
      <c r="TE46" s="18">
        <v>0</v>
      </c>
      <c r="TF46" s="18">
        <v>0</v>
      </c>
      <c r="TG46" s="18">
        <v>0</v>
      </c>
      <c r="TH46" s="18">
        <v>0</v>
      </c>
      <c r="TI46" s="18">
        <v>0</v>
      </c>
      <c r="TJ46" s="18">
        <v>0</v>
      </c>
      <c r="TK46" s="18">
        <v>1</v>
      </c>
      <c r="TL46" s="18">
        <v>0</v>
      </c>
      <c r="TM46" s="18">
        <v>0</v>
      </c>
      <c r="TN46" s="18">
        <v>0</v>
      </c>
      <c r="AQG46" s="18" t="s">
        <v>1395</v>
      </c>
      <c r="AQH46" s="18">
        <v>0</v>
      </c>
      <c r="AQI46" s="18">
        <v>0</v>
      </c>
      <c r="AQJ46" s="18">
        <v>1</v>
      </c>
      <c r="AQK46" s="18">
        <v>0</v>
      </c>
      <c r="AQL46" s="18">
        <v>0</v>
      </c>
      <c r="AQM46" s="18">
        <v>0</v>
      </c>
      <c r="AQN46" s="18">
        <v>0</v>
      </c>
      <c r="AQO46" s="18">
        <v>0</v>
      </c>
      <c r="AQP46" s="18">
        <v>0</v>
      </c>
      <c r="AQQ46" s="18">
        <v>0</v>
      </c>
      <c r="AQS46" s="18" t="s">
        <v>1406</v>
      </c>
      <c r="AQT46" s="18">
        <v>0</v>
      </c>
      <c r="AQU46" s="18">
        <v>0</v>
      </c>
      <c r="AQV46" s="18">
        <v>1</v>
      </c>
      <c r="AQW46" s="18">
        <v>0</v>
      </c>
      <c r="AQX46" s="18">
        <v>0</v>
      </c>
      <c r="AQY46" s="18">
        <v>0</v>
      </c>
      <c r="AQZ46" s="18">
        <v>0</v>
      </c>
      <c r="ARA46" s="18">
        <v>0</v>
      </c>
      <c r="ARB46" s="18">
        <v>0</v>
      </c>
      <c r="ARC46" s="18">
        <v>0</v>
      </c>
      <c r="ARD46" s="18">
        <v>0</v>
      </c>
      <c r="ARF46" s="18" t="s">
        <v>1328</v>
      </c>
      <c r="ARG46" s="18" t="s">
        <v>1312</v>
      </c>
      <c r="ARH46" s="18">
        <v>0</v>
      </c>
      <c r="ARI46" s="18">
        <v>1</v>
      </c>
      <c r="ARJ46" s="18">
        <v>0</v>
      </c>
      <c r="ARK46" s="18">
        <v>0</v>
      </c>
      <c r="ARL46" s="18">
        <v>0</v>
      </c>
      <c r="ARM46" s="18">
        <v>0</v>
      </c>
      <c r="ARO46" s="18" t="s">
        <v>1372</v>
      </c>
      <c r="ARP46" s="18">
        <v>1</v>
      </c>
      <c r="ARQ46" s="18">
        <v>0</v>
      </c>
      <c r="ARR46" s="18">
        <v>0</v>
      </c>
      <c r="ARS46" s="18">
        <v>0</v>
      </c>
      <c r="ART46" s="18">
        <v>0</v>
      </c>
      <c r="ARU46" s="18">
        <v>0</v>
      </c>
      <c r="ARV46" s="18">
        <v>0</v>
      </c>
      <c r="ARW46" s="18">
        <v>0</v>
      </c>
      <c r="ARX46" s="18">
        <v>0</v>
      </c>
      <c r="ARY46" s="18">
        <v>0</v>
      </c>
      <c r="ASB46" s="18" t="s">
        <v>1383</v>
      </c>
      <c r="ASC46" s="18" t="s">
        <v>1372</v>
      </c>
      <c r="ASD46" s="18">
        <v>1</v>
      </c>
      <c r="ASE46" s="18">
        <v>0</v>
      </c>
      <c r="ASF46" s="18">
        <v>0</v>
      </c>
      <c r="ASG46" s="18">
        <v>0</v>
      </c>
      <c r="ASH46" s="18">
        <v>0</v>
      </c>
      <c r="ASI46" s="18">
        <v>0</v>
      </c>
      <c r="ASJ46" s="18">
        <v>0</v>
      </c>
      <c r="ASK46" s="18">
        <v>0</v>
      </c>
      <c r="ASL46" s="18">
        <v>0</v>
      </c>
      <c r="ASN46" s="18" t="s">
        <v>1372</v>
      </c>
      <c r="ASO46" s="18">
        <v>1</v>
      </c>
      <c r="ASP46" s="18">
        <v>0</v>
      </c>
      <c r="ASQ46" s="18">
        <v>0</v>
      </c>
      <c r="ASR46" s="18">
        <v>0</v>
      </c>
      <c r="ASS46" s="18">
        <v>0</v>
      </c>
      <c r="AST46" s="18">
        <v>0</v>
      </c>
      <c r="ASU46" s="18">
        <v>0</v>
      </c>
      <c r="ASV46" s="18">
        <v>0</v>
      </c>
      <c r="ASW46" s="18">
        <v>0</v>
      </c>
      <c r="ASX46" s="18">
        <v>0</v>
      </c>
      <c r="ASZ46" s="18" t="s">
        <v>1372</v>
      </c>
      <c r="ATA46" s="18">
        <v>1</v>
      </c>
      <c r="ATB46" s="18">
        <v>0</v>
      </c>
      <c r="ATC46" s="18">
        <v>0</v>
      </c>
      <c r="ATD46" s="18">
        <v>0</v>
      </c>
      <c r="ATE46" s="18">
        <v>0</v>
      </c>
      <c r="ATF46" s="18">
        <v>0</v>
      </c>
      <c r="ATG46" s="18">
        <v>0</v>
      </c>
      <c r="ATH46" s="18">
        <v>0</v>
      </c>
      <c r="ATI46" s="18">
        <v>0</v>
      </c>
      <c r="ATK46" s="18" t="s">
        <v>1451</v>
      </c>
      <c r="ATL46" s="18">
        <v>0</v>
      </c>
      <c r="ATM46" s="18">
        <v>0</v>
      </c>
      <c r="ATN46" s="18">
        <v>0</v>
      </c>
      <c r="ATO46" s="18">
        <v>0</v>
      </c>
      <c r="ATP46" s="18">
        <v>1</v>
      </c>
      <c r="ATQ46" s="18">
        <v>1</v>
      </c>
      <c r="ATR46" s="18">
        <v>1</v>
      </c>
      <c r="ATS46" s="18">
        <v>0</v>
      </c>
      <c r="ATT46" s="18">
        <v>0</v>
      </c>
      <c r="ATV46" s="18" t="s">
        <v>1510</v>
      </c>
      <c r="ATW46" s="18" t="s">
        <v>1294</v>
      </c>
      <c r="ATX46" s="18" t="s">
        <v>1644</v>
      </c>
      <c r="ATZ46" s="18" t="s">
        <v>1510</v>
      </c>
      <c r="AUA46" s="18" t="s">
        <v>1294</v>
      </c>
      <c r="AUB46" s="18" t="s">
        <v>1704</v>
      </c>
      <c r="AUI46" s="18">
        <v>431237148</v>
      </c>
      <c r="AUJ46" s="144">
        <v>45071.488946759258</v>
      </c>
      <c r="AUM46" s="18" t="s">
        <v>1319</v>
      </c>
      <c r="AUN46" s="18" t="s">
        <v>1320</v>
      </c>
      <c r="AUO46" s="18" t="s">
        <v>1321</v>
      </c>
    </row>
    <row r="47" spans="1:534 1125:1237">
      <c r="A47" s="18">
        <v>46</v>
      </c>
      <c r="B47" s="18" t="s">
        <v>1705</v>
      </c>
      <c r="C47" s="144">
        <v>45071</v>
      </c>
      <c r="D47" s="18" t="s">
        <v>1363</v>
      </c>
      <c r="E47" s="18" t="s">
        <v>1364</v>
      </c>
      <c r="F47" s="144">
        <v>45071.450165127317</v>
      </c>
      <c r="G47" s="144">
        <v>45071.458619571757</v>
      </c>
      <c r="H47" s="18" t="s">
        <v>1286</v>
      </c>
      <c r="K47" s="18" t="s">
        <v>1365</v>
      </c>
      <c r="L47" s="144">
        <v>45071</v>
      </c>
      <c r="M47" s="18" t="s">
        <v>1366</v>
      </c>
      <c r="N47" s="18" t="s">
        <v>1367</v>
      </c>
      <c r="O47" s="18" t="s">
        <v>1368</v>
      </c>
      <c r="P47" s="18" t="s">
        <v>1291</v>
      </c>
      <c r="S47" s="18" t="s">
        <v>1369</v>
      </c>
      <c r="T47" s="18" t="s">
        <v>1370</v>
      </c>
      <c r="V47" s="18" t="s">
        <v>1294</v>
      </c>
      <c r="X47" s="18" t="s">
        <v>1295</v>
      </c>
      <c r="AA47" s="18" t="s">
        <v>1372</v>
      </c>
      <c r="AB47" s="18">
        <v>0</v>
      </c>
      <c r="AC47" s="18">
        <v>0</v>
      </c>
      <c r="AD47" s="18">
        <v>0</v>
      </c>
      <c r="AE47" s="18">
        <v>1</v>
      </c>
      <c r="AF47" s="18">
        <v>1</v>
      </c>
      <c r="EK47" s="18" t="s">
        <v>1372</v>
      </c>
      <c r="EL47" s="18">
        <v>0</v>
      </c>
      <c r="EM47" s="18">
        <v>0</v>
      </c>
      <c r="EN47" s="18">
        <v>0</v>
      </c>
      <c r="EO47" s="18">
        <v>0</v>
      </c>
      <c r="EP47" s="18">
        <v>1</v>
      </c>
      <c r="EQ47" s="18">
        <v>1</v>
      </c>
      <c r="JB47" s="18" t="s">
        <v>1706</v>
      </c>
      <c r="JC47" s="18">
        <v>0</v>
      </c>
      <c r="JD47" s="18">
        <v>0</v>
      </c>
      <c r="JE47" s="18">
        <v>0</v>
      </c>
      <c r="JF47" s="18">
        <v>0</v>
      </c>
      <c r="JG47" s="18">
        <v>0</v>
      </c>
      <c r="JH47" s="18">
        <v>0</v>
      </c>
      <c r="JI47" s="18">
        <v>0</v>
      </c>
      <c r="JJ47" s="18">
        <v>0</v>
      </c>
      <c r="JK47" s="18">
        <v>1</v>
      </c>
      <c r="JL47" s="18">
        <v>0</v>
      </c>
      <c r="JM47" s="18">
        <v>0</v>
      </c>
      <c r="JN47" s="18">
        <v>0</v>
      </c>
      <c r="JO47" s="18">
        <v>0</v>
      </c>
      <c r="JP47" s="18">
        <v>0</v>
      </c>
      <c r="JQ47" s="18">
        <v>0</v>
      </c>
      <c r="JR47" s="18">
        <v>0</v>
      </c>
      <c r="JS47" s="18">
        <v>1</v>
      </c>
      <c r="JT47" s="18">
        <v>3</v>
      </c>
      <c r="NV47" s="18" t="s">
        <v>1298</v>
      </c>
      <c r="NW47" s="18">
        <v>2000</v>
      </c>
      <c r="NX47" s="18" t="s">
        <v>1300</v>
      </c>
      <c r="OA47" s="18">
        <v>60</v>
      </c>
      <c r="OB47" s="18">
        <v>30</v>
      </c>
      <c r="OC47" s="18">
        <v>0</v>
      </c>
      <c r="OD47" s="18">
        <v>300</v>
      </c>
      <c r="OE47" s="18">
        <v>0</v>
      </c>
      <c r="QX47" s="18" t="s">
        <v>1294</v>
      </c>
      <c r="QZ47" s="18" t="s">
        <v>1706</v>
      </c>
      <c r="RA47" s="18">
        <v>0</v>
      </c>
      <c r="RB47" s="18">
        <v>0</v>
      </c>
      <c r="RC47" s="18">
        <v>0</v>
      </c>
      <c r="RD47" s="18">
        <v>0</v>
      </c>
      <c r="RE47" s="18">
        <v>0</v>
      </c>
      <c r="RF47" s="18">
        <v>0</v>
      </c>
      <c r="RG47" s="18">
        <v>0</v>
      </c>
      <c r="RH47" s="18">
        <v>0</v>
      </c>
      <c r="RI47" s="18">
        <v>1</v>
      </c>
      <c r="RJ47" s="18">
        <v>0</v>
      </c>
      <c r="RK47" s="18">
        <v>0</v>
      </c>
      <c r="RL47" s="18">
        <v>0</v>
      </c>
      <c r="RM47" s="18">
        <v>0</v>
      </c>
      <c r="RN47" s="18">
        <v>0</v>
      </c>
      <c r="RO47" s="18">
        <v>0</v>
      </c>
      <c r="RP47" s="18">
        <v>0</v>
      </c>
      <c r="RR47" s="18" t="s">
        <v>1488</v>
      </c>
      <c r="RS47" s="18">
        <v>1</v>
      </c>
      <c r="RT47" s="18">
        <v>0</v>
      </c>
      <c r="RU47" s="18">
        <v>0</v>
      </c>
      <c r="RV47" s="18">
        <v>1</v>
      </c>
      <c r="RW47" s="18">
        <v>0</v>
      </c>
      <c r="RX47" s="18">
        <v>1</v>
      </c>
      <c r="RY47" s="18">
        <v>0</v>
      </c>
      <c r="RZ47" s="18">
        <v>0</v>
      </c>
      <c r="SA47" s="18">
        <v>0</v>
      </c>
      <c r="SB47" s="18">
        <v>0</v>
      </c>
      <c r="SC47" s="18">
        <v>0</v>
      </c>
      <c r="SF47" s="18" t="s">
        <v>1333</v>
      </c>
      <c r="SG47" s="18">
        <v>1</v>
      </c>
      <c r="SH47" s="18">
        <v>0</v>
      </c>
      <c r="SI47" s="18">
        <v>0</v>
      </c>
      <c r="SJ47" s="18">
        <v>0</v>
      </c>
      <c r="AQG47" s="18" t="s">
        <v>1395</v>
      </c>
      <c r="AQH47" s="18">
        <v>0</v>
      </c>
      <c r="AQI47" s="18">
        <v>0</v>
      </c>
      <c r="AQJ47" s="18">
        <v>1</v>
      </c>
      <c r="AQK47" s="18">
        <v>0</v>
      </c>
      <c r="AQL47" s="18">
        <v>0</v>
      </c>
      <c r="AQM47" s="18">
        <v>0</v>
      </c>
      <c r="AQN47" s="18">
        <v>0</v>
      </c>
      <c r="AQO47" s="18">
        <v>0</v>
      </c>
      <c r="AQP47" s="18">
        <v>0</v>
      </c>
      <c r="AQQ47" s="18">
        <v>0</v>
      </c>
      <c r="AQS47" s="18" t="s">
        <v>1582</v>
      </c>
      <c r="AQT47" s="18">
        <v>0</v>
      </c>
      <c r="AQU47" s="18">
        <v>0</v>
      </c>
      <c r="AQV47" s="18">
        <v>0</v>
      </c>
      <c r="AQW47" s="18">
        <v>1</v>
      </c>
      <c r="AQX47" s="18">
        <v>0</v>
      </c>
      <c r="AQY47" s="18">
        <v>1</v>
      </c>
      <c r="AQZ47" s="18">
        <v>0</v>
      </c>
      <c r="ARA47" s="18">
        <v>0</v>
      </c>
      <c r="ARB47" s="18">
        <v>0</v>
      </c>
      <c r="ARC47" s="18">
        <v>0</v>
      </c>
      <c r="ARD47" s="18">
        <v>0</v>
      </c>
      <c r="ARF47" s="18" t="s">
        <v>1328</v>
      </c>
      <c r="ARG47" s="18" t="s">
        <v>1312</v>
      </c>
      <c r="ARH47" s="18">
        <v>0</v>
      </c>
      <c r="ARI47" s="18">
        <v>1</v>
      </c>
      <c r="ARJ47" s="18">
        <v>0</v>
      </c>
      <c r="ARK47" s="18">
        <v>0</v>
      </c>
      <c r="ARL47" s="18">
        <v>0</v>
      </c>
      <c r="ARM47" s="18">
        <v>0</v>
      </c>
      <c r="ARO47" s="18" t="s">
        <v>1315</v>
      </c>
      <c r="ARP47" s="18">
        <v>0</v>
      </c>
      <c r="ARQ47" s="18">
        <v>0</v>
      </c>
      <c r="ARR47" s="18">
        <v>0</v>
      </c>
      <c r="ARS47" s="18">
        <v>0</v>
      </c>
      <c r="ART47" s="18">
        <v>0</v>
      </c>
      <c r="ARU47" s="18">
        <v>0</v>
      </c>
      <c r="ARV47" s="18">
        <v>0</v>
      </c>
      <c r="ARW47" s="18">
        <v>0</v>
      </c>
      <c r="ARX47" s="18">
        <v>1</v>
      </c>
      <c r="ARY47" s="18">
        <v>0</v>
      </c>
      <c r="ASB47" s="18" t="s">
        <v>1383</v>
      </c>
      <c r="ASC47" s="18" t="s">
        <v>1707</v>
      </c>
      <c r="ASD47" s="18">
        <v>0</v>
      </c>
      <c r="ASE47" s="18">
        <v>1</v>
      </c>
      <c r="ASF47" s="18">
        <v>1</v>
      </c>
      <c r="ASG47" s="18">
        <v>0</v>
      </c>
      <c r="ASH47" s="18">
        <v>1</v>
      </c>
      <c r="ASI47" s="18">
        <v>0</v>
      </c>
      <c r="ASJ47" s="18">
        <v>0</v>
      </c>
      <c r="ASK47" s="18">
        <v>0</v>
      </c>
      <c r="ASL47" s="18">
        <v>0</v>
      </c>
      <c r="ASN47" s="18" t="s">
        <v>1569</v>
      </c>
      <c r="ASO47" s="18">
        <v>0</v>
      </c>
      <c r="ASP47" s="18">
        <v>0</v>
      </c>
      <c r="ASQ47" s="18">
        <v>0</v>
      </c>
      <c r="ASR47" s="18">
        <v>1</v>
      </c>
      <c r="ASS47" s="18">
        <v>0</v>
      </c>
      <c r="AST47" s="18">
        <v>0</v>
      </c>
      <c r="ASU47" s="18">
        <v>0</v>
      </c>
      <c r="ASV47" s="18">
        <v>0</v>
      </c>
      <c r="ASW47" s="18">
        <v>0</v>
      </c>
      <c r="ASX47" s="18">
        <v>0</v>
      </c>
      <c r="ASZ47" s="18" t="s">
        <v>1422</v>
      </c>
      <c r="ATA47" s="18">
        <v>0</v>
      </c>
      <c r="ATB47" s="18">
        <v>0</v>
      </c>
      <c r="ATC47" s="18">
        <v>0</v>
      </c>
      <c r="ATD47" s="18">
        <v>0</v>
      </c>
      <c r="ATE47" s="18">
        <v>1</v>
      </c>
      <c r="ATF47" s="18">
        <v>0</v>
      </c>
      <c r="ATG47" s="18">
        <v>0</v>
      </c>
      <c r="ATH47" s="18">
        <v>0</v>
      </c>
      <c r="ATI47" s="18">
        <v>0</v>
      </c>
      <c r="ATK47" s="18" t="s">
        <v>1599</v>
      </c>
      <c r="ATL47" s="18">
        <v>0</v>
      </c>
      <c r="ATM47" s="18">
        <v>0</v>
      </c>
      <c r="ATN47" s="18">
        <v>0</v>
      </c>
      <c r="ATO47" s="18">
        <v>0</v>
      </c>
      <c r="ATP47" s="18">
        <v>1</v>
      </c>
      <c r="ATQ47" s="18">
        <v>1</v>
      </c>
      <c r="ATR47" s="18">
        <v>1</v>
      </c>
      <c r="ATS47" s="18">
        <v>0</v>
      </c>
      <c r="ATT47" s="18">
        <v>0</v>
      </c>
      <c r="ATV47" s="18" t="s">
        <v>1316</v>
      </c>
      <c r="ATW47" s="18" t="s">
        <v>1294</v>
      </c>
      <c r="ATY47" s="18" t="s">
        <v>1708</v>
      </c>
      <c r="ATZ47" s="18" t="s">
        <v>1316</v>
      </c>
      <c r="AUA47" s="18" t="s">
        <v>1294</v>
      </c>
      <c r="AUC47" s="18" t="s">
        <v>1538</v>
      </c>
      <c r="AUI47" s="18">
        <v>431456983</v>
      </c>
      <c r="AUJ47" s="144">
        <v>45071.725127314807</v>
      </c>
      <c r="AUM47" s="18" t="s">
        <v>1319</v>
      </c>
      <c r="AUN47" s="18" t="s">
        <v>1320</v>
      </c>
      <c r="AUO47" s="18" t="s">
        <v>1321</v>
      </c>
    </row>
    <row r="48" spans="1:534 1125:1237">
      <c r="A48" s="18">
        <v>47</v>
      </c>
      <c r="B48" s="18" t="s">
        <v>1709</v>
      </c>
      <c r="C48" s="144">
        <v>45071</v>
      </c>
      <c r="D48" s="18" t="s">
        <v>1363</v>
      </c>
      <c r="E48" s="18" t="s">
        <v>1364</v>
      </c>
      <c r="F48" s="144">
        <v>45071.472136990727</v>
      </c>
      <c r="G48" s="144">
        <v>45071.476371064811</v>
      </c>
      <c r="H48" s="18" t="s">
        <v>1286</v>
      </c>
      <c r="K48" s="18" t="s">
        <v>1365</v>
      </c>
      <c r="L48" s="144">
        <v>45071</v>
      </c>
      <c r="M48" s="18" t="s">
        <v>1366</v>
      </c>
      <c r="N48" s="18" t="s">
        <v>1367</v>
      </c>
      <c r="O48" s="18" t="s">
        <v>1368</v>
      </c>
      <c r="P48" s="18" t="s">
        <v>1291</v>
      </c>
      <c r="S48" s="18" t="s">
        <v>1369</v>
      </c>
      <c r="T48" s="18" t="s">
        <v>1370</v>
      </c>
      <c r="V48" s="18" t="s">
        <v>1294</v>
      </c>
      <c r="X48" s="18" t="s">
        <v>1295</v>
      </c>
      <c r="AA48" s="18" t="s">
        <v>1372</v>
      </c>
      <c r="AB48" s="18">
        <v>0</v>
      </c>
      <c r="AC48" s="18">
        <v>0</v>
      </c>
      <c r="AD48" s="18">
        <v>0</v>
      </c>
      <c r="AE48" s="18">
        <v>1</v>
      </c>
      <c r="AF48" s="18">
        <v>1</v>
      </c>
      <c r="EK48" s="18" t="s">
        <v>1631</v>
      </c>
      <c r="EL48" s="18">
        <v>1</v>
      </c>
      <c r="EM48" s="18">
        <v>0</v>
      </c>
      <c r="EN48" s="18">
        <v>0</v>
      </c>
      <c r="EO48" s="18">
        <v>0</v>
      </c>
      <c r="EP48" s="18">
        <v>0</v>
      </c>
      <c r="EQ48" s="18">
        <v>1</v>
      </c>
      <c r="ES48" s="18" t="s">
        <v>1298</v>
      </c>
      <c r="ET48" s="18">
        <v>5000</v>
      </c>
      <c r="EU48" s="18" t="s">
        <v>1300</v>
      </c>
      <c r="EX48" s="18">
        <v>60</v>
      </c>
      <c r="EY48" s="18">
        <v>30</v>
      </c>
      <c r="EZ48" s="18">
        <v>0</v>
      </c>
      <c r="FA48" s="18">
        <v>300</v>
      </c>
      <c r="FB48" s="18">
        <v>0</v>
      </c>
      <c r="GK48" s="18" t="s">
        <v>1294</v>
      </c>
      <c r="GM48" s="18" t="s">
        <v>1631</v>
      </c>
      <c r="GN48" s="18">
        <v>1</v>
      </c>
      <c r="GO48" s="18">
        <v>0</v>
      </c>
      <c r="GP48" s="18">
        <v>0</v>
      </c>
      <c r="GQ48" s="18">
        <v>0</v>
      </c>
      <c r="GR48" s="18">
        <v>0</v>
      </c>
      <c r="GT48" s="18" t="s">
        <v>1488</v>
      </c>
      <c r="GU48" s="18">
        <v>1</v>
      </c>
      <c r="GV48" s="18">
        <v>0</v>
      </c>
      <c r="GW48" s="18">
        <v>0</v>
      </c>
      <c r="GX48" s="18">
        <v>1</v>
      </c>
      <c r="GY48" s="18">
        <v>0</v>
      </c>
      <c r="GZ48" s="18">
        <v>1</v>
      </c>
      <c r="HA48" s="18">
        <v>0</v>
      </c>
      <c r="HB48" s="18">
        <v>0</v>
      </c>
      <c r="HC48" s="18">
        <v>0</v>
      </c>
      <c r="HD48" s="18">
        <v>0</v>
      </c>
      <c r="HE48" s="18">
        <v>0</v>
      </c>
      <c r="HH48" s="18" t="s">
        <v>1333</v>
      </c>
      <c r="HI48" s="18">
        <v>1</v>
      </c>
      <c r="HJ48" s="18">
        <v>0</v>
      </c>
      <c r="HK48" s="18">
        <v>0</v>
      </c>
      <c r="HL48" s="18">
        <v>0</v>
      </c>
      <c r="JB48" s="18" t="s">
        <v>1372</v>
      </c>
      <c r="JC48" s="18">
        <v>0</v>
      </c>
      <c r="JD48" s="18">
        <v>0</v>
      </c>
      <c r="JE48" s="18">
        <v>0</v>
      </c>
      <c r="JF48" s="18">
        <v>0</v>
      </c>
      <c r="JG48" s="18">
        <v>0</v>
      </c>
      <c r="JH48" s="18">
        <v>0</v>
      </c>
      <c r="JI48" s="18">
        <v>0</v>
      </c>
      <c r="JJ48" s="18">
        <v>0</v>
      </c>
      <c r="JK48" s="18">
        <v>0</v>
      </c>
      <c r="JL48" s="18">
        <v>0</v>
      </c>
      <c r="JM48" s="18">
        <v>0</v>
      </c>
      <c r="JN48" s="18">
        <v>0</v>
      </c>
      <c r="JO48" s="18">
        <v>0</v>
      </c>
      <c r="JP48" s="18">
        <v>0</v>
      </c>
      <c r="JQ48" s="18">
        <v>0</v>
      </c>
      <c r="JR48" s="18">
        <v>1</v>
      </c>
      <c r="JS48" s="18">
        <v>1</v>
      </c>
      <c r="JT48" s="18">
        <v>3</v>
      </c>
      <c r="AQG48" s="18" t="s">
        <v>1395</v>
      </c>
      <c r="AQH48" s="18">
        <v>0</v>
      </c>
      <c r="AQI48" s="18">
        <v>0</v>
      </c>
      <c r="AQJ48" s="18">
        <v>1</v>
      </c>
      <c r="AQK48" s="18">
        <v>0</v>
      </c>
      <c r="AQL48" s="18">
        <v>0</v>
      </c>
      <c r="AQM48" s="18">
        <v>0</v>
      </c>
      <c r="AQN48" s="18">
        <v>0</v>
      </c>
      <c r="AQO48" s="18">
        <v>0</v>
      </c>
      <c r="AQP48" s="18">
        <v>0</v>
      </c>
      <c r="AQQ48" s="18">
        <v>0</v>
      </c>
      <c r="AQS48" s="18" t="s">
        <v>1414</v>
      </c>
      <c r="AQT48" s="18">
        <v>1</v>
      </c>
      <c r="AQU48" s="18">
        <v>0</v>
      </c>
      <c r="AQV48" s="18">
        <v>0</v>
      </c>
      <c r="AQW48" s="18">
        <v>1</v>
      </c>
      <c r="AQX48" s="18">
        <v>0</v>
      </c>
      <c r="AQY48" s="18">
        <v>0</v>
      </c>
      <c r="AQZ48" s="18">
        <v>0</v>
      </c>
      <c r="ARA48" s="18">
        <v>0</v>
      </c>
      <c r="ARB48" s="18">
        <v>0</v>
      </c>
      <c r="ARC48" s="18">
        <v>0</v>
      </c>
      <c r="ARD48" s="18">
        <v>0</v>
      </c>
      <c r="ARF48" s="18" t="s">
        <v>1328</v>
      </c>
      <c r="ARG48" s="18" t="s">
        <v>1312</v>
      </c>
      <c r="ARH48" s="18">
        <v>0</v>
      </c>
      <c r="ARI48" s="18">
        <v>1</v>
      </c>
      <c r="ARJ48" s="18">
        <v>0</v>
      </c>
      <c r="ARK48" s="18">
        <v>0</v>
      </c>
      <c r="ARL48" s="18">
        <v>0</v>
      </c>
      <c r="ARM48" s="18">
        <v>0</v>
      </c>
      <c r="ARN48" s="18" t="s">
        <v>1380</v>
      </c>
      <c r="ARO48" s="18" t="s">
        <v>1315</v>
      </c>
      <c r="ARP48" s="18">
        <v>0</v>
      </c>
      <c r="ARQ48" s="18">
        <v>0</v>
      </c>
      <c r="ARR48" s="18">
        <v>0</v>
      </c>
      <c r="ARS48" s="18">
        <v>0</v>
      </c>
      <c r="ART48" s="18">
        <v>0</v>
      </c>
      <c r="ARU48" s="18">
        <v>0</v>
      </c>
      <c r="ARV48" s="18">
        <v>0</v>
      </c>
      <c r="ARW48" s="18">
        <v>0</v>
      </c>
      <c r="ARX48" s="18">
        <v>1</v>
      </c>
      <c r="ARY48" s="18">
        <v>0</v>
      </c>
      <c r="ASB48" s="18" t="s">
        <v>1383</v>
      </c>
      <c r="ASC48" s="18" t="s">
        <v>1549</v>
      </c>
      <c r="ASD48" s="18">
        <v>0</v>
      </c>
      <c r="ASE48" s="18">
        <v>0</v>
      </c>
      <c r="ASF48" s="18">
        <v>1</v>
      </c>
      <c r="ASG48" s="18">
        <v>0</v>
      </c>
      <c r="ASH48" s="18">
        <v>0</v>
      </c>
      <c r="ASI48" s="18">
        <v>1</v>
      </c>
      <c r="ASJ48" s="18">
        <v>0</v>
      </c>
      <c r="ASK48" s="18">
        <v>0</v>
      </c>
      <c r="ASL48" s="18">
        <v>0</v>
      </c>
      <c r="ASN48" s="18" t="s">
        <v>1315</v>
      </c>
      <c r="ASO48" s="18">
        <v>0</v>
      </c>
      <c r="ASP48" s="18">
        <v>0</v>
      </c>
      <c r="ASQ48" s="18">
        <v>0</v>
      </c>
      <c r="ASR48" s="18">
        <v>0</v>
      </c>
      <c r="ASS48" s="18">
        <v>0</v>
      </c>
      <c r="AST48" s="18">
        <v>0</v>
      </c>
      <c r="ASU48" s="18">
        <v>0</v>
      </c>
      <c r="ASV48" s="18">
        <v>0</v>
      </c>
      <c r="ASW48" s="18">
        <v>1</v>
      </c>
      <c r="ASX48" s="18">
        <v>0</v>
      </c>
      <c r="ASZ48" s="18" t="s">
        <v>1570</v>
      </c>
      <c r="ATA48" s="18">
        <v>0</v>
      </c>
      <c r="ATB48" s="18">
        <v>1</v>
      </c>
      <c r="ATC48" s="18">
        <v>0</v>
      </c>
      <c r="ATD48" s="18">
        <v>0</v>
      </c>
      <c r="ATE48" s="18">
        <v>1</v>
      </c>
      <c r="ATF48" s="18">
        <v>0</v>
      </c>
      <c r="ATG48" s="18">
        <v>0</v>
      </c>
      <c r="ATH48" s="18">
        <v>0</v>
      </c>
      <c r="ATI48" s="18">
        <v>0</v>
      </c>
      <c r="ATK48" s="18" t="s">
        <v>1451</v>
      </c>
      <c r="ATL48" s="18">
        <v>0</v>
      </c>
      <c r="ATM48" s="18">
        <v>0</v>
      </c>
      <c r="ATN48" s="18">
        <v>0</v>
      </c>
      <c r="ATO48" s="18">
        <v>0</v>
      </c>
      <c r="ATP48" s="18">
        <v>1</v>
      </c>
      <c r="ATQ48" s="18">
        <v>1</v>
      </c>
      <c r="ATR48" s="18">
        <v>1</v>
      </c>
      <c r="ATS48" s="18">
        <v>0</v>
      </c>
      <c r="ATT48" s="18">
        <v>0</v>
      </c>
      <c r="ATV48" s="18" t="s">
        <v>1316</v>
      </c>
      <c r="ATW48" s="18" t="s">
        <v>1294</v>
      </c>
      <c r="ATY48" s="18" t="s">
        <v>1710</v>
      </c>
      <c r="ATZ48" s="18" t="s">
        <v>1316</v>
      </c>
      <c r="AUA48" s="18" t="s">
        <v>1294</v>
      </c>
      <c r="AUC48" s="18" t="s">
        <v>1538</v>
      </c>
      <c r="AUI48" s="18">
        <v>431456995</v>
      </c>
      <c r="AUJ48" s="144">
        <v>45071.725150462968</v>
      </c>
      <c r="AUM48" s="18" t="s">
        <v>1319</v>
      </c>
      <c r="AUN48" s="18" t="s">
        <v>1320</v>
      </c>
      <c r="AUO48" s="18" t="s">
        <v>1321</v>
      </c>
    </row>
    <row r="49" spans="1:534 1125:1237">
      <c r="A49" s="18">
        <v>48</v>
      </c>
      <c r="B49" s="18" t="s">
        <v>1711</v>
      </c>
      <c r="C49" s="144">
        <v>45071</v>
      </c>
      <c r="D49" s="18" t="s">
        <v>1363</v>
      </c>
      <c r="E49" s="18" t="s">
        <v>1364</v>
      </c>
      <c r="F49" s="144">
        <v>45071.476467673609</v>
      </c>
      <c r="G49" s="144">
        <v>45071.480857291674</v>
      </c>
      <c r="H49" s="18" t="s">
        <v>1286</v>
      </c>
      <c r="K49" s="18" t="s">
        <v>1365</v>
      </c>
      <c r="L49" s="144">
        <v>45071</v>
      </c>
      <c r="M49" s="18" t="s">
        <v>1366</v>
      </c>
      <c r="N49" s="18" t="s">
        <v>1367</v>
      </c>
      <c r="O49" s="18" t="s">
        <v>1368</v>
      </c>
      <c r="P49" s="18" t="s">
        <v>1291</v>
      </c>
      <c r="S49" s="18" t="s">
        <v>1369</v>
      </c>
      <c r="T49" s="18" t="s">
        <v>1370</v>
      </c>
      <c r="V49" s="18" t="s">
        <v>1294</v>
      </c>
      <c r="X49" s="18" t="s">
        <v>1295</v>
      </c>
      <c r="AA49" s="18" t="s">
        <v>1372</v>
      </c>
      <c r="AB49" s="18">
        <v>0</v>
      </c>
      <c r="AC49" s="18">
        <v>0</v>
      </c>
      <c r="AD49" s="18">
        <v>0</v>
      </c>
      <c r="AE49" s="18">
        <v>1</v>
      </c>
      <c r="AF49" s="18">
        <v>1</v>
      </c>
      <c r="EK49" s="18" t="s">
        <v>1673</v>
      </c>
      <c r="EL49" s="18">
        <v>0</v>
      </c>
      <c r="EM49" s="18">
        <v>0</v>
      </c>
      <c r="EN49" s="18">
        <v>0</v>
      </c>
      <c r="EO49" s="18">
        <v>1</v>
      </c>
      <c r="EP49" s="18">
        <v>0</v>
      </c>
      <c r="EQ49" s="18">
        <v>1</v>
      </c>
      <c r="FZ49" s="18" t="s">
        <v>1298</v>
      </c>
      <c r="GA49" s="18">
        <v>5000</v>
      </c>
      <c r="GB49" s="18" t="s">
        <v>1300</v>
      </c>
      <c r="GE49" s="18">
        <v>60</v>
      </c>
      <c r="GF49" s="18">
        <v>30</v>
      </c>
      <c r="GG49" s="18">
        <v>0</v>
      </c>
      <c r="GH49" s="18">
        <v>200</v>
      </c>
      <c r="GI49" s="18">
        <v>0</v>
      </c>
      <c r="GK49" s="18" t="s">
        <v>1294</v>
      </c>
      <c r="GM49" s="18" t="s">
        <v>1673</v>
      </c>
      <c r="GN49" s="18">
        <v>0</v>
      </c>
      <c r="GO49" s="18">
        <v>0</v>
      </c>
      <c r="GP49" s="18">
        <v>0</v>
      </c>
      <c r="GQ49" s="18">
        <v>1</v>
      </c>
      <c r="GR49" s="18">
        <v>0</v>
      </c>
      <c r="GT49" s="18" t="s">
        <v>1376</v>
      </c>
      <c r="GU49" s="18">
        <v>1</v>
      </c>
      <c r="GV49" s="18">
        <v>0</v>
      </c>
      <c r="GW49" s="18">
        <v>0</v>
      </c>
      <c r="GX49" s="18">
        <v>1</v>
      </c>
      <c r="GY49" s="18">
        <v>0</v>
      </c>
      <c r="GZ49" s="18">
        <v>0</v>
      </c>
      <c r="HA49" s="18">
        <v>0</v>
      </c>
      <c r="HB49" s="18">
        <v>0</v>
      </c>
      <c r="HC49" s="18">
        <v>0</v>
      </c>
      <c r="HD49" s="18">
        <v>0</v>
      </c>
      <c r="HE49" s="18">
        <v>0</v>
      </c>
      <c r="HH49" s="18" t="s">
        <v>1333</v>
      </c>
      <c r="HI49" s="18">
        <v>1</v>
      </c>
      <c r="HJ49" s="18">
        <v>0</v>
      </c>
      <c r="HK49" s="18">
        <v>0</v>
      </c>
      <c r="HL49" s="18">
        <v>0</v>
      </c>
      <c r="JB49" s="18" t="s">
        <v>1372</v>
      </c>
      <c r="JC49" s="18">
        <v>0</v>
      </c>
      <c r="JD49" s="18">
        <v>0</v>
      </c>
      <c r="JE49" s="18">
        <v>0</v>
      </c>
      <c r="JF49" s="18">
        <v>0</v>
      </c>
      <c r="JG49" s="18">
        <v>0</v>
      </c>
      <c r="JH49" s="18">
        <v>0</v>
      </c>
      <c r="JI49" s="18">
        <v>0</v>
      </c>
      <c r="JJ49" s="18">
        <v>0</v>
      </c>
      <c r="JK49" s="18">
        <v>0</v>
      </c>
      <c r="JL49" s="18">
        <v>0</v>
      </c>
      <c r="JM49" s="18">
        <v>0</v>
      </c>
      <c r="JN49" s="18">
        <v>0</v>
      </c>
      <c r="JO49" s="18">
        <v>0</v>
      </c>
      <c r="JP49" s="18">
        <v>0</v>
      </c>
      <c r="JQ49" s="18">
        <v>0</v>
      </c>
      <c r="JR49" s="18">
        <v>1</v>
      </c>
      <c r="JS49" s="18">
        <v>1</v>
      </c>
      <c r="JT49" s="18">
        <v>3</v>
      </c>
      <c r="AQG49" s="18" t="s">
        <v>1327</v>
      </c>
      <c r="AQH49" s="18">
        <v>0</v>
      </c>
      <c r="AQI49" s="18">
        <v>0</v>
      </c>
      <c r="AQJ49" s="18">
        <v>1</v>
      </c>
      <c r="AQK49" s="18">
        <v>0</v>
      </c>
      <c r="AQL49" s="18">
        <v>0</v>
      </c>
      <c r="AQM49" s="18">
        <v>1</v>
      </c>
      <c r="AQN49" s="18">
        <v>0</v>
      </c>
      <c r="AQO49" s="18">
        <v>0</v>
      </c>
      <c r="AQP49" s="18">
        <v>0</v>
      </c>
      <c r="AQQ49" s="18">
        <v>0</v>
      </c>
      <c r="AQS49" s="18" t="s">
        <v>1414</v>
      </c>
      <c r="AQT49" s="18">
        <v>1</v>
      </c>
      <c r="AQU49" s="18">
        <v>0</v>
      </c>
      <c r="AQV49" s="18">
        <v>0</v>
      </c>
      <c r="AQW49" s="18">
        <v>1</v>
      </c>
      <c r="AQX49" s="18">
        <v>0</v>
      </c>
      <c r="AQY49" s="18">
        <v>0</v>
      </c>
      <c r="AQZ49" s="18">
        <v>0</v>
      </c>
      <c r="ARA49" s="18">
        <v>0</v>
      </c>
      <c r="ARB49" s="18">
        <v>0</v>
      </c>
      <c r="ARC49" s="18">
        <v>0</v>
      </c>
      <c r="ARD49" s="18">
        <v>0</v>
      </c>
      <c r="ARF49" s="18" t="s">
        <v>1328</v>
      </c>
      <c r="ARG49" s="18" t="s">
        <v>1312</v>
      </c>
      <c r="ARH49" s="18">
        <v>0</v>
      </c>
      <c r="ARI49" s="18">
        <v>1</v>
      </c>
      <c r="ARJ49" s="18">
        <v>0</v>
      </c>
      <c r="ARK49" s="18">
        <v>0</v>
      </c>
      <c r="ARL49" s="18">
        <v>0</v>
      </c>
      <c r="ARM49" s="18">
        <v>0</v>
      </c>
      <c r="ARN49" s="18" t="s">
        <v>1294</v>
      </c>
      <c r="ARO49" s="18" t="s">
        <v>1315</v>
      </c>
      <c r="ARP49" s="18">
        <v>0</v>
      </c>
      <c r="ARQ49" s="18">
        <v>0</v>
      </c>
      <c r="ARR49" s="18">
        <v>0</v>
      </c>
      <c r="ARS49" s="18">
        <v>0</v>
      </c>
      <c r="ART49" s="18">
        <v>0</v>
      </c>
      <c r="ARU49" s="18">
        <v>0</v>
      </c>
      <c r="ARV49" s="18">
        <v>0</v>
      </c>
      <c r="ARW49" s="18">
        <v>0</v>
      </c>
      <c r="ARX49" s="18">
        <v>1</v>
      </c>
      <c r="ARY49" s="18">
        <v>0</v>
      </c>
      <c r="ASB49" s="18" t="s">
        <v>1383</v>
      </c>
      <c r="ASC49" s="18" t="s">
        <v>1590</v>
      </c>
      <c r="ASD49" s="18">
        <v>0</v>
      </c>
      <c r="ASE49" s="18">
        <v>0</v>
      </c>
      <c r="ASF49" s="18">
        <v>1</v>
      </c>
      <c r="ASG49" s="18">
        <v>0</v>
      </c>
      <c r="ASH49" s="18">
        <v>1</v>
      </c>
      <c r="ASI49" s="18">
        <v>1</v>
      </c>
      <c r="ASJ49" s="18">
        <v>0</v>
      </c>
      <c r="ASK49" s="18">
        <v>0</v>
      </c>
      <c r="ASL49" s="18">
        <v>0</v>
      </c>
      <c r="ASN49" s="18" t="s">
        <v>1569</v>
      </c>
      <c r="ASO49" s="18">
        <v>0</v>
      </c>
      <c r="ASP49" s="18">
        <v>0</v>
      </c>
      <c r="ASQ49" s="18">
        <v>0</v>
      </c>
      <c r="ASR49" s="18">
        <v>1</v>
      </c>
      <c r="ASS49" s="18">
        <v>0</v>
      </c>
      <c r="AST49" s="18">
        <v>0</v>
      </c>
      <c r="ASU49" s="18">
        <v>0</v>
      </c>
      <c r="ASV49" s="18">
        <v>0</v>
      </c>
      <c r="ASW49" s="18">
        <v>0</v>
      </c>
      <c r="ASX49" s="18">
        <v>0</v>
      </c>
      <c r="ASZ49" s="18" t="s">
        <v>1422</v>
      </c>
      <c r="ATA49" s="18">
        <v>0</v>
      </c>
      <c r="ATB49" s="18">
        <v>0</v>
      </c>
      <c r="ATC49" s="18">
        <v>0</v>
      </c>
      <c r="ATD49" s="18">
        <v>0</v>
      </c>
      <c r="ATE49" s="18">
        <v>1</v>
      </c>
      <c r="ATF49" s="18">
        <v>0</v>
      </c>
      <c r="ATG49" s="18">
        <v>0</v>
      </c>
      <c r="ATH49" s="18">
        <v>0</v>
      </c>
      <c r="ATI49" s="18">
        <v>0</v>
      </c>
      <c r="ATK49" s="18" t="s">
        <v>1712</v>
      </c>
      <c r="ATL49" s="18">
        <v>0</v>
      </c>
      <c r="ATM49" s="18">
        <v>0</v>
      </c>
      <c r="ATN49" s="18">
        <v>0</v>
      </c>
      <c r="ATO49" s="18">
        <v>1</v>
      </c>
      <c r="ATP49" s="18">
        <v>1</v>
      </c>
      <c r="ATQ49" s="18">
        <v>1</v>
      </c>
      <c r="ATR49" s="18">
        <v>1</v>
      </c>
      <c r="ATS49" s="18">
        <v>0</v>
      </c>
      <c r="ATT49" s="18">
        <v>0</v>
      </c>
      <c r="ATV49" s="18" t="s">
        <v>1316</v>
      </c>
      <c r="ATW49" s="18" t="s">
        <v>1294</v>
      </c>
      <c r="ATY49" s="18" t="s">
        <v>1713</v>
      </c>
      <c r="ATZ49" s="18" t="s">
        <v>1316</v>
      </c>
      <c r="AUA49" s="18" t="s">
        <v>1294</v>
      </c>
      <c r="AUC49" s="18" t="s">
        <v>1538</v>
      </c>
      <c r="AUI49" s="18">
        <v>431457005</v>
      </c>
      <c r="AUJ49" s="144">
        <v>45071.725173611107</v>
      </c>
      <c r="AUM49" s="18" t="s">
        <v>1319</v>
      </c>
      <c r="AUN49" s="18" t="s">
        <v>1320</v>
      </c>
      <c r="AUO49" s="18" t="s">
        <v>1321</v>
      </c>
    </row>
    <row r="50" spans="1:534 1125:1237">
      <c r="A50" s="18">
        <v>49</v>
      </c>
      <c r="B50" s="18" t="s">
        <v>1714</v>
      </c>
      <c r="C50" s="144">
        <v>45071</v>
      </c>
      <c r="D50" s="18" t="s">
        <v>1363</v>
      </c>
      <c r="E50" s="18" t="s">
        <v>1364</v>
      </c>
      <c r="F50" s="144">
        <v>45071.481078020843</v>
      </c>
      <c r="G50" s="144">
        <v>45071.484517881952</v>
      </c>
      <c r="H50" s="18" t="s">
        <v>1286</v>
      </c>
      <c r="K50" s="18" t="s">
        <v>1365</v>
      </c>
      <c r="L50" s="144">
        <v>45071</v>
      </c>
      <c r="M50" s="18" t="s">
        <v>1366</v>
      </c>
      <c r="N50" s="18" t="s">
        <v>1367</v>
      </c>
      <c r="O50" s="18" t="s">
        <v>1368</v>
      </c>
      <c r="P50" s="18" t="s">
        <v>1291</v>
      </c>
      <c r="S50" s="18" t="s">
        <v>1369</v>
      </c>
      <c r="T50" s="18" t="s">
        <v>1370</v>
      </c>
      <c r="V50" s="18" t="s">
        <v>1294</v>
      </c>
      <c r="X50" s="18" t="s">
        <v>1295</v>
      </c>
      <c r="AA50" s="18" t="s">
        <v>1372</v>
      </c>
      <c r="AB50" s="18">
        <v>0</v>
      </c>
      <c r="AC50" s="18">
        <v>0</v>
      </c>
      <c r="AD50" s="18">
        <v>0</v>
      </c>
      <c r="AE50" s="18">
        <v>1</v>
      </c>
      <c r="AF50" s="18">
        <v>1</v>
      </c>
      <c r="EK50" s="18" t="s">
        <v>1673</v>
      </c>
      <c r="EL50" s="18">
        <v>0</v>
      </c>
      <c r="EM50" s="18">
        <v>0</v>
      </c>
      <c r="EN50" s="18">
        <v>0</v>
      </c>
      <c r="EO50" s="18">
        <v>1</v>
      </c>
      <c r="EP50" s="18">
        <v>0</v>
      </c>
      <c r="EQ50" s="18">
        <v>1</v>
      </c>
      <c r="FZ50" s="18" t="s">
        <v>1298</v>
      </c>
      <c r="GA50" s="18">
        <v>5000</v>
      </c>
      <c r="GB50" s="18" t="s">
        <v>1300</v>
      </c>
      <c r="GE50" s="18">
        <v>60</v>
      </c>
      <c r="GF50" s="18">
        <v>30</v>
      </c>
      <c r="GG50" s="18">
        <v>0</v>
      </c>
      <c r="GH50" s="18">
        <v>100</v>
      </c>
      <c r="GI50" s="18">
        <v>0</v>
      </c>
      <c r="GK50" s="18" t="s">
        <v>1294</v>
      </c>
      <c r="GM50" s="18" t="s">
        <v>1673</v>
      </c>
      <c r="GN50" s="18">
        <v>0</v>
      </c>
      <c r="GO50" s="18">
        <v>0</v>
      </c>
      <c r="GP50" s="18">
        <v>0</v>
      </c>
      <c r="GQ50" s="18">
        <v>1</v>
      </c>
      <c r="GR50" s="18">
        <v>0</v>
      </c>
      <c r="GT50" s="18" t="s">
        <v>1488</v>
      </c>
      <c r="GU50" s="18">
        <v>1</v>
      </c>
      <c r="GV50" s="18">
        <v>0</v>
      </c>
      <c r="GW50" s="18">
        <v>0</v>
      </c>
      <c r="GX50" s="18">
        <v>1</v>
      </c>
      <c r="GY50" s="18">
        <v>0</v>
      </c>
      <c r="GZ50" s="18">
        <v>1</v>
      </c>
      <c r="HA50" s="18">
        <v>0</v>
      </c>
      <c r="HB50" s="18">
        <v>0</v>
      </c>
      <c r="HC50" s="18">
        <v>0</v>
      </c>
      <c r="HD50" s="18">
        <v>0</v>
      </c>
      <c r="HE50" s="18">
        <v>0</v>
      </c>
      <c r="HH50" s="18" t="s">
        <v>1333</v>
      </c>
      <c r="HI50" s="18">
        <v>1</v>
      </c>
      <c r="HJ50" s="18">
        <v>0</v>
      </c>
      <c r="HK50" s="18">
        <v>0</v>
      </c>
      <c r="HL50" s="18">
        <v>0</v>
      </c>
      <c r="JB50" s="18" t="s">
        <v>1372</v>
      </c>
      <c r="JC50" s="18">
        <v>0</v>
      </c>
      <c r="JD50" s="18">
        <v>0</v>
      </c>
      <c r="JE50" s="18">
        <v>0</v>
      </c>
      <c r="JF50" s="18">
        <v>0</v>
      </c>
      <c r="JG50" s="18">
        <v>0</v>
      </c>
      <c r="JH50" s="18">
        <v>0</v>
      </c>
      <c r="JI50" s="18">
        <v>0</v>
      </c>
      <c r="JJ50" s="18">
        <v>0</v>
      </c>
      <c r="JK50" s="18">
        <v>0</v>
      </c>
      <c r="JL50" s="18">
        <v>0</v>
      </c>
      <c r="JM50" s="18">
        <v>0</v>
      </c>
      <c r="JN50" s="18">
        <v>0</v>
      </c>
      <c r="JO50" s="18">
        <v>0</v>
      </c>
      <c r="JP50" s="18">
        <v>0</v>
      </c>
      <c r="JQ50" s="18">
        <v>0</v>
      </c>
      <c r="JR50" s="18">
        <v>1</v>
      </c>
      <c r="JS50" s="18">
        <v>1</v>
      </c>
      <c r="JT50" s="18">
        <v>3</v>
      </c>
      <c r="AQG50" s="18" t="s">
        <v>1309</v>
      </c>
      <c r="AQH50" s="18">
        <v>0</v>
      </c>
      <c r="AQI50" s="18">
        <v>0</v>
      </c>
      <c r="AQJ50" s="18">
        <v>0</v>
      </c>
      <c r="AQK50" s="18">
        <v>0</v>
      </c>
      <c r="AQL50" s="18">
        <v>0</v>
      </c>
      <c r="AQM50" s="18">
        <v>1</v>
      </c>
      <c r="AQN50" s="18">
        <v>0</v>
      </c>
      <c r="AQO50" s="18">
        <v>0</v>
      </c>
      <c r="AQP50" s="18">
        <v>0</v>
      </c>
      <c r="AQQ50" s="18">
        <v>0</v>
      </c>
      <c r="AQS50" s="18" t="s">
        <v>1527</v>
      </c>
      <c r="AQT50" s="18">
        <v>0</v>
      </c>
      <c r="AQU50" s="18">
        <v>0</v>
      </c>
      <c r="AQV50" s="18">
        <v>0</v>
      </c>
      <c r="AQW50" s="18">
        <v>1</v>
      </c>
      <c r="AQX50" s="18">
        <v>0</v>
      </c>
      <c r="AQY50" s="18">
        <v>1</v>
      </c>
      <c r="AQZ50" s="18">
        <v>0</v>
      </c>
      <c r="ARA50" s="18">
        <v>0</v>
      </c>
      <c r="ARB50" s="18">
        <v>0</v>
      </c>
      <c r="ARC50" s="18">
        <v>0</v>
      </c>
      <c r="ARD50" s="18">
        <v>0</v>
      </c>
      <c r="ARF50" s="18" t="s">
        <v>1328</v>
      </c>
      <c r="ARG50" s="18" t="s">
        <v>1312</v>
      </c>
      <c r="ARH50" s="18">
        <v>0</v>
      </c>
      <c r="ARI50" s="18">
        <v>1</v>
      </c>
      <c r="ARJ50" s="18">
        <v>0</v>
      </c>
      <c r="ARK50" s="18">
        <v>0</v>
      </c>
      <c r="ARL50" s="18">
        <v>0</v>
      </c>
      <c r="ARM50" s="18">
        <v>0</v>
      </c>
      <c r="ARO50" s="18" t="s">
        <v>1313</v>
      </c>
      <c r="ARP50" s="18">
        <v>0</v>
      </c>
      <c r="ARQ50" s="18">
        <v>0</v>
      </c>
      <c r="ARR50" s="18">
        <v>0</v>
      </c>
      <c r="ARS50" s="18">
        <v>0</v>
      </c>
      <c r="ART50" s="18">
        <v>0</v>
      </c>
      <c r="ARU50" s="18">
        <v>0</v>
      </c>
      <c r="ARV50" s="18">
        <v>0</v>
      </c>
      <c r="ARW50" s="18">
        <v>0</v>
      </c>
      <c r="ARX50" s="18">
        <v>0</v>
      </c>
      <c r="ARY50" s="18">
        <v>1</v>
      </c>
      <c r="ASB50" s="18" t="s">
        <v>1383</v>
      </c>
      <c r="ASC50" s="18" t="s">
        <v>1715</v>
      </c>
      <c r="ASD50" s="18">
        <v>0</v>
      </c>
      <c r="ASE50" s="18">
        <v>1</v>
      </c>
      <c r="ASF50" s="18">
        <v>1</v>
      </c>
      <c r="ASG50" s="18">
        <v>0</v>
      </c>
      <c r="ASH50" s="18">
        <v>1</v>
      </c>
      <c r="ASI50" s="18">
        <v>1</v>
      </c>
      <c r="ASJ50" s="18">
        <v>0</v>
      </c>
      <c r="ASK50" s="18">
        <v>0</v>
      </c>
      <c r="ASL50" s="18">
        <v>0</v>
      </c>
      <c r="ASN50" s="18" t="s">
        <v>1569</v>
      </c>
      <c r="ASO50" s="18">
        <v>0</v>
      </c>
      <c r="ASP50" s="18">
        <v>0</v>
      </c>
      <c r="ASQ50" s="18">
        <v>0</v>
      </c>
      <c r="ASR50" s="18">
        <v>1</v>
      </c>
      <c r="ASS50" s="18">
        <v>0</v>
      </c>
      <c r="AST50" s="18">
        <v>0</v>
      </c>
      <c r="ASU50" s="18">
        <v>0</v>
      </c>
      <c r="ASV50" s="18">
        <v>0</v>
      </c>
      <c r="ASW50" s="18">
        <v>0</v>
      </c>
      <c r="ASX50" s="18">
        <v>0</v>
      </c>
      <c r="ASZ50" s="18" t="s">
        <v>1422</v>
      </c>
      <c r="ATA50" s="18">
        <v>0</v>
      </c>
      <c r="ATB50" s="18">
        <v>0</v>
      </c>
      <c r="ATC50" s="18">
        <v>0</v>
      </c>
      <c r="ATD50" s="18">
        <v>0</v>
      </c>
      <c r="ATE50" s="18">
        <v>1</v>
      </c>
      <c r="ATF50" s="18">
        <v>0</v>
      </c>
      <c r="ATG50" s="18">
        <v>0</v>
      </c>
      <c r="ATH50" s="18">
        <v>0</v>
      </c>
      <c r="ATI50" s="18">
        <v>0</v>
      </c>
      <c r="ATK50" s="18" t="s">
        <v>1387</v>
      </c>
      <c r="ATL50" s="18">
        <v>0</v>
      </c>
      <c r="ATM50" s="18">
        <v>0</v>
      </c>
      <c r="ATN50" s="18">
        <v>0</v>
      </c>
      <c r="ATO50" s="18">
        <v>0</v>
      </c>
      <c r="ATP50" s="18">
        <v>0</v>
      </c>
      <c r="ATQ50" s="18">
        <v>1</v>
      </c>
      <c r="ATR50" s="18">
        <v>1</v>
      </c>
      <c r="ATS50" s="18">
        <v>0</v>
      </c>
      <c r="ATT50" s="18">
        <v>0</v>
      </c>
      <c r="ATV50" s="18" t="s">
        <v>1316</v>
      </c>
      <c r="ATW50" s="18" t="s">
        <v>1315</v>
      </c>
      <c r="ATZ50" s="18" t="s">
        <v>1316</v>
      </c>
      <c r="AUA50" s="18" t="s">
        <v>1294</v>
      </c>
      <c r="AUC50" s="18" t="s">
        <v>1538</v>
      </c>
      <c r="AUI50" s="18">
        <v>431457011</v>
      </c>
      <c r="AUJ50" s="144">
        <v>45071.725185185191</v>
      </c>
      <c r="AUM50" s="18" t="s">
        <v>1319</v>
      </c>
      <c r="AUN50" s="18" t="s">
        <v>1320</v>
      </c>
      <c r="AUO50" s="18" t="s">
        <v>1321</v>
      </c>
    </row>
    <row r="51" spans="1:534 1125:1237">
      <c r="A51" s="18">
        <v>50</v>
      </c>
      <c r="B51" s="18" t="s">
        <v>1716</v>
      </c>
      <c r="C51" s="144">
        <v>45071</v>
      </c>
      <c r="D51" s="18" t="s">
        <v>1363</v>
      </c>
      <c r="E51" s="18" t="s">
        <v>1364</v>
      </c>
      <c r="F51" s="144">
        <v>45071.505851701382</v>
      </c>
      <c r="G51" s="144">
        <v>45071.62682612268</v>
      </c>
      <c r="H51" s="18" t="s">
        <v>1286</v>
      </c>
      <c r="K51" s="18" t="s">
        <v>1365</v>
      </c>
      <c r="L51" s="144">
        <v>45071</v>
      </c>
      <c r="M51" s="18" t="s">
        <v>1366</v>
      </c>
      <c r="N51" s="18" t="s">
        <v>1367</v>
      </c>
      <c r="O51" s="18" t="s">
        <v>1368</v>
      </c>
      <c r="P51" s="18" t="s">
        <v>1291</v>
      </c>
      <c r="S51" s="18" t="s">
        <v>1369</v>
      </c>
      <c r="T51" s="18" t="s">
        <v>1370</v>
      </c>
      <c r="V51" s="18" t="s">
        <v>1294</v>
      </c>
      <c r="X51" s="18" t="s">
        <v>1295</v>
      </c>
      <c r="AA51" s="18" t="s">
        <v>1412</v>
      </c>
      <c r="AB51" s="18">
        <v>0</v>
      </c>
      <c r="AC51" s="18">
        <v>0</v>
      </c>
      <c r="AD51" s="18">
        <v>1</v>
      </c>
      <c r="AE51" s="18">
        <v>0</v>
      </c>
      <c r="AF51" s="18">
        <v>1</v>
      </c>
      <c r="BH51" s="18" t="s">
        <v>1298</v>
      </c>
      <c r="BI51" s="18" t="s">
        <v>1717</v>
      </c>
      <c r="BJ51" s="18">
        <v>1</v>
      </c>
      <c r="BK51" s="18">
        <v>1</v>
      </c>
      <c r="BL51" s="18">
        <v>700</v>
      </c>
      <c r="BM51" s="18">
        <v>500</v>
      </c>
      <c r="BN51" s="18" t="s">
        <v>1300</v>
      </c>
      <c r="BQ51" s="18">
        <v>2</v>
      </c>
      <c r="BR51" s="18">
        <v>30</v>
      </c>
      <c r="BS51" s="18">
        <v>1</v>
      </c>
      <c r="BT51" s="18">
        <v>600</v>
      </c>
      <c r="BU51" s="18">
        <v>0</v>
      </c>
      <c r="BW51" s="18" t="s">
        <v>1294</v>
      </c>
      <c r="BY51" s="18" t="s">
        <v>1412</v>
      </c>
      <c r="BZ51" s="18">
        <v>0</v>
      </c>
      <c r="CA51" s="18">
        <v>0</v>
      </c>
      <c r="CB51" s="18">
        <v>1</v>
      </c>
      <c r="CC51" s="18">
        <v>0</v>
      </c>
      <c r="CE51" s="18" t="s">
        <v>1596</v>
      </c>
      <c r="CF51" s="18">
        <v>1</v>
      </c>
      <c r="CG51" s="18">
        <v>0</v>
      </c>
      <c r="CH51" s="18">
        <v>0</v>
      </c>
      <c r="CI51" s="18">
        <v>0</v>
      </c>
      <c r="CJ51" s="18">
        <v>0</v>
      </c>
      <c r="CK51" s="18">
        <v>1</v>
      </c>
      <c r="CL51" s="18">
        <v>1</v>
      </c>
      <c r="CM51" s="18">
        <v>0</v>
      </c>
      <c r="CN51" s="18">
        <v>0</v>
      </c>
      <c r="CO51" s="18">
        <v>0</v>
      </c>
      <c r="CP51" s="18">
        <v>0</v>
      </c>
      <c r="CS51" s="18" t="s">
        <v>1324</v>
      </c>
      <c r="CT51" s="18">
        <v>0</v>
      </c>
      <c r="CU51" s="18">
        <v>1</v>
      </c>
      <c r="CV51" s="18">
        <v>0</v>
      </c>
      <c r="CW51" s="18">
        <v>0</v>
      </c>
      <c r="CX51" s="18" t="s">
        <v>1412</v>
      </c>
      <c r="CY51" s="18">
        <v>0</v>
      </c>
      <c r="CZ51" s="18">
        <v>0</v>
      </c>
      <c r="DA51" s="18">
        <v>1</v>
      </c>
      <c r="DB51" s="18">
        <v>0</v>
      </c>
      <c r="DC51" s="18" t="s">
        <v>1435</v>
      </c>
      <c r="DD51" s="18">
        <v>1</v>
      </c>
      <c r="DE51" s="18">
        <v>0</v>
      </c>
      <c r="DF51" s="18">
        <v>0</v>
      </c>
      <c r="DG51" s="18">
        <v>0</v>
      </c>
      <c r="DH51" s="18">
        <v>0</v>
      </c>
      <c r="DI51" s="18">
        <v>0</v>
      </c>
      <c r="DJ51" s="18">
        <v>0</v>
      </c>
      <c r="DK51" s="18">
        <v>0</v>
      </c>
      <c r="DL51" s="18">
        <v>1</v>
      </c>
      <c r="DM51" s="18">
        <v>0</v>
      </c>
      <c r="DN51" s="18">
        <v>0</v>
      </c>
      <c r="DO51" s="18">
        <v>0</v>
      </c>
      <c r="EK51" s="18" t="s">
        <v>1372</v>
      </c>
      <c r="EL51" s="18">
        <v>0</v>
      </c>
      <c r="EM51" s="18">
        <v>0</v>
      </c>
      <c r="EN51" s="18">
        <v>0</v>
      </c>
      <c r="EO51" s="18">
        <v>0</v>
      </c>
      <c r="EP51" s="18">
        <v>1</v>
      </c>
      <c r="EQ51" s="18">
        <v>1</v>
      </c>
      <c r="JB51" s="18" t="s">
        <v>1372</v>
      </c>
      <c r="JC51" s="18">
        <v>0</v>
      </c>
      <c r="JD51" s="18">
        <v>0</v>
      </c>
      <c r="JE51" s="18">
        <v>0</v>
      </c>
      <c r="JF51" s="18">
        <v>0</v>
      </c>
      <c r="JG51" s="18">
        <v>0</v>
      </c>
      <c r="JH51" s="18">
        <v>0</v>
      </c>
      <c r="JI51" s="18">
        <v>0</v>
      </c>
      <c r="JJ51" s="18">
        <v>0</v>
      </c>
      <c r="JK51" s="18">
        <v>0</v>
      </c>
      <c r="JL51" s="18">
        <v>0</v>
      </c>
      <c r="JM51" s="18">
        <v>0</v>
      </c>
      <c r="JN51" s="18">
        <v>0</v>
      </c>
      <c r="JO51" s="18">
        <v>0</v>
      </c>
      <c r="JP51" s="18">
        <v>0</v>
      </c>
      <c r="JQ51" s="18">
        <v>0</v>
      </c>
      <c r="JR51" s="18">
        <v>1</v>
      </c>
      <c r="JS51" s="18">
        <v>1</v>
      </c>
      <c r="JT51" s="18">
        <v>3</v>
      </c>
      <c r="AQG51" s="18" t="s">
        <v>1335</v>
      </c>
      <c r="AQH51" s="18">
        <v>0</v>
      </c>
      <c r="AQI51" s="18">
        <v>0</v>
      </c>
      <c r="AQJ51" s="18">
        <v>1</v>
      </c>
      <c r="AQK51" s="18">
        <v>0</v>
      </c>
      <c r="AQL51" s="18">
        <v>0</v>
      </c>
      <c r="AQM51" s="18">
        <v>1</v>
      </c>
      <c r="AQN51" s="18">
        <v>0</v>
      </c>
      <c r="AQO51" s="18">
        <v>0</v>
      </c>
      <c r="AQP51" s="18">
        <v>0</v>
      </c>
      <c r="AQQ51" s="18">
        <v>0</v>
      </c>
      <c r="AQS51" s="18" t="s">
        <v>1428</v>
      </c>
      <c r="AQT51" s="18">
        <v>0</v>
      </c>
      <c r="AQU51" s="18">
        <v>0</v>
      </c>
      <c r="AQV51" s="18">
        <v>0</v>
      </c>
      <c r="AQW51" s="18">
        <v>1</v>
      </c>
      <c r="AQX51" s="18">
        <v>0</v>
      </c>
      <c r="AQY51" s="18">
        <v>0</v>
      </c>
      <c r="AQZ51" s="18">
        <v>0</v>
      </c>
      <c r="ARA51" s="18">
        <v>0</v>
      </c>
      <c r="ARB51" s="18">
        <v>0</v>
      </c>
      <c r="ARC51" s="18">
        <v>0</v>
      </c>
      <c r="ARD51" s="18">
        <v>0</v>
      </c>
      <c r="ARF51" s="18" t="s">
        <v>1328</v>
      </c>
      <c r="ARG51" s="18" t="s">
        <v>1312</v>
      </c>
      <c r="ARH51" s="18">
        <v>0</v>
      </c>
      <c r="ARI51" s="18">
        <v>1</v>
      </c>
      <c r="ARJ51" s="18">
        <v>0</v>
      </c>
      <c r="ARK51" s="18">
        <v>0</v>
      </c>
      <c r="ARL51" s="18">
        <v>0</v>
      </c>
      <c r="ARM51" s="18">
        <v>0</v>
      </c>
      <c r="ARO51" s="18" t="s">
        <v>1438</v>
      </c>
      <c r="ARP51" s="18">
        <v>0</v>
      </c>
      <c r="ARQ51" s="18">
        <v>0</v>
      </c>
      <c r="ARR51" s="18">
        <v>0</v>
      </c>
      <c r="ARS51" s="18">
        <v>0</v>
      </c>
      <c r="ART51" s="18">
        <v>0</v>
      </c>
      <c r="ARU51" s="18">
        <v>0</v>
      </c>
      <c r="ARV51" s="18">
        <v>1</v>
      </c>
      <c r="ARW51" s="18">
        <v>1</v>
      </c>
      <c r="ARX51" s="18">
        <v>0</v>
      </c>
      <c r="ARY51" s="18">
        <v>0</v>
      </c>
      <c r="ASA51" s="18" t="s">
        <v>1718</v>
      </c>
      <c r="ASB51" s="18" t="s">
        <v>1383</v>
      </c>
      <c r="ASC51" s="18" t="s">
        <v>1604</v>
      </c>
      <c r="ASD51" s="18">
        <v>0</v>
      </c>
      <c r="ASE51" s="18">
        <v>0</v>
      </c>
      <c r="ASF51" s="18">
        <v>1</v>
      </c>
      <c r="ASG51" s="18">
        <v>0</v>
      </c>
      <c r="ASH51" s="18">
        <v>1</v>
      </c>
      <c r="ASI51" s="18">
        <v>1</v>
      </c>
      <c r="ASJ51" s="18">
        <v>0</v>
      </c>
      <c r="ASK51" s="18">
        <v>0</v>
      </c>
      <c r="ASL51" s="18">
        <v>0</v>
      </c>
      <c r="ASN51" s="18" t="s">
        <v>1569</v>
      </c>
      <c r="ASO51" s="18">
        <v>0</v>
      </c>
      <c r="ASP51" s="18">
        <v>0</v>
      </c>
      <c r="ASQ51" s="18">
        <v>0</v>
      </c>
      <c r="ASR51" s="18">
        <v>1</v>
      </c>
      <c r="ASS51" s="18">
        <v>0</v>
      </c>
      <c r="AST51" s="18">
        <v>0</v>
      </c>
      <c r="ASU51" s="18">
        <v>0</v>
      </c>
      <c r="ASV51" s="18">
        <v>0</v>
      </c>
      <c r="ASW51" s="18">
        <v>0</v>
      </c>
      <c r="ASX51" s="18">
        <v>0</v>
      </c>
      <c r="ASZ51" s="18" t="s">
        <v>1422</v>
      </c>
      <c r="ATA51" s="18">
        <v>0</v>
      </c>
      <c r="ATB51" s="18">
        <v>0</v>
      </c>
      <c r="ATC51" s="18">
        <v>0</v>
      </c>
      <c r="ATD51" s="18">
        <v>0</v>
      </c>
      <c r="ATE51" s="18">
        <v>1</v>
      </c>
      <c r="ATF51" s="18">
        <v>0</v>
      </c>
      <c r="ATG51" s="18">
        <v>0</v>
      </c>
      <c r="ATH51" s="18">
        <v>0</v>
      </c>
      <c r="ATI51" s="18">
        <v>0</v>
      </c>
      <c r="ATK51" s="18" t="s">
        <v>1599</v>
      </c>
      <c r="ATL51" s="18">
        <v>0</v>
      </c>
      <c r="ATM51" s="18">
        <v>0</v>
      </c>
      <c r="ATN51" s="18">
        <v>0</v>
      </c>
      <c r="ATO51" s="18">
        <v>0</v>
      </c>
      <c r="ATP51" s="18">
        <v>1</v>
      </c>
      <c r="ATQ51" s="18">
        <v>1</v>
      </c>
      <c r="ATR51" s="18">
        <v>1</v>
      </c>
      <c r="ATS51" s="18">
        <v>0</v>
      </c>
      <c r="ATT51" s="18">
        <v>0</v>
      </c>
      <c r="ATV51" s="18" t="s">
        <v>1316</v>
      </c>
      <c r="ATW51" s="18" t="s">
        <v>1294</v>
      </c>
      <c r="ATY51" s="18" t="s">
        <v>1591</v>
      </c>
      <c r="ATZ51" s="18" t="s">
        <v>1316</v>
      </c>
      <c r="AUA51" s="18" t="s">
        <v>1294</v>
      </c>
      <c r="AUC51" s="18" t="s">
        <v>1538</v>
      </c>
      <c r="AUF51" s="18" t="s">
        <v>1719</v>
      </c>
      <c r="AUI51" s="18">
        <v>431457017</v>
      </c>
      <c r="AUJ51" s="144">
        <v>45071.72520833333</v>
      </c>
      <c r="AUM51" s="18" t="s">
        <v>1319</v>
      </c>
      <c r="AUN51" s="18" t="s">
        <v>1320</v>
      </c>
      <c r="AUO51" s="18" t="s">
        <v>1321</v>
      </c>
    </row>
    <row r="52" spans="1:534 1125:1237">
      <c r="A52" s="18">
        <v>51</v>
      </c>
      <c r="B52" s="18" t="s">
        <v>1720</v>
      </c>
      <c r="C52" s="144">
        <v>45071</v>
      </c>
      <c r="D52" s="18" t="s">
        <v>1363</v>
      </c>
      <c r="E52" s="18" t="s">
        <v>1364</v>
      </c>
      <c r="F52" s="144">
        <v>45071.523062361113</v>
      </c>
      <c r="G52" s="144">
        <v>45071.630164328701</v>
      </c>
      <c r="H52" s="18" t="s">
        <v>1286</v>
      </c>
      <c r="K52" s="18" t="s">
        <v>1365</v>
      </c>
      <c r="L52" s="144">
        <v>45071</v>
      </c>
      <c r="M52" s="18" t="s">
        <v>1366</v>
      </c>
      <c r="N52" s="18" t="s">
        <v>1367</v>
      </c>
      <c r="O52" s="18" t="s">
        <v>1368</v>
      </c>
      <c r="P52" s="18" t="s">
        <v>1291</v>
      </c>
      <c r="S52" s="18" t="s">
        <v>1369</v>
      </c>
      <c r="T52" s="18" t="s">
        <v>1370</v>
      </c>
      <c r="V52" s="18" t="s">
        <v>1294</v>
      </c>
      <c r="X52" s="18" t="s">
        <v>1295</v>
      </c>
      <c r="AA52" s="18" t="s">
        <v>1412</v>
      </c>
      <c r="AB52" s="18">
        <v>0</v>
      </c>
      <c r="AC52" s="18">
        <v>0</v>
      </c>
      <c r="AD52" s="18">
        <v>1</v>
      </c>
      <c r="AE52" s="18">
        <v>0</v>
      </c>
      <c r="AF52" s="18">
        <v>1</v>
      </c>
      <c r="BH52" s="18" t="s">
        <v>1298</v>
      </c>
      <c r="BI52" s="18" t="s">
        <v>1499</v>
      </c>
      <c r="BJ52" s="18">
        <v>1</v>
      </c>
      <c r="BK52" s="18">
        <v>1</v>
      </c>
      <c r="BL52" s="18">
        <v>600</v>
      </c>
      <c r="BM52" s="18">
        <v>500</v>
      </c>
      <c r="BN52" s="18" t="s">
        <v>1300</v>
      </c>
      <c r="BQ52" s="18">
        <v>5</v>
      </c>
      <c r="BR52" s="18">
        <v>30</v>
      </c>
      <c r="BS52" s="18">
        <v>1</v>
      </c>
      <c r="BT52" s="18">
        <v>700</v>
      </c>
      <c r="BU52" s="18">
        <v>0</v>
      </c>
      <c r="BW52" s="18" t="s">
        <v>1294</v>
      </c>
      <c r="BY52" s="18" t="s">
        <v>1412</v>
      </c>
      <c r="BZ52" s="18">
        <v>0</v>
      </c>
      <c r="CA52" s="18">
        <v>0</v>
      </c>
      <c r="CB52" s="18">
        <v>1</v>
      </c>
      <c r="CC52" s="18">
        <v>0</v>
      </c>
      <c r="CE52" s="18" t="s">
        <v>1488</v>
      </c>
      <c r="CF52" s="18">
        <v>1</v>
      </c>
      <c r="CG52" s="18">
        <v>0</v>
      </c>
      <c r="CH52" s="18">
        <v>0</v>
      </c>
      <c r="CI52" s="18">
        <v>1</v>
      </c>
      <c r="CJ52" s="18">
        <v>0</v>
      </c>
      <c r="CK52" s="18">
        <v>1</v>
      </c>
      <c r="CL52" s="18">
        <v>0</v>
      </c>
      <c r="CM52" s="18">
        <v>0</v>
      </c>
      <c r="CN52" s="18">
        <v>0</v>
      </c>
      <c r="CO52" s="18">
        <v>0</v>
      </c>
      <c r="CP52" s="18">
        <v>0</v>
      </c>
      <c r="CS52" s="18" t="s">
        <v>1324</v>
      </c>
      <c r="CT52" s="18">
        <v>0</v>
      </c>
      <c r="CU52" s="18">
        <v>1</v>
      </c>
      <c r="CV52" s="18">
        <v>0</v>
      </c>
      <c r="CW52" s="18">
        <v>0</v>
      </c>
      <c r="CX52" s="18" t="s">
        <v>1412</v>
      </c>
      <c r="CY52" s="18">
        <v>0</v>
      </c>
      <c r="CZ52" s="18">
        <v>0</v>
      </c>
      <c r="DA52" s="18">
        <v>1</v>
      </c>
      <c r="DB52" s="18">
        <v>0</v>
      </c>
      <c r="DC52" s="18" t="s">
        <v>1491</v>
      </c>
      <c r="DD52" s="18">
        <v>1</v>
      </c>
      <c r="DE52" s="18">
        <v>0</v>
      </c>
      <c r="DF52" s="18">
        <v>0</v>
      </c>
      <c r="DG52" s="18">
        <v>0</v>
      </c>
      <c r="DH52" s="18">
        <v>0</v>
      </c>
      <c r="DI52" s="18">
        <v>1</v>
      </c>
      <c r="DJ52" s="18">
        <v>0</v>
      </c>
      <c r="DK52" s="18">
        <v>0</v>
      </c>
      <c r="DL52" s="18">
        <v>1</v>
      </c>
      <c r="DM52" s="18">
        <v>0</v>
      </c>
      <c r="DN52" s="18">
        <v>0</v>
      </c>
      <c r="DO52" s="18">
        <v>0</v>
      </c>
      <c r="EK52" s="18" t="s">
        <v>1372</v>
      </c>
      <c r="EL52" s="18">
        <v>0</v>
      </c>
      <c r="EM52" s="18">
        <v>0</v>
      </c>
      <c r="EN52" s="18">
        <v>0</v>
      </c>
      <c r="EO52" s="18">
        <v>0</v>
      </c>
      <c r="EP52" s="18">
        <v>1</v>
      </c>
      <c r="EQ52" s="18">
        <v>1</v>
      </c>
      <c r="JB52" s="18" t="s">
        <v>1372</v>
      </c>
      <c r="JC52" s="18">
        <v>0</v>
      </c>
      <c r="JD52" s="18">
        <v>0</v>
      </c>
      <c r="JE52" s="18">
        <v>0</v>
      </c>
      <c r="JF52" s="18">
        <v>0</v>
      </c>
      <c r="JG52" s="18">
        <v>0</v>
      </c>
      <c r="JH52" s="18">
        <v>0</v>
      </c>
      <c r="JI52" s="18">
        <v>0</v>
      </c>
      <c r="JJ52" s="18">
        <v>0</v>
      </c>
      <c r="JK52" s="18">
        <v>0</v>
      </c>
      <c r="JL52" s="18">
        <v>0</v>
      </c>
      <c r="JM52" s="18">
        <v>0</v>
      </c>
      <c r="JN52" s="18">
        <v>0</v>
      </c>
      <c r="JO52" s="18">
        <v>0</v>
      </c>
      <c r="JP52" s="18">
        <v>0</v>
      </c>
      <c r="JQ52" s="18">
        <v>0</v>
      </c>
      <c r="JR52" s="18">
        <v>1</v>
      </c>
      <c r="JS52" s="18">
        <v>1</v>
      </c>
      <c r="JT52" s="18">
        <v>3</v>
      </c>
      <c r="AQG52" s="18" t="s">
        <v>1335</v>
      </c>
      <c r="AQH52" s="18">
        <v>0</v>
      </c>
      <c r="AQI52" s="18">
        <v>0</v>
      </c>
      <c r="AQJ52" s="18">
        <v>1</v>
      </c>
      <c r="AQK52" s="18">
        <v>0</v>
      </c>
      <c r="AQL52" s="18">
        <v>0</v>
      </c>
      <c r="AQM52" s="18">
        <v>1</v>
      </c>
      <c r="AQN52" s="18">
        <v>0</v>
      </c>
      <c r="AQO52" s="18">
        <v>0</v>
      </c>
      <c r="AQP52" s="18">
        <v>0</v>
      </c>
      <c r="AQQ52" s="18">
        <v>0</v>
      </c>
      <c r="AQS52" s="18" t="s">
        <v>1414</v>
      </c>
      <c r="AQT52" s="18">
        <v>1</v>
      </c>
      <c r="AQU52" s="18">
        <v>0</v>
      </c>
      <c r="AQV52" s="18">
        <v>0</v>
      </c>
      <c r="AQW52" s="18">
        <v>1</v>
      </c>
      <c r="AQX52" s="18">
        <v>0</v>
      </c>
      <c r="AQY52" s="18">
        <v>0</v>
      </c>
      <c r="AQZ52" s="18">
        <v>0</v>
      </c>
      <c r="ARA52" s="18">
        <v>0</v>
      </c>
      <c r="ARB52" s="18">
        <v>0</v>
      </c>
      <c r="ARC52" s="18">
        <v>0</v>
      </c>
      <c r="ARD52" s="18">
        <v>0</v>
      </c>
      <c r="ARF52" s="18" t="s">
        <v>1328</v>
      </c>
      <c r="ARG52" s="18" t="s">
        <v>1312</v>
      </c>
      <c r="ARH52" s="18">
        <v>0</v>
      </c>
      <c r="ARI52" s="18">
        <v>1</v>
      </c>
      <c r="ARJ52" s="18">
        <v>0</v>
      </c>
      <c r="ARK52" s="18">
        <v>0</v>
      </c>
      <c r="ARL52" s="18">
        <v>0</v>
      </c>
      <c r="ARM52" s="18">
        <v>0</v>
      </c>
      <c r="ARN52" s="18" t="s">
        <v>1294</v>
      </c>
      <c r="ARO52" s="18" t="s">
        <v>1315</v>
      </c>
      <c r="ARP52" s="18">
        <v>0</v>
      </c>
      <c r="ARQ52" s="18">
        <v>0</v>
      </c>
      <c r="ARR52" s="18">
        <v>0</v>
      </c>
      <c r="ARS52" s="18">
        <v>0</v>
      </c>
      <c r="ART52" s="18">
        <v>0</v>
      </c>
      <c r="ARU52" s="18">
        <v>0</v>
      </c>
      <c r="ARV52" s="18">
        <v>0</v>
      </c>
      <c r="ARW52" s="18">
        <v>0</v>
      </c>
      <c r="ARX52" s="18">
        <v>1</v>
      </c>
      <c r="ARY52" s="18">
        <v>0</v>
      </c>
      <c r="ASB52" s="18" t="s">
        <v>1383</v>
      </c>
      <c r="ASC52" s="18" t="s">
        <v>1715</v>
      </c>
      <c r="ASD52" s="18">
        <v>0</v>
      </c>
      <c r="ASE52" s="18">
        <v>1</v>
      </c>
      <c r="ASF52" s="18">
        <v>1</v>
      </c>
      <c r="ASG52" s="18">
        <v>0</v>
      </c>
      <c r="ASH52" s="18">
        <v>1</v>
      </c>
      <c r="ASI52" s="18">
        <v>1</v>
      </c>
      <c r="ASJ52" s="18">
        <v>0</v>
      </c>
      <c r="ASK52" s="18">
        <v>0</v>
      </c>
      <c r="ASL52" s="18">
        <v>0</v>
      </c>
      <c r="ASN52" s="18" t="s">
        <v>1569</v>
      </c>
      <c r="ASO52" s="18">
        <v>0</v>
      </c>
      <c r="ASP52" s="18">
        <v>0</v>
      </c>
      <c r="ASQ52" s="18">
        <v>0</v>
      </c>
      <c r="ASR52" s="18">
        <v>1</v>
      </c>
      <c r="ASS52" s="18">
        <v>0</v>
      </c>
      <c r="AST52" s="18">
        <v>0</v>
      </c>
      <c r="ASU52" s="18">
        <v>0</v>
      </c>
      <c r="ASV52" s="18">
        <v>0</v>
      </c>
      <c r="ASW52" s="18">
        <v>0</v>
      </c>
      <c r="ASX52" s="18">
        <v>0</v>
      </c>
      <c r="ASZ52" s="18" t="s">
        <v>1422</v>
      </c>
      <c r="ATA52" s="18">
        <v>0</v>
      </c>
      <c r="ATB52" s="18">
        <v>0</v>
      </c>
      <c r="ATC52" s="18">
        <v>0</v>
      </c>
      <c r="ATD52" s="18">
        <v>0</v>
      </c>
      <c r="ATE52" s="18">
        <v>1</v>
      </c>
      <c r="ATF52" s="18">
        <v>0</v>
      </c>
      <c r="ATG52" s="18">
        <v>0</v>
      </c>
      <c r="ATH52" s="18">
        <v>0</v>
      </c>
      <c r="ATI52" s="18">
        <v>0</v>
      </c>
      <c r="ATK52" s="18" t="s">
        <v>1451</v>
      </c>
      <c r="ATL52" s="18">
        <v>0</v>
      </c>
      <c r="ATM52" s="18">
        <v>0</v>
      </c>
      <c r="ATN52" s="18">
        <v>0</v>
      </c>
      <c r="ATO52" s="18">
        <v>0</v>
      </c>
      <c r="ATP52" s="18">
        <v>1</v>
      </c>
      <c r="ATQ52" s="18">
        <v>1</v>
      </c>
      <c r="ATR52" s="18">
        <v>1</v>
      </c>
      <c r="ATS52" s="18">
        <v>0</v>
      </c>
      <c r="ATT52" s="18">
        <v>0</v>
      </c>
      <c r="ATV52" s="18" t="s">
        <v>1316</v>
      </c>
      <c r="ATW52" s="18" t="s">
        <v>1294</v>
      </c>
      <c r="ATY52" s="18" t="s">
        <v>1591</v>
      </c>
      <c r="ATZ52" s="18" t="s">
        <v>1316</v>
      </c>
      <c r="AUA52" s="18" t="s">
        <v>1294</v>
      </c>
      <c r="AUC52" s="18" t="s">
        <v>1538</v>
      </c>
      <c r="AUF52" s="18" t="s">
        <v>1721</v>
      </c>
      <c r="AUI52" s="18">
        <v>431457030</v>
      </c>
      <c r="AUJ52" s="144">
        <v>45071.725231481483</v>
      </c>
      <c r="AUM52" s="18" t="s">
        <v>1319</v>
      </c>
      <c r="AUN52" s="18" t="s">
        <v>1320</v>
      </c>
      <c r="AUO52" s="18" t="s">
        <v>1321</v>
      </c>
    </row>
    <row r="53" spans="1:534 1125:1237">
      <c r="A53" s="18">
        <v>52</v>
      </c>
      <c r="B53" s="18" t="s">
        <v>1722</v>
      </c>
      <c r="C53" s="144">
        <v>45071</v>
      </c>
      <c r="D53" s="18" t="s">
        <v>1363</v>
      </c>
      <c r="E53" s="18" t="s">
        <v>1364</v>
      </c>
      <c r="F53" s="144">
        <v>45071.542332534722</v>
      </c>
      <c r="G53" s="144">
        <v>45071.634314803239</v>
      </c>
      <c r="H53" s="18" t="s">
        <v>1286</v>
      </c>
      <c r="K53" s="18" t="s">
        <v>1365</v>
      </c>
      <c r="L53" s="144">
        <v>45071</v>
      </c>
      <c r="M53" s="18" t="s">
        <v>1366</v>
      </c>
      <c r="N53" s="18" t="s">
        <v>1367</v>
      </c>
      <c r="O53" s="18" t="s">
        <v>1368</v>
      </c>
      <c r="P53" s="18" t="s">
        <v>1291</v>
      </c>
      <c r="S53" s="18" t="s">
        <v>1369</v>
      </c>
      <c r="T53" s="18" t="s">
        <v>1370</v>
      </c>
      <c r="V53" s="18" t="s">
        <v>1294</v>
      </c>
      <c r="X53" s="18" t="s">
        <v>1295</v>
      </c>
      <c r="AA53" s="18" t="s">
        <v>1412</v>
      </c>
      <c r="AB53" s="18">
        <v>0</v>
      </c>
      <c r="AC53" s="18">
        <v>0</v>
      </c>
      <c r="AD53" s="18">
        <v>1</v>
      </c>
      <c r="AE53" s="18">
        <v>0</v>
      </c>
      <c r="AF53" s="18">
        <v>1</v>
      </c>
      <c r="BH53" s="18" t="s">
        <v>1298</v>
      </c>
      <c r="BI53" s="18" t="s">
        <v>1353</v>
      </c>
      <c r="BJ53" s="18">
        <v>1</v>
      </c>
      <c r="BK53" s="18">
        <v>0</v>
      </c>
      <c r="BL53" s="18">
        <v>600</v>
      </c>
      <c r="BN53" s="18" t="s">
        <v>1300</v>
      </c>
      <c r="BQ53" s="18">
        <v>2</v>
      </c>
      <c r="BR53" s="18">
        <v>30</v>
      </c>
      <c r="BS53" s="18">
        <v>1</v>
      </c>
      <c r="BT53" s="18">
        <v>500</v>
      </c>
      <c r="BU53" s="18">
        <v>0</v>
      </c>
      <c r="BW53" s="18" t="s">
        <v>1294</v>
      </c>
      <c r="BY53" s="18" t="s">
        <v>1412</v>
      </c>
      <c r="BZ53" s="18">
        <v>0</v>
      </c>
      <c r="CA53" s="18">
        <v>0</v>
      </c>
      <c r="CB53" s="18">
        <v>1</v>
      </c>
      <c r="CC53" s="18">
        <v>0</v>
      </c>
      <c r="CE53" s="18" t="s">
        <v>1471</v>
      </c>
      <c r="CF53" s="18">
        <v>1</v>
      </c>
      <c r="CG53" s="18">
        <v>0</v>
      </c>
      <c r="CH53" s="18">
        <v>0</v>
      </c>
      <c r="CI53" s="18">
        <v>1</v>
      </c>
      <c r="CJ53" s="18">
        <v>0</v>
      </c>
      <c r="CK53" s="18">
        <v>1</v>
      </c>
      <c r="CL53" s="18">
        <v>1</v>
      </c>
      <c r="CM53" s="18">
        <v>0</v>
      </c>
      <c r="CN53" s="18">
        <v>0</v>
      </c>
      <c r="CO53" s="18">
        <v>0</v>
      </c>
      <c r="CP53" s="18">
        <v>0</v>
      </c>
      <c r="CS53" s="18" t="s">
        <v>1324</v>
      </c>
      <c r="CT53" s="18">
        <v>0</v>
      </c>
      <c r="CU53" s="18">
        <v>1</v>
      </c>
      <c r="CV53" s="18">
        <v>0</v>
      </c>
      <c r="CW53" s="18">
        <v>0</v>
      </c>
      <c r="CX53" s="18" t="s">
        <v>1412</v>
      </c>
      <c r="CY53" s="18">
        <v>0</v>
      </c>
      <c r="CZ53" s="18">
        <v>0</v>
      </c>
      <c r="DA53" s="18">
        <v>1</v>
      </c>
      <c r="DB53" s="18">
        <v>0</v>
      </c>
      <c r="DC53" s="18" t="s">
        <v>1435</v>
      </c>
      <c r="DD53" s="18">
        <v>1</v>
      </c>
      <c r="DE53" s="18">
        <v>0</v>
      </c>
      <c r="DF53" s="18">
        <v>0</v>
      </c>
      <c r="DG53" s="18">
        <v>0</v>
      </c>
      <c r="DH53" s="18">
        <v>0</v>
      </c>
      <c r="DI53" s="18">
        <v>0</v>
      </c>
      <c r="DJ53" s="18">
        <v>0</v>
      </c>
      <c r="DK53" s="18">
        <v>0</v>
      </c>
      <c r="DL53" s="18">
        <v>1</v>
      </c>
      <c r="DM53" s="18">
        <v>0</v>
      </c>
      <c r="DN53" s="18">
        <v>0</v>
      </c>
      <c r="DO53" s="18">
        <v>0</v>
      </c>
      <c r="EK53" s="18" t="s">
        <v>1372</v>
      </c>
      <c r="EL53" s="18">
        <v>0</v>
      </c>
      <c r="EM53" s="18">
        <v>0</v>
      </c>
      <c r="EN53" s="18">
        <v>0</v>
      </c>
      <c r="EO53" s="18">
        <v>0</v>
      </c>
      <c r="EP53" s="18">
        <v>1</v>
      </c>
      <c r="EQ53" s="18">
        <v>1</v>
      </c>
      <c r="JB53" s="18" t="s">
        <v>1706</v>
      </c>
      <c r="JC53" s="18">
        <v>0</v>
      </c>
      <c r="JD53" s="18">
        <v>0</v>
      </c>
      <c r="JE53" s="18">
        <v>0</v>
      </c>
      <c r="JF53" s="18">
        <v>0</v>
      </c>
      <c r="JG53" s="18">
        <v>0</v>
      </c>
      <c r="JH53" s="18">
        <v>0</v>
      </c>
      <c r="JI53" s="18">
        <v>0</v>
      </c>
      <c r="JJ53" s="18">
        <v>0</v>
      </c>
      <c r="JK53" s="18">
        <v>1</v>
      </c>
      <c r="JL53" s="18">
        <v>0</v>
      </c>
      <c r="JM53" s="18">
        <v>0</v>
      </c>
      <c r="JN53" s="18">
        <v>0</v>
      </c>
      <c r="JO53" s="18">
        <v>0</v>
      </c>
      <c r="JP53" s="18">
        <v>0</v>
      </c>
      <c r="JQ53" s="18">
        <v>0</v>
      </c>
      <c r="JR53" s="18">
        <v>0</v>
      </c>
      <c r="JS53" s="18">
        <v>1</v>
      </c>
      <c r="JT53" s="18">
        <v>3</v>
      </c>
      <c r="NV53" s="18" t="s">
        <v>1298</v>
      </c>
      <c r="NW53" s="18">
        <v>2000</v>
      </c>
      <c r="NX53" s="18" t="s">
        <v>1300</v>
      </c>
      <c r="OA53" s="18">
        <v>60</v>
      </c>
      <c r="OB53" s="18">
        <v>30</v>
      </c>
      <c r="OC53" s="18">
        <v>0</v>
      </c>
      <c r="OD53" s="18">
        <v>300</v>
      </c>
      <c r="OE53" s="18">
        <v>0</v>
      </c>
      <c r="QX53" s="18" t="s">
        <v>1294</v>
      </c>
      <c r="QZ53" s="18" t="s">
        <v>1706</v>
      </c>
      <c r="RA53" s="18">
        <v>0</v>
      </c>
      <c r="RB53" s="18">
        <v>0</v>
      </c>
      <c r="RC53" s="18">
        <v>0</v>
      </c>
      <c r="RD53" s="18">
        <v>0</v>
      </c>
      <c r="RE53" s="18">
        <v>0</v>
      </c>
      <c r="RF53" s="18">
        <v>0</v>
      </c>
      <c r="RG53" s="18">
        <v>0</v>
      </c>
      <c r="RH53" s="18">
        <v>0</v>
      </c>
      <c r="RI53" s="18">
        <v>1</v>
      </c>
      <c r="RJ53" s="18">
        <v>0</v>
      </c>
      <c r="RK53" s="18">
        <v>0</v>
      </c>
      <c r="RL53" s="18">
        <v>0</v>
      </c>
      <c r="RM53" s="18">
        <v>0</v>
      </c>
      <c r="RN53" s="18">
        <v>0</v>
      </c>
      <c r="RO53" s="18">
        <v>0</v>
      </c>
      <c r="RP53" s="18">
        <v>0</v>
      </c>
      <c r="RR53" s="18" t="s">
        <v>1334</v>
      </c>
      <c r="RS53" s="18">
        <v>1</v>
      </c>
      <c r="RT53" s="18">
        <v>0</v>
      </c>
      <c r="RU53" s="18">
        <v>0</v>
      </c>
      <c r="RV53" s="18">
        <v>0</v>
      </c>
      <c r="RW53" s="18">
        <v>0</v>
      </c>
      <c r="RX53" s="18">
        <v>1</v>
      </c>
      <c r="RY53" s="18">
        <v>0</v>
      </c>
      <c r="RZ53" s="18">
        <v>0</v>
      </c>
      <c r="SA53" s="18">
        <v>0</v>
      </c>
      <c r="SB53" s="18">
        <v>0</v>
      </c>
      <c r="SC53" s="18">
        <v>0</v>
      </c>
      <c r="SF53" s="18" t="s">
        <v>1333</v>
      </c>
      <c r="SG53" s="18">
        <v>1</v>
      </c>
      <c r="SH53" s="18">
        <v>0</v>
      </c>
      <c r="SI53" s="18">
        <v>0</v>
      </c>
      <c r="SJ53" s="18">
        <v>0</v>
      </c>
      <c r="AQG53" s="18" t="s">
        <v>1335</v>
      </c>
      <c r="AQH53" s="18">
        <v>0</v>
      </c>
      <c r="AQI53" s="18">
        <v>0</v>
      </c>
      <c r="AQJ53" s="18">
        <v>1</v>
      </c>
      <c r="AQK53" s="18">
        <v>0</v>
      </c>
      <c r="AQL53" s="18">
        <v>0</v>
      </c>
      <c r="AQM53" s="18">
        <v>1</v>
      </c>
      <c r="AQN53" s="18">
        <v>0</v>
      </c>
      <c r="AQO53" s="18">
        <v>0</v>
      </c>
      <c r="AQP53" s="18">
        <v>0</v>
      </c>
      <c r="AQQ53" s="18">
        <v>0</v>
      </c>
      <c r="AQS53" s="18" t="s">
        <v>1414</v>
      </c>
      <c r="AQT53" s="18">
        <v>1</v>
      </c>
      <c r="AQU53" s="18">
        <v>0</v>
      </c>
      <c r="AQV53" s="18">
        <v>0</v>
      </c>
      <c r="AQW53" s="18">
        <v>1</v>
      </c>
      <c r="AQX53" s="18">
        <v>0</v>
      </c>
      <c r="AQY53" s="18">
        <v>0</v>
      </c>
      <c r="AQZ53" s="18">
        <v>0</v>
      </c>
      <c r="ARA53" s="18">
        <v>0</v>
      </c>
      <c r="ARB53" s="18">
        <v>0</v>
      </c>
      <c r="ARC53" s="18">
        <v>0</v>
      </c>
      <c r="ARD53" s="18">
        <v>0</v>
      </c>
      <c r="ARF53" s="18" t="s">
        <v>1328</v>
      </c>
      <c r="ARG53" s="18" t="s">
        <v>1312</v>
      </c>
      <c r="ARH53" s="18">
        <v>0</v>
      </c>
      <c r="ARI53" s="18">
        <v>1</v>
      </c>
      <c r="ARJ53" s="18">
        <v>0</v>
      </c>
      <c r="ARK53" s="18">
        <v>0</v>
      </c>
      <c r="ARL53" s="18">
        <v>0</v>
      </c>
      <c r="ARM53" s="18">
        <v>0</v>
      </c>
      <c r="ARN53" s="18" t="s">
        <v>1380</v>
      </c>
      <c r="ARO53" s="18" t="s">
        <v>1381</v>
      </c>
      <c r="ARP53" s="18">
        <v>0</v>
      </c>
      <c r="ARQ53" s="18">
        <v>0</v>
      </c>
      <c r="ARR53" s="18">
        <v>0</v>
      </c>
      <c r="ARS53" s="18">
        <v>0</v>
      </c>
      <c r="ART53" s="18">
        <v>0</v>
      </c>
      <c r="ARU53" s="18">
        <v>0</v>
      </c>
      <c r="ARV53" s="18">
        <v>0</v>
      </c>
      <c r="ARW53" s="18">
        <v>1</v>
      </c>
      <c r="ARX53" s="18">
        <v>0</v>
      </c>
      <c r="ARY53" s="18">
        <v>0</v>
      </c>
      <c r="ASA53" s="18" t="s">
        <v>1723</v>
      </c>
      <c r="ASB53" s="18" t="s">
        <v>1383</v>
      </c>
      <c r="ASC53" s="18" t="s">
        <v>1715</v>
      </c>
      <c r="ASD53" s="18">
        <v>0</v>
      </c>
      <c r="ASE53" s="18">
        <v>1</v>
      </c>
      <c r="ASF53" s="18">
        <v>1</v>
      </c>
      <c r="ASG53" s="18">
        <v>0</v>
      </c>
      <c r="ASH53" s="18">
        <v>1</v>
      </c>
      <c r="ASI53" s="18">
        <v>1</v>
      </c>
      <c r="ASJ53" s="18">
        <v>0</v>
      </c>
      <c r="ASK53" s="18">
        <v>0</v>
      </c>
      <c r="ASL53" s="18">
        <v>0</v>
      </c>
      <c r="ASN53" s="18" t="s">
        <v>1569</v>
      </c>
      <c r="ASO53" s="18">
        <v>0</v>
      </c>
      <c r="ASP53" s="18">
        <v>0</v>
      </c>
      <c r="ASQ53" s="18">
        <v>0</v>
      </c>
      <c r="ASR53" s="18">
        <v>1</v>
      </c>
      <c r="ASS53" s="18">
        <v>0</v>
      </c>
      <c r="AST53" s="18">
        <v>0</v>
      </c>
      <c r="ASU53" s="18">
        <v>0</v>
      </c>
      <c r="ASV53" s="18">
        <v>0</v>
      </c>
      <c r="ASW53" s="18">
        <v>0</v>
      </c>
      <c r="ASX53" s="18">
        <v>0</v>
      </c>
      <c r="ASZ53" s="18" t="s">
        <v>1422</v>
      </c>
      <c r="ATA53" s="18">
        <v>0</v>
      </c>
      <c r="ATB53" s="18">
        <v>0</v>
      </c>
      <c r="ATC53" s="18">
        <v>0</v>
      </c>
      <c r="ATD53" s="18">
        <v>0</v>
      </c>
      <c r="ATE53" s="18">
        <v>1</v>
      </c>
      <c r="ATF53" s="18">
        <v>0</v>
      </c>
      <c r="ATG53" s="18">
        <v>0</v>
      </c>
      <c r="ATH53" s="18">
        <v>0</v>
      </c>
      <c r="ATI53" s="18">
        <v>0</v>
      </c>
      <c r="ATK53" s="18" t="s">
        <v>1451</v>
      </c>
      <c r="ATL53" s="18">
        <v>0</v>
      </c>
      <c r="ATM53" s="18">
        <v>0</v>
      </c>
      <c r="ATN53" s="18">
        <v>0</v>
      </c>
      <c r="ATO53" s="18">
        <v>0</v>
      </c>
      <c r="ATP53" s="18">
        <v>1</v>
      </c>
      <c r="ATQ53" s="18">
        <v>1</v>
      </c>
      <c r="ATR53" s="18">
        <v>1</v>
      </c>
      <c r="ATS53" s="18">
        <v>0</v>
      </c>
      <c r="ATT53" s="18">
        <v>0</v>
      </c>
      <c r="ATV53" s="18" t="s">
        <v>1316</v>
      </c>
      <c r="ATW53" s="18" t="s">
        <v>1315</v>
      </c>
      <c r="ATZ53" s="18" t="s">
        <v>1316</v>
      </c>
      <c r="AUA53" s="18" t="s">
        <v>1294</v>
      </c>
      <c r="AUC53" s="18" t="s">
        <v>1538</v>
      </c>
      <c r="AUI53" s="18">
        <v>431457045</v>
      </c>
      <c r="AUJ53" s="144">
        <v>45071.725254629629</v>
      </c>
      <c r="AUM53" s="18" t="s">
        <v>1319</v>
      </c>
      <c r="AUN53" s="18" t="s">
        <v>1320</v>
      </c>
      <c r="AUO53" s="18" t="s">
        <v>1321</v>
      </c>
    </row>
    <row r="54" spans="1:534 1125:1237">
      <c r="A54" s="18">
        <v>53</v>
      </c>
      <c r="B54" s="18" t="s">
        <v>1724</v>
      </c>
      <c r="C54" s="144">
        <v>45071</v>
      </c>
      <c r="D54" s="18" t="s">
        <v>1363</v>
      </c>
      <c r="E54" s="18" t="s">
        <v>1364</v>
      </c>
      <c r="F54" s="144">
        <v>45071.553738275463</v>
      </c>
      <c r="G54" s="144">
        <v>45071.557583622693</v>
      </c>
      <c r="H54" s="18" t="s">
        <v>1286</v>
      </c>
      <c r="K54" s="18" t="s">
        <v>1365</v>
      </c>
      <c r="L54" s="144">
        <v>45071</v>
      </c>
      <c r="M54" s="18" t="s">
        <v>1366</v>
      </c>
      <c r="N54" s="18" t="s">
        <v>1367</v>
      </c>
      <c r="O54" s="18" t="s">
        <v>1368</v>
      </c>
      <c r="P54" s="18" t="s">
        <v>1291</v>
      </c>
      <c r="S54" s="18" t="s">
        <v>1369</v>
      </c>
      <c r="T54" s="18" t="s">
        <v>1370</v>
      </c>
      <c r="V54" s="18" t="s">
        <v>1294</v>
      </c>
      <c r="X54" s="18" t="s">
        <v>1295</v>
      </c>
      <c r="AA54" s="18" t="s">
        <v>1372</v>
      </c>
      <c r="AB54" s="18">
        <v>0</v>
      </c>
      <c r="AC54" s="18">
        <v>0</v>
      </c>
      <c r="AD54" s="18">
        <v>0</v>
      </c>
      <c r="AE54" s="18">
        <v>1</v>
      </c>
      <c r="AF54" s="18">
        <v>1</v>
      </c>
      <c r="EK54" s="18" t="s">
        <v>1372</v>
      </c>
      <c r="EL54" s="18">
        <v>0</v>
      </c>
      <c r="EM54" s="18">
        <v>0</v>
      </c>
      <c r="EN54" s="18">
        <v>0</v>
      </c>
      <c r="EO54" s="18">
        <v>0</v>
      </c>
      <c r="EP54" s="18">
        <v>1</v>
      </c>
      <c r="EQ54" s="18">
        <v>1</v>
      </c>
      <c r="JB54" s="18" t="s">
        <v>1706</v>
      </c>
      <c r="JC54" s="18">
        <v>0</v>
      </c>
      <c r="JD54" s="18">
        <v>0</v>
      </c>
      <c r="JE54" s="18">
        <v>0</v>
      </c>
      <c r="JF54" s="18">
        <v>0</v>
      </c>
      <c r="JG54" s="18">
        <v>0</v>
      </c>
      <c r="JH54" s="18">
        <v>0</v>
      </c>
      <c r="JI54" s="18">
        <v>0</v>
      </c>
      <c r="JJ54" s="18">
        <v>0</v>
      </c>
      <c r="JK54" s="18">
        <v>1</v>
      </c>
      <c r="JL54" s="18">
        <v>0</v>
      </c>
      <c r="JM54" s="18">
        <v>0</v>
      </c>
      <c r="JN54" s="18">
        <v>0</v>
      </c>
      <c r="JO54" s="18">
        <v>0</v>
      </c>
      <c r="JP54" s="18">
        <v>0</v>
      </c>
      <c r="JQ54" s="18">
        <v>0</v>
      </c>
      <c r="JR54" s="18">
        <v>0</v>
      </c>
      <c r="JS54" s="18">
        <v>1</v>
      </c>
      <c r="JT54" s="18">
        <v>3</v>
      </c>
      <c r="NV54" s="18" t="s">
        <v>1298</v>
      </c>
      <c r="NW54" s="18">
        <v>2500</v>
      </c>
      <c r="NX54" s="18" t="s">
        <v>1300</v>
      </c>
      <c r="OA54" s="18">
        <v>60</v>
      </c>
      <c r="OB54" s="18">
        <v>30</v>
      </c>
      <c r="OC54" s="18">
        <v>0</v>
      </c>
      <c r="OD54" s="18">
        <v>400</v>
      </c>
      <c r="OE54" s="18">
        <v>0</v>
      </c>
      <c r="QX54" s="18" t="s">
        <v>1294</v>
      </c>
      <c r="QZ54" s="18" t="s">
        <v>1706</v>
      </c>
      <c r="RA54" s="18">
        <v>0</v>
      </c>
      <c r="RB54" s="18">
        <v>0</v>
      </c>
      <c r="RC54" s="18">
        <v>0</v>
      </c>
      <c r="RD54" s="18">
        <v>0</v>
      </c>
      <c r="RE54" s="18">
        <v>0</v>
      </c>
      <c r="RF54" s="18">
        <v>0</v>
      </c>
      <c r="RG54" s="18">
        <v>0</v>
      </c>
      <c r="RH54" s="18">
        <v>0</v>
      </c>
      <c r="RI54" s="18">
        <v>1</v>
      </c>
      <c r="RJ54" s="18">
        <v>0</v>
      </c>
      <c r="RK54" s="18">
        <v>0</v>
      </c>
      <c r="RL54" s="18">
        <v>0</v>
      </c>
      <c r="RM54" s="18">
        <v>0</v>
      </c>
      <c r="RN54" s="18">
        <v>0</v>
      </c>
      <c r="RO54" s="18">
        <v>0</v>
      </c>
      <c r="RP54" s="18">
        <v>0</v>
      </c>
      <c r="RR54" s="18" t="s">
        <v>1488</v>
      </c>
      <c r="RS54" s="18">
        <v>1</v>
      </c>
      <c r="RT54" s="18">
        <v>0</v>
      </c>
      <c r="RU54" s="18">
        <v>0</v>
      </c>
      <c r="RV54" s="18">
        <v>1</v>
      </c>
      <c r="RW54" s="18">
        <v>0</v>
      </c>
      <c r="RX54" s="18">
        <v>1</v>
      </c>
      <c r="RY54" s="18">
        <v>0</v>
      </c>
      <c r="RZ54" s="18">
        <v>0</v>
      </c>
      <c r="SA54" s="18">
        <v>0</v>
      </c>
      <c r="SB54" s="18">
        <v>0</v>
      </c>
      <c r="SC54" s="18">
        <v>0</v>
      </c>
      <c r="SF54" s="18" t="s">
        <v>1324</v>
      </c>
      <c r="SG54" s="18">
        <v>0</v>
      </c>
      <c r="SH54" s="18">
        <v>1</v>
      </c>
      <c r="SI54" s="18">
        <v>0</v>
      </c>
      <c r="SJ54" s="18">
        <v>0</v>
      </c>
      <c r="SK54" s="18" t="s">
        <v>1706</v>
      </c>
      <c r="SL54" s="18">
        <v>0</v>
      </c>
      <c r="SM54" s="18">
        <v>0</v>
      </c>
      <c r="SN54" s="18">
        <v>0</v>
      </c>
      <c r="SO54" s="18">
        <v>0</v>
      </c>
      <c r="SP54" s="18">
        <v>0</v>
      </c>
      <c r="SQ54" s="18">
        <v>0</v>
      </c>
      <c r="SR54" s="18">
        <v>0</v>
      </c>
      <c r="SS54" s="18">
        <v>0</v>
      </c>
      <c r="ST54" s="18">
        <v>1</v>
      </c>
      <c r="SU54" s="18">
        <v>0</v>
      </c>
      <c r="SV54" s="18">
        <v>0</v>
      </c>
      <c r="SW54" s="18">
        <v>0</v>
      </c>
      <c r="SX54" s="18">
        <v>0</v>
      </c>
      <c r="SY54" s="18">
        <v>0</v>
      </c>
      <c r="SZ54" s="18">
        <v>0</v>
      </c>
      <c r="TA54" s="18">
        <v>0</v>
      </c>
      <c r="TB54" s="18" t="s">
        <v>1435</v>
      </c>
      <c r="TC54" s="18">
        <v>1</v>
      </c>
      <c r="TD54" s="18">
        <v>0</v>
      </c>
      <c r="TE54" s="18">
        <v>0</v>
      </c>
      <c r="TF54" s="18">
        <v>0</v>
      </c>
      <c r="TG54" s="18">
        <v>0</v>
      </c>
      <c r="TH54" s="18">
        <v>0</v>
      </c>
      <c r="TI54" s="18">
        <v>0</v>
      </c>
      <c r="TJ54" s="18">
        <v>0</v>
      </c>
      <c r="TK54" s="18">
        <v>1</v>
      </c>
      <c r="TL54" s="18">
        <v>0</v>
      </c>
      <c r="TM54" s="18">
        <v>0</v>
      </c>
      <c r="TN54" s="18">
        <v>0</v>
      </c>
      <c r="AQG54" s="18" t="s">
        <v>1309</v>
      </c>
      <c r="AQH54" s="18">
        <v>0</v>
      </c>
      <c r="AQI54" s="18">
        <v>0</v>
      </c>
      <c r="AQJ54" s="18">
        <v>0</v>
      </c>
      <c r="AQK54" s="18">
        <v>0</v>
      </c>
      <c r="AQL54" s="18">
        <v>0</v>
      </c>
      <c r="AQM54" s="18">
        <v>1</v>
      </c>
      <c r="AQN54" s="18">
        <v>0</v>
      </c>
      <c r="AQO54" s="18">
        <v>0</v>
      </c>
      <c r="AQP54" s="18">
        <v>0</v>
      </c>
      <c r="AQQ54" s="18">
        <v>0</v>
      </c>
      <c r="AQS54" s="18" t="s">
        <v>1414</v>
      </c>
      <c r="AQT54" s="18">
        <v>1</v>
      </c>
      <c r="AQU54" s="18">
        <v>0</v>
      </c>
      <c r="AQV54" s="18">
        <v>0</v>
      </c>
      <c r="AQW54" s="18">
        <v>1</v>
      </c>
      <c r="AQX54" s="18">
        <v>0</v>
      </c>
      <c r="AQY54" s="18">
        <v>0</v>
      </c>
      <c r="AQZ54" s="18">
        <v>0</v>
      </c>
      <c r="ARA54" s="18">
        <v>0</v>
      </c>
      <c r="ARB54" s="18">
        <v>0</v>
      </c>
      <c r="ARC54" s="18">
        <v>0</v>
      </c>
      <c r="ARD54" s="18">
        <v>0</v>
      </c>
      <c r="ARF54" s="18" t="s">
        <v>1328</v>
      </c>
      <c r="ARG54" s="18" t="s">
        <v>1312</v>
      </c>
      <c r="ARH54" s="18">
        <v>0</v>
      </c>
      <c r="ARI54" s="18">
        <v>1</v>
      </c>
      <c r="ARJ54" s="18">
        <v>0</v>
      </c>
      <c r="ARK54" s="18">
        <v>0</v>
      </c>
      <c r="ARL54" s="18">
        <v>0</v>
      </c>
      <c r="ARM54" s="18">
        <v>0</v>
      </c>
      <c r="ARN54" s="18" t="s">
        <v>1294</v>
      </c>
      <c r="ARO54" s="18" t="s">
        <v>1315</v>
      </c>
      <c r="ARP54" s="18">
        <v>0</v>
      </c>
      <c r="ARQ54" s="18">
        <v>0</v>
      </c>
      <c r="ARR54" s="18">
        <v>0</v>
      </c>
      <c r="ARS54" s="18">
        <v>0</v>
      </c>
      <c r="ART54" s="18">
        <v>0</v>
      </c>
      <c r="ARU54" s="18">
        <v>0</v>
      </c>
      <c r="ARV54" s="18">
        <v>0</v>
      </c>
      <c r="ARW54" s="18">
        <v>0</v>
      </c>
      <c r="ARX54" s="18">
        <v>1</v>
      </c>
      <c r="ARY54" s="18">
        <v>0</v>
      </c>
      <c r="ASB54" s="18" t="s">
        <v>1383</v>
      </c>
      <c r="ASC54" s="18" t="s">
        <v>1604</v>
      </c>
      <c r="ASD54" s="18">
        <v>0</v>
      </c>
      <c r="ASE54" s="18">
        <v>0</v>
      </c>
      <c r="ASF54" s="18">
        <v>1</v>
      </c>
      <c r="ASG54" s="18">
        <v>0</v>
      </c>
      <c r="ASH54" s="18">
        <v>1</v>
      </c>
      <c r="ASI54" s="18">
        <v>1</v>
      </c>
      <c r="ASJ54" s="18">
        <v>0</v>
      </c>
      <c r="ASK54" s="18">
        <v>0</v>
      </c>
      <c r="ASL54" s="18">
        <v>0</v>
      </c>
      <c r="ASN54" s="18" t="s">
        <v>1569</v>
      </c>
      <c r="ASO54" s="18">
        <v>0</v>
      </c>
      <c r="ASP54" s="18">
        <v>0</v>
      </c>
      <c r="ASQ54" s="18">
        <v>0</v>
      </c>
      <c r="ASR54" s="18">
        <v>1</v>
      </c>
      <c r="ASS54" s="18">
        <v>0</v>
      </c>
      <c r="AST54" s="18">
        <v>0</v>
      </c>
      <c r="ASU54" s="18">
        <v>0</v>
      </c>
      <c r="ASV54" s="18">
        <v>0</v>
      </c>
      <c r="ASW54" s="18">
        <v>0</v>
      </c>
      <c r="ASX54" s="18">
        <v>0</v>
      </c>
      <c r="ASZ54" s="18" t="s">
        <v>1422</v>
      </c>
      <c r="ATA54" s="18">
        <v>0</v>
      </c>
      <c r="ATB54" s="18">
        <v>0</v>
      </c>
      <c r="ATC54" s="18">
        <v>0</v>
      </c>
      <c r="ATD54" s="18">
        <v>0</v>
      </c>
      <c r="ATE54" s="18">
        <v>1</v>
      </c>
      <c r="ATF54" s="18">
        <v>0</v>
      </c>
      <c r="ATG54" s="18">
        <v>0</v>
      </c>
      <c r="ATH54" s="18">
        <v>0</v>
      </c>
      <c r="ATI54" s="18">
        <v>0</v>
      </c>
      <c r="ATK54" s="18" t="s">
        <v>1599</v>
      </c>
      <c r="ATL54" s="18">
        <v>0</v>
      </c>
      <c r="ATM54" s="18">
        <v>0</v>
      </c>
      <c r="ATN54" s="18">
        <v>0</v>
      </c>
      <c r="ATO54" s="18">
        <v>0</v>
      </c>
      <c r="ATP54" s="18">
        <v>1</v>
      </c>
      <c r="ATQ54" s="18">
        <v>1</v>
      </c>
      <c r="ATR54" s="18">
        <v>1</v>
      </c>
      <c r="ATS54" s="18">
        <v>0</v>
      </c>
      <c r="ATT54" s="18">
        <v>0</v>
      </c>
      <c r="ATV54" s="18" t="s">
        <v>1316</v>
      </c>
      <c r="ATW54" s="18" t="s">
        <v>1294</v>
      </c>
      <c r="ATY54" s="18" t="s">
        <v>1591</v>
      </c>
      <c r="ATZ54" s="18" t="s">
        <v>1316</v>
      </c>
      <c r="AUA54" s="18" t="s">
        <v>1294</v>
      </c>
      <c r="AUC54" s="18" t="s">
        <v>1538</v>
      </c>
      <c r="AUI54" s="18">
        <v>431457307</v>
      </c>
      <c r="AUJ54" s="144">
        <v>45071.72587962963</v>
      </c>
      <c r="AUM54" s="18" t="s">
        <v>1319</v>
      </c>
      <c r="AUN54" s="18" t="s">
        <v>1320</v>
      </c>
      <c r="AUO54" s="18" t="s">
        <v>1321</v>
      </c>
    </row>
    <row r="55" spans="1:534 1125:1237">
      <c r="A55" s="18">
        <v>54</v>
      </c>
      <c r="B55" s="18" t="s">
        <v>1725</v>
      </c>
      <c r="C55" s="144">
        <v>45071</v>
      </c>
      <c r="D55" s="18" t="s">
        <v>1363</v>
      </c>
      <c r="E55" s="18" t="s">
        <v>1364</v>
      </c>
      <c r="F55" s="144">
        <v>45071.591033495373</v>
      </c>
      <c r="G55" s="144">
        <v>45071.595677465273</v>
      </c>
      <c r="H55" s="18" t="s">
        <v>1286</v>
      </c>
      <c r="K55" s="18" t="s">
        <v>1365</v>
      </c>
      <c r="L55" s="144">
        <v>45071</v>
      </c>
      <c r="M55" s="18" t="s">
        <v>1366</v>
      </c>
      <c r="N55" s="18" t="s">
        <v>1367</v>
      </c>
      <c r="O55" s="18" t="s">
        <v>1368</v>
      </c>
      <c r="P55" s="18" t="s">
        <v>1291</v>
      </c>
      <c r="S55" s="18" t="s">
        <v>1369</v>
      </c>
      <c r="T55" s="18" t="s">
        <v>1370</v>
      </c>
      <c r="V55" s="18" t="s">
        <v>1294</v>
      </c>
      <c r="X55" s="18" t="s">
        <v>1295</v>
      </c>
      <c r="AA55" s="18" t="s">
        <v>1685</v>
      </c>
      <c r="AB55" s="18">
        <v>0</v>
      </c>
      <c r="AC55" s="18">
        <v>1</v>
      </c>
      <c r="AD55" s="18">
        <v>0</v>
      </c>
      <c r="AE55" s="18">
        <v>0</v>
      </c>
      <c r="AF55" s="18">
        <v>1</v>
      </c>
      <c r="AS55" s="18" t="s">
        <v>1297</v>
      </c>
      <c r="BW55" s="18" t="s">
        <v>1294</v>
      </c>
      <c r="BY55" s="18" t="s">
        <v>1685</v>
      </c>
      <c r="BZ55" s="18">
        <v>0</v>
      </c>
      <c r="CA55" s="18">
        <v>1</v>
      </c>
      <c r="CB55" s="18">
        <v>0</v>
      </c>
      <c r="CC55" s="18">
        <v>0</v>
      </c>
      <c r="CE55" s="18" t="s">
        <v>1488</v>
      </c>
      <c r="CF55" s="18">
        <v>1</v>
      </c>
      <c r="CG55" s="18">
        <v>0</v>
      </c>
      <c r="CH55" s="18">
        <v>0</v>
      </c>
      <c r="CI55" s="18">
        <v>1</v>
      </c>
      <c r="CJ55" s="18">
        <v>0</v>
      </c>
      <c r="CK55" s="18">
        <v>1</v>
      </c>
      <c r="CL55" s="18">
        <v>0</v>
      </c>
      <c r="CM55" s="18">
        <v>0</v>
      </c>
      <c r="CN55" s="18">
        <v>0</v>
      </c>
      <c r="CO55" s="18">
        <v>0</v>
      </c>
      <c r="CP55" s="18">
        <v>0</v>
      </c>
      <c r="CS55" s="18" t="s">
        <v>1302</v>
      </c>
      <c r="CT55" s="18">
        <v>0</v>
      </c>
      <c r="CU55" s="18">
        <v>0</v>
      </c>
      <c r="CV55" s="18">
        <v>0</v>
      </c>
      <c r="CW55" s="18">
        <v>1</v>
      </c>
      <c r="EK55" s="18" t="s">
        <v>1372</v>
      </c>
      <c r="EL55" s="18">
        <v>0</v>
      </c>
      <c r="EM55" s="18">
        <v>0</v>
      </c>
      <c r="EN55" s="18">
        <v>0</v>
      </c>
      <c r="EO55" s="18">
        <v>0</v>
      </c>
      <c r="EP55" s="18">
        <v>1</v>
      </c>
      <c r="EQ55" s="18">
        <v>1</v>
      </c>
      <c r="JB55" s="18" t="s">
        <v>1372</v>
      </c>
      <c r="JC55" s="18">
        <v>0</v>
      </c>
      <c r="JD55" s="18">
        <v>0</v>
      </c>
      <c r="JE55" s="18">
        <v>0</v>
      </c>
      <c r="JF55" s="18">
        <v>0</v>
      </c>
      <c r="JG55" s="18">
        <v>0</v>
      </c>
      <c r="JH55" s="18">
        <v>0</v>
      </c>
      <c r="JI55" s="18">
        <v>0</v>
      </c>
      <c r="JJ55" s="18">
        <v>0</v>
      </c>
      <c r="JK55" s="18">
        <v>0</v>
      </c>
      <c r="JL55" s="18">
        <v>0</v>
      </c>
      <c r="JM55" s="18">
        <v>0</v>
      </c>
      <c r="JN55" s="18">
        <v>0</v>
      </c>
      <c r="JO55" s="18">
        <v>0</v>
      </c>
      <c r="JP55" s="18">
        <v>0</v>
      </c>
      <c r="JQ55" s="18">
        <v>0</v>
      </c>
      <c r="JR55" s="18">
        <v>1</v>
      </c>
      <c r="JS55" s="18">
        <v>1</v>
      </c>
      <c r="JT55" s="18">
        <v>3</v>
      </c>
      <c r="AQG55" s="18" t="s">
        <v>1335</v>
      </c>
      <c r="AQH55" s="18">
        <v>0</v>
      </c>
      <c r="AQI55" s="18">
        <v>0</v>
      </c>
      <c r="AQJ55" s="18">
        <v>1</v>
      </c>
      <c r="AQK55" s="18">
        <v>0</v>
      </c>
      <c r="AQL55" s="18">
        <v>0</v>
      </c>
      <c r="AQM55" s="18">
        <v>1</v>
      </c>
      <c r="AQN55" s="18">
        <v>0</v>
      </c>
      <c r="AQO55" s="18">
        <v>0</v>
      </c>
      <c r="AQP55" s="18">
        <v>0</v>
      </c>
      <c r="AQQ55" s="18">
        <v>0</v>
      </c>
      <c r="AQS55" s="18" t="s">
        <v>1414</v>
      </c>
      <c r="AQT55" s="18">
        <v>1</v>
      </c>
      <c r="AQU55" s="18">
        <v>0</v>
      </c>
      <c r="AQV55" s="18">
        <v>0</v>
      </c>
      <c r="AQW55" s="18">
        <v>1</v>
      </c>
      <c r="AQX55" s="18">
        <v>0</v>
      </c>
      <c r="AQY55" s="18">
        <v>0</v>
      </c>
      <c r="AQZ55" s="18">
        <v>0</v>
      </c>
      <c r="ARA55" s="18">
        <v>0</v>
      </c>
      <c r="ARB55" s="18">
        <v>0</v>
      </c>
      <c r="ARC55" s="18">
        <v>0</v>
      </c>
      <c r="ARD55" s="18">
        <v>0</v>
      </c>
      <c r="ARF55" s="18" t="s">
        <v>1328</v>
      </c>
      <c r="ARG55" s="18" t="s">
        <v>1312</v>
      </c>
      <c r="ARH55" s="18">
        <v>0</v>
      </c>
      <c r="ARI55" s="18">
        <v>1</v>
      </c>
      <c r="ARJ55" s="18">
        <v>0</v>
      </c>
      <c r="ARK55" s="18">
        <v>0</v>
      </c>
      <c r="ARL55" s="18">
        <v>0</v>
      </c>
      <c r="ARM55" s="18">
        <v>0</v>
      </c>
      <c r="ARN55" s="18" t="s">
        <v>1380</v>
      </c>
      <c r="ARO55" s="18" t="s">
        <v>1315</v>
      </c>
      <c r="ARP55" s="18">
        <v>0</v>
      </c>
      <c r="ARQ55" s="18">
        <v>0</v>
      </c>
      <c r="ARR55" s="18">
        <v>0</v>
      </c>
      <c r="ARS55" s="18">
        <v>0</v>
      </c>
      <c r="ART55" s="18">
        <v>0</v>
      </c>
      <c r="ARU55" s="18">
        <v>0</v>
      </c>
      <c r="ARV55" s="18">
        <v>0</v>
      </c>
      <c r="ARW55" s="18">
        <v>0</v>
      </c>
      <c r="ARX55" s="18">
        <v>1</v>
      </c>
      <c r="ARY55" s="18">
        <v>0</v>
      </c>
      <c r="ASB55" s="18" t="s">
        <v>1383</v>
      </c>
      <c r="ASC55" s="18" t="s">
        <v>1726</v>
      </c>
      <c r="ASD55" s="18">
        <v>0</v>
      </c>
      <c r="ASE55" s="18">
        <v>0</v>
      </c>
      <c r="ASF55" s="18">
        <v>1</v>
      </c>
      <c r="ASG55" s="18">
        <v>0</v>
      </c>
      <c r="ASH55" s="18">
        <v>1</v>
      </c>
      <c r="ASI55" s="18">
        <v>1</v>
      </c>
      <c r="ASJ55" s="18">
        <v>0</v>
      </c>
      <c r="ASK55" s="18">
        <v>0</v>
      </c>
      <c r="ASL55" s="18">
        <v>0</v>
      </c>
      <c r="ASN55" s="18" t="s">
        <v>1569</v>
      </c>
      <c r="ASO55" s="18">
        <v>0</v>
      </c>
      <c r="ASP55" s="18">
        <v>0</v>
      </c>
      <c r="ASQ55" s="18">
        <v>0</v>
      </c>
      <c r="ASR55" s="18">
        <v>1</v>
      </c>
      <c r="ASS55" s="18">
        <v>0</v>
      </c>
      <c r="AST55" s="18">
        <v>0</v>
      </c>
      <c r="ASU55" s="18">
        <v>0</v>
      </c>
      <c r="ASV55" s="18">
        <v>0</v>
      </c>
      <c r="ASW55" s="18">
        <v>0</v>
      </c>
      <c r="ASX55" s="18">
        <v>0</v>
      </c>
      <c r="ASZ55" s="18" t="s">
        <v>1422</v>
      </c>
      <c r="ATA55" s="18">
        <v>0</v>
      </c>
      <c r="ATB55" s="18">
        <v>0</v>
      </c>
      <c r="ATC55" s="18">
        <v>0</v>
      </c>
      <c r="ATD55" s="18">
        <v>0</v>
      </c>
      <c r="ATE55" s="18">
        <v>1</v>
      </c>
      <c r="ATF55" s="18">
        <v>0</v>
      </c>
      <c r="ATG55" s="18">
        <v>0</v>
      </c>
      <c r="ATH55" s="18">
        <v>0</v>
      </c>
      <c r="ATI55" s="18">
        <v>0</v>
      </c>
      <c r="ATK55" s="18" t="s">
        <v>1727</v>
      </c>
      <c r="ATL55" s="18">
        <v>0</v>
      </c>
      <c r="ATM55" s="18">
        <v>0</v>
      </c>
      <c r="ATN55" s="18">
        <v>0</v>
      </c>
      <c r="ATO55" s="18">
        <v>0</v>
      </c>
      <c r="ATP55" s="18">
        <v>0</v>
      </c>
      <c r="ATQ55" s="18">
        <v>1</v>
      </c>
      <c r="ATR55" s="18">
        <v>1</v>
      </c>
      <c r="ATS55" s="18">
        <v>0</v>
      </c>
      <c r="ATT55" s="18">
        <v>0</v>
      </c>
      <c r="ATV55" s="18" t="s">
        <v>1316</v>
      </c>
      <c r="ATW55" s="18" t="s">
        <v>1294</v>
      </c>
      <c r="ATY55" s="18" t="s">
        <v>1591</v>
      </c>
      <c r="ATZ55" s="18" t="s">
        <v>1316</v>
      </c>
      <c r="AUA55" s="18" t="s">
        <v>1294</v>
      </c>
      <c r="AUC55" s="18" t="s">
        <v>1538</v>
      </c>
      <c r="AUF55" s="18" t="s">
        <v>1721</v>
      </c>
      <c r="AUI55" s="18">
        <v>431457313</v>
      </c>
      <c r="AUJ55" s="144">
        <v>45071.725902777784</v>
      </c>
      <c r="AUM55" s="18" t="s">
        <v>1319</v>
      </c>
      <c r="AUN55" s="18" t="s">
        <v>1320</v>
      </c>
      <c r="AUO55" s="18" t="s">
        <v>1321</v>
      </c>
    </row>
    <row r="56" spans="1:534 1125:1237">
      <c r="A56" s="18">
        <v>55</v>
      </c>
      <c r="B56" s="18" t="s">
        <v>1728</v>
      </c>
      <c r="C56" s="144">
        <v>45071</v>
      </c>
      <c r="D56" s="18" t="s">
        <v>1363</v>
      </c>
      <c r="E56" s="18" t="s">
        <v>1364</v>
      </c>
      <c r="F56" s="144">
        <v>45071.636437256937</v>
      </c>
      <c r="G56" s="144">
        <v>45071.641445347217</v>
      </c>
      <c r="H56" s="18" t="s">
        <v>1286</v>
      </c>
      <c r="K56" s="18" t="s">
        <v>1365</v>
      </c>
      <c r="L56" s="144">
        <v>45071</v>
      </c>
      <c r="M56" s="18" t="s">
        <v>1366</v>
      </c>
      <c r="N56" s="18" t="s">
        <v>1367</v>
      </c>
      <c r="O56" s="18" t="s">
        <v>1368</v>
      </c>
      <c r="P56" s="18" t="s">
        <v>1291</v>
      </c>
      <c r="S56" s="18" t="s">
        <v>1369</v>
      </c>
      <c r="T56" s="18" t="s">
        <v>1370</v>
      </c>
      <c r="V56" s="18" t="s">
        <v>1294</v>
      </c>
      <c r="X56" s="18" t="s">
        <v>1295</v>
      </c>
      <c r="AA56" s="18" t="s">
        <v>1412</v>
      </c>
      <c r="AB56" s="18">
        <v>0</v>
      </c>
      <c r="AC56" s="18">
        <v>0</v>
      </c>
      <c r="AD56" s="18">
        <v>1</v>
      </c>
      <c r="AE56" s="18">
        <v>0</v>
      </c>
      <c r="AF56" s="18">
        <v>1</v>
      </c>
      <c r="BH56" s="18" t="s">
        <v>1298</v>
      </c>
      <c r="BI56" s="18" t="s">
        <v>1353</v>
      </c>
      <c r="BJ56" s="18">
        <v>1</v>
      </c>
      <c r="BK56" s="18">
        <v>0</v>
      </c>
      <c r="BL56" s="18">
        <v>600</v>
      </c>
      <c r="BN56" s="18" t="s">
        <v>1300</v>
      </c>
      <c r="BQ56" s="18">
        <v>10</v>
      </c>
      <c r="BR56" s="18">
        <v>30</v>
      </c>
      <c r="BS56" s="18">
        <v>1</v>
      </c>
      <c r="BT56" s="18">
        <v>600</v>
      </c>
      <c r="BU56" s="18">
        <v>0</v>
      </c>
      <c r="BW56" s="18" t="s">
        <v>1294</v>
      </c>
      <c r="BY56" s="18" t="s">
        <v>1412</v>
      </c>
      <c r="BZ56" s="18">
        <v>0</v>
      </c>
      <c r="CA56" s="18">
        <v>0</v>
      </c>
      <c r="CB56" s="18">
        <v>1</v>
      </c>
      <c r="CC56" s="18">
        <v>0</v>
      </c>
      <c r="CE56" s="18" t="s">
        <v>1334</v>
      </c>
      <c r="CF56" s="18">
        <v>1</v>
      </c>
      <c r="CG56" s="18">
        <v>0</v>
      </c>
      <c r="CH56" s="18">
        <v>0</v>
      </c>
      <c r="CI56" s="18">
        <v>0</v>
      </c>
      <c r="CJ56" s="18">
        <v>0</v>
      </c>
      <c r="CK56" s="18">
        <v>1</v>
      </c>
      <c r="CL56" s="18">
        <v>0</v>
      </c>
      <c r="CM56" s="18">
        <v>0</v>
      </c>
      <c r="CN56" s="18">
        <v>0</v>
      </c>
      <c r="CO56" s="18">
        <v>0</v>
      </c>
      <c r="CP56" s="18">
        <v>0</v>
      </c>
      <c r="CS56" s="18" t="s">
        <v>1324</v>
      </c>
      <c r="CT56" s="18">
        <v>0</v>
      </c>
      <c r="CU56" s="18">
        <v>1</v>
      </c>
      <c r="CV56" s="18">
        <v>0</v>
      </c>
      <c r="CW56" s="18">
        <v>0</v>
      </c>
      <c r="CX56" s="18" t="s">
        <v>1412</v>
      </c>
      <c r="CY56" s="18">
        <v>0</v>
      </c>
      <c r="CZ56" s="18">
        <v>0</v>
      </c>
      <c r="DA56" s="18">
        <v>1</v>
      </c>
      <c r="DB56" s="18">
        <v>0</v>
      </c>
      <c r="DC56" s="18" t="s">
        <v>1491</v>
      </c>
      <c r="DD56" s="18">
        <v>1</v>
      </c>
      <c r="DE56" s="18">
        <v>0</v>
      </c>
      <c r="DF56" s="18">
        <v>0</v>
      </c>
      <c r="DG56" s="18">
        <v>0</v>
      </c>
      <c r="DH56" s="18">
        <v>0</v>
      </c>
      <c r="DI56" s="18">
        <v>1</v>
      </c>
      <c r="DJ56" s="18">
        <v>0</v>
      </c>
      <c r="DK56" s="18">
        <v>0</v>
      </c>
      <c r="DL56" s="18">
        <v>1</v>
      </c>
      <c r="DM56" s="18">
        <v>0</v>
      </c>
      <c r="DN56" s="18">
        <v>0</v>
      </c>
      <c r="DO56" s="18">
        <v>0</v>
      </c>
      <c r="EK56" s="18" t="s">
        <v>1372</v>
      </c>
      <c r="EL56" s="18">
        <v>0</v>
      </c>
      <c r="EM56" s="18">
        <v>0</v>
      </c>
      <c r="EN56" s="18">
        <v>0</v>
      </c>
      <c r="EO56" s="18">
        <v>0</v>
      </c>
      <c r="EP56" s="18">
        <v>1</v>
      </c>
      <c r="EQ56" s="18">
        <v>1</v>
      </c>
      <c r="JB56" s="18" t="s">
        <v>1372</v>
      </c>
      <c r="JC56" s="18">
        <v>0</v>
      </c>
      <c r="JD56" s="18">
        <v>0</v>
      </c>
      <c r="JE56" s="18">
        <v>0</v>
      </c>
      <c r="JF56" s="18">
        <v>0</v>
      </c>
      <c r="JG56" s="18">
        <v>0</v>
      </c>
      <c r="JH56" s="18">
        <v>0</v>
      </c>
      <c r="JI56" s="18">
        <v>0</v>
      </c>
      <c r="JJ56" s="18">
        <v>0</v>
      </c>
      <c r="JK56" s="18">
        <v>0</v>
      </c>
      <c r="JL56" s="18">
        <v>0</v>
      </c>
      <c r="JM56" s="18">
        <v>0</v>
      </c>
      <c r="JN56" s="18">
        <v>0</v>
      </c>
      <c r="JO56" s="18">
        <v>0</v>
      </c>
      <c r="JP56" s="18">
        <v>0</v>
      </c>
      <c r="JQ56" s="18">
        <v>0</v>
      </c>
      <c r="JR56" s="18">
        <v>1</v>
      </c>
      <c r="JS56" s="18">
        <v>1</v>
      </c>
      <c r="JT56" s="18">
        <v>3</v>
      </c>
      <c r="AQG56" s="18" t="s">
        <v>1335</v>
      </c>
      <c r="AQH56" s="18">
        <v>0</v>
      </c>
      <c r="AQI56" s="18">
        <v>0</v>
      </c>
      <c r="AQJ56" s="18">
        <v>1</v>
      </c>
      <c r="AQK56" s="18">
        <v>0</v>
      </c>
      <c r="AQL56" s="18">
        <v>0</v>
      </c>
      <c r="AQM56" s="18">
        <v>1</v>
      </c>
      <c r="AQN56" s="18">
        <v>0</v>
      </c>
      <c r="AQO56" s="18">
        <v>0</v>
      </c>
      <c r="AQP56" s="18">
        <v>0</v>
      </c>
      <c r="AQQ56" s="18">
        <v>0</v>
      </c>
      <c r="AQS56" s="18" t="s">
        <v>1414</v>
      </c>
      <c r="AQT56" s="18">
        <v>1</v>
      </c>
      <c r="AQU56" s="18">
        <v>0</v>
      </c>
      <c r="AQV56" s="18">
        <v>0</v>
      </c>
      <c r="AQW56" s="18">
        <v>1</v>
      </c>
      <c r="AQX56" s="18">
        <v>0</v>
      </c>
      <c r="AQY56" s="18">
        <v>0</v>
      </c>
      <c r="AQZ56" s="18">
        <v>0</v>
      </c>
      <c r="ARA56" s="18">
        <v>0</v>
      </c>
      <c r="ARB56" s="18">
        <v>0</v>
      </c>
      <c r="ARC56" s="18">
        <v>0</v>
      </c>
      <c r="ARD56" s="18">
        <v>0</v>
      </c>
      <c r="ARF56" s="18" t="s">
        <v>1328</v>
      </c>
      <c r="ARG56" s="18" t="s">
        <v>1312</v>
      </c>
      <c r="ARH56" s="18">
        <v>0</v>
      </c>
      <c r="ARI56" s="18">
        <v>1</v>
      </c>
      <c r="ARJ56" s="18">
        <v>0</v>
      </c>
      <c r="ARK56" s="18">
        <v>0</v>
      </c>
      <c r="ARL56" s="18">
        <v>0</v>
      </c>
      <c r="ARM56" s="18">
        <v>0</v>
      </c>
      <c r="ARN56" s="18" t="s">
        <v>1294</v>
      </c>
      <c r="ARO56" s="18" t="s">
        <v>1438</v>
      </c>
      <c r="ARP56" s="18">
        <v>0</v>
      </c>
      <c r="ARQ56" s="18">
        <v>0</v>
      </c>
      <c r="ARR56" s="18">
        <v>0</v>
      </c>
      <c r="ARS56" s="18">
        <v>0</v>
      </c>
      <c r="ART56" s="18">
        <v>0</v>
      </c>
      <c r="ARU56" s="18">
        <v>0</v>
      </c>
      <c r="ARV56" s="18">
        <v>1</v>
      </c>
      <c r="ARW56" s="18">
        <v>1</v>
      </c>
      <c r="ARX56" s="18">
        <v>0</v>
      </c>
      <c r="ARY56" s="18">
        <v>0</v>
      </c>
      <c r="ASA56" s="18" t="s">
        <v>1729</v>
      </c>
      <c r="ASB56" s="18" t="s">
        <v>1383</v>
      </c>
      <c r="ASC56" s="18" t="s">
        <v>1730</v>
      </c>
      <c r="ASD56" s="18">
        <v>0</v>
      </c>
      <c r="ASE56" s="18">
        <v>1</v>
      </c>
      <c r="ASF56" s="18">
        <v>0</v>
      </c>
      <c r="ASG56" s="18">
        <v>0</v>
      </c>
      <c r="ASH56" s="18">
        <v>1</v>
      </c>
      <c r="ASI56" s="18">
        <v>1</v>
      </c>
      <c r="ASJ56" s="18">
        <v>0</v>
      </c>
      <c r="ASK56" s="18">
        <v>0</v>
      </c>
      <c r="ASL56" s="18">
        <v>0</v>
      </c>
      <c r="ASN56" s="18" t="s">
        <v>1569</v>
      </c>
      <c r="ASO56" s="18">
        <v>0</v>
      </c>
      <c r="ASP56" s="18">
        <v>0</v>
      </c>
      <c r="ASQ56" s="18">
        <v>0</v>
      </c>
      <c r="ASR56" s="18">
        <v>1</v>
      </c>
      <c r="ASS56" s="18">
        <v>0</v>
      </c>
      <c r="AST56" s="18">
        <v>0</v>
      </c>
      <c r="ASU56" s="18">
        <v>0</v>
      </c>
      <c r="ASV56" s="18">
        <v>0</v>
      </c>
      <c r="ASW56" s="18">
        <v>0</v>
      </c>
      <c r="ASX56" s="18">
        <v>0</v>
      </c>
      <c r="ASZ56" s="18" t="s">
        <v>1422</v>
      </c>
      <c r="ATA56" s="18">
        <v>0</v>
      </c>
      <c r="ATB56" s="18">
        <v>0</v>
      </c>
      <c r="ATC56" s="18">
        <v>0</v>
      </c>
      <c r="ATD56" s="18">
        <v>0</v>
      </c>
      <c r="ATE56" s="18">
        <v>1</v>
      </c>
      <c r="ATF56" s="18">
        <v>0</v>
      </c>
      <c r="ATG56" s="18">
        <v>0</v>
      </c>
      <c r="ATH56" s="18">
        <v>0</v>
      </c>
      <c r="ATI56" s="18">
        <v>0</v>
      </c>
      <c r="ATK56" s="18" t="s">
        <v>1451</v>
      </c>
      <c r="ATL56" s="18">
        <v>0</v>
      </c>
      <c r="ATM56" s="18">
        <v>0</v>
      </c>
      <c r="ATN56" s="18">
        <v>0</v>
      </c>
      <c r="ATO56" s="18">
        <v>0</v>
      </c>
      <c r="ATP56" s="18">
        <v>1</v>
      </c>
      <c r="ATQ56" s="18">
        <v>1</v>
      </c>
      <c r="ATR56" s="18">
        <v>1</v>
      </c>
      <c r="ATS56" s="18">
        <v>0</v>
      </c>
      <c r="ATT56" s="18">
        <v>0</v>
      </c>
      <c r="ATV56" s="18" t="s">
        <v>1316</v>
      </c>
      <c r="ATW56" s="18" t="s">
        <v>1294</v>
      </c>
      <c r="ATY56" s="18" t="s">
        <v>1731</v>
      </c>
      <c r="ATZ56" s="18" t="s">
        <v>1316</v>
      </c>
      <c r="AUA56" s="18" t="s">
        <v>1294</v>
      </c>
      <c r="AUC56" s="18" t="s">
        <v>1538</v>
      </c>
      <c r="AUI56" s="18">
        <v>431457318</v>
      </c>
      <c r="AUJ56" s="144">
        <v>45071.725914351853</v>
      </c>
      <c r="AUM56" s="18" t="s">
        <v>1319</v>
      </c>
      <c r="AUN56" s="18" t="s">
        <v>1320</v>
      </c>
      <c r="AUO56" s="18" t="s">
        <v>1321</v>
      </c>
    </row>
    <row r="57" spans="1:534 1125:1237">
      <c r="A57" s="18">
        <v>56</v>
      </c>
      <c r="B57" s="18" t="s">
        <v>1732</v>
      </c>
      <c r="C57" s="144">
        <v>45071</v>
      </c>
      <c r="D57" s="18" t="s">
        <v>1363</v>
      </c>
      <c r="E57" s="18" t="s">
        <v>1364</v>
      </c>
      <c r="F57" s="144">
        <v>45071.66856849537</v>
      </c>
      <c r="G57" s="144">
        <v>45071.672869525457</v>
      </c>
      <c r="H57" s="18" t="s">
        <v>1286</v>
      </c>
      <c r="K57" s="18" t="s">
        <v>1365</v>
      </c>
      <c r="L57" s="144">
        <v>45071</v>
      </c>
      <c r="M57" s="18" t="s">
        <v>1366</v>
      </c>
      <c r="N57" s="18" t="s">
        <v>1367</v>
      </c>
      <c r="O57" s="18" t="s">
        <v>1368</v>
      </c>
      <c r="P57" s="18" t="s">
        <v>1291</v>
      </c>
      <c r="S57" s="18" t="s">
        <v>1369</v>
      </c>
      <c r="T57" s="18" t="s">
        <v>1370</v>
      </c>
      <c r="V57" s="18" t="s">
        <v>1294</v>
      </c>
      <c r="X57" s="18" t="s">
        <v>1295</v>
      </c>
      <c r="AA57" s="18" t="s">
        <v>1412</v>
      </c>
      <c r="AB57" s="18">
        <v>0</v>
      </c>
      <c r="AC57" s="18">
        <v>0</v>
      </c>
      <c r="AD57" s="18">
        <v>1</v>
      </c>
      <c r="AE57" s="18">
        <v>0</v>
      </c>
      <c r="AF57" s="18">
        <v>1</v>
      </c>
      <c r="BH57" s="18" t="s">
        <v>1298</v>
      </c>
      <c r="BI57" s="18" t="s">
        <v>1353</v>
      </c>
      <c r="BJ57" s="18">
        <v>1</v>
      </c>
      <c r="BK57" s="18">
        <v>0</v>
      </c>
      <c r="BL57" s="18">
        <v>700</v>
      </c>
      <c r="BN57" s="18" t="s">
        <v>1300</v>
      </c>
      <c r="BQ57" s="18">
        <v>10</v>
      </c>
      <c r="BR57" s="18">
        <v>30</v>
      </c>
      <c r="BS57" s="18">
        <v>1</v>
      </c>
      <c r="BT57" s="18">
        <v>500</v>
      </c>
      <c r="BU57" s="18">
        <v>0</v>
      </c>
      <c r="BW57" s="18" t="s">
        <v>1294</v>
      </c>
      <c r="BY57" s="18" t="s">
        <v>1412</v>
      </c>
      <c r="BZ57" s="18">
        <v>0</v>
      </c>
      <c r="CA57" s="18">
        <v>0</v>
      </c>
      <c r="CB57" s="18">
        <v>1</v>
      </c>
      <c r="CC57" s="18">
        <v>0</v>
      </c>
      <c r="CE57" s="18" t="s">
        <v>1596</v>
      </c>
      <c r="CF57" s="18">
        <v>1</v>
      </c>
      <c r="CG57" s="18">
        <v>0</v>
      </c>
      <c r="CH57" s="18">
        <v>0</v>
      </c>
      <c r="CI57" s="18">
        <v>0</v>
      </c>
      <c r="CJ57" s="18">
        <v>0</v>
      </c>
      <c r="CK57" s="18">
        <v>1</v>
      </c>
      <c r="CL57" s="18">
        <v>1</v>
      </c>
      <c r="CM57" s="18">
        <v>0</v>
      </c>
      <c r="CN57" s="18">
        <v>0</v>
      </c>
      <c r="CO57" s="18">
        <v>0</v>
      </c>
      <c r="CP57" s="18">
        <v>0</v>
      </c>
      <c r="CS57" s="18" t="s">
        <v>1324</v>
      </c>
      <c r="CT57" s="18">
        <v>0</v>
      </c>
      <c r="CU57" s="18">
        <v>1</v>
      </c>
      <c r="CV57" s="18">
        <v>0</v>
      </c>
      <c r="CW57" s="18">
        <v>0</v>
      </c>
      <c r="CX57" s="18" t="s">
        <v>1412</v>
      </c>
      <c r="CY57" s="18">
        <v>0</v>
      </c>
      <c r="CZ57" s="18">
        <v>0</v>
      </c>
      <c r="DA57" s="18">
        <v>1</v>
      </c>
      <c r="DB57" s="18">
        <v>0</v>
      </c>
      <c r="DC57" s="18" t="s">
        <v>1342</v>
      </c>
      <c r="DD57" s="18">
        <v>0</v>
      </c>
      <c r="DE57" s="18">
        <v>0</v>
      </c>
      <c r="DF57" s="18">
        <v>0</v>
      </c>
      <c r="DG57" s="18">
        <v>0</v>
      </c>
      <c r="DH57" s="18">
        <v>0</v>
      </c>
      <c r="DI57" s="18">
        <v>0</v>
      </c>
      <c r="DJ57" s="18">
        <v>0</v>
      </c>
      <c r="DK57" s="18">
        <v>0</v>
      </c>
      <c r="DL57" s="18">
        <v>1</v>
      </c>
      <c r="DM57" s="18">
        <v>0</v>
      </c>
      <c r="DN57" s="18">
        <v>0</v>
      </c>
      <c r="DO57" s="18">
        <v>0</v>
      </c>
      <c r="EK57" s="18" t="s">
        <v>1372</v>
      </c>
      <c r="EL57" s="18">
        <v>0</v>
      </c>
      <c r="EM57" s="18">
        <v>0</v>
      </c>
      <c r="EN57" s="18">
        <v>0</v>
      </c>
      <c r="EO57" s="18">
        <v>0</v>
      </c>
      <c r="EP57" s="18">
        <v>1</v>
      </c>
      <c r="EQ57" s="18">
        <v>1</v>
      </c>
      <c r="JB57" s="18" t="s">
        <v>1372</v>
      </c>
      <c r="JC57" s="18">
        <v>0</v>
      </c>
      <c r="JD57" s="18">
        <v>0</v>
      </c>
      <c r="JE57" s="18">
        <v>0</v>
      </c>
      <c r="JF57" s="18">
        <v>0</v>
      </c>
      <c r="JG57" s="18">
        <v>0</v>
      </c>
      <c r="JH57" s="18">
        <v>0</v>
      </c>
      <c r="JI57" s="18">
        <v>0</v>
      </c>
      <c r="JJ57" s="18">
        <v>0</v>
      </c>
      <c r="JK57" s="18">
        <v>0</v>
      </c>
      <c r="JL57" s="18">
        <v>0</v>
      </c>
      <c r="JM57" s="18">
        <v>0</v>
      </c>
      <c r="JN57" s="18">
        <v>0</v>
      </c>
      <c r="JO57" s="18">
        <v>0</v>
      </c>
      <c r="JP57" s="18">
        <v>0</v>
      </c>
      <c r="JQ57" s="18">
        <v>0</v>
      </c>
      <c r="JR57" s="18">
        <v>1</v>
      </c>
      <c r="JS57" s="18">
        <v>1</v>
      </c>
      <c r="JT57" s="18">
        <v>3</v>
      </c>
      <c r="AQG57" s="18" t="s">
        <v>1335</v>
      </c>
      <c r="AQH57" s="18">
        <v>0</v>
      </c>
      <c r="AQI57" s="18">
        <v>0</v>
      </c>
      <c r="AQJ57" s="18">
        <v>1</v>
      </c>
      <c r="AQK57" s="18">
        <v>0</v>
      </c>
      <c r="AQL57" s="18">
        <v>0</v>
      </c>
      <c r="AQM57" s="18">
        <v>1</v>
      </c>
      <c r="AQN57" s="18">
        <v>0</v>
      </c>
      <c r="AQO57" s="18">
        <v>0</v>
      </c>
      <c r="AQP57" s="18">
        <v>0</v>
      </c>
      <c r="AQQ57" s="18">
        <v>0</v>
      </c>
      <c r="AQS57" s="18" t="s">
        <v>1733</v>
      </c>
      <c r="AQT57" s="18">
        <v>1</v>
      </c>
      <c r="AQU57" s="18">
        <v>0</v>
      </c>
      <c r="AQV57" s="18">
        <v>0</v>
      </c>
      <c r="AQW57" s="18">
        <v>0</v>
      </c>
      <c r="AQX57" s="18">
        <v>0</v>
      </c>
      <c r="AQY57" s="18">
        <v>1</v>
      </c>
      <c r="AQZ57" s="18">
        <v>0</v>
      </c>
      <c r="ARA57" s="18">
        <v>0</v>
      </c>
      <c r="ARB57" s="18">
        <v>0</v>
      </c>
      <c r="ARC57" s="18">
        <v>0</v>
      </c>
      <c r="ARD57" s="18">
        <v>0</v>
      </c>
      <c r="ARF57" s="18" t="s">
        <v>1328</v>
      </c>
      <c r="ARG57" s="18" t="s">
        <v>1312</v>
      </c>
      <c r="ARH57" s="18">
        <v>0</v>
      </c>
      <c r="ARI57" s="18">
        <v>1</v>
      </c>
      <c r="ARJ57" s="18">
        <v>0</v>
      </c>
      <c r="ARK57" s="18">
        <v>0</v>
      </c>
      <c r="ARL57" s="18">
        <v>0</v>
      </c>
      <c r="ARM57" s="18">
        <v>0</v>
      </c>
      <c r="ARN57" s="18" t="s">
        <v>1416</v>
      </c>
      <c r="ARO57" s="18" t="s">
        <v>1315</v>
      </c>
      <c r="ARP57" s="18">
        <v>0</v>
      </c>
      <c r="ARQ57" s="18">
        <v>0</v>
      </c>
      <c r="ARR57" s="18">
        <v>0</v>
      </c>
      <c r="ARS57" s="18">
        <v>0</v>
      </c>
      <c r="ART57" s="18">
        <v>0</v>
      </c>
      <c r="ARU57" s="18">
        <v>0</v>
      </c>
      <c r="ARV57" s="18">
        <v>0</v>
      </c>
      <c r="ARW57" s="18">
        <v>0</v>
      </c>
      <c r="ARX57" s="18">
        <v>1</v>
      </c>
      <c r="ARY57" s="18">
        <v>0</v>
      </c>
      <c r="ASB57" s="18" t="s">
        <v>1383</v>
      </c>
      <c r="ASC57" s="18" t="s">
        <v>1715</v>
      </c>
      <c r="ASD57" s="18">
        <v>0</v>
      </c>
      <c r="ASE57" s="18">
        <v>1</v>
      </c>
      <c r="ASF57" s="18">
        <v>1</v>
      </c>
      <c r="ASG57" s="18">
        <v>0</v>
      </c>
      <c r="ASH57" s="18">
        <v>1</v>
      </c>
      <c r="ASI57" s="18">
        <v>1</v>
      </c>
      <c r="ASJ57" s="18">
        <v>0</v>
      </c>
      <c r="ASK57" s="18">
        <v>0</v>
      </c>
      <c r="ASL57" s="18">
        <v>0</v>
      </c>
      <c r="ASN57" s="18" t="s">
        <v>1569</v>
      </c>
      <c r="ASO57" s="18">
        <v>0</v>
      </c>
      <c r="ASP57" s="18">
        <v>0</v>
      </c>
      <c r="ASQ57" s="18">
        <v>0</v>
      </c>
      <c r="ASR57" s="18">
        <v>1</v>
      </c>
      <c r="ASS57" s="18">
        <v>0</v>
      </c>
      <c r="AST57" s="18">
        <v>0</v>
      </c>
      <c r="ASU57" s="18">
        <v>0</v>
      </c>
      <c r="ASV57" s="18">
        <v>0</v>
      </c>
      <c r="ASW57" s="18">
        <v>0</v>
      </c>
      <c r="ASX57" s="18">
        <v>0</v>
      </c>
      <c r="ASZ57" s="18" t="s">
        <v>1422</v>
      </c>
      <c r="ATA57" s="18">
        <v>0</v>
      </c>
      <c r="ATB57" s="18">
        <v>0</v>
      </c>
      <c r="ATC57" s="18">
        <v>0</v>
      </c>
      <c r="ATD57" s="18">
        <v>0</v>
      </c>
      <c r="ATE57" s="18">
        <v>1</v>
      </c>
      <c r="ATF57" s="18">
        <v>0</v>
      </c>
      <c r="ATG57" s="18">
        <v>0</v>
      </c>
      <c r="ATH57" s="18">
        <v>0</v>
      </c>
      <c r="ATI57" s="18">
        <v>0</v>
      </c>
      <c r="ATK57" s="18" t="s">
        <v>1451</v>
      </c>
      <c r="ATL57" s="18">
        <v>0</v>
      </c>
      <c r="ATM57" s="18">
        <v>0</v>
      </c>
      <c r="ATN57" s="18">
        <v>0</v>
      </c>
      <c r="ATO57" s="18">
        <v>0</v>
      </c>
      <c r="ATP57" s="18">
        <v>1</v>
      </c>
      <c r="ATQ57" s="18">
        <v>1</v>
      </c>
      <c r="ATR57" s="18">
        <v>1</v>
      </c>
      <c r="ATS57" s="18">
        <v>0</v>
      </c>
      <c r="ATT57" s="18">
        <v>0</v>
      </c>
      <c r="ATV57" s="18" t="s">
        <v>1316</v>
      </c>
      <c r="ATW57" s="18" t="s">
        <v>1294</v>
      </c>
      <c r="ATY57" s="18" t="s">
        <v>1591</v>
      </c>
      <c r="ATZ57" s="18" t="s">
        <v>1316</v>
      </c>
      <c r="AUA57" s="18" t="s">
        <v>1294</v>
      </c>
      <c r="AUC57" s="18" t="s">
        <v>1538</v>
      </c>
      <c r="AUI57" s="18">
        <v>431457321</v>
      </c>
      <c r="AUJ57" s="144">
        <v>45071.725937499999</v>
      </c>
      <c r="AUM57" s="18" t="s">
        <v>1319</v>
      </c>
      <c r="AUN57" s="18" t="s">
        <v>1320</v>
      </c>
      <c r="AUO57" s="18" t="s">
        <v>1321</v>
      </c>
    </row>
    <row r="58" spans="1:534 1125:1237">
      <c r="A58" s="18">
        <v>57</v>
      </c>
      <c r="B58" s="18" t="s">
        <v>1734</v>
      </c>
      <c r="C58" s="144">
        <v>45071</v>
      </c>
      <c r="D58" s="18" t="s">
        <v>1363</v>
      </c>
      <c r="E58" s="18" t="s">
        <v>1364</v>
      </c>
      <c r="F58" s="144">
        <v>45071.713626631943</v>
      </c>
      <c r="G58" s="144">
        <v>45071.717078969901</v>
      </c>
      <c r="H58" s="18" t="s">
        <v>1286</v>
      </c>
      <c r="K58" s="18" t="s">
        <v>1365</v>
      </c>
      <c r="L58" s="144">
        <v>45071</v>
      </c>
      <c r="M58" s="18" t="s">
        <v>1366</v>
      </c>
      <c r="N58" s="18" t="s">
        <v>1367</v>
      </c>
      <c r="O58" s="18" t="s">
        <v>1368</v>
      </c>
      <c r="P58" s="18" t="s">
        <v>1291</v>
      </c>
      <c r="S58" s="18" t="s">
        <v>1369</v>
      </c>
      <c r="T58" s="18" t="s">
        <v>1370</v>
      </c>
      <c r="V58" s="18" t="s">
        <v>1294</v>
      </c>
      <c r="X58" s="18" t="s">
        <v>1295</v>
      </c>
      <c r="AA58" s="18" t="s">
        <v>1372</v>
      </c>
      <c r="AB58" s="18">
        <v>0</v>
      </c>
      <c r="AC58" s="18">
        <v>0</v>
      </c>
      <c r="AD58" s="18">
        <v>0</v>
      </c>
      <c r="AE58" s="18">
        <v>1</v>
      </c>
      <c r="AF58" s="18">
        <v>1</v>
      </c>
      <c r="EK58" s="18" t="s">
        <v>1688</v>
      </c>
      <c r="EL58" s="18">
        <v>0</v>
      </c>
      <c r="EM58" s="18">
        <v>1</v>
      </c>
      <c r="EN58" s="18">
        <v>0</v>
      </c>
      <c r="EO58" s="18">
        <v>0</v>
      </c>
      <c r="EP58" s="18">
        <v>0</v>
      </c>
      <c r="EQ58" s="18">
        <v>1</v>
      </c>
      <c r="FD58" s="18" t="s">
        <v>1298</v>
      </c>
      <c r="FE58" s="18">
        <v>10000</v>
      </c>
      <c r="FF58" s="18" t="s">
        <v>1300</v>
      </c>
      <c r="FI58" s="18">
        <v>30</v>
      </c>
      <c r="FJ58" s="18">
        <v>30</v>
      </c>
      <c r="FK58" s="18">
        <v>1</v>
      </c>
      <c r="FL58" s="18">
        <v>100</v>
      </c>
      <c r="FM58" s="18">
        <v>0</v>
      </c>
      <c r="GK58" s="18" t="s">
        <v>1294</v>
      </c>
      <c r="GM58" s="18" t="s">
        <v>1688</v>
      </c>
      <c r="GN58" s="18">
        <v>0</v>
      </c>
      <c r="GO58" s="18">
        <v>1</v>
      </c>
      <c r="GP58" s="18">
        <v>0</v>
      </c>
      <c r="GQ58" s="18">
        <v>0</v>
      </c>
      <c r="GR58" s="18">
        <v>0</v>
      </c>
      <c r="GT58" s="18" t="s">
        <v>1488</v>
      </c>
      <c r="GU58" s="18">
        <v>1</v>
      </c>
      <c r="GV58" s="18">
        <v>0</v>
      </c>
      <c r="GW58" s="18">
        <v>0</v>
      </c>
      <c r="GX58" s="18">
        <v>1</v>
      </c>
      <c r="GY58" s="18">
        <v>0</v>
      </c>
      <c r="GZ58" s="18">
        <v>1</v>
      </c>
      <c r="HA58" s="18">
        <v>0</v>
      </c>
      <c r="HB58" s="18">
        <v>0</v>
      </c>
      <c r="HC58" s="18">
        <v>0</v>
      </c>
      <c r="HD58" s="18">
        <v>0</v>
      </c>
      <c r="HE58" s="18">
        <v>0</v>
      </c>
      <c r="HH58" s="18" t="s">
        <v>1333</v>
      </c>
      <c r="HI58" s="18">
        <v>1</v>
      </c>
      <c r="HJ58" s="18">
        <v>0</v>
      </c>
      <c r="HK58" s="18">
        <v>0</v>
      </c>
      <c r="HL58" s="18">
        <v>0</v>
      </c>
      <c r="JB58" s="18" t="s">
        <v>1372</v>
      </c>
      <c r="JC58" s="18">
        <v>0</v>
      </c>
      <c r="JD58" s="18">
        <v>0</v>
      </c>
      <c r="JE58" s="18">
        <v>0</v>
      </c>
      <c r="JF58" s="18">
        <v>0</v>
      </c>
      <c r="JG58" s="18">
        <v>0</v>
      </c>
      <c r="JH58" s="18">
        <v>0</v>
      </c>
      <c r="JI58" s="18">
        <v>0</v>
      </c>
      <c r="JJ58" s="18">
        <v>0</v>
      </c>
      <c r="JK58" s="18">
        <v>0</v>
      </c>
      <c r="JL58" s="18">
        <v>0</v>
      </c>
      <c r="JM58" s="18">
        <v>0</v>
      </c>
      <c r="JN58" s="18">
        <v>0</v>
      </c>
      <c r="JO58" s="18">
        <v>0</v>
      </c>
      <c r="JP58" s="18">
        <v>0</v>
      </c>
      <c r="JQ58" s="18">
        <v>0</v>
      </c>
      <c r="JR58" s="18">
        <v>1</v>
      </c>
      <c r="JS58" s="18">
        <v>1</v>
      </c>
      <c r="JT58" s="18">
        <v>3</v>
      </c>
      <c r="AQG58" s="18" t="s">
        <v>1335</v>
      </c>
      <c r="AQH58" s="18">
        <v>0</v>
      </c>
      <c r="AQI58" s="18">
        <v>0</v>
      </c>
      <c r="AQJ58" s="18">
        <v>1</v>
      </c>
      <c r="AQK58" s="18">
        <v>0</v>
      </c>
      <c r="AQL58" s="18">
        <v>0</v>
      </c>
      <c r="AQM58" s="18">
        <v>1</v>
      </c>
      <c r="AQN58" s="18">
        <v>0</v>
      </c>
      <c r="AQO58" s="18">
        <v>0</v>
      </c>
      <c r="AQP58" s="18">
        <v>0</v>
      </c>
      <c r="AQQ58" s="18">
        <v>0</v>
      </c>
      <c r="AQS58" s="18" t="s">
        <v>1414</v>
      </c>
      <c r="AQT58" s="18">
        <v>1</v>
      </c>
      <c r="AQU58" s="18">
        <v>0</v>
      </c>
      <c r="AQV58" s="18">
        <v>0</v>
      </c>
      <c r="AQW58" s="18">
        <v>1</v>
      </c>
      <c r="AQX58" s="18">
        <v>0</v>
      </c>
      <c r="AQY58" s="18">
        <v>0</v>
      </c>
      <c r="AQZ58" s="18">
        <v>0</v>
      </c>
      <c r="ARA58" s="18">
        <v>0</v>
      </c>
      <c r="ARB58" s="18">
        <v>0</v>
      </c>
      <c r="ARC58" s="18">
        <v>0</v>
      </c>
      <c r="ARD58" s="18">
        <v>0</v>
      </c>
      <c r="ARF58" s="18" t="s">
        <v>1328</v>
      </c>
      <c r="ARG58" s="18" t="s">
        <v>1437</v>
      </c>
      <c r="ARH58" s="18">
        <v>0</v>
      </c>
      <c r="ARI58" s="18">
        <v>0</v>
      </c>
      <c r="ARJ58" s="18">
        <v>1</v>
      </c>
      <c r="ARK58" s="18">
        <v>0</v>
      </c>
      <c r="ARL58" s="18">
        <v>0</v>
      </c>
      <c r="ARM58" s="18">
        <v>0</v>
      </c>
      <c r="ARN58" s="18" t="s">
        <v>1380</v>
      </c>
      <c r="ARO58" s="18" t="s">
        <v>1315</v>
      </c>
      <c r="ARP58" s="18">
        <v>0</v>
      </c>
      <c r="ARQ58" s="18">
        <v>0</v>
      </c>
      <c r="ARR58" s="18">
        <v>0</v>
      </c>
      <c r="ARS58" s="18">
        <v>0</v>
      </c>
      <c r="ART58" s="18">
        <v>0</v>
      </c>
      <c r="ARU58" s="18">
        <v>0</v>
      </c>
      <c r="ARV58" s="18">
        <v>0</v>
      </c>
      <c r="ARW58" s="18">
        <v>0</v>
      </c>
      <c r="ARX58" s="18">
        <v>1</v>
      </c>
      <c r="ARY58" s="18">
        <v>0</v>
      </c>
      <c r="ASB58" s="18" t="s">
        <v>1383</v>
      </c>
      <c r="ASC58" s="18" t="s">
        <v>1598</v>
      </c>
      <c r="ASD58" s="18">
        <v>0</v>
      </c>
      <c r="ASE58" s="18">
        <v>1</v>
      </c>
      <c r="ASF58" s="18">
        <v>1</v>
      </c>
      <c r="ASG58" s="18">
        <v>0</v>
      </c>
      <c r="ASH58" s="18">
        <v>1</v>
      </c>
      <c r="ASI58" s="18">
        <v>0</v>
      </c>
      <c r="ASJ58" s="18">
        <v>0</v>
      </c>
      <c r="ASK58" s="18">
        <v>0</v>
      </c>
      <c r="ASL58" s="18">
        <v>0</v>
      </c>
      <c r="ASN58" s="18" t="s">
        <v>1569</v>
      </c>
      <c r="ASO58" s="18">
        <v>0</v>
      </c>
      <c r="ASP58" s="18">
        <v>0</v>
      </c>
      <c r="ASQ58" s="18">
        <v>0</v>
      </c>
      <c r="ASR58" s="18">
        <v>1</v>
      </c>
      <c r="ASS58" s="18">
        <v>0</v>
      </c>
      <c r="AST58" s="18">
        <v>0</v>
      </c>
      <c r="ASU58" s="18">
        <v>0</v>
      </c>
      <c r="ASV58" s="18">
        <v>0</v>
      </c>
      <c r="ASW58" s="18">
        <v>0</v>
      </c>
      <c r="ASX58" s="18">
        <v>0</v>
      </c>
      <c r="ASZ58" s="18" t="s">
        <v>1422</v>
      </c>
      <c r="ATA58" s="18">
        <v>0</v>
      </c>
      <c r="ATB58" s="18">
        <v>0</v>
      </c>
      <c r="ATC58" s="18">
        <v>0</v>
      </c>
      <c r="ATD58" s="18">
        <v>0</v>
      </c>
      <c r="ATE58" s="18">
        <v>1</v>
      </c>
      <c r="ATF58" s="18">
        <v>0</v>
      </c>
      <c r="ATG58" s="18">
        <v>0</v>
      </c>
      <c r="ATH58" s="18">
        <v>0</v>
      </c>
      <c r="ATI58" s="18">
        <v>0</v>
      </c>
      <c r="ATK58" s="18" t="s">
        <v>1451</v>
      </c>
      <c r="ATL58" s="18">
        <v>0</v>
      </c>
      <c r="ATM58" s="18">
        <v>0</v>
      </c>
      <c r="ATN58" s="18">
        <v>0</v>
      </c>
      <c r="ATO58" s="18">
        <v>0</v>
      </c>
      <c r="ATP58" s="18">
        <v>1</v>
      </c>
      <c r="ATQ58" s="18">
        <v>1</v>
      </c>
      <c r="ATR58" s="18">
        <v>1</v>
      </c>
      <c r="ATS58" s="18">
        <v>0</v>
      </c>
      <c r="ATT58" s="18">
        <v>0</v>
      </c>
      <c r="ATV58" s="18" t="s">
        <v>1316</v>
      </c>
      <c r="ATW58" s="18" t="s">
        <v>1294</v>
      </c>
      <c r="ATY58" s="18" t="s">
        <v>1591</v>
      </c>
      <c r="ATZ58" s="18" t="s">
        <v>1316</v>
      </c>
      <c r="AUA58" s="18" t="s">
        <v>1294</v>
      </c>
      <c r="AUC58" s="18" t="s">
        <v>1735</v>
      </c>
      <c r="AUI58" s="18">
        <v>431457327</v>
      </c>
      <c r="AUJ58" s="144">
        <v>45071.725949074069</v>
      </c>
      <c r="AUM58" s="18" t="s">
        <v>1319</v>
      </c>
      <c r="AUN58" s="18" t="s">
        <v>1320</v>
      </c>
      <c r="AUO58" s="18" t="s">
        <v>1321</v>
      </c>
    </row>
    <row r="59" spans="1:534 1125:1237">
      <c r="A59" s="18">
        <v>58</v>
      </c>
      <c r="B59" s="18" t="s">
        <v>1736</v>
      </c>
      <c r="C59" s="144">
        <v>45072</v>
      </c>
      <c r="D59" s="18" t="s">
        <v>1618</v>
      </c>
      <c r="E59" s="18" t="s">
        <v>1647</v>
      </c>
      <c r="F59" s="144">
        <v>45072.402526805563</v>
      </c>
      <c r="G59" s="144">
        <v>45072.417570057871</v>
      </c>
      <c r="H59" s="18" t="s">
        <v>1286</v>
      </c>
      <c r="K59" s="18" t="s">
        <v>1620</v>
      </c>
      <c r="L59" s="144">
        <v>45072</v>
      </c>
      <c r="M59" s="18" t="s">
        <v>1288</v>
      </c>
      <c r="N59" s="18" t="s">
        <v>1621</v>
      </c>
      <c r="O59" s="18" t="s">
        <v>1622</v>
      </c>
      <c r="P59" s="18" t="s">
        <v>1291</v>
      </c>
      <c r="S59" s="18" t="s">
        <v>1623</v>
      </c>
      <c r="T59" s="18" t="s">
        <v>1624</v>
      </c>
      <c r="V59" s="18" t="s">
        <v>1294</v>
      </c>
      <c r="X59" s="18" t="s">
        <v>1295</v>
      </c>
      <c r="AA59" s="18" t="s">
        <v>1685</v>
      </c>
      <c r="AB59" s="18">
        <v>0</v>
      </c>
      <c r="AC59" s="18">
        <v>1</v>
      </c>
      <c r="AD59" s="18">
        <v>0</v>
      </c>
      <c r="AE59" s="18">
        <v>0</v>
      </c>
      <c r="AF59" s="18">
        <v>1</v>
      </c>
      <c r="AS59" s="18" t="s">
        <v>1298</v>
      </c>
      <c r="AT59" s="18" t="s">
        <v>1682</v>
      </c>
      <c r="AU59" s="18">
        <v>1</v>
      </c>
      <c r="AV59" s="18">
        <v>0</v>
      </c>
      <c r="AW59" s="18">
        <v>3250</v>
      </c>
      <c r="AY59" s="18" t="s">
        <v>1300</v>
      </c>
      <c r="BB59" s="18">
        <v>60</v>
      </c>
      <c r="BC59" s="18">
        <v>90</v>
      </c>
      <c r="BD59" s="18">
        <v>1</v>
      </c>
      <c r="BE59" s="18">
        <v>0</v>
      </c>
      <c r="BF59" s="18">
        <v>0</v>
      </c>
      <c r="BW59" s="18" t="s">
        <v>1294</v>
      </c>
      <c r="BY59" s="18" t="s">
        <v>1685</v>
      </c>
      <c r="BZ59" s="18">
        <v>0</v>
      </c>
      <c r="CA59" s="18">
        <v>1</v>
      </c>
      <c r="CB59" s="18">
        <v>0</v>
      </c>
      <c r="CC59" s="18">
        <v>0</v>
      </c>
      <c r="CE59" s="18" t="s">
        <v>1301</v>
      </c>
      <c r="CF59" s="18">
        <v>1</v>
      </c>
      <c r="CG59" s="18">
        <v>0</v>
      </c>
      <c r="CH59" s="18">
        <v>0</v>
      </c>
      <c r="CI59" s="18">
        <v>0</v>
      </c>
      <c r="CJ59" s="18">
        <v>0</v>
      </c>
      <c r="CK59" s="18">
        <v>0</v>
      </c>
      <c r="CL59" s="18">
        <v>0</v>
      </c>
      <c r="CM59" s="18">
        <v>0</v>
      </c>
      <c r="CN59" s="18">
        <v>0</v>
      </c>
      <c r="CO59" s="18">
        <v>0</v>
      </c>
      <c r="CP59" s="18">
        <v>0</v>
      </c>
      <c r="CS59" s="18" t="s">
        <v>1324</v>
      </c>
      <c r="CT59" s="18">
        <v>0</v>
      </c>
      <c r="CU59" s="18">
        <v>1</v>
      </c>
      <c r="CV59" s="18">
        <v>0</v>
      </c>
      <c r="CW59" s="18">
        <v>0</v>
      </c>
      <c r="CX59" s="18" t="s">
        <v>1685</v>
      </c>
      <c r="CY59" s="18">
        <v>0</v>
      </c>
      <c r="CZ59" s="18">
        <v>1</v>
      </c>
      <c r="DA59" s="18">
        <v>0</v>
      </c>
      <c r="DB59" s="18">
        <v>0</v>
      </c>
      <c r="DC59" s="18" t="s">
        <v>1325</v>
      </c>
      <c r="DD59" s="18">
        <v>1</v>
      </c>
      <c r="DE59" s="18">
        <v>0</v>
      </c>
      <c r="DF59" s="18">
        <v>0</v>
      </c>
      <c r="DG59" s="18">
        <v>0</v>
      </c>
      <c r="DH59" s="18">
        <v>0</v>
      </c>
      <c r="DI59" s="18">
        <v>0</v>
      </c>
      <c r="DJ59" s="18">
        <v>0</v>
      </c>
      <c r="DK59" s="18">
        <v>0</v>
      </c>
      <c r="DL59" s="18">
        <v>0</v>
      </c>
      <c r="DM59" s="18">
        <v>0</v>
      </c>
      <c r="DN59" s="18">
        <v>0</v>
      </c>
      <c r="DO59" s="18">
        <v>0</v>
      </c>
      <c r="EK59" s="18" t="s">
        <v>1372</v>
      </c>
      <c r="EL59" s="18">
        <v>0</v>
      </c>
      <c r="EM59" s="18">
        <v>0</v>
      </c>
      <c r="EN59" s="18">
        <v>0</v>
      </c>
      <c r="EO59" s="18">
        <v>0</v>
      </c>
      <c r="EP59" s="18">
        <v>1</v>
      </c>
      <c r="EQ59" s="18">
        <v>1</v>
      </c>
      <c r="JB59" s="18" t="s">
        <v>1372</v>
      </c>
      <c r="JC59" s="18">
        <v>0</v>
      </c>
      <c r="JD59" s="18">
        <v>0</v>
      </c>
      <c r="JE59" s="18">
        <v>0</v>
      </c>
      <c r="JF59" s="18">
        <v>0</v>
      </c>
      <c r="JG59" s="18">
        <v>0</v>
      </c>
      <c r="JH59" s="18">
        <v>0</v>
      </c>
      <c r="JI59" s="18">
        <v>0</v>
      </c>
      <c r="JJ59" s="18">
        <v>0</v>
      </c>
      <c r="JK59" s="18">
        <v>0</v>
      </c>
      <c r="JL59" s="18">
        <v>0</v>
      </c>
      <c r="JM59" s="18">
        <v>0</v>
      </c>
      <c r="JN59" s="18">
        <v>0</v>
      </c>
      <c r="JO59" s="18">
        <v>0</v>
      </c>
      <c r="JP59" s="18">
        <v>0</v>
      </c>
      <c r="JQ59" s="18">
        <v>0</v>
      </c>
      <c r="JR59" s="18">
        <v>1</v>
      </c>
      <c r="JS59" s="18">
        <v>1</v>
      </c>
      <c r="JT59" s="18">
        <v>3</v>
      </c>
      <c r="AQG59" s="18" t="s">
        <v>1692</v>
      </c>
      <c r="AQH59" s="18">
        <v>0</v>
      </c>
      <c r="AQI59" s="18">
        <v>1</v>
      </c>
      <c r="AQJ59" s="18">
        <v>0</v>
      </c>
      <c r="AQK59" s="18">
        <v>0</v>
      </c>
      <c r="AQL59" s="18">
        <v>0</v>
      </c>
      <c r="AQM59" s="18">
        <v>0</v>
      </c>
      <c r="AQN59" s="18">
        <v>0</v>
      </c>
      <c r="AQO59" s="18">
        <v>0</v>
      </c>
      <c r="AQP59" s="18">
        <v>0</v>
      </c>
      <c r="AQQ59" s="18">
        <v>0</v>
      </c>
      <c r="AQS59" s="18" t="s">
        <v>1406</v>
      </c>
      <c r="AQT59" s="18">
        <v>0</v>
      </c>
      <c r="AQU59" s="18">
        <v>0</v>
      </c>
      <c r="AQV59" s="18">
        <v>1</v>
      </c>
      <c r="AQW59" s="18">
        <v>0</v>
      </c>
      <c r="AQX59" s="18">
        <v>0</v>
      </c>
      <c r="AQY59" s="18">
        <v>0</v>
      </c>
      <c r="AQZ59" s="18">
        <v>0</v>
      </c>
      <c r="ARA59" s="18">
        <v>0</v>
      </c>
      <c r="ARB59" s="18">
        <v>0</v>
      </c>
      <c r="ARC59" s="18">
        <v>0</v>
      </c>
      <c r="ARD59" s="18">
        <v>0</v>
      </c>
      <c r="ARF59" s="18" t="s">
        <v>1658</v>
      </c>
      <c r="ARG59" s="18" t="s">
        <v>1312</v>
      </c>
      <c r="ARH59" s="18">
        <v>0</v>
      </c>
      <c r="ARI59" s="18">
        <v>1</v>
      </c>
      <c r="ARJ59" s="18">
        <v>0</v>
      </c>
      <c r="ARK59" s="18">
        <v>0</v>
      </c>
      <c r="ARL59" s="18">
        <v>0</v>
      </c>
      <c r="ARM59" s="18">
        <v>0</v>
      </c>
      <c r="ARO59" s="18" t="s">
        <v>1649</v>
      </c>
      <c r="ARP59" s="18">
        <v>0</v>
      </c>
      <c r="ARQ59" s="18">
        <v>1</v>
      </c>
      <c r="ARR59" s="18">
        <v>0</v>
      </c>
      <c r="ARS59" s="18">
        <v>0</v>
      </c>
      <c r="ART59" s="18">
        <v>0</v>
      </c>
      <c r="ARU59" s="18">
        <v>0</v>
      </c>
      <c r="ARV59" s="18">
        <v>0</v>
      </c>
      <c r="ARW59" s="18">
        <v>0</v>
      </c>
      <c r="ARX59" s="18">
        <v>0</v>
      </c>
      <c r="ARY59" s="18">
        <v>0</v>
      </c>
      <c r="ASB59" s="18" t="s">
        <v>1397</v>
      </c>
      <c r="ASC59" s="18" t="s">
        <v>1650</v>
      </c>
      <c r="ASD59" s="18">
        <v>0</v>
      </c>
      <c r="ASE59" s="18">
        <v>0</v>
      </c>
      <c r="ASF59" s="18">
        <v>0</v>
      </c>
      <c r="ASG59" s="18">
        <v>0</v>
      </c>
      <c r="ASH59" s="18">
        <v>1</v>
      </c>
      <c r="ASI59" s="18">
        <v>0</v>
      </c>
      <c r="ASJ59" s="18">
        <v>0</v>
      </c>
      <c r="ASK59" s="18">
        <v>0</v>
      </c>
      <c r="ASL59" s="18">
        <v>0</v>
      </c>
      <c r="ASN59" s="18" t="s">
        <v>1431</v>
      </c>
      <c r="ASO59" s="18">
        <v>0</v>
      </c>
      <c r="ASP59" s="18">
        <v>0</v>
      </c>
      <c r="ASQ59" s="18">
        <v>0</v>
      </c>
      <c r="ASR59" s="18">
        <v>0</v>
      </c>
      <c r="ASS59" s="18">
        <v>0</v>
      </c>
      <c r="AST59" s="18">
        <v>1</v>
      </c>
      <c r="ASU59" s="18">
        <v>0</v>
      </c>
      <c r="ASV59" s="18">
        <v>0</v>
      </c>
      <c r="ASW59" s="18">
        <v>0</v>
      </c>
      <c r="ASX59" s="18">
        <v>0</v>
      </c>
      <c r="ASZ59" s="18" t="s">
        <v>1651</v>
      </c>
      <c r="ATA59" s="18">
        <v>0</v>
      </c>
      <c r="ATB59" s="18">
        <v>1</v>
      </c>
      <c r="ATC59" s="18">
        <v>0</v>
      </c>
      <c r="ATD59" s="18">
        <v>0</v>
      </c>
      <c r="ATE59" s="18">
        <v>0</v>
      </c>
      <c r="ATF59" s="18">
        <v>0</v>
      </c>
      <c r="ATG59" s="18">
        <v>0</v>
      </c>
      <c r="ATH59" s="18">
        <v>0</v>
      </c>
      <c r="ATI59" s="18">
        <v>0</v>
      </c>
      <c r="ATK59" s="18" t="s">
        <v>1626</v>
      </c>
      <c r="ATL59" s="18">
        <v>0</v>
      </c>
      <c r="ATM59" s="18">
        <v>0</v>
      </c>
      <c r="ATN59" s="18">
        <v>0</v>
      </c>
      <c r="ATO59" s="18">
        <v>0</v>
      </c>
      <c r="ATP59" s="18">
        <v>1</v>
      </c>
      <c r="ATQ59" s="18">
        <v>0</v>
      </c>
      <c r="ATR59" s="18">
        <v>0</v>
      </c>
      <c r="ATS59" s="18">
        <v>0</v>
      </c>
      <c r="ATT59" s="18">
        <v>0</v>
      </c>
      <c r="ATV59" s="18" t="s">
        <v>1344</v>
      </c>
      <c r="ATW59" s="18" t="s">
        <v>1294</v>
      </c>
      <c r="ATY59" s="18" t="s">
        <v>1652</v>
      </c>
      <c r="ATZ59" s="18" t="s">
        <v>1344</v>
      </c>
      <c r="AUA59" s="18" t="s">
        <v>1294</v>
      </c>
      <c r="AUC59" s="18" t="s">
        <v>1737</v>
      </c>
      <c r="AUI59" s="18">
        <v>431682101</v>
      </c>
      <c r="AUJ59" s="144">
        <v>45072.417893518519</v>
      </c>
      <c r="AUM59" s="18" t="s">
        <v>1319</v>
      </c>
      <c r="AUN59" s="18" t="s">
        <v>1320</v>
      </c>
      <c r="AUO59" s="18" t="s">
        <v>1321</v>
      </c>
    </row>
    <row r="60" spans="1:534 1125:1237">
      <c r="A60" s="18">
        <v>59</v>
      </c>
      <c r="B60" s="18" t="s">
        <v>1738</v>
      </c>
      <c r="C60" s="144">
        <v>45072</v>
      </c>
      <c r="D60" s="18" t="s">
        <v>1363</v>
      </c>
      <c r="E60" s="18" t="s">
        <v>1364</v>
      </c>
      <c r="F60" s="144">
        <v>45072.389726435184</v>
      </c>
      <c r="G60" s="144">
        <v>45072.394673472227</v>
      </c>
      <c r="H60" s="18" t="s">
        <v>1286</v>
      </c>
      <c r="K60" s="18" t="s">
        <v>1365</v>
      </c>
      <c r="L60" s="144">
        <v>45072</v>
      </c>
      <c r="M60" s="18" t="s">
        <v>1366</v>
      </c>
      <c r="N60" s="18" t="s">
        <v>1367</v>
      </c>
      <c r="O60" s="18" t="s">
        <v>1368</v>
      </c>
      <c r="P60" s="18" t="s">
        <v>1291</v>
      </c>
      <c r="S60" s="18" t="s">
        <v>1369</v>
      </c>
      <c r="T60" s="18" t="s">
        <v>1370</v>
      </c>
      <c r="V60" s="18" t="s">
        <v>1294</v>
      </c>
      <c r="X60" s="18" t="s">
        <v>1295</v>
      </c>
      <c r="AA60" s="18" t="s">
        <v>1372</v>
      </c>
      <c r="AB60" s="18">
        <v>0</v>
      </c>
      <c r="AC60" s="18">
        <v>0</v>
      </c>
      <c r="AD60" s="18">
        <v>0</v>
      </c>
      <c r="AE60" s="18">
        <v>1</v>
      </c>
      <c r="AF60" s="18">
        <v>1</v>
      </c>
      <c r="EK60" s="18" t="s">
        <v>1372</v>
      </c>
      <c r="EL60" s="18">
        <v>0</v>
      </c>
      <c r="EM60" s="18">
        <v>0</v>
      </c>
      <c r="EN60" s="18">
        <v>0</v>
      </c>
      <c r="EO60" s="18">
        <v>0</v>
      </c>
      <c r="EP60" s="18">
        <v>1</v>
      </c>
      <c r="EQ60" s="18">
        <v>1</v>
      </c>
      <c r="JB60" s="18" t="s">
        <v>1473</v>
      </c>
      <c r="JC60" s="18">
        <v>0</v>
      </c>
      <c r="JD60" s="18">
        <v>0</v>
      </c>
      <c r="JE60" s="18">
        <v>0</v>
      </c>
      <c r="JF60" s="18">
        <v>1</v>
      </c>
      <c r="JG60" s="18">
        <v>1</v>
      </c>
      <c r="JH60" s="18">
        <v>0</v>
      </c>
      <c r="JI60" s="18">
        <v>0</v>
      </c>
      <c r="JJ60" s="18">
        <v>0</v>
      </c>
      <c r="JK60" s="18">
        <v>0</v>
      </c>
      <c r="JL60" s="18">
        <v>0</v>
      </c>
      <c r="JM60" s="18">
        <v>0</v>
      </c>
      <c r="JN60" s="18">
        <v>0</v>
      </c>
      <c r="JO60" s="18">
        <v>0</v>
      </c>
      <c r="JP60" s="18">
        <v>0</v>
      </c>
      <c r="JQ60" s="18">
        <v>0</v>
      </c>
      <c r="JR60" s="18">
        <v>0</v>
      </c>
      <c r="JS60" s="18">
        <v>2</v>
      </c>
      <c r="JT60" s="18">
        <v>4</v>
      </c>
      <c r="LM60" s="18" t="s">
        <v>1298</v>
      </c>
      <c r="LN60" s="18">
        <v>7500</v>
      </c>
      <c r="LO60" s="18" t="s">
        <v>1300</v>
      </c>
      <c r="LR60" s="18">
        <v>30</v>
      </c>
      <c r="LS60" s="18">
        <v>30</v>
      </c>
      <c r="LT60" s="18">
        <v>1</v>
      </c>
      <c r="LU60" s="18">
        <v>300</v>
      </c>
      <c r="LV60" s="18">
        <v>0</v>
      </c>
      <c r="LX60" s="18" t="s">
        <v>1298</v>
      </c>
      <c r="LY60" s="18">
        <v>4000</v>
      </c>
      <c r="LZ60" s="18" t="s">
        <v>1300</v>
      </c>
      <c r="MC60" s="18">
        <v>60</v>
      </c>
      <c r="MD60" s="18">
        <v>30</v>
      </c>
      <c r="ME60" s="18">
        <v>0</v>
      </c>
      <c r="MF60" s="18">
        <v>500</v>
      </c>
      <c r="MG60" s="18">
        <v>0</v>
      </c>
      <c r="QX60" s="18" t="s">
        <v>1294</v>
      </c>
      <c r="QZ60" s="18" t="s">
        <v>1473</v>
      </c>
      <c r="RA60" s="18">
        <v>0</v>
      </c>
      <c r="RB60" s="18">
        <v>0</v>
      </c>
      <c r="RC60" s="18">
        <v>0</v>
      </c>
      <c r="RD60" s="18">
        <v>1</v>
      </c>
      <c r="RE60" s="18">
        <v>1</v>
      </c>
      <c r="RF60" s="18">
        <v>0</v>
      </c>
      <c r="RG60" s="18">
        <v>0</v>
      </c>
      <c r="RH60" s="18">
        <v>0</v>
      </c>
      <c r="RI60" s="18">
        <v>0</v>
      </c>
      <c r="RJ60" s="18">
        <v>0</v>
      </c>
      <c r="RK60" s="18">
        <v>0</v>
      </c>
      <c r="RL60" s="18">
        <v>0</v>
      </c>
      <c r="RM60" s="18">
        <v>0</v>
      </c>
      <c r="RN60" s="18">
        <v>0</v>
      </c>
      <c r="RO60" s="18">
        <v>0</v>
      </c>
      <c r="RP60" s="18">
        <v>0</v>
      </c>
      <c r="RR60" s="18" t="s">
        <v>1334</v>
      </c>
      <c r="RS60" s="18">
        <v>1</v>
      </c>
      <c r="RT60" s="18">
        <v>0</v>
      </c>
      <c r="RU60" s="18">
        <v>0</v>
      </c>
      <c r="RV60" s="18">
        <v>0</v>
      </c>
      <c r="RW60" s="18">
        <v>0</v>
      </c>
      <c r="RX60" s="18">
        <v>1</v>
      </c>
      <c r="RY60" s="18">
        <v>0</v>
      </c>
      <c r="RZ60" s="18">
        <v>0</v>
      </c>
      <c r="SA60" s="18">
        <v>0</v>
      </c>
      <c r="SB60" s="18">
        <v>0</v>
      </c>
      <c r="SC60" s="18">
        <v>0</v>
      </c>
      <c r="SF60" s="18" t="s">
        <v>1333</v>
      </c>
      <c r="SG60" s="18">
        <v>1</v>
      </c>
      <c r="SH60" s="18">
        <v>0</v>
      </c>
      <c r="SI60" s="18">
        <v>0</v>
      </c>
      <c r="SJ60" s="18">
        <v>0</v>
      </c>
      <c r="AQG60" s="18" t="s">
        <v>1335</v>
      </c>
      <c r="AQH60" s="18">
        <v>0</v>
      </c>
      <c r="AQI60" s="18">
        <v>0</v>
      </c>
      <c r="AQJ60" s="18">
        <v>1</v>
      </c>
      <c r="AQK60" s="18">
        <v>0</v>
      </c>
      <c r="AQL60" s="18">
        <v>0</v>
      </c>
      <c r="AQM60" s="18">
        <v>1</v>
      </c>
      <c r="AQN60" s="18">
        <v>0</v>
      </c>
      <c r="AQO60" s="18">
        <v>0</v>
      </c>
      <c r="AQP60" s="18">
        <v>0</v>
      </c>
      <c r="AQQ60" s="18">
        <v>0</v>
      </c>
      <c r="AQS60" s="18" t="s">
        <v>1414</v>
      </c>
      <c r="AQT60" s="18">
        <v>1</v>
      </c>
      <c r="AQU60" s="18">
        <v>0</v>
      </c>
      <c r="AQV60" s="18">
        <v>0</v>
      </c>
      <c r="AQW60" s="18">
        <v>1</v>
      </c>
      <c r="AQX60" s="18">
        <v>0</v>
      </c>
      <c r="AQY60" s="18">
        <v>0</v>
      </c>
      <c r="AQZ60" s="18">
        <v>0</v>
      </c>
      <c r="ARA60" s="18">
        <v>0</v>
      </c>
      <c r="ARB60" s="18">
        <v>0</v>
      </c>
      <c r="ARC60" s="18">
        <v>0</v>
      </c>
      <c r="ARD60" s="18">
        <v>0</v>
      </c>
      <c r="ARF60" s="18" t="s">
        <v>1328</v>
      </c>
      <c r="ARG60" s="18" t="s">
        <v>1312</v>
      </c>
      <c r="ARH60" s="18">
        <v>0</v>
      </c>
      <c r="ARI60" s="18">
        <v>1</v>
      </c>
      <c r="ARJ60" s="18">
        <v>0</v>
      </c>
      <c r="ARK60" s="18">
        <v>0</v>
      </c>
      <c r="ARL60" s="18">
        <v>0</v>
      </c>
      <c r="ARM60" s="18">
        <v>0</v>
      </c>
      <c r="ARN60" s="18" t="s">
        <v>1380</v>
      </c>
      <c r="ARO60" s="18" t="s">
        <v>1438</v>
      </c>
      <c r="ARP60" s="18">
        <v>0</v>
      </c>
      <c r="ARQ60" s="18">
        <v>0</v>
      </c>
      <c r="ARR60" s="18">
        <v>0</v>
      </c>
      <c r="ARS60" s="18">
        <v>0</v>
      </c>
      <c r="ART60" s="18">
        <v>0</v>
      </c>
      <c r="ARU60" s="18">
        <v>0</v>
      </c>
      <c r="ARV60" s="18">
        <v>1</v>
      </c>
      <c r="ARW60" s="18">
        <v>1</v>
      </c>
      <c r="ARX60" s="18">
        <v>0</v>
      </c>
      <c r="ARY60" s="18">
        <v>0</v>
      </c>
      <c r="ASA60" s="18" t="s">
        <v>1739</v>
      </c>
      <c r="ASB60" s="18" t="s">
        <v>1383</v>
      </c>
      <c r="ASC60" s="18" t="s">
        <v>1740</v>
      </c>
      <c r="ASD60" s="18">
        <v>0</v>
      </c>
      <c r="ASE60" s="18">
        <v>1</v>
      </c>
      <c r="ASF60" s="18">
        <v>1</v>
      </c>
      <c r="ASG60" s="18">
        <v>0</v>
      </c>
      <c r="ASH60" s="18">
        <v>1</v>
      </c>
      <c r="ASI60" s="18">
        <v>1</v>
      </c>
      <c r="ASJ60" s="18">
        <v>0</v>
      </c>
      <c r="ASK60" s="18">
        <v>0</v>
      </c>
      <c r="ASL60" s="18">
        <v>0</v>
      </c>
      <c r="ASN60" s="18" t="s">
        <v>1569</v>
      </c>
      <c r="ASO60" s="18">
        <v>0</v>
      </c>
      <c r="ASP60" s="18">
        <v>0</v>
      </c>
      <c r="ASQ60" s="18">
        <v>0</v>
      </c>
      <c r="ASR60" s="18">
        <v>1</v>
      </c>
      <c r="ASS60" s="18">
        <v>0</v>
      </c>
      <c r="AST60" s="18">
        <v>0</v>
      </c>
      <c r="ASU60" s="18">
        <v>0</v>
      </c>
      <c r="ASV60" s="18">
        <v>0</v>
      </c>
      <c r="ASW60" s="18">
        <v>0</v>
      </c>
      <c r="ASX60" s="18">
        <v>0</v>
      </c>
      <c r="ASZ60" s="18" t="s">
        <v>1422</v>
      </c>
      <c r="ATA60" s="18">
        <v>0</v>
      </c>
      <c r="ATB60" s="18">
        <v>0</v>
      </c>
      <c r="ATC60" s="18">
        <v>0</v>
      </c>
      <c r="ATD60" s="18">
        <v>0</v>
      </c>
      <c r="ATE60" s="18">
        <v>1</v>
      </c>
      <c r="ATF60" s="18">
        <v>0</v>
      </c>
      <c r="ATG60" s="18">
        <v>0</v>
      </c>
      <c r="ATH60" s="18">
        <v>0</v>
      </c>
      <c r="ATI60" s="18">
        <v>0</v>
      </c>
      <c r="ATK60" s="18" t="s">
        <v>1451</v>
      </c>
      <c r="ATL60" s="18">
        <v>0</v>
      </c>
      <c r="ATM60" s="18">
        <v>0</v>
      </c>
      <c r="ATN60" s="18">
        <v>0</v>
      </c>
      <c r="ATO60" s="18">
        <v>0</v>
      </c>
      <c r="ATP60" s="18">
        <v>1</v>
      </c>
      <c r="ATQ60" s="18">
        <v>1</v>
      </c>
      <c r="ATR60" s="18">
        <v>1</v>
      </c>
      <c r="ATS60" s="18">
        <v>0</v>
      </c>
      <c r="ATT60" s="18">
        <v>0</v>
      </c>
      <c r="ATV60" s="18" t="s">
        <v>1316</v>
      </c>
      <c r="ATW60" s="18" t="s">
        <v>1315</v>
      </c>
      <c r="ATZ60" s="18" t="s">
        <v>1316</v>
      </c>
      <c r="AUA60" s="18" t="s">
        <v>1294</v>
      </c>
      <c r="AUC60" s="18" t="s">
        <v>1741</v>
      </c>
      <c r="AUI60" s="18">
        <v>431737230</v>
      </c>
      <c r="AUJ60" s="144">
        <v>45072.487766203703</v>
      </c>
      <c r="AUM60" s="18" t="s">
        <v>1319</v>
      </c>
      <c r="AUN60" s="18" t="s">
        <v>1320</v>
      </c>
      <c r="AUO60" s="18" t="s">
        <v>1321</v>
      </c>
    </row>
    <row r="61" spans="1:534 1125:1237">
      <c r="A61" s="18">
        <v>60</v>
      </c>
      <c r="B61" s="18" t="s">
        <v>1742</v>
      </c>
      <c r="C61" s="144">
        <v>45072</v>
      </c>
      <c r="D61" s="18" t="s">
        <v>1363</v>
      </c>
      <c r="E61" s="18" t="s">
        <v>1364</v>
      </c>
      <c r="F61" s="144">
        <v>45072.394944166663</v>
      </c>
      <c r="G61" s="144">
        <v>45072.401204837974</v>
      </c>
      <c r="H61" s="18" t="s">
        <v>1286</v>
      </c>
      <c r="K61" s="18" t="s">
        <v>1365</v>
      </c>
      <c r="L61" s="144">
        <v>45072</v>
      </c>
      <c r="M61" s="18" t="s">
        <v>1366</v>
      </c>
      <c r="N61" s="18" t="s">
        <v>1367</v>
      </c>
      <c r="O61" s="18" t="s">
        <v>1368</v>
      </c>
      <c r="P61" s="18" t="s">
        <v>1291</v>
      </c>
      <c r="S61" s="18" t="s">
        <v>1369</v>
      </c>
      <c r="T61" s="18" t="s">
        <v>1370</v>
      </c>
      <c r="V61" s="18" t="s">
        <v>1294</v>
      </c>
      <c r="X61" s="18" t="s">
        <v>1295</v>
      </c>
      <c r="AA61" s="18" t="s">
        <v>1372</v>
      </c>
      <c r="AB61" s="18">
        <v>0</v>
      </c>
      <c r="AC61" s="18">
        <v>0</v>
      </c>
      <c r="AD61" s="18">
        <v>0</v>
      </c>
      <c r="AE61" s="18">
        <v>1</v>
      </c>
      <c r="AF61" s="18">
        <v>1</v>
      </c>
      <c r="EK61" s="18" t="s">
        <v>1372</v>
      </c>
      <c r="EL61" s="18">
        <v>0</v>
      </c>
      <c r="EM61" s="18">
        <v>0</v>
      </c>
      <c r="EN61" s="18">
        <v>0</v>
      </c>
      <c r="EO61" s="18">
        <v>0</v>
      </c>
      <c r="EP61" s="18">
        <v>1</v>
      </c>
      <c r="EQ61" s="18">
        <v>1</v>
      </c>
      <c r="JB61" s="18" t="s">
        <v>1743</v>
      </c>
      <c r="JC61" s="18">
        <v>0</v>
      </c>
      <c r="JD61" s="18">
        <v>0</v>
      </c>
      <c r="JE61" s="18">
        <v>0</v>
      </c>
      <c r="JF61" s="18">
        <v>1</v>
      </c>
      <c r="JG61" s="18">
        <v>1</v>
      </c>
      <c r="JH61" s="18">
        <v>0</v>
      </c>
      <c r="JI61" s="18">
        <v>0</v>
      </c>
      <c r="JJ61" s="18">
        <v>0</v>
      </c>
      <c r="JK61" s="18">
        <v>0</v>
      </c>
      <c r="JL61" s="18">
        <v>0</v>
      </c>
      <c r="JM61" s="18">
        <v>0</v>
      </c>
      <c r="JN61" s="18">
        <v>0</v>
      </c>
      <c r="JO61" s="18">
        <v>0</v>
      </c>
      <c r="JP61" s="18">
        <v>0</v>
      </c>
      <c r="JQ61" s="18">
        <v>0</v>
      </c>
      <c r="JR61" s="18">
        <v>0</v>
      </c>
      <c r="JS61" s="18">
        <v>2</v>
      </c>
      <c r="JT61" s="18">
        <v>4</v>
      </c>
      <c r="LM61" s="18" t="s">
        <v>1298</v>
      </c>
      <c r="LN61" s="18">
        <v>7500</v>
      </c>
      <c r="LO61" s="18" t="s">
        <v>1300</v>
      </c>
      <c r="LR61" s="18">
        <v>30</v>
      </c>
      <c r="LS61" s="18">
        <v>30</v>
      </c>
      <c r="LT61" s="18">
        <v>1</v>
      </c>
      <c r="LU61" s="18">
        <v>100</v>
      </c>
      <c r="LV61" s="18">
        <v>0</v>
      </c>
      <c r="LX61" s="18" t="s">
        <v>1298</v>
      </c>
      <c r="LY61" s="18">
        <v>5000</v>
      </c>
      <c r="LZ61" s="18" t="s">
        <v>1300</v>
      </c>
      <c r="MC61" s="18">
        <v>30</v>
      </c>
      <c r="MD61" s="18">
        <v>30</v>
      </c>
      <c r="ME61" s="18">
        <v>1</v>
      </c>
      <c r="MF61" s="18">
        <v>200</v>
      </c>
      <c r="MG61" s="18">
        <v>0</v>
      </c>
      <c r="QX61" s="18" t="s">
        <v>1294</v>
      </c>
      <c r="QZ61" s="18" t="s">
        <v>1473</v>
      </c>
      <c r="RA61" s="18">
        <v>0</v>
      </c>
      <c r="RB61" s="18">
        <v>0</v>
      </c>
      <c r="RC61" s="18">
        <v>0</v>
      </c>
      <c r="RD61" s="18">
        <v>1</v>
      </c>
      <c r="RE61" s="18">
        <v>1</v>
      </c>
      <c r="RF61" s="18">
        <v>0</v>
      </c>
      <c r="RG61" s="18">
        <v>0</v>
      </c>
      <c r="RH61" s="18">
        <v>0</v>
      </c>
      <c r="RI61" s="18">
        <v>0</v>
      </c>
      <c r="RJ61" s="18">
        <v>0</v>
      </c>
      <c r="RK61" s="18">
        <v>0</v>
      </c>
      <c r="RL61" s="18">
        <v>0</v>
      </c>
      <c r="RM61" s="18">
        <v>0</v>
      </c>
      <c r="RN61" s="18">
        <v>0</v>
      </c>
      <c r="RO61" s="18">
        <v>0</v>
      </c>
      <c r="RP61" s="18">
        <v>0</v>
      </c>
      <c r="RR61" s="18" t="s">
        <v>1488</v>
      </c>
      <c r="RS61" s="18">
        <v>1</v>
      </c>
      <c r="RT61" s="18">
        <v>0</v>
      </c>
      <c r="RU61" s="18">
        <v>0</v>
      </c>
      <c r="RV61" s="18">
        <v>1</v>
      </c>
      <c r="RW61" s="18">
        <v>0</v>
      </c>
      <c r="RX61" s="18">
        <v>1</v>
      </c>
      <c r="RY61" s="18">
        <v>0</v>
      </c>
      <c r="RZ61" s="18">
        <v>0</v>
      </c>
      <c r="SA61" s="18">
        <v>0</v>
      </c>
      <c r="SB61" s="18">
        <v>0</v>
      </c>
      <c r="SC61" s="18">
        <v>0</v>
      </c>
      <c r="SF61" s="18" t="s">
        <v>1324</v>
      </c>
      <c r="SG61" s="18">
        <v>0</v>
      </c>
      <c r="SH61" s="18">
        <v>1</v>
      </c>
      <c r="SI61" s="18">
        <v>0</v>
      </c>
      <c r="SJ61" s="18">
        <v>0</v>
      </c>
      <c r="SK61" s="18" t="s">
        <v>1473</v>
      </c>
      <c r="SL61" s="18">
        <v>0</v>
      </c>
      <c r="SM61" s="18">
        <v>0</v>
      </c>
      <c r="SN61" s="18">
        <v>0</v>
      </c>
      <c r="SO61" s="18">
        <v>1</v>
      </c>
      <c r="SP61" s="18">
        <v>1</v>
      </c>
      <c r="SQ61" s="18">
        <v>0</v>
      </c>
      <c r="SR61" s="18">
        <v>0</v>
      </c>
      <c r="SS61" s="18">
        <v>0</v>
      </c>
      <c r="ST61" s="18">
        <v>0</v>
      </c>
      <c r="SU61" s="18">
        <v>0</v>
      </c>
      <c r="SV61" s="18">
        <v>0</v>
      </c>
      <c r="SW61" s="18">
        <v>0</v>
      </c>
      <c r="SX61" s="18">
        <v>0</v>
      </c>
      <c r="SY61" s="18">
        <v>0</v>
      </c>
      <c r="SZ61" s="18">
        <v>0</v>
      </c>
      <c r="TA61" s="18">
        <v>0</v>
      </c>
      <c r="TB61" s="18" t="s">
        <v>1427</v>
      </c>
      <c r="TC61" s="18">
        <v>0</v>
      </c>
      <c r="TD61" s="18">
        <v>0</v>
      </c>
      <c r="TE61" s="18">
        <v>0</v>
      </c>
      <c r="TF61" s="18">
        <v>0</v>
      </c>
      <c r="TG61" s="18">
        <v>0</v>
      </c>
      <c r="TH61" s="18">
        <v>1</v>
      </c>
      <c r="TI61" s="18">
        <v>0</v>
      </c>
      <c r="TJ61" s="18">
        <v>0</v>
      </c>
      <c r="TK61" s="18">
        <v>1</v>
      </c>
      <c r="TL61" s="18">
        <v>0</v>
      </c>
      <c r="TM61" s="18">
        <v>0</v>
      </c>
      <c r="TN61" s="18">
        <v>0</v>
      </c>
      <c r="AQG61" s="18" t="s">
        <v>1335</v>
      </c>
      <c r="AQH61" s="18">
        <v>0</v>
      </c>
      <c r="AQI61" s="18">
        <v>0</v>
      </c>
      <c r="AQJ61" s="18">
        <v>1</v>
      </c>
      <c r="AQK61" s="18">
        <v>0</v>
      </c>
      <c r="AQL61" s="18">
        <v>0</v>
      </c>
      <c r="AQM61" s="18">
        <v>1</v>
      </c>
      <c r="AQN61" s="18">
        <v>0</v>
      </c>
      <c r="AQO61" s="18">
        <v>0</v>
      </c>
      <c r="AQP61" s="18">
        <v>0</v>
      </c>
      <c r="AQQ61" s="18">
        <v>0</v>
      </c>
      <c r="AQS61" s="18" t="s">
        <v>1414</v>
      </c>
      <c r="AQT61" s="18">
        <v>1</v>
      </c>
      <c r="AQU61" s="18">
        <v>0</v>
      </c>
      <c r="AQV61" s="18">
        <v>0</v>
      </c>
      <c r="AQW61" s="18">
        <v>1</v>
      </c>
      <c r="AQX61" s="18">
        <v>0</v>
      </c>
      <c r="AQY61" s="18">
        <v>0</v>
      </c>
      <c r="AQZ61" s="18">
        <v>0</v>
      </c>
      <c r="ARA61" s="18">
        <v>0</v>
      </c>
      <c r="ARB61" s="18">
        <v>0</v>
      </c>
      <c r="ARC61" s="18">
        <v>0</v>
      </c>
      <c r="ARD61" s="18">
        <v>0</v>
      </c>
      <c r="ARF61" s="18" t="s">
        <v>1328</v>
      </c>
      <c r="ARG61" s="18" t="s">
        <v>1312</v>
      </c>
      <c r="ARH61" s="18">
        <v>0</v>
      </c>
      <c r="ARI61" s="18">
        <v>1</v>
      </c>
      <c r="ARJ61" s="18">
        <v>0</v>
      </c>
      <c r="ARK61" s="18">
        <v>0</v>
      </c>
      <c r="ARL61" s="18">
        <v>0</v>
      </c>
      <c r="ARM61" s="18">
        <v>0</v>
      </c>
      <c r="ARN61" s="18" t="s">
        <v>1294</v>
      </c>
      <c r="ARO61" s="18" t="s">
        <v>1315</v>
      </c>
      <c r="ARP61" s="18">
        <v>0</v>
      </c>
      <c r="ARQ61" s="18">
        <v>0</v>
      </c>
      <c r="ARR61" s="18">
        <v>0</v>
      </c>
      <c r="ARS61" s="18">
        <v>0</v>
      </c>
      <c r="ART61" s="18">
        <v>0</v>
      </c>
      <c r="ARU61" s="18">
        <v>0</v>
      </c>
      <c r="ARV61" s="18">
        <v>0</v>
      </c>
      <c r="ARW61" s="18">
        <v>0</v>
      </c>
      <c r="ARX61" s="18">
        <v>1</v>
      </c>
      <c r="ARY61" s="18">
        <v>0</v>
      </c>
      <c r="ASB61" s="18" t="s">
        <v>1383</v>
      </c>
      <c r="ASC61" s="18" t="s">
        <v>1604</v>
      </c>
      <c r="ASD61" s="18">
        <v>0</v>
      </c>
      <c r="ASE61" s="18">
        <v>0</v>
      </c>
      <c r="ASF61" s="18">
        <v>1</v>
      </c>
      <c r="ASG61" s="18">
        <v>0</v>
      </c>
      <c r="ASH61" s="18">
        <v>1</v>
      </c>
      <c r="ASI61" s="18">
        <v>1</v>
      </c>
      <c r="ASJ61" s="18">
        <v>0</v>
      </c>
      <c r="ASK61" s="18">
        <v>0</v>
      </c>
      <c r="ASL61" s="18">
        <v>0</v>
      </c>
      <c r="ASN61" s="18" t="s">
        <v>1569</v>
      </c>
      <c r="ASO61" s="18">
        <v>0</v>
      </c>
      <c r="ASP61" s="18">
        <v>0</v>
      </c>
      <c r="ASQ61" s="18">
        <v>0</v>
      </c>
      <c r="ASR61" s="18">
        <v>1</v>
      </c>
      <c r="ASS61" s="18">
        <v>0</v>
      </c>
      <c r="AST61" s="18">
        <v>0</v>
      </c>
      <c r="ASU61" s="18">
        <v>0</v>
      </c>
      <c r="ASV61" s="18">
        <v>0</v>
      </c>
      <c r="ASW61" s="18">
        <v>0</v>
      </c>
      <c r="ASX61" s="18">
        <v>0</v>
      </c>
      <c r="ASZ61" s="18" t="s">
        <v>1422</v>
      </c>
      <c r="ATA61" s="18">
        <v>0</v>
      </c>
      <c r="ATB61" s="18">
        <v>0</v>
      </c>
      <c r="ATC61" s="18">
        <v>0</v>
      </c>
      <c r="ATD61" s="18">
        <v>0</v>
      </c>
      <c r="ATE61" s="18">
        <v>1</v>
      </c>
      <c r="ATF61" s="18">
        <v>0</v>
      </c>
      <c r="ATG61" s="18">
        <v>0</v>
      </c>
      <c r="ATH61" s="18">
        <v>0</v>
      </c>
      <c r="ATI61" s="18">
        <v>0</v>
      </c>
      <c r="ATK61" s="18" t="s">
        <v>1451</v>
      </c>
      <c r="ATL61" s="18">
        <v>0</v>
      </c>
      <c r="ATM61" s="18">
        <v>0</v>
      </c>
      <c r="ATN61" s="18">
        <v>0</v>
      </c>
      <c r="ATO61" s="18">
        <v>0</v>
      </c>
      <c r="ATP61" s="18">
        <v>1</v>
      </c>
      <c r="ATQ61" s="18">
        <v>1</v>
      </c>
      <c r="ATR61" s="18">
        <v>1</v>
      </c>
      <c r="ATS61" s="18">
        <v>0</v>
      </c>
      <c r="ATT61" s="18">
        <v>0</v>
      </c>
      <c r="ATV61" s="18" t="s">
        <v>1316</v>
      </c>
      <c r="ATW61" s="18" t="s">
        <v>1294</v>
      </c>
      <c r="ATY61" s="18" t="s">
        <v>1591</v>
      </c>
      <c r="ATZ61" s="18" t="s">
        <v>1316</v>
      </c>
      <c r="AUA61" s="18" t="s">
        <v>1294</v>
      </c>
      <c r="AUC61" s="18" t="s">
        <v>1741</v>
      </c>
      <c r="AUI61" s="18">
        <v>431737243</v>
      </c>
      <c r="AUJ61" s="144">
        <v>45072.487777777773</v>
      </c>
      <c r="AUM61" s="18" t="s">
        <v>1319</v>
      </c>
      <c r="AUN61" s="18" t="s">
        <v>1320</v>
      </c>
      <c r="AUO61" s="18" t="s">
        <v>1321</v>
      </c>
    </row>
    <row r="62" spans="1:534 1125:1237">
      <c r="A62" s="18">
        <v>61</v>
      </c>
      <c r="B62" s="18" t="s">
        <v>1744</v>
      </c>
      <c r="C62" s="144">
        <v>45072</v>
      </c>
      <c r="D62" s="18" t="s">
        <v>1363</v>
      </c>
      <c r="E62" s="18" t="s">
        <v>1364</v>
      </c>
      <c r="F62" s="144">
        <v>45072.434005613417</v>
      </c>
      <c r="G62" s="144">
        <v>45072.43869195602</v>
      </c>
      <c r="H62" s="18" t="s">
        <v>1286</v>
      </c>
      <c r="K62" s="18" t="s">
        <v>1365</v>
      </c>
      <c r="L62" s="144">
        <v>45072</v>
      </c>
      <c r="M62" s="18" t="s">
        <v>1366</v>
      </c>
      <c r="N62" s="18" t="s">
        <v>1367</v>
      </c>
      <c r="O62" s="18" t="s">
        <v>1368</v>
      </c>
      <c r="P62" s="18" t="s">
        <v>1291</v>
      </c>
      <c r="S62" s="18" t="s">
        <v>1369</v>
      </c>
      <c r="T62" s="18" t="s">
        <v>1370</v>
      </c>
      <c r="V62" s="18" t="s">
        <v>1294</v>
      </c>
      <c r="X62" s="18" t="s">
        <v>1295</v>
      </c>
      <c r="AA62" s="18" t="s">
        <v>1372</v>
      </c>
      <c r="AB62" s="18">
        <v>0</v>
      </c>
      <c r="AC62" s="18">
        <v>0</v>
      </c>
      <c r="AD62" s="18">
        <v>0</v>
      </c>
      <c r="AE62" s="18">
        <v>1</v>
      </c>
      <c r="AF62" s="18">
        <v>1</v>
      </c>
      <c r="EK62" s="18" t="s">
        <v>1372</v>
      </c>
      <c r="EL62" s="18">
        <v>0</v>
      </c>
      <c r="EM62" s="18">
        <v>0</v>
      </c>
      <c r="EN62" s="18">
        <v>0</v>
      </c>
      <c r="EO62" s="18">
        <v>0</v>
      </c>
      <c r="EP62" s="18">
        <v>1</v>
      </c>
      <c r="EQ62" s="18">
        <v>1</v>
      </c>
      <c r="JB62" s="18" t="s">
        <v>1665</v>
      </c>
      <c r="JC62" s="18">
        <v>0</v>
      </c>
      <c r="JD62" s="18">
        <v>0</v>
      </c>
      <c r="JE62" s="18">
        <v>0</v>
      </c>
      <c r="JF62" s="18">
        <v>0</v>
      </c>
      <c r="JG62" s="18">
        <v>0</v>
      </c>
      <c r="JH62" s="18">
        <v>0</v>
      </c>
      <c r="JI62" s="18">
        <v>0</v>
      </c>
      <c r="JJ62" s="18">
        <v>0</v>
      </c>
      <c r="JK62" s="18">
        <v>0</v>
      </c>
      <c r="JL62" s="18">
        <v>0</v>
      </c>
      <c r="JM62" s="18">
        <v>0</v>
      </c>
      <c r="JN62" s="18">
        <v>1</v>
      </c>
      <c r="JO62" s="18">
        <v>0</v>
      </c>
      <c r="JP62" s="18">
        <v>0</v>
      </c>
      <c r="JQ62" s="18">
        <v>0</v>
      </c>
      <c r="JR62" s="18">
        <v>0</v>
      </c>
      <c r="JS62" s="18">
        <v>1</v>
      </c>
      <c r="JT62" s="18">
        <v>3</v>
      </c>
      <c r="PC62" s="18" t="s">
        <v>1298</v>
      </c>
      <c r="PD62" s="18">
        <v>2000</v>
      </c>
      <c r="PE62" s="18" t="s">
        <v>1300</v>
      </c>
      <c r="PH62" s="18">
        <v>10</v>
      </c>
      <c r="PI62" s="18">
        <v>30</v>
      </c>
      <c r="PJ62" s="18">
        <v>1</v>
      </c>
      <c r="PK62" s="18">
        <v>400</v>
      </c>
      <c r="PL62" s="18">
        <v>0</v>
      </c>
      <c r="QX62" s="18" t="s">
        <v>1294</v>
      </c>
      <c r="QZ62" s="18" t="s">
        <v>1665</v>
      </c>
      <c r="RA62" s="18">
        <v>0</v>
      </c>
      <c r="RB62" s="18">
        <v>0</v>
      </c>
      <c r="RC62" s="18">
        <v>0</v>
      </c>
      <c r="RD62" s="18">
        <v>0</v>
      </c>
      <c r="RE62" s="18">
        <v>0</v>
      </c>
      <c r="RF62" s="18">
        <v>0</v>
      </c>
      <c r="RG62" s="18">
        <v>0</v>
      </c>
      <c r="RH62" s="18">
        <v>0</v>
      </c>
      <c r="RI62" s="18">
        <v>0</v>
      </c>
      <c r="RJ62" s="18">
        <v>0</v>
      </c>
      <c r="RK62" s="18">
        <v>0</v>
      </c>
      <c r="RL62" s="18">
        <v>1</v>
      </c>
      <c r="RM62" s="18">
        <v>0</v>
      </c>
      <c r="RN62" s="18">
        <v>0</v>
      </c>
      <c r="RO62" s="18">
        <v>0</v>
      </c>
      <c r="RP62" s="18">
        <v>0</v>
      </c>
      <c r="RR62" s="18" t="s">
        <v>1334</v>
      </c>
      <c r="RS62" s="18">
        <v>1</v>
      </c>
      <c r="RT62" s="18">
        <v>0</v>
      </c>
      <c r="RU62" s="18">
        <v>0</v>
      </c>
      <c r="RV62" s="18">
        <v>0</v>
      </c>
      <c r="RW62" s="18">
        <v>0</v>
      </c>
      <c r="RX62" s="18">
        <v>1</v>
      </c>
      <c r="RY62" s="18">
        <v>0</v>
      </c>
      <c r="RZ62" s="18">
        <v>0</v>
      </c>
      <c r="SA62" s="18">
        <v>0</v>
      </c>
      <c r="SB62" s="18">
        <v>0</v>
      </c>
      <c r="SC62" s="18">
        <v>0</v>
      </c>
      <c r="SF62" s="18" t="s">
        <v>1333</v>
      </c>
      <c r="SG62" s="18">
        <v>1</v>
      </c>
      <c r="SH62" s="18">
        <v>0</v>
      </c>
      <c r="SI62" s="18">
        <v>0</v>
      </c>
      <c r="SJ62" s="18">
        <v>0</v>
      </c>
      <c r="AQG62" s="18" t="s">
        <v>1335</v>
      </c>
      <c r="AQH62" s="18">
        <v>0</v>
      </c>
      <c r="AQI62" s="18">
        <v>0</v>
      </c>
      <c r="AQJ62" s="18">
        <v>1</v>
      </c>
      <c r="AQK62" s="18">
        <v>0</v>
      </c>
      <c r="AQL62" s="18">
        <v>0</v>
      </c>
      <c r="AQM62" s="18">
        <v>1</v>
      </c>
      <c r="AQN62" s="18">
        <v>0</v>
      </c>
      <c r="AQO62" s="18">
        <v>0</v>
      </c>
      <c r="AQP62" s="18">
        <v>0</v>
      </c>
      <c r="AQQ62" s="18">
        <v>0</v>
      </c>
      <c r="AQS62" s="18" t="s">
        <v>1414</v>
      </c>
      <c r="AQT62" s="18">
        <v>1</v>
      </c>
      <c r="AQU62" s="18">
        <v>0</v>
      </c>
      <c r="AQV62" s="18">
        <v>0</v>
      </c>
      <c r="AQW62" s="18">
        <v>1</v>
      </c>
      <c r="AQX62" s="18">
        <v>0</v>
      </c>
      <c r="AQY62" s="18">
        <v>0</v>
      </c>
      <c r="AQZ62" s="18">
        <v>0</v>
      </c>
      <c r="ARA62" s="18">
        <v>0</v>
      </c>
      <c r="ARB62" s="18">
        <v>0</v>
      </c>
      <c r="ARC62" s="18">
        <v>0</v>
      </c>
      <c r="ARD62" s="18">
        <v>0</v>
      </c>
      <c r="ARF62" s="18" t="s">
        <v>1328</v>
      </c>
      <c r="ARG62" s="18" t="s">
        <v>1312</v>
      </c>
      <c r="ARH62" s="18">
        <v>0</v>
      </c>
      <c r="ARI62" s="18">
        <v>1</v>
      </c>
      <c r="ARJ62" s="18">
        <v>0</v>
      </c>
      <c r="ARK62" s="18">
        <v>0</v>
      </c>
      <c r="ARL62" s="18">
        <v>0</v>
      </c>
      <c r="ARM62" s="18">
        <v>0</v>
      </c>
      <c r="ARN62" s="18" t="s">
        <v>1294</v>
      </c>
      <c r="ARO62" s="18" t="s">
        <v>1315</v>
      </c>
      <c r="ARP62" s="18">
        <v>0</v>
      </c>
      <c r="ARQ62" s="18">
        <v>0</v>
      </c>
      <c r="ARR62" s="18">
        <v>0</v>
      </c>
      <c r="ARS62" s="18">
        <v>0</v>
      </c>
      <c r="ART62" s="18">
        <v>0</v>
      </c>
      <c r="ARU62" s="18">
        <v>0</v>
      </c>
      <c r="ARV62" s="18">
        <v>0</v>
      </c>
      <c r="ARW62" s="18">
        <v>0</v>
      </c>
      <c r="ARX62" s="18">
        <v>1</v>
      </c>
      <c r="ARY62" s="18">
        <v>0</v>
      </c>
      <c r="ASB62" s="18" t="s">
        <v>1383</v>
      </c>
      <c r="ASC62" s="18" t="s">
        <v>1590</v>
      </c>
      <c r="ASD62" s="18">
        <v>0</v>
      </c>
      <c r="ASE62" s="18">
        <v>0</v>
      </c>
      <c r="ASF62" s="18">
        <v>1</v>
      </c>
      <c r="ASG62" s="18">
        <v>0</v>
      </c>
      <c r="ASH62" s="18">
        <v>1</v>
      </c>
      <c r="ASI62" s="18">
        <v>1</v>
      </c>
      <c r="ASJ62" s="18">
        <v>0</v>
      </c>
      <c r="ASK62" s="18">
        <v>0</v>
      </c>
      <c r="ASL62" s="18">
        <v>0</v>
      </c>
      <c r="ASN62" s="18" t="s">
        <v>1569</v>
      </c>
      <c r="ASO62" s="18">
        <v>0</v>
      </c>
      <c r="ASP62" s="18">
        <v>0</v>
      </c>
      <c r="ASQ62" s="18">
        <v>0</v>
      </c>
      <c r="ASR62" s="18">
        <v>1</v>
      </c>
      <c r="ASS62" s="18">
        <v>0</v>
      </c>
      <c r="AST62" s="18">
        <v>0</v>
      </c>
      <c r="ASU62" s="18">
        <v>0</v>
      </c>
      <c r="ASV62" s="18">
        <v>0</v>
      </c>
      <c r="ASW62" s="18">
        <v>0</v>
      </c>
      <c r="ASX62" s="18">
        <v>0</v>
      </c>
      <c r="ASZ62" s="18" t="s">
        <v>1422</v>
      </c>
      <c r="ATA62" s="18">
        <v>0</v>
      </c>
      <c r="ATB62" s="18">
        <v>0</v>
      </c>
      <c r="ATC62" s="18">
        <v>0</v>
      </c>
      <c r="ATD62" s="18">
        <v>0</v>
      </c>
      <c r="ATE62" s="18">
        <v>1</v>
      </c>
      <c r="ATF62" s="18">
        <v>0</v>
      </c>
      <c r="ATG62" s="18">
        <v>0</v>
      </c>
      <c r="ATH62" s="18">
        <v>0</v>
      </c>
      <c r="ATI62" s="18">
        <v>0</v>
      </c>
      <c r="ATK62" s="18" t="s">
        <v>1451</v>
      </c>
      <c r="ATL62" s="18">
        <v>0</v>
      </c>
      <c r="ATM62" s="18">
        <v>0</v>
      </c>
      <c r="ATN62" s="18">
        <v>0</v>
      </c>
      <c r="ATO62" s="18">
        <v>0</v>
      </c>
      <c r="ATP62" s="18">
        <v>1</v>
      </c>
      <c r="ATQ62" s="18">
        <v>1</v>
      </c>
      <c r="ATR62" s="18">
        <v>1</v>
      </c>
      <c r="ATS62" s="18">
        <v>0</v>
      </c>
      <c r="ATT62" s="18">
        <v>0</v>
      </c>
      <c r="ATV62" s="18" t="s">
        <v>1316</v>
      </c>
      <c r="ATW62" s="18" t="s">
        <v>1315</v>
      </c>
      <c r="ATZ62" s="18" t="s">
        <v>1316</v>
      </c>
      <c r="AUA62" s="18" t="s">
        <v>1294</v>
      </c>
      <c r="AUC62" s="18" t="s">
        <v>1538</v>
      </c>
      <c r="AUI62" s="18">
        <v>431737257</v>
      </c>
      <c r="AUJ62" s="144">
        <v>45072.487789351857</v>
      </c>
      <c r="AUM62" s="18" t="s">
        <v>1319</v>
      </c>
      <c r="AUN62" s="18" t="s">
        <v>1320</v>
      </c>
      <c r="AUO62" s="18" t="s">
        <v>1321</v>
      </c>
    </row>
    <row r="63" spans="1:534 1125:1237">
      <c r="A63" s="18">
        <v>62</v>
      </c>
      <c r="B63" s="18" t="s">
        <v>1745</v>
      </c>
      <c r="C63" s="144">
        <v>45072</v>
      </c>
      <c r="D63" s="18" t="s">
        <v>1363</v>
      </c>
      <c r="E63" s="18" t="s">
        <v>1364</v>
      </c>
      <c r="F63" s="144">
        <v>45072.43906582176</v>
      </c>
      <c r="G63" s="144">
        <v>45072.442825682869</v>
      </c>
      <c r="H63" s="18" t="s">
        <v>1286</v>
      </c>
      <c r="K63" s="18" t="s">
        <v>1365</v>
      </c>
      <c r="L63" s="144">
        <v>45072</v>
      </c>
      <c r="M63" s="18" t="s">
        <v>1366</v>
      </c>
      <c r="N63" s="18" t="s">
        <v>1367</v>
      </c>
      <c r="O63" s="18" t="s">
        <v>1368</v>
      </c>
      <c r="P63" s="18" t="s">
        <v>1291</v>
      </c>
      <c r="S63" s="18" t="s">
        <v>1369</v>
      </c>
      <c r="T63" s="18" t="s">
        <v>1370</v>
      </c>
      <c r="V63" s="18" t="s">
        <v>1294</v>
      </c>
      <c r="X63" s="18" t="s">
        <v>1295</v>
      </c>
      <c r="AA63" s="18" t="s">
        <v>1372</v>
      </c>
      <c r="AB63" s="18">
        <v>0</v>
      </c>
      <c r="AC63" s="18">
        <v>0</v>
      </c>
      <c r="AD63" s="18">
        <v>0</v>
      </c>
      <c r="AE63" s="18">
        <v>1</v>
      </c>
      <c r="AF63" s="18">
        <v>1</v>
      </c>
      <c r="EK63" s="18" t="s">
        <v>1372</v>
      </c>
      <c r="EL63" s="18">
        <v>0</v>
      </c>
      <c r="EM63" s="18">
        <v>0</v>
      </c>
      <c r="EN63" s="18">
        <v>0</v>
      </c>
      <c r="EO63" s="18">
        <v>0</v>
      </c>
      <c r="EP63" s="18">
        <v>1</v>
      </c>
      <c r="EQ63" s="18">
        <v>1</v>
      </c>
      <c r="JB63" s="18" t="s">
        <v>1665</v>
      </c>
      <c r="JC63" s="18">
        <v>0</v>
      </c>
      <c r="JD63" s="18">
        <v>0</v>
      </c>
      <c r="JE63" s="18">
        <v>0</v>
      </c>
      <c r="JF63" s="18">
        <v>0</v>
      </c>
      <c r="JG63" s="18">
        <v>0</v>
      </c>
      <c r="JH63" s="18">
        <v>0</v>
      </c>
      <c r="JI63" s="18">
        <v>0</v>
      </c>
      <c r="JJ63" s="18">
        <v>0</v>
      </c>
      <c r="JK63" s="18">
        <v>0</v>
      </c>
      <c r="JL63" s="18">
        <v>0</v>
      </c>
      <c r="JM63" s="18">
        <v>0</v>
      </c>
      <c r="JN63" s="18">
        <v>1</v>
      </c>
      <c r="JO63" s="18">
        <v>0</v>
      </c>
      <c r="JP63" s="18">
        <v>0</v>
      </c>
      <c r="JQ63" s="18">
        <v>0</v>
      </c>
      <c r="JR63" s="18">
        <v>0</v>
      </c>
      <c r="JS63" s="18">
        <v>1</v>
      </c>
      <c r="JT63" s="18">
        <v>3</v>
      </c>
      <c r="PC63" s="18" t="s">
        <v>1298</v>
      </c>
      <c r="PD63" s="18">
        <v>2000</v>
      </c>
      <c r="PE63" s="18" t="s">
        <v>1300</v>
      </c>
      <c r="PH63" s="18">
        <v>30</v>
      </c>
      <c r="PI63" s="18">
        <v>30</v>
      </c>
      <c r="PJ63" s="18">
        <v>1</v>
      </c>
      <c r="PK63" s="18">
        <v>300</v>
      </c>
      <c r="PL63" s="18">
        <v>0</v>
      </c>
      <c r="QX63" s="18" t="s">
        <v>1294</v>
      </c>
      <c r="QZ63" s="18" t="s">
        <v>1665</v>
      </c>
      <c r="RA63" s="18">
        <v>0</v>
      </c>
      <c r="RB63" s="18">
        <v>0</v>
      </c>
      <c r="RC63" s="18">
        <v>0</v>
      </c>
      <c r="RD63" s="18">
        <v>0</v>
      </c>
      <c r="RE63" s="18">
        <v>0</v>
      </c>
      <c r="RF63" s="18">
        <v>0</v>
      </c>
      <c r="RG63" s="18">
        <v>0</v>
      </c>
      <c r="RH63" s="18">
        <v>0</v>
      </c>
      <c r="RI63" s="18">
        <v>0</v>
      </c>
      <c r="RJ63" s="18">
        <v>0</v>
      </c>
      <c r="RK63" s="18">
        <v>0</v>
      </c>
      <c r="RL63" s="18">
        <v>1</v>
      </c>
      <c r="RM63" s="18">
        <v>0</v>
      </c>
      <c r="RN63" s="18">
        <v>0</v>
      </c>
      <c r="RO63" s="18">
        <v>0</v>
      </c>
      <c r="RP63" s="18">
        <v>0</v>
      </c>
      <c r="RR63" s="18" t="s">
        <v>1334</v>
      </c>
      <c r="RS63" s="18">
        <v>1</v>
      </c>
      <c r="RT63" s="18">
        <v>0</v>
      </c>
      <c r="RU63" s="18">
        <v>0</v>
      </c>
      <c r="RV63" s="18">
        <v>0</v>
      </c>
      <c r="RW63" s="18">
        <v>0</v>
      </c>
      <c r="RX63" s="18">
        <v>1</v>
      </c>
      <c r="RY63" s="18">
        <v>0</v>
      </c>
      <c r="RZ63" s="18">
        <v>0</v>
      </c>
      <c r="SA63" s="18">
        <v>0</v>
      </c>
      <c r="SB63" s="18">
        <v>0</v>
      </c>
      <c r="SC63" s="18">
        <v>0</v>
      </c>
      <c r="SF63" s="18" t="s">
        <v>1333</v>
      </c>
      <c r="SG63" s="18">
        <v>1</v>
      </c>
      <c r="SH63" s="18">
        <v>0</v>
      </c>
      <c r="SI63" s="18">
        <v>0</v>
      </c>
      <c r="SJ63" s="18">
        <v>0</v>
      </c>
      <c r="AQG63" s="18" t="s">
        <v>1395</v>
      </c>
      <c r="AQH63" s="18">
        <v>0</v>
      </c>
      <c r="AQI63" s="18">
        <v>0</v>
      </c>
      <c r="AQJ63" s="18">
        <v>1</v>
      </c>
      <c r="AQK63" s="18">
        <v>0</v>
      </c>
      <c r="AQL63" s="18">
        <v>0</v>
      </c>
      <c r="AQM63" s="18">
        <v>0</v>
      </c>
      <c r="AQN63" s="18">
        <v>0</v>
      </c>
      <c r="AQO63" s="18">
        <v>0</v>
      </c>
      <c r="AQP63" s="18">
        <v>0</v>
      </c>
      <c r="AQQ63" s="18">
        <v>0</v>
      </c>
      <c r="AQS63" s="18" t="s">
        <v>1428</v>
      </c>
      <c r="AQT63" s="18">
        <v>0</v>
      </c>
      <c r="AQU63" s="18">
        <v>0</v>
      </c>
      <c r="AQV63" s="18">
        <v>0</v>
      </c>
      <c r="AQW63" s="18">
        <v>1</v>
      </c>
      <c r="AQX63" s="18">
        <v>0</v>
      </c>
      <c r="AQY63" s="18">
        <v>0</v>
      </c>
      <c r="AQZ63" s="18">
        <v>0</v>
      </c>
      <c r="ARA63" s="18">
        <v>0</v>
      </c>
      <c r="ARB63" s="18">
        <v>0</v>
      </c>
      <c r="ARC63" s="18">
        <v>0</v>
      </c>
      <c r="ARD63" s="18">
        <v>0</v>
      </c>
      <c r="ARF63" s="18" t="s">
        <v>1328</v>
      </c>
      <c r="ARG63" s="18" t="s">
        <v>1312</v>
      </c>
      <c r="ARH63" s="18">
        <v>0</v>
      </c>
      <c r="ARI63" s="18">
        <v>1</v>
      </c>
      <c r="ARJ63" s="18">
        <v>0</v>
      </c>
      <c r="ARK63" s="18">
        <v>0</v>
      </c>
      <c r="ARL63" s="18">
        <v>0</v>
      </c>
      <c r="ARM63" s="18">
        <v>0</v>
      </c>
      <c r="ARO63" s="18" t="s">
        <v>1315</v>
      </c>
      <c r="ARP63" s="18">
        <v>0</v>
      </c>
      <c r="ARQ63" s="18">
        <v>0</v>
      </c>
      <c r="ARR63" s="18">
        <v>0</v>
      </c>
      <c r="ARS63" s="18">
        <v>0</v>
      </c>
      <c r="ART63" s="18">
        <v>0</v>
      </c>
      <c r="ARU63" s="18">
        <v>0</v>
      </c>
      <c r="ARV63" s="18">
        <v>0</v>
      </c>
      <c r="ARW63" s="18">
        <v>0</v>
      </c>
      <c r="ARX63" s="18">
        <v>1</v>
      </c>
      <c r="ARY63" s="18">
        <v>0</v>
      </c>
      <c r="ASB63" s="18" t="s">
        <v>1383</v>
      </c>
      <c r="ASC63" s="18" t="s">
        <v>1542</v>
      </c>
      <c r="ASD63" s="18">
        <v>0</v>
      </c>
      <c r="ASE63" s="18">
        <v>1</v>
      </c>
      <c r="ASF63" s="18">
        <v>1</v>
      </c>
      <c r="ASG63" s="18">
        <v>0</v>
      </c>
      <c r="ASH63" s="18">
        <v>0</v>
      </c>
      <c r="ASI63" s="18">
        <v>1</v>
      </c>
      <c r="ASJ63" s="18">
        <v>0</v>
      </c>
      <c r="ASK63" s="18">
        <v>0</v>
      </c>
      <c r="ASL63" s="18">
        <v>0</v>
      </c>
      <c r="ASN63" s="18" t="s">
        <v>1569</v>
      </c>
      <c r="ASO63" s="18">
        <v>0</v>
      </c>
      <c r="ASP63" s="18">
        <v>0</v>
      </c>
      <c r="ASQ63" s="18">
        <v>0</v>
      </c>
      <c r="ASR63" s="18">
        <v>1</v>
      </c>
      <c r="ASS63" s="18">
        <v>0</v>
      </c>
      <c r="AST63" s="18">
        <v>0</v>
      </c>
      <c r="ASU63" s="18">
        <v>0</v>
      </c>
      <c r="ASV63" s="18">
        <v>0</v>
      </c>
      <c r="ASW63" s="18">
        <v>0</v>
      </c>
      <c r="ASX63" s="18">
        <v>0</v>
      </c>
      <c r="ASZ63" s="18" t="s">
        <v>1422</v>
      </c>
      <c r="ATA63" s="18">
        <v>0</v>
      </c>
      <c r="ATB63" s="18">
        <v>0</v>
      </c>
      <c r="ATC63" s="18">
        <v>0</v>
      </c>
      <c r="ATD63" s="18">
        <v>0</v>
      </c>
      <c r="ATE63" s="18">
        <v>1</v>
      </c>
      <c r="ATF63" s="18">
        <v>0</v>
      </c>
      <c r="ATG63" s="18">
        <v>0</v>
      </c>
      <c r="ATH63" s="18">
        <v>0</v>
      </c>
      <c r="ATI63" s="18">
        <v>0</v>
      </c>
      <c r="ATK63" s="18" t="s">
        <v>1451</v>
      </c>
      <c r="ATL63" s="18">
        <v>0</v>
      </c>
      <c r="ATM63" s="18">
        <v>0</v>
      </c>
      <c r="ATN63" s="18">
        <v>0</v>
      </c>
      <c r="ATO63" s="18">
        <v>0</v>
      </c>
      <c r="ATP63" s="18">
        <v>1</v>
      </c>
      <c r="ATQ63" s="18">
        <v>1</v>
      </c>
      <c r="ATR63" s="18">
        <v>1</v>
      </c>
      <c r="ATS63" s="18">
        <v>0</v>
      </c>
      <c r="ATT63" s="18">
        <v>0</v>
      </c>
      <c r="ATV63" s="18" t="s">
        <v>1316</v>
      </c>
      <c r="ATW63" s="18" t="s">
        <v>1294</v>
      </c>
      <c r="ATY63" s="18" t="s">
        <v>1591</v>
      </c>
      <c r="ATZ63" s="18" t="s">
        <v>1316</v>
      </c>
      <c r="AUA63" s="18" t="s">
        <v>1294</v>
      </c>
      <c r="AUC63" s="18" t="s">
        <v>1538</v>
      </c>
      <c r="AUI63" s="18">
        <v>431737271</v>
      </c>
      <c r="AUJ63" s="144">
        <v>45072.487812500003</v>
      </c>
      <c r="AUM63" s="18" t="s">
        <v>1319</v>
      </c>
      <c r="AUN63" s="18" t="s">
        <v>1320</v>
      </c>
      <c r="AUO63" s="18" t="s">
        <v>1321</v>
      </c>
    </row>
    <row r="64" spans="1:534 1125:1237">
      <c r="A64" s="18">
        <v>63</v>
      </c>
      <c r="B64" s="18" t="s">
        <v>1746</v>
      </c>
      <c r="C64" s="144">
        <v>45072</v>
      </c>
      <c r="D64" s="18" t="s">
        <v>1363</v>
      </c>
      <c r="E64" s="18" t="s">
        <v>1364</v>
      </c>
      <c r="F64" s="144">
        <v>45072.450066678241</v>
      </c>
      <c r="G64" s="144">
        <v>45072.459241701392</v>
      </c>
      <c r="H64" s="18" t="s">
        <v>1286</v>
      </c>
      <c r="K64" s="18" t="s">
        <v>1365</v>
      </c>
      <c r="L64" s="144">
        <v>45072</v>
      </c>
      <c r="M64" s="18" t="s">
        <v>1366</v>
      </c>
      <c r="N64" s="18" t="s">
        <v>1367</v>
      </c>
      <c r="O64" s="18" t="s">
        <v>1368</v>
      </c>
      <c r="P64" s="18" t="s">
        <v>1291</v>
      </c>
      <c r="S64" s="18" t="s">
        <v>1369</v>
      </c>
      <c r="T64" s="18" t="s">
        <v>1370</v>
      </c>
      <c r="V64" s="18" t="s">
        <v>1294</v>
      </c>
      <c r="X64" s="18" t="s">
        <v>1295</v>
      </c>
      <c r="AA64" s="18" t="s">
        <v>1372</v>
      </c>
      <c r="AB64" s="18">
        <v>0</v>
      </c>
      <c r="AC64" s="18">
        <v>0</v>
      </c>
      <c r="AD64" s="18">
        <v>0</v>
      </c>
      <c r="AE64" s="18">
        <v>1</v>
      </c>
      <c r="AF64" s="18">
        <v>1</v>
      </c>
      <c r="EK64" s="18" t="s">
        <v>1372</v>
      </c>
      <c r="EL64" s="18">
        <v>0</v>
      </c>
      <c r="EM64" s="18">
        <v>0</v>
      </c>
      <c r="EN64" s="18">
        <v>0</v>
      </c>
      <c r="EO64" s="18">
        <v>0</v>
      </c>
      <c r="EP64" s="18">
        <v>1</v>
      </c>
      <c r="EQ64" s="18">
        <v>1</v>
      </c>
      <c r="JB64" s="18" t="s">
        <v>1747</v>
      </c>
      <c r="JC64" s="18">
        <v>0</v>
      </c>
      <c r="JD64" s="18">
        <v>0</v>
      </c>
      <c r="JE64" s="18">
        <v>0</v>
      </c>
      <c r="JF64" s="18">
        <v>0</v>
      </c>
      <c r="JG64" s="18">
        <v>0</v>
      </c>
      <c r="JH64" s="18">
        <v>0</v>
      </c>
      <c r="JI64" s="18">
        <v>0</v>
      </c>
      <c r="JJ64" s="18">
        <v>1</v>
      </c>
      <c r="JK64" s="18">
        <v>0</v>
      </c>
      <c r="JL64" s="18">
        <v>0</v>
      </c>
      <c r="JM64" s="18">
        <v>0</v>
      </c>
      <c r="JN64" s="18">
        <v>0</v>
      </c>
      <c r="JO64" s="18">
        <v>0</v>
      </c>
      <c r="JP64" s="18">
        <v>0</v>
      </c>
      <c r="JQ64" s="18">
        <v>0</v>
      </c>
      <c r="JR64" s="18">
        <v>0</v>
      </c>
      <c r="JS64" s="18">
        <v>1</v>
      </c>
      <c r="JT64" s="18">
        <v>3</v>
      </c>
      <c r="NE64" s="18" t="s">
        <v>1297</v>
      </c>
      <c r="QX64" s="18" t="s">
        <v>1294</v>
      </c>
      <c r="QZ64" s="18" t="s">
        <v>1747</v>
      </c>
      <c r="RA64" s="18">
        <v>0</v>
      </c>
      <c r="RB64" s="18">
        <v>0</v>
      </c>
      <c r="RC64" s="18">
        <v>0</v>
      </c>
      <c r="RD64" s="18">
        <v>0</v>
      </c>
      <c r="RE64" s="18">
        <v>0</v>
      </c>
      <c r="RF64" s="18">
        <v>0</v>
      </c>
      <c r="RG64" s="18">
        <v>0</v>
      </c>
      <c r="RH64" s="18">
        <v>1</v>
      </c>
      <c r="RI64" s="18">
        <v>0</v>
      </c>
      <c r="RJ64" s="18">
        <v>0</v>
      </c>
      <c r="RK64" s="18">
        <v>0</v>
      </c>
      <c r="RL64" s="18">
        <v>0</v>
      </c>
      <c r="RM64" s="18">
        <v>0</v>
      </c>
      <c r="RN64" s="18">
        <v>0</v>
      </c>
      <c r="RO64" s="18">
        <v>0</v>
      </c>
      <c r="RP64" s="18">
        <v>0</v>
      </c>
      <c r="RR64" s="18" t="s">
        <v>1334</v>
      </c>
      <c r="RS64" s="18">
        <v>1</v>
      </c>
      <c r="RT64" s="18">
        <v>0</v>
      </c>
      <c r="RU64" s="18">
        <v>0</v>
      </c>
      <c r="RV64" s="18">
        <v>0</v>
      </c>
      <c r="RW64" s="18">
        <v>0</v>
      </c>
      <c r="RX64" s="18">
        <v>1</v>
      </c>
      <c r="RY64" s="18">
        <v>0</v>
      </c>
      <c r="RZ64" s="18">
        <v>0</v>
      </c>
      <c r="SA64" s="18">
        <v>0</v>
      </c>
      <c r="SB64" s="18">
        <v>0</v>
      </c>
      <c r="SC64" s="18">
        <v>0</v>
      </c>
      <c r="SF64" s="18" t="s">
        <v>1302</v>
      </c>
      <c r="SG64" s="18">
        <v>0</v>
      </c>
      <c r="SH64" s="18">
        <v>0</v>
      </c>
      <c r="SI64" s="18">
        <v>0</v>
      </c>
      <c r="SJ64" s="18">
        <v>1</v>
      </c>
      <c r="AQG64" s="18" t="s">
        <v>1335</v>
      </c>
      <c r="AQH64" s="18">
        <v>0</v>
      </c>
      <c r="AQI64" s="18">
        <v>0</v>
      </c>
      <c r="AQJ64" s="18">
        <v>1</v>
      </c>
      <c r="AQK64" s="18">
        <v>0</v>
      </c>
      <c r="AQL64" s="18">
        <v>0</v>
      </c>
      <c r="AQM64" s="18">
        <v>1</v>
      </c>
      <c r="AQN64" s="18">
        <v>0</v>
      </c>
      <c r="AQO64" s="18">
        <v>0</v>
      </c>
      <c r="AQP64" s="18">
        <v>0</v>
      </c>
      <c r="AQQ64" s="18">
        <v>0</v>
      </c>
      <c r="AQS64" s="18" t="s">
        <v>1748</v>
      </c>
      <c r="AQT64" s="18">
        <v>0</v>
      </c>
      <c r="AQU64" s="18">
        <v>0</v>
      </c>
      <c r="AQV64" s="18">
        <v>0</v>
      </c>
      <c r="AQW64" s="18">
        <v>1</v>
      </c>
      <c r="AQX64" s="18">
        <v>0</v>
      </c>
      <c r="AQY64" s="18">
        <v>0</v>
      </c>
      <c r="AQZ64" s="18">
        <v>0</v>
      </c>
      <c r="ARA64" s="18">
        <v>0</v>
      </c>
      <c r="ARB64" s="18">
        <v>1</v>
      </c>
      <c r="ARC64" s="18">
        <v>0</v>
      </c>
      <c r="ARD64" s="18">
        <v>0</v>
      </c>
      <c r="ARE64" s="18" t="s">
        <v>1749</v>
      </c>
      <c r="ARF64" s="18" t="s">
        <v>1328</v>
      </c>
      <c r="ARG64" s="18" t="s">
        <v>1312</v>
      </c>
      <c r="ARH64" s="18">
        <v>0</v>
      </c>
      <c r="ARI64" s="18">
        <v>1</v>
      </c>
      <c r="ARJ64" s="18">
        <v>0</v>
      </c>
      <c r="ARK64" s="18">
        <v>0</v>
      </c>
      <c r="ARL64" s="18">
        <v>0</v>
      </c>
      <c r="ARM64" s="18">
        <v>0</v>
      </c>
      <c r="ARO64" s="18" t="s">
        <v>1315</v>
      </c>
      <c r="ARP64" s="18">
        <v>0</v>
      </c>
      <c r="ARQ64" s="18">
        <v>0</v>
      </c>
      <c r="ARR64" s="18">
        <v>0</v>
      </c>
      <c r="ARS64" s="18">
        <v>0</v>
      </c>
      <c r="ART64" s="18">
        <v>0</v>
      </c>
      <c r="ARU64" s="18">
        <v>0</v>
      </c>
      <c r="ARV64" s="18">
        <v>0</v>
      </c>
      <c r="ARW64" s="18">
        <v>0</v>
      </c>
      <c r="ARX64" s="18">
        <v>1</v>
      </c>
      <c r="ARY64" s="18">
        <v>0</v>
      </c>
      <c r="ASB64" s="18" t="s">
        <v>1383</v>
      </c>
      <c r="ASC64" s="18" t="s">
        <v>1750</v>
      </c>
      <c r="ASD64" s="18">
        <v>0</v>
      </c>
      <c r="ASE64" s="18">
        <v>0</v>
      </c>
      <c r="ASF64" s="18">
        <v>1</v>
      </c>
      <c r="ASG64" s="18">
        <v>0</v>
      </c>
      <c r="ASH64" s="18">
        <v>1</v>
      </c>
      <c r="ASI64" s="18">
        <v>0</v>
      </c>
      <c r="ASJ64" s="18">
        <v>0</v>
      </c>
      <c r="ASK64" s="18">
        <v>0</v>
      </c>
      <c r="ASL64" s="18">
        <v>0</v>
      </c>
      <c r="ASN64" s="18" t="s">
        <v>1569</v>
      </c>
      <c r="ASO64" s="18">
        <v>0</v>
      </c>
      <c r="ASP64" s="18">
        <v>0</v>
      </c>
      <c r="ASQ64" s="18">
        <v>0</v>
      </c>
      <c r="ASR64" s="18">
        <v>1</v>
      </c>
      <c r="ASS64" s="18">
        <v>0</v>
      </c>
      <c r="AST64" s="18">
        <v>0</v>
      </c>
      <c r="ASU64" s="18">
        <v>0</v>
      </c>
      <c r="ASV64" s="18">
        <v>0</v>
      </c>
      <c r="ASW64" s="18">
        <v>0</v>
      </c>
      <c r="ASX64" s="18">
        <v>0</v>
      </c>
      <c r="ASZ64" s="18" t="s">
        <v>1422</v>
      </c>
      <c r="ATA64" s="18">
        <v>0</v>
      </c>
      <c r="ATB64" s="18">
        <v>0</v>
      </c>
      <c r="ATC64" s="18">
        <v>0</v>
      </c>
      <c r="ATD64" s="18">
        <v>0</v>
      </c>
      <c r="ATE64" s="18">
        <v>1</v>
      </c>
      <c r="ATF64" s="18">
        <v>0</v>
      </c>
      <c r="ATG64" s="18">
        <v>0</v>
      </c>
      <c r="ATH64" s="18">
        <v>0</v>
      </c>
      <c r="ATI64" s="18">
        <v>0</v>
      </c>
      <c r="ATK64" s="18" t="s">
        <v>1602</v>
      </c>
      <c r="ATL64" s="18">
        <v>0</v>
      </c>
      <c r="ATM64" s="18">
        <v>0</v>
      </c>
      <c r="ATN64" s="18">
        <v>0</v>
      </c>
      <c r="ATO64" s="18">
        <v>0</v>
      </c>
      <c r="ATP64" s="18">
        <v>1</v>
      </c>
      <c r="ATQ64" s="18">
        <v>1</v>
      </c>
      <c r="ATR64" s="18">
        <v>1</v>
      </c>
      <c r="ATS64" s="18">
        <v>0</v>
      </c>
      <c r="ATT64" s="18">
        <v>0</v>
      </c>
      <c r="ATV64" s="18" t="s">
        <v>1316</v>
      </c>
      <c r="ATW64" s="18" t="s">
        <v>1294</v>
      </c>
      <c r="ATY64" s="18" t="s">
        <v>1591</v>
      </c>
      <c r="ATZ64" s="18" t="s">
        <v>1316</v>
      </c>
      <c r="AUA64" s="18" t="s">
        <v>1294</v>
      </c>
      <c r="AUC64" s="18" t="s">
        <v>1538</v>
      </c>
      <c r="AUI64" s="18">
        <v>431737287</v>
      </c>
      <c r="AUJ64" s="144">
        <v>45072.487824074073</v>
      </c>
      <c r="AUM64" s="18" t="s">
        <v>1319</v>
      </c>
      <c r="AUN64" s="18" t="s">
        <v>1320</v>
      </c>
      <c r="AUO64" s="18" t="s">
        <v>1321</v>
      </c>
    </row>
    <row r="65" spans="1:1237">
      <c r="A65" s="18">
        <v>64</v>
      </c>
      <c r="B65" s="18" t="s">
        <v>1751</v>
      </c>
      <c r="C65" s="144">
        <v>45072</v>
      </c>
      <c r="D65" s="18" t="s">
        <v>1363</v>
      </c>
      <c r="E65" s="18" t="s">
        <v>1364</v>
      </c>
      <c r="F65" s="144">
        <v>45072.461148379633</v>
      </c>
      <c r="G65" s="144">
        <v>45072.464896423611</v>
      </c>
      <c r="H65" s="18" t="s">
        <v>1286</v>
      </c>
      <c r="K65" s="18" t="s">
        <v>1365</v>
      </c>
      <c r="L65" s="144">
        <v>45072</v>
      </c>
      <c r="M65" s="18" t="s">
        <v>1366</v>
      </c>
      <c r="N65" s="18" t="s">
        <v>1367</v>
      </c>
      <c r="O65" s="18" t="s">
        <v>1368</v>
      </c>
      <c r="P65" s="18" t="s">
        <v>1291</v>
      </c>
      <c r="S65" s="18" t="s">
        <v>1369</v>
      </c>
      <c r="T65" s="18" t="s">
        <v>1370</v>
      </c>
      <c r="V65" s="18" t="s">
        <v>1294</v>
      </c>
      <c r="X65" s="18" t="s">
        <v>1295</v>
      </c>
      <c r="AA65" s="18" t="s">
        <v>1372</v>
      </c>
      <c r="AB65" s="18">
        <v>0</v>
      </c>
      <c r="AC65" s="18">
        <v>0</v>
      </c>
      <c r="AD65" s="18">
        <v>0</v>
      </c>
      <c r="AE65" s="18">
        <v>1</v>
      </c>
      <c r="AF65" s="18">
        <v>1</v>
      </c>
      <c r="EK65" s="18" t="s">
        <v>1372</v>
      </c>
      <c r="EL65" s="18">
        <v>0</v>
      </c>
      <c r="EM65" s="18">
        <v>0</v>
      </c>
      <c r="EN65" s="18">
        <v>0</v>
      </c>
      <c r="EO65" s="18">
        <v>0</v>
      </c>
      <c r="EP65" s="18">
        <v>1</v>
      </c>
      <c r="EQ65" s="18">
        <v>1</v>
      </c>
      <c r="JB65" s="18" t="s">
        <v>1747</v>
      </c>
      <c r="JC65" s="18">
        <v>0</v>
      </c>
      <c r="JD65" s="18">
        <v>0</v>
      </c>
      <c r="JE65" s="18">
        <v>0</v>
      </c>
      <c r="JF65" s="18">
        <v>0</v>
      </c>
      <c r="JG65" s="18">
        <v>0</v>
      </c>
      <c r="JH65" s="18">
        <v>0</v>
      </c>
      <c r="JI65" s="18">
        <v>0</v>
      </c>
      <c r="JJ65" s="18">
        <v>1</v>
      </c>
      <c r="JK65" s="18">
        <v>0</v>
      </c>
      <c r="JL65" s="18">
        <v>0</v>
      </c>
      <c r="JM65" s="18">
        <v>0</v>
      </c>
      <c r="JN65" s="18">
        <v>0</v>
      </c>
      <c r="JO65" s="18">
        <v>0</v>
      </c>
      <c r="JP65" s="18">
        <v>0</v>
      </c>
      <c r="JQ65" s="18">
        <v>0</v>
      </c>
      <c r="JR65" s="18">
        <v>0</v>
      </c>
      <c r="JS65" s="18">
        <v>1</v>
      </c>
      <c r="JT65" s="18">
        <v>3</v>
      </c>
      <c r="NE65" s="18" t="s">
        <v>1297</v>
      </c>
      <c r="QX65" s="18" t="s">
        <v>1294</v>
      </c>
      <c r="QZ65" s="18" t="s">
        <v>1747</v>
      </c>
      <c r="RA65" s="18">
        <v>0</v>
      </c>
      <c r="RB65" s="18">
        <v>0</v>
      </c>
      <c r="RC65" s="18">
        <v>0</v>
      </c>
      <c r="RD65" s="18">
        <v>0</v>
      </c>
      <c r="RE65" s="18">
        <v>0</v>
      </c>
      <c r="RF65" s="18">
        <v>0</v>
      </c>
      <c r="RG65" s="18">
        <v>0</v>
      </c>
      <c r="RH65" s="18">
        <v>1</v>
      </c>
      <c r="RI65" s="18">
        <v>0</v>
      </c>
      <c r="RJ65" s="18">
        <v>0</v>
      </c>
      <c r="RK65" s="18">
        <v>0</v>
      </c>
      <c r="RL65" s="18">
        <v>0</v>
      </c>
      <c r="RM65" s="18">
        <v>0</v>
      </c>
      <c r="RN65" s="18">
        <v>0</v>
      </c>
      <c r="RO65" s="18">
        <v>0</v>
      </c>
      <c r="RP65" s="18">
        <v>0</v>
      </c>
      <c r="RR65" s="18" t="s">
        <v>1488</v>
      </c>
      <c r="RS65" s="18">
        <v>1</v>
      </c>
      <c r="RT65" s="18">
        <v>0</v>
      </c>
      <c r="RU65" s="18">
        <v>0</v>
      </c>
      <c r="RV65" s="18">
        <v>1</v>
      </c>
      <c r="RW65" s="18">
        <v>0</v>
      </c>
      <c r="RX65" s="18">
        <v>1</v>
      </c>
      <c r="RY65" s="18">
        <v>0</v>
      </c>
      <c r="RZ65" s="18">
        <v>0</v>
      </c>
      <c r="SA65" s="18">
        <v>0</v>
      </c>
      <c r="SB65" s="18">
        <v>0</v>
      </c>
      <c r="SC65" s="18">
        <v>0</v>
      </c>
      <c r="SF65" s="18" t="s">
        <v>1302</v>
      </c>
      <c r="SG65" s="18">
        <v>0</v>
      </c>
      <c r="SH65" s="18">
        <v>0</v>
      </c>
      <c r="SI65" s="18">
        <v>0</v>
      </c>
      <c r="SJ65" s="18">
        <v>1</v>
      </c>
      <c r="AQG65" s="18" t="s">
        <v>1395</v>
      </c>
      <c r="AQH65" s="18">
        <v>0</v>
      </c>
      <c r="AQI65" s="18">
        <v>0</v>
      </c>
      <c r="AQJ65" s="18">
        <v>1</v>
      </c>
      <c r="AQK65" s="18">
        <v>0</v>
      </c>
      <c r="AQL65" s="18">
        <v>0</v>
      </c>
      <c r="AQM65" s="18">
        <v>0</v>
      </c>
      <c r="AQN65" s="18">
        <v>0</v>
      </c>
      <c r="AQO65" s="18">
        <v>0</v>
      </c>
      <c r="AQP65" s="18">
        <v>0</v>
      </c>
      <c r="AQQ65" s="18">
        <v>0</v>
      </c>
      <c r="AQS65" s="18" t="s">
        <v>1381</v>
      </c>
      <c r="AQT65" s="18">
        <v>0</v>
      </c>
      <c r="AQU65" s="18">
        <v>0</v>
      </c>
      <c r="AQV65" s="18">
        <v>0</v>
      </c>
      <c r="AQW65" s="18">
        <v>0</v>
      </c>
      <c r="AQX65" s="18">
        <v>0</v>
      </c>
      <c r="AQY65" s="18">
        <v>0</v>
      </c>
      <c r="AQZ65" s="18">
        <v>0</v>
      </c>
      <c r="ARA65" s="18">
        <v>0</v>
      </c>
      <c r="ARB65" s="18">
        <v>1</v>
      </c>
      <c r="ARC65" s="18">
        <v>0</v>
      </c>
      <c r="ARD65" s="18">
        <v>0</v>
      </c>
      <c r="ARE65" s="18" t="s">
        <v>1749</v>
      </c>
      <c r="ARF65" s="18" t="s">
        <v>1328</v>
      </c>
      <c r="ARG65" s="18" t="s">
        <v>1312</v>
      </c>
      <c r="ARH65" s="18">
        <v>0</v>
      </c>
      <c r="ARI65" s="18">
        <v>1</v>
      </c>
      <c r="ARJ65" s="18">
        <v>0</v>
      </c>
      <c r="ARK65" s="18">
        <v>0</v>
      </c>
      <c r="ARL65" s="18">
        <v>0</v>
      </c>
      <c r="ARM65" s="18">
        <v>0</v>
      </c>
      <c r="ARO65" s="18" t="s">
        <v>1381</v>
      </c>
      <c r="ARP65" s="18">
        <v>0</v>
      </c>
      <c r="ARQ65" s="18">
        <v>0</v>
      </c>
      <c r="ARR65" s="18">
        <v>0</v>
      </c>
      <c r="ARS65" s="18">
        <v>0</v>
      </c>
      <c r="ART65" s="18">
        <v>0</v>
      </c>
      <c r="ARU65" s="18">
        <v>0</v>
      </c>
      <c r="ARV65" s="18">
        <v>0</v>
      </c>
      <c r="ARW65" s="18">
        <v>1</v>
      </c>
      <c r="ARX65" s="18">
        <v>0</v>
      </c>
      <c r="ARY65" s="18">
        <v>0</v>
      </c>
      <c r="ASA65" s="18" t="s">
        <v>1752</v>
      </c>
      <c r="ASB65" s="18" t="s">
        <v>1383</v>
      </c>
      <c r="ASC65" s="18" t="s">
        <v>1549</v>
      </c>
      <c r="ASD65" s="18">
        <v>0</v>
      </c>
      <c r="ASE65" s="18">
        <v>0</v>
      </c>
      <c r="ASF65" s="18">
        <v>1</v>
      </c>
      <c r="ASG65" s="18">
        <v>0</v>
      </c>
      <c r="ASH65" s="18">
        <v>0</v>
      </c>
      <c r="ASI65" s="18">
        <v>1</v>
      </c>
      <c r="ASJ65" s="18">
        <v>0</v>
      </c>
      <c r="ASK65" s="18">
        <v>0</v>
      </c>
      <c r="ASL65" s="18">
        <v>0</v>
      </c>
      <c r="ASN65" s="18" t="s">
        <v>1753</v>
      </c>
      <c r="ASO65" s="18">
        <v>0</v>
      </c>
      <c r="ASP65" s="18">
        <v>0</v>
      </c>
      <c r="ASQ65" s="18">
        <v>1</v>
      </c>
      <c r="ASR65" s="18">
        <v>0</v>
      </c>
      <c r="ASS65" s="18">
        <v>0</v>
      </c>
      <c r="AST65" s="18">
        <v>0</v>
      </c>
      <c r="ASU65" s="18">
        <v>0</v>
      </c>
      <c r="ASV65" s="18">
        <v>0</v>
      </c>
      <c r="ASW65" s="18">
        <v>0</v>
      </c>
      <c r="ASX65" s="18">
        <v>0</v>
      </c>
      <c r="ASZ65" s="18" t="s">
        <v>1422</v>
      </c>
      <c r="ATA65" s="18">
        <v>0</v>
      </c>
      <c r="ATB65" s="18">
        <v>0</v>
      </c>
      <c r="ATC65" s="18">
        <v>0</v>
      </c>
      <c r="ATD65" s="18">
        <v>0</v>
      </c>
      <c r="ATE65" s="18">
        <v>1</v>
      </c>
      <c r="ATF65" s="18">
        <v>0</v>
      </c>
      <c r="ATG65" s="18">
        <v>0</v>
      </c>
      <c r="ATH65" s="18">
        <v>0</v>
      </c>
      <c r="ATI65" s="18">
        <v>0</v>
      </c>
      <c r="ATK65" s="18" t="s">
        <v>1451</v>
      </c>
      <c r="ATL65" s="18">
        <v>0</v>
      </c>
      <c r="ATM65" s="18">
        <v>0</v>
      </c>
      <c r="ATN65" s="18">
        <v>0</v>
      </c>
      <c r="ATO65" s="18">
        <v>0</v>
      </c>
      <c r="ATP65" s="18">
        <v>1</v>
      </c>
      <c r="ATQ65" s="18">
        <v>1</v>
      </c>
      <c r="ATR65" s="18">
        <v>1</v>
      </c>
      <c r="ATS65" s="18">
        <v>0</v>
      </c>
      <c r="ATT65" s="18">
        <v>0</v>
      </c>
      <c r="ATV65" s="18" t="s">
        <v>1316</v>
      </c>
      <c r="ATW65" s="18" t="s">
        <v>1313</v>
      </c>
      <c r="ATZ65" s="18" t="s">
        <v>1316</v>
      </c>
      <c r="AUA65" s="18" t="s">
        <v>1294</v>
      </c>
      <c r="AUC65" s="18" t="s">
        <v>1538</v>
      </c>
      <c r="AUI65" s="18">
        <v>431737303</v>
      </c>
      <c r="AUJ65" s="144">
        <v>45072.487847222219</v>
      </c>
      <c r="AUM65" s="18" t="s">
        <v>1319</v>
      </c>
      <c r="AUN65" s="18" t="s">
        <v>1320</v>
      </c>
      <c r="AUO65" s="18" t="s">
        <v>1321</v>
      </c>
    </row>
    <row r="66" spans="1:1237">
      <c r="A66" s="18">
        <v>65</v>
      </c>
      <c r="B66" s="18" t="s">
        <v>1754</v>
      </c>
      <c r="C66" s="144">
        <v>45072</v>
      </c>
      <c r="D66" s="18" t="s">
        <v>1363</v>
      </c>
      <c r="E66" s="18" t="s">
        <v>1364</v>
      </c>
      <c r="F66" s="144">
        <v>45072.54132582176</v>
      </c>
      <c r="G66" s="144">
        <v>45072.547020648148</v>
      </c>
      <c r="H66" s="18" t="s">
        <v>1286</v>
      </c>
      <c r="K66" s="18" t="s">
        <v>1365</v>
      </c>
      <c r="L66" s="144">
        <v>45072</v>
      </c>
      <c r="M66" s="18" t="s">
        <v>1366</v>
      </c>
      <c r="N66" s="18" t="s">
        <v>1367</v>
      </c>
      <c r="O66" s="18" t="s">
        <v>1368</v>
      </c>
      <c r="P66" s="18" t="s">
        <v>1291</v>
      </c>
      <c r="S66" s="18" t="s">
        <v>1369</v>
      </c>
      <c r="T66" s="18" t="s">
        <v>1370</v>
      </c>
      <c r="V66" s="18" t="s">
        <v>1294</v>
      </c>
      <c r="X66" s="18" t="s">
        <v>1295</v>
      </c>
      <c r="AA66" s="18" t="s">
        <v>1372</v>
      </c>
      <c r="AB66" s="18">
        <v>0</v>
      </c>
      <c r="AC66" s="18">
        <v>0</v>
      </c>
      <c r="AD66" s="18">
        <v>0</v>
      </c>
      <c r="AE66" s="18">
        <v>1</v>
      </c>
      <c r="AF66" s="18">
        <v>1</v>
      </c>
      <c r="EK66" s="18" t="s">
        <v>1755</v>
      </c>
      <c r="EL66" s="18">
        <v>0</v>
      </c>
      <c r="EM66" s="18">
        <v>0</v>
      </c>
      <c r="EN66" s="18">
        <v>1</v>
      </c>
      <c r="EO66" s="18">
        <v>0</v>
      </c>
      <c r="EP66" s="18">
        <v>0</v>
      </c>
      <c r="EQ66" s="18">
        <v>1</v>
      </c>
      <c r="FO66" s="18" t="s">
        <v>1298</v>
      </c>
      <c r="FP66" s="18">
        <v>1000</v>
      </c>
      <c r="FQ66" s="18" t="s">
        <v>1300</v>
      </c>
      <c r="FT66" s="18">
        <v>30</v>
      </c>
      <c r="FU66" s="18">
        <v>30</v>
      </c>
      <c r="FV66" s="18">
        <v>1</v>
      </c>
      <c r="FW66" s="18">
        <v>200</v>
      </c>
      <c r="FX66" s="18">
        <v>0</v>
      </c>
      <c r="GK66" s="18" t="s">
        <v>1294</v>
      </c>
      <c r="GM66" s="18" t="s">
        <v>1755</v>
      </c>
      <c r="GN66" s="18">
        <v>0</v>
      </c>
      <c r="GO66" s="18">
        <v>0</v>
      </c>
      <c r="GP66" s="18">
        <v>1</v>
      </c>
      <c r="GQ66" s="18">
        <v>0</v>
      </c>
      <c r="GR66" s="18">
        <v>0</v>
      </c>
      <c r="GT66" s="18" t="s">
        <v>1488</v>
      </c>
      <c r="GU66" s="18">
        <v>1</v>
      </c>
      <c r="GV66" s="18">
        <v>0</v>
      </c>
      <c r="GW66" s="18">
        <v>0</v>
      </c>
      <c r="GX66" s="18">
        <v>1</v>
      </c>
      <c r="GY66" s="18">
        <v>0</v>
      </c>
      <c r="GZ66" s="18">
        <v>1</v>
      </c>
      <c r="HA66" s="18">
        <v>0</v>
      </c>
      <c r="HB66" s="18">
        <v>0</v>
      </c>
      <c r="HC66" s="18">
        <v>0</v>
      </c>
      <c r="HD66" s="18">
        <v>0</v>
      </c>
      <c r="HE66" s="18">
        <v>0</v>
      </c>
      <c r="HH66" s="18" t="s">
        <v>1333</v>
      </c>
      <c r="HI66" s="18">
        <v>1</v>
      </c>
      <c r="HJ66" s="18">
        <v>0</v>
      </c>
      <c r="HK66" s="18">
        <v>0</v>
      </c>
      <c r="HL66" s="18">
        <v>0</v>
      </c>
      <c r="JB66" s="18" t="s">
        <v>1372</v>
      </c>
      <c r="JC66" s="18">
        <v>0</v>
      </c>
      <c r="JD66" s="18">
        <v>0</v>
      </c>
      <c r="JE66" s="18">
        <v>0</v>
      </c>
      <c r="JF66" s="18">
        <v>0</v>
      </c>
      <c r="JG66" s="18">
        <v>0</v>
      </c>
      <c r="JH66" s="18">
        <v>0</v>
      </c>
      <c r="JI66" s="18">
        <v>0</v>
      </c>
      <c r="JJ66" s="18">
        <v>0</v>
      </c>
      <c r="JK66" s="18">
        <v>0</v>
      </c>
      <c r="JL66" s="18">
        <v>0</v>
      </c>
      <c r="JM66" s="18">
        <v>0</v>
      </c>
      <c r="JN66" s="18">
        <v>0</v>
      </c>
      <c r="JO66" s="18">
        <v>0</v>
      </c>
      <c r="JP66" s="18">
        <v>0</v>
      </c>
      <c r="JQ66" s="18">
        <v>0</v>
      </c>
      <c r="JR66" s="18">
        <v>1</v>
      </c>
      <c r="JS66" s="18">
        <v>1</v>
      </c>
      <c r="JT66" s="18">
        <v>3</v>
      </c>
      <c r="AQG66" s="18" t="s">
        <v>1327</v>
      </c>
      <c r="AQH66" s="18">
        <v>0</v>
      </c>
      <c r="AQI66" s="18">
        <v>0</v>
      </c>
      <c r="AQJ66" s="18">
        <v>1</v>
      </c>
      <c r="AQK66" s="18">
        <v>0</v>
      </c>
      <c r="AQL66" s="18">
        <v>0</v>
      </c>
      <c r="AQM66" s="18">
        <v>1</v>
      </c>
      <c r="AQN66" s="18">
        <v>0</v>
      </c>
      <c r="AQO66" s="18">
        <v>0</v>
      </c>
      <c r="AQP66" s="18">
        <v>0</v>
      </c>
      <c r="AQQ66" s="18">
        <v>0</v>
      </c>
      <c r="AQS66" s="18" t="s">
        <v>1756</v>
      </c>
      <c r="AQT66" s="18">
        <v>1</v>
      </c>
      <c r="AQU66" s="18">
        <v>0</v>
      </c>
      <c r="AQV66" s="18">
        <v>0</v>
      </c>
      <c r="AQW66" s="18">
        <v>1</v>
      </c>
      <c r="AQX66" s="18">
        <v>0</v>
      </c>
      <c r="AQY66" s="18">
        <v>1</v>
      </c>
      <c r="AQZ66" s="18">
        <v>0</v>
      </c>
      <c r="ARA66" s="18">
        <v>0</v>
      </c>
      <c r="ARB66" s="18">
        <v>0</v>
      </c>
      <c r="ARC66" s="18">
        <v>0</v>
      </c>
      <c r="ARD66" s="18">
        <v>0</v>
      </c>
      <c r="ARF66" s="18" t="s">
        <v>1328</v>
      </c>
      <c r="ARG66" s="18" t="s">
        <v>1312</v>
      </c>
      <c r="ARH66" s="18">
        <v>0</v>
      </c>
      <c r="ARI66" s="18">
        <v>1</v>
      </c>
      <c r="ARJ66" s="18">
        <v>0</v>
      </c>
      <c r="ARK66" s="18">
        <v>0</v>
      </c>
      <c r="ARL66" s="18">
        <v>0</v>
      </c>
      <c r="ARM66" s="18">
        <v>0</v>
      </c>
      <c r="ARN66" s="18" t="s">
        <v>1380</v>
      </c>
      <c r="ARO66" s="18" t="s">
        <v>1315</v>
      </c>
      <c r="ARP66" s="18">
        <v>0</v>
      </c>
      <c r="ARQ66" s="18">
        <v>0</v>
      </c>
      <c r="ARR66" s="18">
        <v>0</v>
      </c>
      <c r="ARS66" s="18">
        <v>0</v>
      </c>
      <c r="ART66" s="18">
        <v>0</v>
      </c>
      <c r="ARU66" s="18">
        <v>0</v>
      </c>
      <c r="ARV66" s="18">
        <v>0</v>
      </c>
      <c r="ARW66" s="18">
        <v>0</v>
      </c>
      <c r="ARX66" s="18">
        <v>1</v>
      </c>
      <c r="ARY66" s="18">
        <v>0</v>
      </c>
      <c r="ASB66" s="18" t="s">
        <v>1383</v>
      </c>
      <c r="ASC66" s="18" t="s">
        <v>1590</v>
      </c>
      <c r="ASD66" s="18">
        <v>0</v>
      </c>
      <c r="ASE66" s="18">
        <v>0</v>
      </c>
      <c r="ASF66" s="18">
        <v>1</v>
      </c>
      <c r="ASG66" s="18">
        <v>0</v>
      </c>
      <c r="ASH66" s="18">
        <v>1</v>
      </c>
      <c r="ASI66" s="18">
        <v>1</v>
      </c>
      <c r="ASJ66" s="18">
        <v>0</v>
      </c>
      <c r="ASK66" s="18">
        <v>0</v>
      </c>
      <c r="ASL66" s="18">
        <v>0</v>
      </c>
      <c r="ASN66" s="18" t="s">
        <v>1569</v>
      </c>
      <c r="ASO66" s="18">
        <v>0</v>
      </c>
      <c r="ASP66" s="18">
        <v>0</v>
      </c>
      <c r="ASQ66" s="18">
        <v>0</v>
      </c>
      <c r="ASR66" s="18">
        <v>1</v>
      </c>
      <c r="ASS66" s="18">
        <v>0</v>
      </c>
      <c r="AST66" s="18">
        <v>0</v>
      </c>
      <c r="ASU66" s="18">
        <v>0</v>
      </c>
      <c r="ASV66" s="18">
        <v>0</v>
      </c>
      <c r="ASW66" s="18">
        <v>0</v>
      </c>
      <c r="ASX66" s="18">
        <v>0</v>
      </c>
      <c r="ASZ66" s="18" t="s">
        <v>1422</v>
      </c>
      <c r="ATA66" s="18">
        <v>0</v>
      </c>
      <c r="ATB66" s="18">
        <v>0</v>
      </c>
      <c r="ATC66" s="18">
        <v>0</v>
      </c>
      <c r="ATD66" s="18">
        <v>0</v>
      </c>
      <c r="ATE66" s="18">
        <v>1</v>
      </c>
      <c r="ATF66" s="18">
        <v>0</v>
      </c>
      <c r="ATG66" s="18">
        <v>0</v>
      </c>
      <c r="ATH66" s="18">
        <v>0</v>
      </c>
      <c r="ATI66" s="18">
        <v>0</v>
      </c>
      <c r="ATK66" s="18" t="s">
        <v>1451</v>
      </c>
      <c r="ATL66" s="18">
        <v>0</v>
      </c>
      <c r="ATM66" s="18">
        <v>0</v>
      </c>
      <c r="ATN66" s="18">
        <v>0</v>
      </c>
      <c r="ATO66" s="18">
        <v>0</v>
      </c>
      <c r="ATP66" s="18">
        <v>1</v>
      </c>
      <c r="ATQ66" s="18">
        <v>1</v>
      </c>
      <c r="ATR66" s="18">
        <v>1</v>
      </c>
      <c r="ATS66" s="18">
        <v>0</v>
      </c>
      <c r="ATT66" s="18">
        <v>0</v>
      </c>
      <c r="ATV66" s="18" t="s">
        <v>1316</v>
      </c>
      <c r="ATW66" s="18" t="s">
        <v>1294</v>
      </c>
      <c r="ATY66" s="18" t="s">
        <v>1586</v>
      </c>
      <c r="ATZ66" s="18" t="s">
        <v>1316</v>
      </c>
      <c r="AUA66" s="18" t="s">
        <v>1294</v>
      </c>
      <c r="AUC66" s="18" t="s">
        <v>1538</v>
      </c>
      <c r="AUI66" s="18">
        <v>432124976</v>
      </c>
      <c r="AUJ66" s="144">
        <v>45073.407314814824</v>
      </c>
      <c r="AUM66" s="18" t="s">
        <v>1319</v>
      </c>
      <c r="AUN66" s="18" t="s">
        <v>1320</v>
      </c>
      <c r="AUO66" s="18" t="s">
        <v>1321</v>
      </c>
    </row>
    <row r="67" spans="1:1237">
      <c r="A67" s="18">
        <v>66</v>
      </c>
      <c r="B67" s="18" t="s">
        <v>1757</v>
      </c>
      <c r="C67" s="144">
        <v>45072</v>
      </c>
      <c r="D67" s="18" t="s">
        <v>1363</v>
      </c>
      <c r="E67" s="18" t="s">
        <v>1364</v>
      </c>
      <c r="F67" s="144">
        <v>45072.626104050927</v>
      </c>
      <c r="G67" s="144">
        <v>45072.62982321759</v>
      </c>
      <c r="H67" s="18" t="s">
        <v>1286</v>
      </c>
      <c r="K67" s="18" t="s">
        <v>1365</v>
      </c>
      <c r="L67" s="144">
        <v>45072</v>
      </c>
      <c r="M67" s="18" t="s">
        <v>1366</v>
      </c>
      <c r="N67" s="18" t="s">
        <v>1367</v>
      </c>
      <c r="O67" s="18" t="s">
        <v>1368</v>
      </c>
      <c r="P67" s="18" t="s">
        <v>1291</v>
      </c>
      <c r="S67" s="18" t="s">
        <v>1369</v>
      </c>
      <c r="T67" s="18" t="s">
        <v>1370</v>
      </c>
      <c r="V67" s="18" t="s">
        <v>1294</v>
      </c>
      <c r="X67" s="18" t="s">
        <v>1295</v>
      </c>
      <c r="AA67" s="18" t="s">
        <v>1372</v>
      </c>
      <c r="AB67" s="18">
        <v>0</v>
      </c>
      <c r="AC67" s="18">
        <v>0</v>
      </c>
      <c r="AD67" s="18">
        <v>0</v>
      </c>
      <c r="AE67" s="18">
        <v>1</v>
      </c>
      <c r="AF67" s="18">
        <v>1</v>
      </c>
      <c r="EK67" s="18" t="s">
        <v>1688</v>
      </c>
      <c r="EL67" s="18">
        <v>0</v>
      </c>
      <c r="EM67" s="18">
        <v>1</v>
      </c>
      <c r="EN67" s="18">
        <v>0</v>
      </c>
      <c r="EO67" s="18">
        <v>0</v>
      </c>
      <c r="EP67" s="18">
        <v>0</v>
      </c>
      <c r="EQ67" s="18">
        <v>1</v>
      </c>
      <c r="FD67" s="18" t="s">
        <v>1298</v>
      </c>
      <c r="FE67" s="18">
        <v>12500</v>
      </c>
      <c r="FF67" s="18" t="s">
        <v>1300</v>
      </c>
      <c r="FI67" s="18">
        <v>30</v>
      </c>
      <c r="FJ67" s="18">
        <v>30</v>
      </c>
      <c r="FK67" s="18">
        <v>1</v>
      </c>
      <c r="FL67" s="18">
        <v>300</v>
      </c>
      <c r="FM67" s="18">
        <v>0</v>
      </c>
      <c r="GK67" s="18" t="s">
        <v>1294</v>
      </c>
      <c r="GM67" s="18" t="s">
        <v>1688</v>
      </c>
      <c r="GN67" s="18">
        <v>0</v>
      </c>
      <c r="GO67" s="18">
        <v>1</v>
      </c>
      <c r="GP67" s="18">
        <v>0</v>
      </c>
      <c r="GQ67" s="18">
        <v>0</v>
      </c>
      <c r="GR67" s="18">
        <v>0</v>
      </c>
      <c r="GT67" s="18" t="s">
        <v>1488</v>
      </c>
      <c r="GU67" s="18">
        <v>1</v>
      </c>
      <c r="GV67" s="18">
        <v>0</v>
      </c>
      <c r="GW67" s="18">
        <v>0</v>
      </c>
      <c r="GX67" s="18">
        <v>1</v>
      </c>
      <c r="GY67" s="18">
        <v>0</v>
      </c>
      <c r="GZ67" s="18">
        <v>1</v>
      </c>
      <c r="HA67" s="18">
        <v>0</v>
      </c>
      <c r="HB67" s="18">
        <v>0</v>
      </c>
      <c r="HC67" s="18">
        <v>0</v>
      </c>
      <c r="HD67" s="18">
        <v>0</v>
      </c>
      <c r="HE67" s="18">
        <v>0</v>
      </c>
      <c r="HH67" s="18" t="s">
        <v>1324</v>
      </c>
      <c r="HI67" s="18">
        <v>0</v>
      </c>
      <c r="HJ67" s="18">
        <v>1</v>
      </c>
      <c r="HK67" s="18">
        <v>0</v>
      </c>
      <c r="HL67" s="18">
        <v>0</v>
      </c>
      <c r="HM67" s="18" t="s">
        <v>1688</v>
      </c>
      <c r="HN67" s="18">
        <v>0</v>
      </c>
      <c r="HO67" s="18">
        <v>1</v>
      </c>
      <c r="HP67" s="18">
        <v>0</v>
      </c>
      <c r="HQ67" s="18">
        <v>0</v>
      </c>
      <c r="HR67" s="18">
        <v>0</v>
      </c>
      <c r="HS67" s="18" t="s">
        <v>1447</v>
      </c>
      <c r="HT67" s="18">
        <v>1</v>
      </c>
      <c r="HU67" s="18">
        <v>0</v>
      </c>
      <c r="HV67" s="18">
        <v>0</v>
      </c>
      <c r="HW67" s="18">
        <v>0</v>
      </c>
      <c r="HX67" s="18">
        <v>0</v>
      </c>
      <c r="HY67" s="18">
        <v>1</v>
      </c>
      <c r="HZ67" s="18">
        <v>0</v>
      </c>
      <c r="IA67" s="18">
        <v>0</v>
      </c>
      <c r="IB67" s="18">
        <v>0</v>
      </c>
      <c r="IC67" s="18">
        <v>0</v>
      </c>
      <c r="ID67" s="18">
        <v>0</v>
      </c>
      <c r="IE67" s="18">
        <v>0</v>
      </c>
      <c r="JB67" s="18" t="s">
        <v>1372</v>
      </c>
      <c r="JC67" s="18">
        <v>0</v>
      </c>
      <c r="JD67" s="18">
        <v>0</v>
      </c>
      <c r="JE67" s="18">
        <v>0</v>
      </c>
      <c r="JF67" s="18">
        <v>0</v>
      </c>
      <c r="JG67" s="18">
        <v>0</v>
      </c>
      <c r="JH67" s="18">
        <v>0</v>
      </c>
      <c r="JI67" s="18">
        <v>0</v>
      </c>
      <c r="JJ67" s="18">
        <v>0</v>
      </c>
      <c r="JK67" s="18">
        <v>0</v>
      </c>
      <c r="JL67" s="18">
        <v>0</v>
      </c>
      <c r="JM67" s="18">
        <v>0</v>
      </c>
      <c r="JN67" s="18">
        <v>0</v>
      </c>
      <c r="JO67" s="18">
        <v>0</v>
      </c>
      <c r="JP67" s="18">
        <v>0</v>
      </c>
      <c r="JQ67" s="18">
        <v>0</v>
      </c>
      <c r="JR67" s="18">
        <v>1</v>
      </c>
      <c r="JS67" s="18">
        <v>1</v>
      </c>
      <c r="JT67" s="18">
        <v>3</v>
      </c>
      <c r="AQG67" s="18" t="s">
        <v>1335</v>
      </c>
      <c r="AQH67" s="18">
        <v>0</v>
      </c>
      <c r="AQI67" s="18">
        <v>0</v>
      </c>
      <c r="AQJ67" s="18">
        <v>1</v>
      </c>
      <c r="AQK67" s="18">
        <v>0</v>
      </c>
      <c r="AQL67" s="18">
        <v>0</v>
      </c>
      <c r="AQM67" s="18">
        <v>1</v>
      </c>
      <c r="AQN67" s="18">
        <v>0</v>
      </c>
      <c r="AQO67" s="18">
        <v>0</v>
      </c>
      <c r="AQP67" s="18">
        <v>0</v>
      </c>
      <c r="AQQ67" s="18">
        <v>0</v>
      </c>
      <c r="AQS67" s="18" t="s">
        <v>1428</v>
      </c>
      <c r="AQT67" s="18">
        <v>0</v>
      </c>
      <c r="AQU67" s="18">
        <v>0</v>
      </c>
      <c r="AQV67" s="18">
        <v>0</v>
      </c>
      <c r="AQW67" s="18">
        <v>1</v>
      </c>
      <c r="AQX67" s="18">
        <v>0</v>
      </c>
      <c r="AQY67" s="18">
        <v>0</v>
      </c>
      <c r="AQZ67" s="18">
        <v>0</v>
      </c>
      <c r="ARA67" s="18">
        <v>0</v>
      </c>
      <c r="ARB67" s="18">
        <v>0</v>
      </c>
      <c r="ARC67" s="18">
        <v>0</v>
      </c>
      <c r="ARD67" s="18">
        <v>0</v>
      </c>
      <c r="ARF67" s="18" t="s">
        <v>1328</v>
      </c>
      <c r="ARG67" s="18" t="s">
        <v>1312</v>
      </c>
      <c r="ARH67" s="18">
        <v>0</v>
      </c>
      <c r="ARI67" s="18">
        <v>1</v>
      </c>
      <c r="ARJ67" s="18">
        <v>0</v>
      </c>
      <c r="ARK67" s="18">
        <v>0</v>
      </c>
      <c r="ARL67" s="18">
        <v>0</v>
      </c>
      <c r="ARM67" s="18">
        <v>0</v>
      </c>
      <c r="ARO67" s="18" t="s">
        <v>1381</v>
      </c>
      <c r="ARP67" s="18">
        <v>0</v>
      </c>
      <c r="ARQ67" s="18">
        <v>0</v>
      </c>
      <c r="ARR67" s="18">
        <v>0</v>
      </c>
      <c r="ARS67" s="18">
        <v>0</v>
      </c>
      <c r="ART67" s="18">
        <v>0</v>
      </c>
      <c r="ARU67" s="18">
        <v>0</v>
      </c>
      <c r="ARV67" s="18">
        <v>0</v>
      </c>
      <c r="ARW67" s="18">
        <v>1</v>
      </c>
      <c r="ARX67" s="18">
        <v>0</v>
      </c>
      <c r="ARY67" s="18">
        <v>0</v>
      </c>
      <c r="ASA67" s="18" t="s">
        <v>1589</v>
      </c>
      <c r="ASB67" s="18" t="s">
        <v>1383</v>
      </c>
      <c r="ASC67" s="18" t="s">
        <v>1542</v>
      </c>
      <c r="ASD67" s="18">
        <v>0</v>
      </c>
      <c r="ASE67" s="18">
        <v>1</v>
      </c>
      <c r="ASF67" s="18">
        <v>1</v>
      </c>
      <c r="ASG67" s="18">
        <v>0</v>
      </c>
      <c r="ASH67" s="18">
        <v>0</v>
      </c>
      <c r="ASI67" s="18">
        <v>1</v>
      </c>
      <c r="ASJ67" s="18">
        <v>0</v>
      </c>
      <c r="ASK67" s="18">
        <v>0</v>
      </c>
      <c r="ASL67" s="18">
        <v>0</v>
      </c>
      <c r="ASN67" s="18" t="s">
        <v>1569</v>
      </c>
      <c r="ASO67" s="18">
        <v>0</v>
      </c>
      <c r="ASP67" s="18">
        <v>0</v>
      </c>
      <c r="ASQ67" s="18">
        <v>0</v>
      </c>
      <c r="ASR67" s="18">
        <v>1</v>
      </c>
      <c r="ASS67" s="18">
        <v>0</v>
      </c>
      <c r="AST67" s="18">
        <v>0</v>
      </c>
      <c r="ASU67" s="18">
        <v>0</v>
      </c>
      <c r="ASV67" s="18">
        <v>0</v>
      </c>
      <c r="ASW67" s="18">
        <v>0</v>
      </c>
      <c r="ASX67" s="18">
        <v>0</v>
      </c>
      <c r="ASZ67" s="18" t="s">
        <v>1422</v>
      </c>
      <c r="ATA67" s="18">
        <v>0</v>
      </c>
      <c r="ATB67" s="18">
        <v>0</v>
      </c>
      <c r="ATC67" s="18">
        <v>0</v>
      </c>
      <c r="ATD67" s="18">
        <v>0</v>
      </c>
      <c r="ATE67" s="18">
        <v>1</v>
      </c>
      <c r="ATF67" s="18">
        <v>0</v>
      </c>
      <c r="ATG67" s="18">
        <v>0</v>
      </c>
      <c r="ATH67" s="18">
        <v>0</v>
      </c>
      <c r="ATI67" s="18">
        <v>0</v>
      </c>
      <c r="ATK67" s="18" t="s">
        <v>1712</v>
      </c>
      <c r="ATL67" s="18">
        <v>0</v>
      </c>
      <c r="ATM67" s="18">
        <v>0</v>
      </c>
      <c r="ATN67" s="18">
        <v>0</v>
      </c>
      <c r="ATO67" s="18">
        <v>1</v>
      </c>
      <c r="ATP67" s="18">
        <v>1</v>
      </c>
      <c r="ATQ67" s="18">
        <v>1</v>
      </c>
      <c r="ATR67" s="18">
        <v>1</v>
      </c>
      <c r="ATS67" s="18">
        <v>0</v>
      </c>
      <c r="ATT67" s="18">
        <v>0</v>
      </c>
      <c r="ATV67" s="18" t="s">
        <v>1316</v>
      </c>
      <c r="ATW67" s="18" t="s">
        <v>1294</v>
      </c>
      <c r="ATY67" s="18" t="s">
        <v>1586</v>
      </c>
      <c r="ATZ67" s="18" t="s">
        <v>1316</v>
      </c>
      <c r="AUA67" s="18" t="s">
        <v>1294</v>
      </c>
      <c r="AUC67" s="18" t="s">
        <v>1538</v>
      </c>
      <c r="AUI67" s="18">
        <v>432125226</v>
      </c>
      <c r="AUJ67" s="144">
        <v>45073.407546296286</v>
      </c>
      <c r="AUM67" s="18" t="s">
        <v>1319</v>
      </c>
      <c r="AUN67" s="18" t="s">
        <v>1320</v>
      </c>
      <c r="AUO67" s="18" t="s">
        <v>1321</v>
      </c>
    </row>
    <row r="68" spans="1:1237">
      <c r="A68" s="18">
        <v>67</v>
      </c>
      <c r="B68" s="18" t="s">
        <v>1758</v>
      </c>
      <c r="C68" s="144">
        <v>45074</v>
      </c>
      <c r="D68" s="18" t="s">
        <v>1618</v>
      </c>
      <c r="E68" s="18" t="s">
        <v>1647</v>
      </c>
      <c r="F68" s="144">
        <v>45074.467464004629</v>
      </c>
      <c r="G68" s="144">
        <v>45074.499235648153</v>
      </c>
      <c r="H68" s="18" t="s">
        <v>1286</v>
      </c>
      <c r="K68" s="18" t="s">
        <v>1620</v>
      </c>
      <c r="L68" s="144">
        <v>45074</v>
      </c>
      <c r="M68" s="18" t="s">
        <v>1288</v>
      </c>
      <c r="N68" s="18" t="s">
        <v>1621</v>
      </c>
      <c r="O68" s="18" t="s">
        <v>1622</v>
      </c>
      <c r="P68" s="18" t="s">
        <v>1291</v>
      </c>
      <c r="S68" s="18" t="s">
        <v>1623</v>
      </c>
      <c r="T68" s="18" t="s">
        <v>1624</v>
      </c>
      <c r="V68" s="18" t="s">
        <v>1294</v>
      </c>
      <c r="X68" s="18" t="s">
        <v>1295</v>
      </c>
      <c r="AA68" s="18" t="s">
        <v>1685</v>
      </c>
      <c r="AB68" s="18">
        <v>0</v>
      </c>
      <c r="AC68" s="18">
        <v>1</v>
      </c>
      <c r="AD68" s="18">
        <v>0</v>
      </c>
      <c r="AE68" s="18">
        <v>0</v>
      </c>
      <c r="AF68" s="18">
        <v>1</v>
      </c>
      <c r="AS68" s="18" t="s">
        <v>1298</v>
      </c>
      <c r="AT68" s="18" t="s">
        <v>1682</v>
      </c>
      <c r="AU68" s="18">
        <v>1</v>
      </c>
      <c r="AV68" s="18">
        <v>0</v>
      </c>
      <c r="AW68" s="18">
        <v>3250</v>
      </c>
      <c r="AY68" s="18" t="s">
        <v>1300</v>
      </c>
      <c r="BB68" s="18">
        <v>60</v>
      </c>
      <c r="BC68" s="18">
        <v>60</v>
      </c>
      <c r="BD68" s="18">
        <v>1</v>
      </c>
      <c r="BE68" s="18">
        <v>60</v>
      </c>
      <c r="BF68" s="18">
        <v>0</v>
      </c>
      <c r="BW68" s="18" t="s">
        <v>1294</v>
      </c>
      <c r="BY68" s="18" t="s">
        <v>1685</v>
      </c>
      <c r="BZ68" s="18">
        <v>0</v>
      </c>
      <c r="CA68" s="18">
        <v>1</v>
      </c>
      <c r="CB68" s="18">
        <v>0</v>
      </c>
      <c r="CC68" s="18">
        <v>0</v>
      </c>
      <c r="CE68" s="18" t="s">
        <v>1301</v>
      </c>
      <c r="CF68" s="18">
        <v>1</v>
      </c>
      <c r="CG68" s="18">
        <v>0</v>
      </c>
      <c r="CH68" s="18">
        <v>0</v>
      </c>
      <c r="CI68" s="18">
        <v>0</v>
      </c>
      <c r="CJ68" s="18">
        <v>0</v>
      </c>
      <c r="CK68" s="18">
        <v>0</v>
      </c>
      <c r="CL68" s="18">
        <v>0</v>
      </c>
      <c r="CM68" s="18">
        <v>0</v>
      </c>
      <c r="CN68" s="18">
        <v>0</v>
      </c>
      <c r="CO68" s="18">
        <v>0</v>
      </c>
      <c r="CP68" s="18">
        <v>0</v>
      </c>
      <c r="CS68" s="18" t="s">
        <v>1324</v>
      </c>
      <c r="CT68" s="18">
        <v>0</v>
      </c>
      <c r="CU68" s="18">
        <v>1</v>
      </c>
      <c r="CV68" s="18">
        <v>0</v>
      </c>
      <c r="CW68" s="18">
        <v>0</v>
      </c>
      <c r="CX68" s="18" t="s">
        <v>1685</v>
      </c>
      <c r="CY68" s="18">
        <v>0</v>
      </c>
      <c r="CZ68" s="18">
        <v>1</v>
      </c>
      <c r="DA68" s="18">
        <v>0</v>
      </c>
      <c r="DB68" s="18">
        <v>0</v>
      </c>
      <c r="DC68" s="18" t="s">
        <v>1342</v>
      </c>
      <c r="DD68" s="18">
        <v>0</v>
      </c>
      <c r="DE68" s="18">
        <v>0</v>
      </c>
      <c r="DF68" s="18">
        <v>0</v>
      </c>
      <c r="DG68" s="18">
        <v>0</v>
      </c>
      <c r="DH68" s="18">
        <v>0</v>
      </c>
      <c r="DI68" s="18">
        <v>0</v>
      </c>
      <c r="DJ68" s="18">
        <v>0</v>
      </c>
      <c r="DK68" s="18">
        <v>0</v>
      </c>
      <c r="DL68" s="18">
        <v>1</v>
      </c>
      <c r="DM68" s="18">
        <v>0</v>
      </c>
      <c r="DN68" s="18">
        <v>0</v>
      </c>
      <c r="DO68" s="18">
        <v>0</v>
      </c>
      <c r="EK68" s="18" t="s">
        <v>1372</v>
      </c>
      <c r="EL68" s="18">
        <v>0</v>
      </c>
      <c r="EM68" s="18">
        <v>0</v>
      </c>
      <c r="EN68" s="18">
        <v>0</v>
      </c>
      <c r="EO68" s="18">
        <v>0</v>
      </c>
      <c r="EP68" s="18">
        <v>1</v>
      </c>
      <c r="EQ68" s="18">
        <v>1</v>
      </c>
      <c r="JB68" s="18" t="s">
        <v>1372</v>
      </c>
      <c r="JC68" s="18">
        <v>0</v>
      </c>
      <c r="JD68" s="18">
        <v>0</v>
      </c>
      <c r="JE68" s="18">
        <v>0</v>
      </c>
      <c r="JF68" s="18">
        <v>0</v>
      </c>
      <c r="JG68" s="18">
        <v>0</v>
      </c>
      <c r="JH68" s="18">
        <v>0</v>
      </c>
      <c r="JI68" s="18">
        <v>0</v>
      </c>
      <c r="JJ68" s="18">
        <v>0</v>
      </c>
      <c r="JK68" s="18">
        <v>0</v>
      </c>
      <c r="JL68" s="18">
        <v>0</v>
      </c>
      <c r="JM68" s="18">
        <v>0</v>
      </c>
      <c r="JN68" s="18">
        <v>0</v>
      </c>
      <c r="JO68" s="18">
        <v>0</v>
      </c>
      <c r="JP68" s="18">
        <v>0</v>
      </c>
      <c r="JQ68" s="18">
        <v>0</v>
      </c>
      <c r="JR68" s="18">
        <v>1</v>
      </c>
      <c r="JS68" s="18">
        <v>1</v>
      </c>
      <c r="JT68" s="18">
        <v>3</v>
      </c>
      <c r="AQG68" s="18" t="s">
        <v>1395</v>
      </c>
      <c r="AQH68" s="18">
        <v>0</v>
      </c>
      <c r="AQI68" s="18">
        <v>0</v>
      </c>
      <c r="AQJ68" s="18">
        <v>1</v>
      </c>
      <c r="AQK68" s="18">
        <v>0</v>
      </c>
      <c r="AQL68" s="18">
        <v>0</v>
      </c>
      <c r="AQM68" s="18">
        <v>0</v>
      </c>
      <c r="AQN68" s="18">
        <v>0</v>
      </c>
      <c r="AQO68" s="18">
        <v>0</v>
      </c>
      <c r="AQP68" s="18">
        <v>0</v>
      </c>
      <c r="AQQ68" s="18">
        <v>0</v>
      </c>
      <c r="AQS68" s="18" t="s">
        <v>1428</v>
      </c>
      <c r="AQT68" s="18">
        <v>0</v>
      </c>
      <c r="AQU68" s="18">
        <v>0</v>
      </c>
      <c r="AQV68" s="18">
        <v>0</v>
      </c>
      <c r="AQW68" s="18">
        <v>1</v>
      </c>
      <c r="AQX68" s="18">
        <v>0</v>
      </c>
      <c r="AQY68" s="18">
        <v>0</v>
      </c>
      <c r="AQZ68" s="18">
        <v>0</v>
      </c>
      <c r="ARA68" s="18">
        <v>0</v>
      </c>
      <c r="ARB68" s="18">
        <v>0</v>
      </c>
      <c r="ARC68" s="18">
        <v>0</v>
      </c>
      <c r="ARD68" s="18">
        <v>0</v>
      </c>
      <c r="ARF68" s="18" t="s">
        <v>1658</v>
      </c>
      <c r="ARG68" s="18" t="s">
        <v>1312</v>
      </c>
      <c r="ARH68" s="18">
        <v>0</v>
      </c>
      <c r="ARI68" s="18">
        <v>1</v>
      </c>
      <c r="ARJ68" s="18">
        <v>0</v>
      </c>
      <c r="ARK68" s="18">
        <v>0</v>
      </c>
      <c r="ARL68" s="18">
        <v>0</v>
      </c>
      <c r="ARM68" s="18">
        <v>0</v>
      </c>
      <c r="ARO68" s="18" t="s">
        <v>1372</v>
      </c>
      <c r="ARP68" s="18">
        <v>1</v>
      </c>
      <c r="ARQ68" s="18">
        <v>0</v>
      </c>
      <c r="ARR68" s="18">
        <v>0</v>
      </c>
      <c r="ARS68" s="18">
        <v>0</v>
      </c>
      <c r="ART68" s="18">
        <v>0</v>
      </c>
      <c r="ARU68" s="18">
        <v>0</v>
      </c>
      <c r="ARV68" s="18">
        <v>0</v>
      </c>
      <c r="ARW68" s="18">
        <v>0</v>
      </c>
      <c r="ARX68" s="18">
        <v>0</v>
      </c>
      <c r="ARY68" s="18">
        <v>0</v>
      </c>
      <c r="ASB68" s="18" t="s">
        <v>1383</v>
      </c>
      <c r="ASC68" s="18" t="s">
        <v>1650</v>
      </c>
      <c r="ASD68" s="18">
        <v>0</v>
      </c>
      <c r="ASE68" s="18">
        <v>0</v>
      </c>
      <c r="ASF68" s="18">
        <v>0</v>
      </c>
      <c r="ASG68" s="18">
        <v>0</v>
      </c>
      <c r="ASH68" s="18">
        <v>1</v>
      </c>
      <c r="ASI68" s="18">
        <v>0</v>
      </c>
      <c r="ASJ68" s="18">
        <v>0</v>
      </c>
      <c r="ASK68" s="18">
        <v>0</v>
      </c>
      <c r="ASL68" s="18">
        <v>0</v>
      </c>
      <c r="ASN68" s="18" t="s">
        <v>1441</v>
      </c>
      <c r="ASO68" s="18">
        <v>0</v>
      </c>
      <c r="ASP68" s="18">
        <v>0</v>
      </c>
      <c r="ASQ68" s="18">
        <v>0</v>
      </c>
      <c r="ASR68" s="18">
        <v>0</v>
      </c>
      <c r="ASS68" s="18">
        <v>0</v>
      </c>
      <c r="AST68" s="18">
        <v>0</v>
      </c>
      <c r="ASU68" s="18">
        <v>1</v>
      </c>
      <c r="ASV68" s="18">
        <v>0</v>
      </c>
      <c r="ASW68" s="18">
        <v>0</v>
      </c>
      <c r="ASX68" s="18">
        <v>0</v>
      </c>
      <c r="ASZ68" s="18" t="s">
        <v>1759</v>
      </c>
      <c r="ATA68" s="18">
        <v>0</v>
      </c>
      <c r="ATB68" s="18">
        <v>0</v>
      </c>
      <c r="ATC68" s="18">
        <v>0</v>
      </c>
      <c r="ATD68" s="18">
        <v>0</v>
      </c>
      <c r="ATE68" s="18">
        <v>0</v>
      </c>
      <c r="ATF68" s="18">
        <v>1</v>
      </c>
      <c r="ATG68" s="18">
        <v>0</v>
      </c>
      <c r="ATH68" s="18">
        <v>0</v>
      </c>
      <c r="ATI68" s="18">
        <v>0</v>
      </c>
      <c r="ATK68" s="18" t="s">
        <v>1626</v>
      </c>
      <c r="ATL68" s="18">
        <v>0</v>
      </c>
      <c r="ATM68" s="18">
        <v>0</v>
      </c>
      <c r="ATN68" s="18">
        <v>0</v>
      </c>
      <c r="ATO68" s="18">
        <v>0</v>
      </c>
      <c r="ATP68" s="18">
        <v>1</v>
      </c>
      <c r="ATQ68" s="18">
        <v>0</v>
      </c>
      <c r="ATR68" s="18">
        <v>0</v>
      </c>
      <c r="ATS68" s="18">
        <v>0</v>
      </c>
      <c r="ATT68" s="18">
        <v>0</v>
      </c>
      <c r="ATV68" s="18" t="s">
        <v>1344</v>
      </c>
      <c r="ATW68" s="18" t="s">
        <v>1294</v>
      </c>
      <c r="ATY68" s="18" t="s">
        <v>1652</v>
      </c>
      <c r="ATZ68" s="18" t="s">
        <v>1344</v>
      </c>
      <c r="AUA68" s="18" t="s">
        <v>1294</v>
      </c>
      <c r="AUC68" s="18" t="s">
        <v>1652</v>
      </c>
      <c r="AUD68" s="18" t="s">
        <v>1760</v>
      </c>
      <c r="AUI68" s="18">
        <v>432638390</v>
      </c>
      <c r="AUJ68" s="144">
        <v>45074.499652777777</v>
      </c>
      <c r="AUM68" s="18" t="s">
        <v>1319</v>
      </c>
      <c r="AUN68" s="18" t="s">
        <v>1320</v>
      </c>
      <c r="AUO68" s="18" t="s">
        <v>1321</v>
      </c>
    </row>
    <row r="69" spans="1:1237">
      <c r="A69" s="18">
        <v>68</v>
      </c>
      <c r="B69" s="18" t="s">
        <v>1761</v>
      </c>
      <c r="C69" s="144">
        <v>45074</v>
      </c>
      <c r="D69" s="18" t="s">
        <v>1618</v>
      </c>
      <c r="E69" s="18" t="s">
        <v>1619</v>
      </c>
      <c r="F69" s="144">
        <v>45074.61799061342</v>
      </c>
      <c r="G69" s="144">
        <v>45074.628311921297</v>
      </c>
      <c r="H69" s="18" t="s">
        <v>1286</v>
      </c>
      <c r="K69" s="18" t="s">
        <v>1620</v>
      </c>
      <c r="L69" s="144">
        <v>45074</v>
      </c>
      <c r="M69" s="18" t="s">
        <v>1288</v>
      </c>
      <c r="N69" s="18" t="s">
        <v>1621</v>
      </c>
      <c r="O69" s="18" t="s">
        <v>1622</v>
      </c>
      <c r="P69" s="18" t="s">
        <v>1291</v>
      </c>
      <c r="S69" s="18" t="s">
        <v>1623</v>
      </c>
      <c r="T69" s="18" t="s">
        <v>1624</v>
      </c>
      <c r="V69" s="18" t="s">
        <v>1294</v>
      </c>
      <c r="X69" s="18" t="s">
        <v>1485</v>
      </c>
      <c r="AA69" s="18" t="s">
        <v>1371</v>
      </c>
      <c r="AB69" s="18">
        <v>1</v>
      </c>
      <c r="AC69" s="18">
        <v>0</v>
      </c>
      <c r="AD69" s="18">
        <v>0</v>
      </c>
      <c r="AE69" s="18">
        <v>0</v>
      </c>
      <c r="AF69" s="18">
        <v>1</v>
      </c>
      <c r="AH69" s="18" t="s">
        <v>1298</v>
      </c>
      <c r="AI69" s="18">
        <v>1750</v>
      </c>
      <c r="AJ69" s="18" t="s">
        <v>1642</v>
      </c>
      <c r="AM69" s="18">
        <v>30</v>
      </c>
      <c r="AN69" s="18">
        <v>60</v>
      </c>
      <c r="AO69" s="18">
        <v>1</v>
      </c>
      <c r="AP69" s="18">
        <v>840</v>
      </c>
      <c r="AQ69" s="18">
        <v>0</v>
      </c>
      <c r="BW69" s="18" t="s">
        <v>1294</v>
      </c>
      <c r="BY69" s="18" t="s">
        <v>1371</v>
      </c>
      <c r="BZ69" s="18">
        <v>1</v>
      </c>
      <c r="CA69" s="18">
        <v>0</v>
      </c>
      <c r="CB69" s="18">
        <v>0</v>
      </c>
      <c r="CC69" s="18">
        <v>0</v>
      </c>
      <c r="CE69" s="18" t="s">
        <v>1301</v>
      </c>
      <c r="CF69" s="18">
        <v>1</v>
      </c>
      <c r="CG69" s="18">
        <v>0</v>
      </c>
      <c r="CH69" s="18">
        <v>0</v>
      </c>
      <c r="CI69" s="18">
        <v>0</v>
      </c>
      <c r="CJ69" s="18">
        <v>0</v>
      </c>
      <c r="CK69" s="18">
        <v>0</v>
      </c>
      <c r="CL69" s="18">
        <v>0</v>
      </c>
      <c r="CM69" s="18">
        <v>0</v>
      </c>
      <c r="CN69" s="18">
        <v>0</v>
      </c>
      <c r="CO69" s="18">
        <v>0</v>
      </c>
      <c r="CP69" s="18">
        <v>0</v>
      </c>
      <c r="CS69" s="18" t="s">
        <v>1324</v>
      </c>
      <c r="CT69" s="18">
        <v>0</v>
      </c>
      <c r="CU69" s="18">
        <v>1</v>
      </c>
      <c r="CV69" s="18">
        <v>0</v>
      </c>
      <c r="CW69" s="18">
        <v>0</v>
      </c>
      <c r="CX69" s="18" t="s">
        <v>1371</v>
      </c>
      <c r="CY69" s="18">
        <v>1</v>
      </c>
      <c r="CZ69" s="18">
        <v>0</v>
      </c>
      <c r="DA69" s="18">
        <v>0</v>
      </c>
      <c r="DB69" s="18">
        <v>0</v>
      </c>
      <c r="DC69" s="18" t="s">
        <v>1435</v>
      </c>
      <c r="DD69" s="18">
        <v>1</v>
      </c>
      <c r="DE69" s="18">
        <v>0</v>
      </c>
      <c r="DF69" s="18">
        <v>0</v>
      </c>
      <c r="DG69" s="18">
        <v>0</v>
      </c>
      <c r="DH69" s="18">
        <v>0</v>
      </c>
      <c r="DI69" s="18">
        <v>0</v>
      </c>
      <c r="DJ69" s="18">
        <v>0</v>
      </c>
      <c r="DK69" s="18">
        <v>0</v>
      </c>
      <c r="DL69" s="18">
        <v>1</v>
      </c>
      <c r="DM69" s="18">
        <v>0</v>
      </c>
      <c r="DN69" s="18">
        <v>0</v>
      </c>
      <c r="DO69" s="18">
        <v>0</v>
      </c>
      <c r="EK69" s="18" t="s">
        <v>1372</v>
      </c>
      <c r="EL69" s="18">
        <v>0</v>
      </c>
      <c r="EM69" s="18">
        <v>0</v>
      </c>
      <c r="EN69" s="18">
        <v>0</v>
      </c>
      <c r="EO69" s="18">
        <v>0</v>
      </c>
      <c r="EP69" s="18">
        <v>1</v>
      </c>
      <c r="EQ69" s="18">
        <v>1</v>
      </c>
      <c r="JB69" s="18" t="s">
        <v>1372</v>
      </c>
      <c r="JC69" s="18">
        <v>0</v>
      </c>
      <c r="JD69" s="18">
        <v>0</v>
      </c>
      <c r="JE69" s="18">
        <v>0</v>
      </c>
      <c r="JF69" s="18">
        <v>0</v>
      </c>
      <c r="JG69" s="18">
        <v>0</v>
      </c>
      <c r="JH69" s="18">
        <v>0</v>
      </c>
      <c r="JI69" s="18">
        <v>0</v>
      </c>
      <c r="JJ69" s="18">
        <v>0</v>
      </c>
      <c r="JK69" s="18">
        <v>0</v>
      </c>
      <c r="JL69" s="18">
        <v>0</v>
      </c>
      <c r="JM69" s="18">
        <v>0</v>
      </c>
      <c r="JN69" s="18">
        <v>0</v>
      </c>
      <c r="JO69" s="18">
        <v>0</v>
      </c>
      <c r="JP69" s="18">
        <v>0</v>
      </c>
      <c r="JQ69" s="18">
        <v>0</v>
      </c>
      <c r="JR69" s="18">
        <v>1</v>
      </c>
      <c r="JS69" s="18">
        <v>1</v>
      </c>
      <c r="JT69" s="18">
        <v>3</v>
      </c>
      <c r="AQG69" s="18" t="s">
        <v>1692</v>
      </c>
      <c r="AQH69" s="18">
        <v>0</v>
      </c>
      <c r="AQI69" s="18">
        <v>1</v>
      </c>
      <c r="AQJ69" s="18">
        <v>0</v>
      </c>
      <c r="AQK69" s="18">
        <v>0</v>
      </c>
      <c r="AQL69" s="18">
        <v>0</v>
      </c>
      <c r="AQM69" s="18">
        <v>0</v>
      </c>
      <c r="AQN69" s="18">
        <v>0</v>
      </c>
      <c r="AQO69" s="18">
        <v>0</v>
      </c>
      <c r="AQP69" s="18">
        <v>0</v>
      </c>
      <c r="AQQ69" s="18">
        <v>0</v>
      </c>
      <c r="AQS69" s="18" t="s">
        <v>1428</v>
      </c>
      <c r="AQT69" s="18">
        <v>0</v>
      </c>
      <c r="AQU69" s="18">
        <v>0</v>
      </c>
      <c r="AQV69" s="18">
        <v>0</v>
      </c>
      <c r="AQW69" s="18">
        <v>1</v>
      </c>
      <c r="AQX69" s="18">
        <v>0</v>
      </c>
      <c r="AQY69" s="18">
        <v>0</v>
      </c>
      <c r="AQZ69" s="18">
        <v>0</v>
      </c>
      <c r="ARA69" s="18">
        <v>0</v>
      </c>
      <c r="ARB69" s="18">
        <v>0</v>
      </c>
      <c r="ARC69" s="18">
        <v>0</v>
      </c>
      <c r="ARD69" s="18">
        <v>0</v>
      </c>
      <c r="ARF69" s="18" t="s">
        <v>1328</v>
      </c>
      <c r="ARG69" s="18" t="s">
        <v>1314</v>
      </c>
      <c r="ARH69" s="18">
        <v>1</v>
      </c>
      <c r="ARI69" s="18">
        <v>0</v>
      </c>
      <c r="ARJ69" s="18">
        <v>0</v>
      </c>
      <c r="ARK69" s="18">
        <v>0</v>
      </c>
      <c r="ARL69" s="18">
        <v>0</v>
      </c>
      <c r="ARM69" s="18">
        <v>0</v>
      </c>
      <c r="ARO69" s="18" t="s">
        <v>1372</v>
      </c>
      <c r="ARP69" s="18">
        <v>1</v>
      </c>
      <c r="ARQ69" s="18">
        <v>0</v>
      </c>
      <c r="ARR69" s="18">
        <v>0</v>
      </c>
      <c r="ARS69" s="18">
        <v>0</v>
      </c>
      <c r="ART69" s="18">
        <v>0</v>
      </c>
      <c r="ARU69" s="18">
        <v>0</v>
      </c>
      <c r="ARV69" s="18">
        <v>0</v>
      </c>
      <c r="ARW69" s="18">
        <v>0</v>
      </c>
      <c r="ARX69" s="18">
        <v>0</v>
      </c>
      <c r="ARY69" s="18">
        <v>0</v>
      </c>
      <c r="ASB69" s="18" t="s">
        <v>1383</v>
      </c>
      <c r="ASC69" s="18" t="s">
        <v>1372</v>
      </c>
      <c r="ASD69" s="18">
        <v>1</v>
      </c>
      <c r="ASE69" s="18">
        <v>0</v>
      </c>
      <c r="ASF69" s="18">
        <v>0</v>
      </c>
      <c r="ASG69" s="18">
        <v>0</v>
      </c>
      <c r="ASH69" s="18">
        <v>0</v>
      </c>
      <c r="ASI69" s="18">
        <v>0</v>
      </c>
      <c r="ASJ69" s="18">
        <v>0</v>
      </c>
      <c r="ASK69" s="18">
        <v>0</v>
      </c>
      <c r="ASL69" s="18">
        <v>0</v>
      </c>
      <c r="ASN69" s="18" t="s">
        <v>1372</v>
      </c>
      <c r="ASO69" s="18">
        <v>1</v>
      </c>
      <c r="ASP69" s="18">
        <v>0</v>
      </c>
      <c r="ASQ69" s="18">
        <v>0</v>
      </c>
      <c r="ASR69" s="18">
        <v>0</v>
      </c>
      <c r="ASS69" s="18">
        <v>0</v>
      </c>
      <c r="AST69" s="18">
        <v>0</v>
      </c>
      <c r="ASU69" s="18">
        <v>0</v>
      </c>
      <c r="ASV69" s="18">
        <v>0</v>
      </c>
      <c r="ASW69" s="18">
        <v>0</v>
      </c>
      <c r="ASX69" s="18">
        <v>0</v>
      </c>
      <c r="ASZ69" s="18" t="s">
        <v>1372</v>
      </c>
      <c r="ATA69" s="18">
        <v>1</v>
      </c>
      <c r="ATB69" s="18">
        <v>0</v>
      </c>
      <c r="ATC69" s="18">
        <v>0</v>
      </c>
      <c r="ATD69" s="18">
        <v>0</v>
      </c>
      <c r="ATE69" s="18">
        <v>0</v>
      </c>
      <c r="ATF69" s="18">
        <v>0</v>
      </c>
      <c r="ATG69" s="18">
        <v>0</v>
      </c>
      <c r="ATH69" s="18">
        <v>0</v>
      </c>
      <c r="ATI69" s="18">
        <v>0</v>
      </c>
      <c r="ATK69" s="18" t="s">
        <v>1669</v>
      </c>
      <c r="ATL69" s="18">
        <v>0</v>
      </c>
      <c r="ATM69" s="18">
        <v>0</v>
      </c>
      <c r="ATN69" s="18">
        <v>0</v>
      </c>
      <c r="ATO69" s="18">
        <v>0</v>
      </c>
      <c r="ATP69" s="18">
        <v>1</v>
      </c>
      <c r="ATQ69" s="18">
        <v>0</v>
      </c>
      <c r="ATR69" s="18">
        <v>1</v>
      </c>
      <c r="ATS69" s="18">
        <v>0</v>
      </c>
      <c r="ATT69" s="18">
        <v>0</v>
      </c>
      <c r="ATV69" s="18" t="s">
        <v>1510</v>
      </c>
      <c r="ATW69" s="18" t="s">
        <v>1294</v>
      </c>
      <c r="ATX69" s="18" t="s">
        <v>1762</v>
      </c>
      <c r="ATZ69" s="18" t="s">
        <v>1510</v>
      </c>
      <c r="AUA69" s="18" t="s">
        <v>1294</v>
      </c>
      <c r="AUB69" s="18" t="s">
        <v>1763</v>
      </c>
      <c r="AUI69" s="18">
        <v>432838769</v>
      </c>
      <c r="AUJ69" s="144">
        <v>45074.84611111111</v>
      </c>
      <c r="AUM69" s="18" t="s">
        <v>1319</v>
      </c>
      <c r="AUN69" s="18" t="s">
        <v>1320</v>
      </c>
      <c r="AUO69" s="18" t="s">
        <v>1321</v>
      </c>
    </row>
    <row r="70" spans="1:1237">
      <c r="A70" s="18">
        <v>69</v>
      </c>
      <c r="B70" s="18" t="s">
        <v>1764</v>
      </c>
      <c r="C70" s="144">
        <v>45075</v>
      </c>
      <c r="D70" s="18" t="s">
        <v>1284</v>
      </c>
      <c r="E70" s="18" t="s">
        <v>1765</v>
      </c>
      <c r="F70" s="144">
        <v>45075.448266597217</v>
      </c>
      <c r="G70" s="144">
        <v>45075.67640502315</v>
      </c>
      <c r="H70" s="18" t="s">
        <v>1286</v>
      </c>
      <c r="K70" s="18" t="s">
        <v>1287</v>
      </c>
      <c r="L70" s="144">
        <v>45075</v>
      </c>
      <c r="M70" s="18" t="s">
        <v>1288</v>
      </c>
      <c r="N70" s="18" t="s">
        <v>1289</v>
      </c>
      <c r="O70" s="18" t="s">
        <v>1290</v>
      </c>
      <c r="P70" s="18" t="s">
        <v>1291</v>
      </c>
      <c r="S70" s="18" t="s">
        <v>1292</v>
      </c>
      <c r="T70" s="18" t="s">
        <v>1293</v>
      </c>
      <c r="V70" s="18" t="s">
        <v>1294</v>
      </c>
      <c r="X70" s="18" t="s">
        <v>1295</v>
      </c>
      <c r="AA70" s="18" t="s">
        <v>1296</v>
      </c>
      <c r="AB70" s="18">
        <v>1</v>
      </c>
      <c r="AC70" s="18">
        <v>1</v>
      </c>
      <c r="AD70" s="18">
        <v>1</v>
      </c>
      <c r="AE70" s="18">
        <v>0</v>
      </c>
      <c r="AF70" s="18">
        <v>3</v>
      </c>
      <c r="AH70" s="18" t="s">
        <v>1298</v>
      </c>
      <c r="AI70" s="18">
        <v>3000</v>
      </c>
      <c r="AJ70" s="18" t="s">
        <v>1300</v>
      </c>
      <c r="AM70" s="18">
        <v>30</v>
      </c>
      <c r="AN70" s="18">
        <v>90</v>
      </c>
      <c r="AO70" s="18">
        <v>1</v>
      </c>
      <c r="AP70" s="18">
        <v>100</v>
      </c>
      <c r="AQ70" s="18">
        <v>0</v>
      </c>
      <c r="AS70" s="18" t="s">
        <v>1298</v>
      </c>
      <c r="AT70" s="18" t="s">
        <v>1299</v>
      </c>
      <c r="AU70" s="18">
        <v>1</v>
      </c>
      <c r="AV70" s="18">
        <v>1</v>
      </c>
      <c r="AW70" s="18">
        <v>1250</v>
      </c>
      <c r="AX70" s="18">
        <v>1750</v>
      </c>
      <c r="AY70" s="18" t="s">
        <v>1300</v>
      </c>
      <c r="BB70" s="18">
        <v>30</v>
      </c>
      <c r="BC70" s="18">
        <v>90</v>
      </c>
      <c r="BD70" s="18">
        <v>1</v>
      </c>
      <c r="BE70" s="18">
        <v>75</v>
      </c>
      <c r="BF70" s="18">
        <v>0</v>
      </c>
      <c r="BH70" s="18" t="s">
        <v>1298</v>
      </c>
      <c r="BI70" s="18" t="s">
        <v>1353</v>
      </c>
      <c r="BJ70" s="18">
        <v>1</v>
      </c>
      <c r="BK70" s="18">
        <v>0</v>
      </c>
      <c r="BL70" s="18">
        <v>1500</v>
      </c>
      <c r="BN70" s="18" t="s">
        <v>1300</v>
      </c>
      <c r="BQ70" s="18">
        <v>20</v>
      </c>
      <c r="BR70" s="18">
        <v>90</v>
      </c>
      <c r="BS70" s="18">
        <v>1</v>
      </c>
      <c r="BT70" s="18">
        <v>100</v>
      </c>
      <c r="BU70" s="18">
        <v>0</v>
      </c>
      <c r="BW70" s="18" t="s">
        <v>1294</v>
      </c>
      <c r="BY70" s="18" t="s">
        <v>1296</v>
      </c>
      <c r="BZ70" s="18">
        <v>1</v>
      </c>
      <c r="CA70" s="18">
        <v>1</v>
      </c>
      <c r="CB70" s="18">
        <v>1</v>
      </c>
      <c r="CC70" s="18">
        <v>0</v>
      </c>
      <c r="CE70" s="18" t="s">
        <v>1334</v>
      </c>
      <c r="CF70" s="18">
        <v>1</v>
      </c>
      <c r="CG70" s="18">
        <v>0</v>
      </c>
      <c r="CH70" s="18">
        <v>0</v>
      </c>
      <c r="CI70" s="18">
        <v>0</v>
      </c>
      <c r="CJ70" s="18">
        <v>0</v>
      </c>
      <c r="CK70" s="18">
        <v>1</v>
      </c>
      <c r="CL70" s="18">
        <v>0</v>
      </c>
      <c r="CM70" s="18">
        <v>0</v>
      </c>
      <c r="CN70" s="18">
        <v>0</v>
      </c>
      <c r="CO70" s="18">
        <v>0</v>
      </c>
      <c r="CP70" s="18">
        <v>0</v>
      </c>
      <c r="CS70" s="18" t="s">
        <v>1324</v>
      </c>
      <c r="CT70" s="18">
        <v>0</v>
      </c>
      <c r="CU70" s="18">
        <v>1</v>
      </c>
      <c r="CV70" s="18">
        <v>0</v>
      </c>
      <c r="CW70" s="18">
        <v>0</v>
      </c>
      <c r="CX70" s="18" t="s">
        <v>1296</v>
      </c>
      <c r="CY70" s="18">
        <v>1</v>
      </c>
      <c r="CZ70" s="18">
        <v>1</v>
      </c>
      <c r="DA70" s="18">
        <v>1</v>
      </c>
      <c r="DB70" s="18">
        <v>0</v>
      </c>
      <c r="DC70" s="18" t="s">
        <v>1342</v>
      </c>
      <c r="DD70" s="18">
        <v>0</v>
      </c>
      <c r="DE70" s="18">
        <v>0</v>
      </c>
      <c r="DF70" s="18">
        <v>0</v>
      </c>
      <c r="DG70" s="18">
        <v>0</v>
      </c>
      <c r="DH70" s="18">
        <v>0</v>
      </c>
      <c r="DI70" s="18">
        <v>0</v>
      </c>
      <c r="DJ70" s="18">
        <v>0</v>
      </c>
      <c r="DK70" s="18">
        <v>0</v>
      </c>
      <c r="DL70" s="18">
        <v>1</v>
      </c>
      <c r="DM70" s="18">
        <v>0</v>
      </c>
      <c r="DN70" s="18">
        <v>0</v>
      </c>
      <c r="DO70" s="18">
        <v>0</v>
      </c>
      <c r="EK70" s="18" t="s">
        <v>1303</v>
      </c>
      <c r="EL70" s="18">
        <v>1</v>
      </c>
      <c r="EM70" s="18">
        <v>1</v>
      </c>
      <c r="EN70" s="18">
        <v>1</v>
      </c>
      <c r="EO70" s="18">
        <v>1</v>
      </c>
      <c r="EP70" s="18">
        <v>0</v>
      </c>
      <c r="EQ70" s="18">
        <v>4</v>
      </c>
      <c r="ES70" s="18" t="s">
        <v>1297</v>
      </c>
      <c r="FD70" s="18" t="s">
        <v>1297</v>
      </c>
      <c r="FO70" s="18" t="s">
        <v>1297</v>
      </c>
      <c r="FZ70" s="18" t="s">
        <v>1297</v>
      </c>
      <c r="GK70" s="18" t="s">
        <v>1294</v>
      </c>
      <c r="GM70" s="18" t="s">
        <v>1303</v>
      </c>
      <c r="GN70" s="18">
        <v>1</v>
      </c>
      <c r="GO70" s="18">
        <v>1</v>
      </c>
      <c r="GP70" s="18">
        <v>1</v>
      </c>
      <c r="GQ70" s="18">
        <v>1</v>
      </c>
      <c r="GR70" s="18">
        <v>0</v>
      </c>
      <c r="GT70" s="18" t="s">
        <v>1301</v>
      </c>
      <c r="GU70" s="18">
        <v>1</v>
      </c>
      <c r="GV70" s="18">
        <v>0</v>
      </c>
      <c r="GW70" s="18">
        <v>0</v>
      </c>
      <c r="GX70" s="18">
        <v>0</v>
      </c>
      <c r="GY70" s="18">
        <v>0</v>
      </c>
      <c r="GZ70" s="18">
        <v>0</v>
      </c>
      <c r="HA70" s="18">
        <v>0</v>
      </c>
      <c r="HB70" s="18">
        <v>0</v>
      </c>
      <c r="HC70" s="18">
        <v>0</v>
      </c>
      <c r="HD70" s="18">
        <v>0</v>
      </c>
      <c r="HE70" s="18">
        <v>0</v>
      </c>
      <c r="HH70" s="18" t="s">
        <v>1324</v>
      </c>
      <c r="HI70" s="18">
        <v>0</v>
      </c>
      <c r="HJ70" s="18">
        <v>1</v>
      </c>
      <c r="HK70" s="18">
        <v>0</v>
      </c>
      <c r="HL70" s="18">
        <v>0</v>
      </c>
      <c r="HM70" s="18" t="s">
        <v>1303</v>
      </c>
      <c r="HN70" s="18">
        <v>1</v>
      </c>
      <c r="HO70" s="18">
        <v>1</v>
      </c>
      <c r="HP70" s="18">
        <v>1</v>
      </c>
      <c r="HQ70" s="18">
        <v>1</v>
      </c>
      <c r="HR70" s="18">
        <v>0</v>
      </c>
      <c r="HS70" s="18" t="s">
        <v>1342</v>
      </c>
      <c r="HT70" s="18">
        <v>0</v>
      </c>
      <c r="HU70" s="18">
        <v>0</v>
      </c>
      <c r="HV70" s="18">
        <v>0</v>
      </c>
      <c r="HW70" s="18">
        <v>0</v>
      </c>
      <c r="HX70" s="18">
        <v>0</v>
      </c>
      <c r="HY70" s="18">
        <v>0</v>
      </c>
      <c r="HZ70" s="18">
        <v>0</v>
      </c>
      <c r="IA70" s="18">
        <v>0</v>
      </c>
      <c r="IB70" s="18">
        <v>1</v>
      </c>
      <c r="IC70" s="18">
        <v>0</v>
      </c>
      <c r="ID70" s="18">
        <v>0</v>
      </c>
      <c r="IE70" s="18">
        <v>0</v>
      </c>
      <c r="JB70" s="18" t="s">
        <v>1766</v>
      </c>
      <c r="JC70" s="18">
        <v>1</v>
      </c>
      <c r="JD70" s="18">
        <v>1</v>
      </c>
      <c r="JE70" s="18">
        <v>1</v>
      </c>
      <c r="JF70" s="18">
        <v>1</v>
      </c>
      <c r="JG70" s="18">
        <v>1</v>
      </c>
      <c r="JH70" s="18">
        <v>1</v>
      </c>
      <c r="JI70" s="18">
        <v>1</v>
      </c>
      <c r="JJ70" s="18">
        <v>1</v>
      </c>
      <c r="JK70" s="18">
        <v>1</v>
      </c>
      <c r="JL70" s="18">
        <v>1</v>
      </c>
      <c r="JM70" s="18">
        <v>1</v>
      </c>
      <c r="JN70" s="18">
        <v>1</v>
      </c>
      <c r="JO70" s="18">
        <v>1</v>
      </c>
      <c r="JP70" s="18">
        <v>1</v>
      </c>
      <c r="JQ70" s="18">
        <v>1</v>
      </c>
      <c r="JR70" s="18">
        <v>0</v>
      </c>
      <c r="JS70" s="18">
        <v>15</v>
      </c>
      <c r="JT70" s="18">
        <v>22</v>
      </c>
      <c r="JV70" s="18" t="s">
        <v>1297</v>
      </c>
      <c r="KG70" s="18" t="s">
        <v>1297</v>
      </c>
      <c r="KV70" s="18" t="s">
        <v>1297</v>
      </c>
      <c r="LM70" s="18" t="s">
        <v>1297</v>
      </c>
      <c r="LX70" s="18" t="s">
        <v>1297</v>
      </c>
      <c r="MI70" s="18" t="s">
        <v>1297</v>
      </c>
      <c r="MT70" s="18" t="s">
        <v>1297</v>
      </c>
      <c r="NE70" s="18" t="s">
        <v>1297</v>
      </c>
      <c r="NV70" s="18" t="s">
        <v>1297</v>
      </c>
      <c r="OG70" s="18" t="s">
        <v>1297</v>
      </c>
      <c r="OR70" s="18" t="s">
        <v>1297</v>
      </c>
      <c r="PC70" s="18" t="s">
        <v>1297</v>
      </c>
      <c r="PN70" s="18" t="s">
        <v>1297</v>
      </c>
      <c r="PY70" s="18" t="s">
        <v>1297</v>
      </c>
      <c r="QM70" s="18" t="s">
        <v>1297</v>
      </c>
      <c r="QX70" s="18" t="s">
        <v>1302</v>
      </c>
      <c r="SF70" s="18" t="s">
        <v>1302</v>
      </c>
      <c r="SG70" s="18">
        <v>0</v>
      </c>
      <c r="SH70" s="18">
        <v>0</v>
      </c>
      <c r="SI70" s="18">
        <v>0</v>
      </c>
      <c r="SJ70" s="18">
        <v>1</v>
      </c>
      <c r="AQG70" s="18" t="s">
        <v>1395</v>
      </c>
      <c r="AQH70" s="18">
        <v>0</v>
      </c>
      <c r="AQI70" s="18">
        <v>0</v>
      </c>
      <c r="AQJ70" s="18">
        <v>1</v>
      </c>
      <c r="AQK70" s="18">
        <v>0</v>
      </c>
      <c r="AQL70" s="18">
        <v>0</v>
      </c>
      <c r="AQM70" s="18">
        <v>0</v>
      </c>
      <c r="AQN70" s="18">
        <v>0</v>
      </c>
      <c r="AQO70" s="18">
        <v>0</v>
      </c>
      <c r="AQP70" s="18">
        <v>0</v>
      </c>
      <c r="AQQ70" s="18">
        <v>0</v>
      </c>
      <c r="AQS70" s="18" t="s">
        <v>1313</v>
      </c>
      <c r="AQT70" s="18">
        <v>0</v>
      </c>
      <c r="AQU70" s="18">
        <v>0</v>
      </c>
      <c r="AQV70" s="18">
        <v>0</v>
      </c>
      <c r="AQW70" s="18">
        <v>0</v>
      </c>
      <c r="AQX70" s="18">
        <v>0</v>
      </c>
      <c r="AQY70" s="18">
        <v>0</v>
      </c>
      <c r="AQZ70" s="18">
        <v>0</v>
      </c>
      <c r="ARA70" s="18">
        <v>0</v>
      </c>
      <c r="ARB70" s="18">
        <v>0</v>
      </c>
      <c r="ARC70" s="18">
        <v>0</v>
      </c>
      <c r="ARD70" s="18">
        <v>1</v>
      </c>
      <c r="ARF70" s="18" t="s">
        <v>1311</v>
      </c>
      <c r="ARG70" s="18" t="s">
        <v>1312</v>
      </c>
      <c r="ARH70" s="18">
        <v>0</v>
      </c>
      <c r="ARI70" s="18">
        <v>1</v>
      </c>
      <c r="ARJ70" s="18">
        <v>0</v>
      </c>
      <c r="ARK70" s="18">
        <v>0</v>
      </c>
      <c r="ARL70" s="18">
        <v>0</v>
      </c>
      <c r="ARM70" s="18">
        <v>0</v>
      </c>
      <c r="ARO70" s="18" t="s">
        <v>1315</v>
      </c>
      <c r="ARP70" s="18">
        <v>0</v>
      </c>
      <c r="ARQ70" s="18">
        <v>0</v>
      </c>
      <c r="ARR70" s="18">
        <v>0</v>
      </c>
      <c r="ARS70" s="18">
        <v>0</v>
      </c>
      <c r="ART70" s="18">
        <v>0</v>
      </c>
      <c r="ARU70" s="18">
        <v>0</v>
      </c>
      <c r="ARV70" s="18">
        <v>0</v>
      </c>
      <c r="ARW70" s="18">
        <v>0</v>
      </c>
      <c r="ARX70" s="18">
        <v>1</v>
      </c>
      <c r="ARY70" s="18">
        <v>0</v>
      </c>
      <c r="ASB70" s="18" t="s">
        <v>1397</v>
      </c>
      <c r="ASC70" s="18" t="s">
        <v>1650</v>
      </c>
      <c r="ASD70" s="18">
        <v>0</v>
      </c>
      <c r="ASE70" s="18">
        <v>0</v>
      </c>
      <c r="ASF70" s="18">
        <v>0</v>
      </c>
      <c r="ASG70" s="18">
        <v>0</v>
      </c>
      <c r="ASH70" s="18">
        <v>1</v>
      </c>
      <c r="ASI70" s="18">
        <v>0</v>
      </c>
      <c r="ASJ70" s="18">
        <v>0</v>
      </c>
      <c r="ASK70" s="18">
        <v>0</v>
      </c>
      <c r="ASL70" s="18">
        <v>0</v>
      </c>
      <c r="ASN70" s="18" t="s">
        <v>1315</v>
      </c>
      <c r="ASO70" s="18">
        <v>0</v>
      </c>
      <c r="ASP70" s="18">
        <v>0</v>
      </c>
      <c r="ASQ70" s="18">
        <v>0</v>
      </c>
      <c r="ASR70" s="18">
        <v>0</v>
      </c>
      <c r="ASS70" s="18">
        <v>0</v>
      </c>
      <c r="AST70" s="18">
        <v>0</v>
      </c>
      <c r="ASU70" s="18">
        <v>0</v>
      </c>
      <c r="ASV70" s="18">
        <v>0</v>
      </c>
      <c r="ASW70" s="18">
        <v>1</v>
      </c>
      <c r="ASX70" s="18">
        <v>0</v>
      </c>
      <c r="ASZ70" s="18" t="s">
        <v>1422</v>
      </c>
      <c r="ATA70" s="18">
        <v>0</v>
      </c>
      <c r="ATB70" s="18">
        <v>0</v>
      </c>
      <c r="ATC70" s="18">
        <v>0</v>
      </c>
      <c r="ATD70" s="18">
        <v>0</v>
      </c>
      <c r="ATE70" s="18">
        <v>1</v>
      </c>
      <c r="ATF70" s="18">
        <v>0</v>
      </c>
      <c r="ATG70" s="18">
        <v>0</v>
      </c>
      <c r="ATH70" s="18">
        <v>0</v>
      </c>
      <c r="ATI70" s="18">
        <v>0</v>
      </c>
      <c r="ATK70" s="18" t="s">
        <v>1315</v>
      </c>
      <c r="ATL70" s="18">
        <v>0</v>
      </c>
      <c r="ATM70" s="18">
        <v>0</v>
      </c>
      <c r="ATN70" s="18">
        <v>0</v>
      </c>
      <c r="ATO70" s="18">
        <v>0</v>
      </c>
      <c r="ATP70" s="18">
        <v>0</v>
      </c>
      <c r="ATQ70" s="18">
        <v>0</v>
      </c>
      <c r="ATR70" s="18">
        <v>0</v>
      </c>
      <c r="ATS70" s="18">
        <v>0</v>
      </c>
      <c r="ATT70" s="18">
        <v>1</v>
      </c>
      <c r="ATV70" s="18" t="s">
        <v>1510</v>
      </c>
      <c r="ATW70" s="18" t="s">
        <v>1313</v>
      </c>
      <c r="ATZ70" s="18" t="s">
        <v>1510</v>
      </c>
      <c r="AUA70" s="18" t="s">
        <v>1313</v>
      </c>
      <c r="AUD70" s="18" t="s">
        <v>1767</v>
      </c>
      <c r="AUF70" s="18" t="s">
        <v>1338</v>
      </c>
      <c r="AUI70" s="18">
        <v>433337119</v>
      </c>
      <c r="AUJ70" s="144">
        <v>45075.688923611116</v>
      </c>
      <c r="AUM70" s="18" t="s">
        <v>1319</v>
      </c>
      <c r="AUN70" s="18" t="s">
        <v>1320</v>
      </c>
      <c r="AUO70" s="18" t="s">
        <v>1321</v>
      </c>
    </row>
    <row r="71" spans="1:1237">
      <c r="A71" s="18">
        <v>70</v>
      </c>
      <c r="B71" s="18" t="s">
        <v>1768</v>
      </c>
      <c r="C71" s="144">
        <v>45075</v>
      </c>
      <c r="D71" s="18" t="s">
        <v>1284</v>
      </c>
      <c r="E71" s="18" t="s">
        <v>1769</v>
      </c>
      <c r="F71" s="144">
        <v>45075.461199236117</v>
      </c>
      <c r="G71" s="144">
        <v>45075.683593310183</v>
      </c>
      <c r="H71" s="18" t="s">
        <v>1286</v>
      </c>
      <c r="K71" s="18" t="s">
        <v>1287</v>
      </c>
      <c r="L71" s="144">
        <v>45075</v>
      </c>
      <c r="M71" s="18" t="s">
        <v>1288</v>
      </c>
      <c r="N71" s="18" t="s">
        <v>1289</v>
      </c>
      <c r="O71" s="18" t="s">
        <v>1290</v>
      </c>
      <c r="P71" s="18" t="s">
        <v>1291</v>
      </c>
      <c r="S71" s="18" t="s">
        <v>1292</v>
      </c>
      <c r="T71" s="18" t="s">
        <v>1293</v>
      </c>
      <c r="V71" s="18" t="s">
        <v>1294</v>
      </c>
      <c r="X71" s="18" t="s">
        <v>1295</v>
      </c>
      <c r="AA71" s="18" t="s">
        <v>1296</v>
      </c>
      <c r="AB71" s="18">
        <v>1</v>
      </c>
      <c r="AC71" s="18">
        <v>1</v>
      </c>
      <c r="AD71" s="18">
        <v>1</v>
      </c>
      <c r="AE71" s="18">
        <v>0</v>
      </c>
      <c r="AF71" s="18">
        <v>3</v>
      </c>
      <c r="AH71" s="18" t="s">
        <v>1298</v>
      </c>
      <c r="AI71" s="18">
        <v>3250</v>
      </c>
      <c r="AJ71" s="18" t="s">
        <v>1300</v>
      </c>
      <c r="AM71" s="18">
        <v>25</v>
      </c>
      <c r="AN71" s="18">
        <v>90</v>
      </c>
      <c r="AO71" s="18">
        <v>1</v>
      </c>
      <c r="AP71" s="18">
        <v>75</v>
      </c>
      <c r="AQ71" s="18">
        <v>0</v>
      </c>
      <c r="AS71" s="18" t="s">
        <v>1298</v>
      </c>
      <c r="AT71" s="18" t="s">
        <v>1299</v>
      </c>
      <c r="AU71" s="18">
        <v>1</v>
      </c>
      <c r="AV71" s="18">
        <v>1</v>
      </c>
      <c r="AW71" s="18">
        <v>1750</v>
      </c>
      <c r="AX71" s="18">
        <v>2000</v>
      </c>
      <c r="AY71" s="18" t="s">
        <v>1300</v>
      </c>
      <c r="BB71" s="18">
        <v>30</v>
      </c>
      <c r="BC71" s="18">
        <v>90</v>
      </c>
      <c r="BD71" s="18">
        <v>1</v>
      </c>
      <c r="BE71" s="18">
        <v>75</v>
      </c>
      <c r="BF71" s="18">
        <v>0</v>
      </c>
      <c r="BH71" s="18" t="s">
        <v>1298</v>
      </c>
      <c r="BI71" s="18" t="s">
        <v>1353</v>
      </c>
      <c r="BJ71" s="18">
        <v>1</v>
      </c>
      <c r="BK71" s="18">
        <v>0</v>
      </c>
      <c r="BL71" s="18">
        <v>1500</v>
      </c>
      <c r="BN71" s="18" t="s">
        <v>1300</v>
      </c>
      <c r="BQ71" s="18">
        <v>30</v>
      </c>
      <c r="BR71" s="18">
        <v>90</v>
      </c>
      <c r="BS71" s="18">
        <v>1</v>
      </c>
      <c r="BT71" s="18">
        <v>100</v>
      </c>
      <c r="BU71" s="18">
        <v>0</v>
      </c>
      <c r="BW71" s="18" t="s">
        <v>1294</v>
      </c>
      <c r="BY71" s="18" t="s">
        <v>1296</v>
      </c>
      <c r="BZ71" s="18">
        <v>1</v>
      </c>
      <c r="CA71" s="18">
        <v>1</v>
      </c>
      <c r="CB71" s="18">
        <v>1</v>
      </c>
      <c r="CC71" s="18">
        <v>0</v>
      </c>
      <c r="CE71" s="18" t="s">
        <v>1334</v>
      </c>
      <c r="CF71" s="18">
        <v>1</v>
      </c>
      <c r="CG71" s="18">
        <v>0</v>
      </c>
      <c r="CH71" s="18">
        <v>0</v>
      </c>
      <c r="CI71" s="18">
        <v>0</v>
      </c>
      <c r="CJ71" s="18">
        <v>0</v>
      </c>
      <c r="CK71" s="18">
        <v>1</v>
      </c>
      <c r="CL71" s="18">
        <v>0</v>
      </c>
      <c r="CM71" s="18">
        <v>0</v>
      </c>
      <c r="CN71" s="18">
        <v>0</v>
      </c>
      <c r="CO71" s="18">
        <v>0</v>
      </c>
      <c r="CP71" s="18">
        <v>0</v>
      </c>
      <c r="CS71" s="18" t="s">
        <v>1302</v>
      </c>
      <c r="CT71" s="18">
        <v>0</v>
      </c>
      <c r="CU71" s="18">
        <v>0</v>
      </c>
      <c r="CV71" s="18">
        <v>0</v>
      </c>
      <c r="CW71" s="18">
        <v>1</v>
      </c>
      <c r="EK71" s="18" t="s">
        <v>1303</v>
      </c>
      <c r="EL71" s="18">
        <v>1</v>
      </c>
      <c r="EM71" s="18">
        <v>1</v>
      </c>
      <c r="EN71" s="18">
        <v>1</v>
      </c>
      <c r="EO71" s="18">
        <v>1</v>
      </c>
      <c r="EP71" s="18">
        <v>0</v>
      </c>
      <c r="EQ71" s="18">
        <v>4</v>
      </c>
      <c r="ES71" s="18" t="s">
        <v>1297</v>
      </c>
      <c r="FD71" s="18" t="s">
        <v>1297</v>
      </c>
      <c r="FO71" s="18" t="s">
        <v>1297</v>
      </c>
      <c r="FZ71" s="18" t="s">
        <v>1297</v>
      </c>
      <c r="GK71" s="18" t="s">
        <v>1294</v>
      </c>
      <c r="GM71" s="18" t="s">
        <v>1303</v>
      </c>
      <c r="GN71" s="18">
        <v>1</v>
      </c>
      <c r="GO71" s="18">
        <v>1</v>
      </c>
      <c r="GP71" s="18">
        <v>1</v>
      </c>
      <c r="GQ71" s="18">
        <v>1</v>
      </c>
      <c r="GR71" s="18">
        <v>0</v>
      </c>
      <c r="GT71" s="18" t="s">
        <v>1334</v>
      </c>
      <c r="GU71" s="18">
        <v>1</v>
      </c>
      <c r="GV71" s="18">
        <v>0</v>
      </c>
      <c r="GW71" s="18">
        <v>0</v>
      </c>
      <c r="GX71" s="18">
        <v>0</v>
      </c>
      <c r="GY71" s="18">
        <v>0</v>
      </c>
      <c r="GZ71" s="18">
        <v>1</v>
      </c>
      <c r="HA71" s="18">
        <v>0</v>
      </c>
      <c r="HB71" s="18">
        <v>0</v>
      </c>
      <c r="HC71" s="18">
        <v>0</v>
      </c>
      <c r="HD71" s="18">
        <v>0</v>
      </c>
      <c r="HE71" s="18">
        <v>0</v>
      </c>
      <c r="HH71" s="18" t="s">
        <v>1302</v>
      </c>
      <c r="HI71" s="18">
        <v>0</v>
      </c>
      <c r="HJ71" s="18">
        <v>0</v>
      </c>
      <c r="HK71" s="18">
        <v>0</v>
      </c>
      <c r="HL71" s="18">
        <v>1</v>
      </c>
      <c r="JB71" s="18" t="s">
        <v>1304</v>
      </c>
      <c r="JC71" s="18">
        <v>1</v>
      </c>
      <c r="JD71" s="18">
        <v>1</v>
      </c>
      <c r="JE71" s="18">
        <v>1</v>
      </c>
      <c r="JF71" s="18">
        <v>1</v>
      </c>
      <c r="JG71" s="18">
        <v>1</v>
      </c>
      <c r="JH71" s="18">
        <v>1</v>
      </c>
      <c r="JI71" s="18">
        <v>1</v>
      </c>
      <c r="JJ71" s="18">
        <v>1</v>
      </c>
      <c r="JK71" s="18">
        <v>1</v>
      </c>
      <c r="JL71" s="18">
        <v>1</v>
      </c>
      <c r="JM71" s="18">
        <v>1</v>
      </c>
      <c r="JN71" s="18">
        <v>1</v>
      </c>
      <c r="JO71" s="18">
        <v>1</v>
      </c>
      <c r="JP71" s="18">
        <v>1</v>
      </c>
      <c r="JQ71" s="18">
        <v>1</v>
      </c>
      <c r="JR71" s="18">
        <v>0</v>
      </c>
      <c r="JS71" s="18">
        <v>15</v>
      </c>
      <c r="JT71" s="18">
        <v>22</v>
      </c>
      <c r="JV71" s="18" t="s">
        <v>1297</v>
      </c>
      <c r="KG71" s="18" t="s">
        <v>1298</v>
      </c>
      <c r="KH71" s="18" t="s">
        <v>1306</v>
      </c>
      <c r="KI71" s="18">
        <v>1</v>
      </c>
      <c r="KJ71" s="18">
        <v>0</v>
      </c>
      <c r="KK71" s="18">
        <v>8000</v>
      </c>
      <c r="KM71" s="18" t="s">
        <v>1305</v>
      </c>
      <c r="KP71" s="18">
        <v>25</v>
      </c>
      <c r="KQ71" s="18">
        <v>10</v>
      </c>
      <c r="KR71" s="18">
        <v>0</v>
      </c>
      <c r="KS71" s="18">
        <v>100</v>
      </c>
      <c r="KT71" s="18">
        <v>0</v>
      </c>
      <c r="KV71" s="18" t="s">
        <v>1297</v>
      </c>
      <c r="LM71" s="18" t="s">
        <v>1297</v>
      </c>
      <c r="LX71" s="18" t="s">
        <v>1297</v>
      </c>
      <c r="MI71" s="18" t="s">
        <v>1297</v>
      </c>
      <c r="MT71" s="18" t="s">
        <v>1297</v>
      </c>
      <c r="NE71" s="18" t="s">
        <v>1297</v>
      </c>
      <c r="NV71" s="18" t="s">
        <v>1297</v>
      </c>
      <c r="OG71" s="18" t="s">
        <v>1297</v>
      </c>
      <c r="OR71" s="18" t="s">
        <v>1297</v>
      </c>
      <c r="PC71" s="18" t="s">
        <v>1297</v>
      </c>
      <c r="PN71" s="18" t="s">
        <v>1298</v>
      </c>
      <c r="PO71" s="18">
        <v>1750</v>
      </c>
      <c r="PP71" s="18" t="s">
        <v>1300</v>
      </c>
      <c r="PS71" s="18">
        <v>30</v>
      </c>
      <c r="PT71" s="18">
        <v>90</v>
      </c>
      <c r="PU71" s="18">
        <v>1</v>
      </c>
      <c r="PV71" s="18">
        <v>75</v>
      </c>
      <c r="PW71" s="18">
        <v>0</v>
      </c>
      <c r="PY71" s="18" t="s">
        <v>1297</v>
      </c>
      <c r="QM71" s="18" t="s">
        <v>1298</v>
      </c>
      <c r="QN71" s="18">
        <v>1000</v>
      </c>
      <c r="QO71" s="18" t="s">
        <v>1300</v>
      </c>
      <c r="QR71" s="18">
        <v>25</v>
      </c>
      <c r="QS71" s="18">
        <v>90</v>
      </c>
      <c r="QT71" s="18">
        <v>1</v>
      </c>
      <c r="QU71" s="18">
        <v>200</v>
      </c>
      <c r="QV71" s="18">
        <v>0</v>
      </c>
      <c r="QX71" s="18" t="s">
        <v>1302</v>
      </c>
      <c r="SF71" s="18" t="s">
        <v>1302</v>
      </c>
      <c r="SG71" s="18">
        <v>0</v>
      </c>
      <c r="SH71" s="18">
        <v>0</v>
      </c>
      <c r="SI71" s="18">
        <v>0</v>
      </c>
      <c r="SJ71" s="18">
        <v>1</v>
      </c>
      <c r="AQG71" s="18" t="s">
        <v>1309</v>
      </c>
      <c r="AQH71" s="18">
        <v>0</v>
      </c>
      <c r="AQI71" s="18">
        <v>0</v>
      </c>
      <c r="AQJ71" s="18">
        <v>0</v>
      </c>
      <c r="AQK71" s="18">
        <v>0</v>
      </c>
      <c r="AQL71" s="18">
        <v>0</v>
      </c>
      <c r="AQM71" s="18">
        <v>1</v>
      </c>
      <c r="AQN71" s="18">
        <v>0</v>
      </c>
      <c r="AQO71" s="18">
        <v>0</v>
      </c>
      <c r="AQP71" s="18">
        <v>0</v>
      </c>
      <c r="AQQ71" s="18">
        <v>0</v>
      </c>
      <c r="AQS71" s="18" t="s">
        <v>1310</v>
      </c>
      <c r="AQT71" s="18">
        <v>0</v>
      </c>
      <c r="AQU71" s="18">
        <v>0</v>
      </c>
      <c r="AQV71" s="18">
        <v>0</v>
      </c>
      <c r="AQW71" s="18">
        <v>0</v>
      </c>
      <c r="AQX71" s="18">
        <v>0</v>
      </c>
      <c r="AQY71" s="18">
        <v>1</v>
      </c>
      <c r="AQZ71" s="18">
        <v>0</v>
      </c>
      <c r="ARA71" s="18">
        <v>0</v>
      </c>
      <c r="ARB71" s="18">
        <v>0</v>
      </c>
      <c r="ARC71" s="18">
        <v>0</v>
      </c>
      <c r="ARD71" s="18">
        <v>0</v>
      </c>
      <c r="ARF71" s="18" t="s">
        <v>1311</v>
      </c>
      <c r="ARG71" s="18" t="s">
        <v>1312</v>
      </c>
      <c r="ARH71" s="18">
        <v>0</v>
      </c>
      <c r="ARI71" s="18">
        <v>1</v>
      </c>
      <c r="ARJ71" s="18">
        <v>0</v>
      </c>
      <c r="ARK71" s="18">
        <v>0</v>
      </c>
      <c r="ARL71" s="18">
        <v>0</v>
      </c>
      <c r="ARM71" s="18">
        <v>0</v>
      </c>
      <c r="ARO71" s="18" t="s">
        <v>1313</v>
      </c>
      <c r="ARP71" s="18">
        <v>0</v>
      </c>
      <c r="ARQ71" s="18">
        <v>0</v>
      </c>
      <c r="ARR71" s="18">
        <v>0</v>
      </c>
      <c r="ARS71" s="18">
        <v>0</v>
      </c>
      <c r="ART71" s="18">
        <v>0</v>
      </c>
      <c r="ARU71" s="18">
        <v>0</v>
      </c>
      <c r="ARV71" s="18">
        <v>0</v>
      </c>
      <c r="ARW71" s="18">
        <v>0</v>
      </c>
      <c r="ARX71" s="18">
        <v>0</v>
      </c>
      <c r="ARY71" s="18">
        <v>1</v>
      </c>
      <c r="ASB71" s="18" t="s">
        <v>1397</v>
      </c>
      <c r="ASC71" s="18" t="s">
        <v>1650</v>
      </c>
      <c r="ASD71" s="18">
        <v>0</v>
      </c>
      <c r="ASE71" s="18">
        <v>0</v>
      </c>
      <c r="ASF71" s="18">
        <v>0</v>
      </c>
      <c r="ASG71" s="18">
        <v>0</v>
      </c>
      <c r="ASH71" s="18">
        <v>1</v>
      </c>
      <c r="ASI71" s="18">
        <v>0</v>
      </c>
      <c r="ASJ71" s="18">
        <v>0</v>
      </c>
      <c r="ASK71" s="18">
        <v>0</v>
      </c>
      <c r="ASL71" s="18">
        <v>0</v>
      </c>
      <c r="ASN71" s="18" t="s">
        <v>1313</v>
      </c>
      <c r="ASO71" s="18">
        <v>0</v>
      </c>
      <c r="ASP71" s="18">
        <v>0</v>
      </c>
      <c r="ASQ71" s="18">
        <v>0</v>
      </c>
      <c r="ASR71" s="18">
        <v>0</v>
      </c>
      <c r="ASS71" s="18">
        <v>0</v>
      </c>
      <c r="AST71" s="18">
        <v>0</v>
      </c>
      <c r="ASU71" s="18">
        <v>0</v>
      </c>
      <c r="ASV71" s="18">
        <v>0</v>
      </c>
      <c r="ASW71" s="18">
        <v>0</v>
      </c>
      <c r="ASX71" s="18">
        <v>1</v>
      </c>
      <c r="ASZ71" s="18" t="s">
        <v>1313</v>
      </c>
      <c r="ATA71" s="18">
        <v>0</v>
      </c>
      <c r="ATB71" s="18">
        <v>0</v>
      </c>
      <c r="ATC71" s="18">
        <v>0</v>
      </c>
      <c r="ATD71" s="18">
        <v>0</v>
      </c>
      <c r="ATE71" s="18">
        <v>0</v>
      </c>
      <c r="ATF71" s="18">
        <v>0</v>
      </c>
      <c r="ATG71" s="18">
        <v>0</v>
      </c>
      <c r="ATH71" s="18">
        <v>0</v>
      </c>
      <c r="ATI71" s="18">
        <v>1</v>
      </c>
      <c r="ATK71" s="18" t="s">
        <v>1315</v>
      </c>
      <c r="ATL71" s="18">
        <v>0</v>
      </c>
      <c r="ATM71" s="18">
        <v>0</v>
      </c>
      <c r="ATN71" s="18">
        <v>0</v>
      </c>
      <c r="ATO71" s="18">
        <v>0</v>
      </c>
      <c r="ATP71" s="18">
        <v>0</v>
      </c>
      <c r="ATQ71" s="18">
        <v>0</v>
      </c>
      <c r="ATR71" s="18">
        <v>0</v>
      </c>
      <c r="ATS71" s="18">
        <v>0</v>
      </c>
      <c r="ATT71" s="18">
        <v>1</v>
      </c>
      <c r="ATV71" s="18" t="s">
        <v>1510</v>
      </c>
      <c r="ATW71" s="18" t="s">
        <v>1314</v>
      </c>
      <c r="ATZ71" s="18" t="s">
        <v>1510</v>
      </c>
      <c r="AUA71" s="18" t="s">
        <v>1314</v>
      </c>
      <c r="AUD71" s="18" t="s">
        <v>1330</v>
      </c>
      <c r="AUF71" s="18" t="s">
        <v>1338</v>
      </c>
      <c r="AUI71" s="18">
        <v>433337268</v>
      </c>
      <c r="AUJ71" s="144">
        <v>45075.689189814817</v>
      </c>
      <c r="AUM71" s="18" t="s">
        <v>1319</v>
      </c>
      <c r="AUN71" s="18" t="s">
        <v>1320</v>
      </c>
      <c r="AUO71" s="18" t="s">
        <v>1321</v>
      </c>
    </row>
    <row r="72" spans="1:1237">
      <c r="A72" s="18">
        <v>71</v>
      </c>
      <c r="B72" s="18" t="s">
        <v>1770</v>
      </c>
      <c r="C72" s="144">
        <v>45075</v>
      </c>
      <c r="D72" s="18" t="s">
        <v>1284</v>
      </c>
      <c r="E72" s="18" t="s">
        <v>1769</v>
      </c>
      <c r="F72" s="144">
        <v>45075.475916944437</v>
      </c>
      <c r="G72" s="144">
        <v>45075.676131354157</v>
      </c>
      <c r="H72" s="18" t="s">
        <v>1286</v>
      </c>
      <c r="K72" s="18" t="s">
        <v>1287</v>
      </c>
      <c r="L72" s="144">
        <v>45075</v>
      </c>
      <c r="M72" s="18" t="s">
        <v>1288</v>
      </c>
      <c r="N72" s="18" t="s">
        <v>1289</v>
      </c>
      <c r="O72" s="18" t="s">
        <v>1290</v>
      </c>
      <c r="P72" s="18" t="s">
        <v>1291</v>
      </c>
      <c r="S72" s="18" t="s">
        <v>1292</v>
      </c>
      <c r="T72" s="18" t="s">
        <v>1293</v>
      </c>
      <c r="V72" s="18" t="s">
        <v>1294</v>
      </c>
      <c r="X72" s="18" t="s">
        <v>1295</v>
      </c>
      <c r="AA72" s="18" t="s">
        <v>1296</v>
      </c>
      <c r="AB72" s="18">
        <v>1</v>
      </c>
      <c r="AC72" s="18">
        <v>1</v>
      </c>
      <c r="AD72" s="18">
        <v>1</v>
      </c>
      <c r="AE72" s="18">
        <v>0</v>
      </c>
      <c r="AF72" s="18">
        <v>3</v>
      </c>
      <c r="AH72" s="18" t="s">
        <v>1298</v>
      </c>
      <c r="AI72" s="18">
        <v>3500</v>
      </c>
      <c r="AJ72" s="18" t="s">
        <v>1300</v>
      </c>
      <c r="AM72" s="18">
        <v>25</v>
      </c>
      <c r="AN72" s="18">
        <v>90</v>
      </c>
      <c r="AO72" s="18">
        <v>1</v>
      </c>
      <c r="AP72" s="18">
        <v>120</v>
      </c>
      <c r="AQ72" s="18">
        <v>0</v>
      </c>
      <c r="AS72" s="18" t="s">
        <v>1298</v>
      </c>
      <c r="AT72" s="18" t="s">
        <v>1299</v>
      </c>
      <c r="AU72" s="18">
        <v>1</v>
      </c>
      <c r="AV72" s="18">
        <v>1</v>
      </c>
      <c r="AW72" s="18">
        <v>1600</v>
      </c>
      <c r="AX72" s="18">
        <v>2250</v>
      </c>
      <c r="AY72" s="18" t="s">
        <v>1305</v>
      </c>
      <c r="BB72" s="18">
        <v>30</v>
      </c>
      <c r="BC72" s="18">
        <v>90</v>
      </c>
      <c r="BD72" s="18">
        <v>1</v>
      </c>
      <c r="BE72" s="18">
        <v>90</v>
      </c>
      <c r="BF72" s="18">
        <v>0</v>
      </c>
      <c r="BH72" s="18" t="s">
        <v>1298</v>
      </c>
      <c r="BI72" s="18" t="s">
        <v>1353</v>
      </c>
      <c r="BJ72" s="18">
        <v>1</v>
      </c>
      <c r="BK72" s="18">
        <v>0</v>
      </c>
      <c r="BL72" s="18">
        <v>1400</v>
      </c>
      <c r="BN72" s="18" t="s">
        <v>1300</v>
      </c>
      <c r="BQ72" s="18">
        <v>25</v>
      </c>
      <c r="BR72" s="18">
        <v>90</v>
      </c>
      <c r="BS72" s="18">
        <v>1</v>
      </c>
      <c r="BT72" s="18">
        <v>90</v>
      </c>
      <c r="BU72" s="18">
        <v>0</v>
      </c>
      <c r="BW72" s="18" t="s">
        <v>1294</v>
      </c>
      <c r="BY72" s="18" t="s">
        <v>1296</v>
      </c>
      <c r="BZ72" s="18">
        <v>1</v>
      </c>
      <c r="CA72" s="18">
        <v>1</v>
      </c>
      <c r="CB72" s="18">
        <v>1</v>
      </c>
      <c r="CC72" s="18">
        <v>0</v>
      </c>
      <c r="CE72" s="18" t="s">
        <v>1334</v>
      </c>
      <c r="CF72" s="18">
        <v>1</v>
      </c>
      <c r="CG72" s="18">
        <v>0</v>
      </c>
      <c r="CH72" s="18">
        <v>0</v>
      </c>
      <c r="CI72" s="18">
        <v>0</v>
      </c>
      <c r="CJ72" s="18">
        <v>0</v>
      </c>
      <c r="CK72" s="18">
        <v>1</v>
      </c>
      <c r="CL72" s="18">
        <v>0</v>
      </c>
      <c r="CM72" s="18">
        <v>0</v>
      </c>
      <c r="CN72" s="18">
        <v>0</v>
      </c>
      <c r="CO72" s="18">
        <v>0</v>
      </c>
      <c r="CP72" s="18">
        <v>0</v>
      </c>
      <c r="CS72" s="18" t="s">
        <v>1324</v>
      </c>
      <c r="CT72" s="18">
        <v>0</v>
      </c>
      <c r="CU72" s="18">
        <v>1</v>
      </c>
      <c r="CV72" s="18">
        <v>0</v>
      </c>
      <c r="CW72" s="18">
        <v>0</v>
      </c>
      <c r="CX72" s="18" t="s">
        <v>1296</v>
      </c>
      <c r="CY72" s="18">
        <v>1</v>
      </c>
      <c r="CZ72" s="18">
        <v>1</v>
      </c>
      <c r="DA72" s="18">
        <v>1</v>
      </c>
      <c r="DB72" s="18">
        <v>0</v>
      </c>
      <c r="DC72" s="18" t="s">
        <v>1342</v>
      </c>
      <c r="DD72" s="18">
        <v>0</v>
      </c>
      <c r="DE72" s="18">
        <v>0</v>
      </c>
      <c r="DF72" s="18">
        <v>0</v>
      </c>
      <c r="DG72" s="18">
        <v>0</v>
      </c>
      <c r="DH72" s="18">
        <v>0</v>
      </c>
      <c r="DI72" s="18">
        <v>0</v>
      </c>
      <c r="DJ72" s="18">
        <v>0</v>
      </c>
      <c r="DK72" s="18">
        <v>0</v>
      </c>
      <c r="DL72" s="18">
        <v>1</v>
      </c>
      <c r="DM72" s="18">
        <v>0</v>
      </c>
      <c r="DN72" s="18">
        <v>0</v>
      </c>
      <c r="DO72" s="18">
        <v>0</v>
      </c>
      <c r="EK72" s="18" t="s">
        <v>1303</v>
      </c>
      <c r="EL72" s="18">
        <v>1</v>
      </c>
      <c r="EM72" s="18">
        <v>1</v>
      </c>
      <c r="EN72" s="18">
        <v>1</v>
      </c>
      <c r="EO72" s="18">
        <v>1</v>
      </c>
      <c r="EP72" s="18">
        <v>0</v>
      </c>
      <c r="EQ72" s="18">
        <v>4</v>
      </c>
      <c r="ES72" s="18" t="s">
        <v>1297</v>
      </c>
      <c r="FD72" s="18" t="s">
        <v>1297</v>
      </c>
      <c r="FO72" s="18" t="s">
        <v>1297</v>
      </c>
      <c r="FZ72" s="18" t="s">
        <v>1297</v>
      </c>
      <c r="GK72" s="18" t="s">
        <v>1294</v>
      </c>
      <c r="GM72" s="18" t="s">
        <v>1303</v>
      </c>
      <c r="GN72" s="18">
        <v>1</v>
      </c>
      <c r="GO72" s="18">
        <v>1</v>
      </c>
      <c r="GP72" s="18">
        <v>1</v>
      </c>
      <c r="GQ72" s="18">
        <v>1</v>
      </c>
      <c r="GR72" s="18">
        <v>0</v>
      </c>
      <c r="GT72" s="18" t="s">
        <v>1334</v>
      </c>
      <c r="GU72" s="18">
        <v>1</v>
      </c>
      <c r="GV72" s="18">
        <v>0</v>
      </c>
      <c r="GW72" s="18">
        <v>0</v>
      </c>
      <c r="GX72" s="18">
        <v>0</v>
      </c>
      <c r="GY72" s="18">
        <v>0</v>
      </c>
      <c r="GZ72" s="18">
        <v>1</v>
      </c>
      <c r="HA72" s="18">
        <v>0</v>
      </c>
      <c r="HB72" s="18">
        <v>0</v>
      </c>
      <c r="HC72" s="18">
        <v>0</v>
      </c>
      <c r="HD72" s="18">
        <v>0</v>
      </c>
      <c r="HE72" s="18">
        <v>0</v>
      </c>
      <c r="HH72" s="18" t="s">
        <v>1302</v>
      </c>
      <c r="HI72" s="18">
        <v>0</v>
      </c>
      <c r="HJ72" s="18">
        <v>0</v>
      </c>
      <c r="HK72" s="18">
        <v>0</v>
      </c>
      <c r="HL72" s="18">
        <v>1</v>
      </c>
      <c r="JB72" s="18" t="s">
        <v>1548</v>
      </c>
      <c r="JC72" s="18">
        <v>0</v>
      </c>
      <c r="JD72" s="18">
        <v>0</v>
      </c>
      <c r="JE72" s="18">
        <v>0</v>
      </c>
      <c r="JF72" s="18">
        <v>0</v>
      </c>
      <c r="JG72" s="18">
        <v>0</v>
      </c>
      <c r="JH72" s="18">
        <v>0</v>
      </c>
      <c r="JI72" s="18">
        <v>0</v>
      </c>
      <c r="JJ72" s="18">
        <v>0</v>
      </c>
      <c r="JK72" s="18">
        <v>0</v>
      </c>
      <c r="JL72" s="18">
        <v>0</v>
      </c>
      <c r="JM72" s="18">
        <v>0</v>
      </c>
      <c r="JN72" s="18">
        <v>0</v>
      </c>
      <c r="JO72" s="18">
        <v>1</v>
      </c>
      <c r="JP72" s="18">
        <v>0</v>
      </c>
      <c r="JQ72" s="18">
        <v>0</v>
      </c>
      <c r="JR72" s="18">
        <v>0</v>
      </c>
      <c r="JS72" s="18">
        <v>1</v>
      </c>
      <c r="JT72" s="18">
        <v>8</v>
      </c>
      <c r="PN72" s="18" t="s">
        <v>1298</v>
      </c>
      <c r="PO72" s="18">
        <v>2500</v>
      </c>
      <c r="PP72" s="18" t="s">
        <v>1300</v>
      </c>
      <c r="PS72" s="18">
        <v>30</v>
      </c>
      <c r="PT72" s="18">
        <v>90</v>
      </c>
      <c r="PU72" s="18">
        <v>1</v>
      </c>
      <c r="PV72" s="18">
        <v>140</v>
      </c>
      <c r="PW72" s="18">
        <v>0</v>
      </c>
      <c r="QX72" s="18" t="s">
        <v>1294</v>
      </c>
      <c r="QZ72" s="18" t="s">
        <v>1548</v>
      </c>
      <c r="RA72" s="18">
        <v>0</v>
      </c>
      <c r="RB72" s="18">
        <v>0</v>
      </c>
      <c r="RC72" s="18">
        <v>0</v>
      </c>
      <c r="RD72" s="18">
        <v>0</v>
      </c>
      <c r="RE72" s="18">
        <v>0</v>
      </c>
      <c r="RF72" s="18">
        <v>0</v>
      </c>
      <c r="RG72" s="18">
        <v>0</v>
      </c>
      <c r="RH72" s="18">
        <v>0</v>
      </c>
      <c r="RI72" s="18">
        <v>0</v>
      </c>
      <c r="RJ72" s="18">
        <v>0</v>
      </c>
      <c r="RK72" s="18">
        <v>0</v>
      </c>
      <c r="RL72" s="18">
        <v>0</v>
      </c>
      <c r="RM72" s="18">
        <v>1</v>
      </c>
      <c r="RN72" s="18">
        <v>0</v>
      </c>
      <c r="RO72" s="18">
        <v>0</v>
      </c>
      <c r="RP72" s="18">
        <v>0</v>
      </c>
      <c r="RR72" s="18" t="s">
        <v>1334</v>
      </c>
      <c r="RS72" s="18">
        <v>1</v>
      </c>
      <c r="RT72" s="18">
        <v>0</v>
      </c>
      <c r="RU72" s="18">
        <v>0</v>
      </c>
      <c r="RV72" s="18">
        <v>0</v>
      </c>
      <c r="RW72" s="18">
        <v>0</v>
      </c>
      <c r="RX72" s="18">
        <v>1</v>
      </c>
      <c r="RY72" s="18">
        <v>0</v>
      </c>
      <c r="RZ72" s="18">
        <v>0</v>
      </c>
      <c r="SA72" s="18">
        <v>0</v>
      </c>
      <c r="SB72" s="18">
        <v>0</v>
      </c>
      <c r="SC72" s="18">
        <v>0</v>
      </c>
      <c r="SF72" s="18" t="s">
        <v>1302</v>
      </c>
      <c r="SG72" s="18">
        <v>0</v>
      </c>
      <c r="SH72" s="18">
        <v>0</v>
      </c>
      <c r="SI72" s="18">
        <v>0</v>
      </c>
      <c r="SJ72" s="18">
        <v>1</v>
      </c>
      <c r="AQG72" s="18" t="s">
        <v>1313</v>
      </c>
      <c r="AQH72" s="18">
        <v>0</v>
      </c>
      <c r="AQI72" s="18">
        <v>0</v>
      </c>
      <c r="AQJ72" s="18">
        <v>0</v>
      </c>
      <c r="AQK72" s="18">
        <v>0</v>
      </c>
      <c r="AQL72" s="18">
        <v>0</v>
      </c>
      <c r="AQM72" s="18">
        <v>0</v>
      </c>
      <c r="AQN72" s="18">
        <v>0</v>
      </c>
      <c r="AQO72" s="18">
        <v>0</v>
      </c>
      <c r="AQP72" s="18">
        <v>0</v>
      </c>
      <c r="AQQ72" s="18">
        <v>1</v>
      </c>
      <c r="AQS72" s="18" t="s">
        <v>1310</v>
      </c>
      <c r="AQT72" s="18">
        <v>0</v>
      </c>
      <c r="AQU72" s="18">
        <v>0</v>
      </c>
      <c r="AQV72" s="18">
        <v>0</v>
      </c>
      <c r="AQW72" s="18">
        <v>0</v>
      </c>
      <c r="AQX72" s="18">
        <v>0</v>
      </c>
      <c r="AQY72" s="18">
        <v>1</v>
      </c>
      <c r="AQZ72" s="18">
        <v>0</v>
      </c>
      <c r="ARA72" s="18">
        <v>0</v>
      </c>
      <c r="ARB72" s="18">
        <v>0</v>
      </c>
      <c r="ARC72" s="18">
        <v>0</v>
      </c>
      <c r="ARD72" s="18">
        <v>0</v>
      </c>
      <c r="ARF72" s="18" t="s">
        <v>1311</v>
      </c>
      <c r="ARG72" s="18" t="s">
        <v>1312</v>
      </c>
      <c r="ARH72" s="18">
        <v>0</v>
      </c>
      <c r="ARI72" s="18">
        <v>1</v>
      </c>
      <c r="ARJ72" s="18">
        <v>0</v>
      </c>
      <c r="ARK72" s="18">
        <v>0</v>
      </c>
      <c r="ARL72" s="18">
        <v>0</v>
      </c>
      <c r="ARM72" s="18">
        <v>0</v>
      </c>
      <c r="ARO72" s="18" t="s">
        <v>1313</v>
      </c>
      <c r="ARP72" s="18">
        <v>0</v>
      </c>
      <c r="ARQ72" s="18">
        <v>0</v>
      </c>
      <c r="ARR72" s="18">
        <v>0</v>
      </c>
      <c r="ARS72" s="18">
        <v>0</v>
      </c>
      <c r="ART72" s="18">
        <v>0</v>
      </c>
      <c r="ARU72" s="18">
        <v>0</v>
      </c>
      <c r="ARV72" s="18">
        <v>0</v>
      </c>
      <c r="ARW72" s="18">
        <v>0</v>
      </c>
      <c r="ARX72" s="18">
        <v>0</v>
      </c>
      <c r="ARY72" s="18">
        <v>1</v>
      </c>
      <c r="ASB72" s="18" t="s">
        <v>1397</v>
      </c>
      <c r="ASC72" s="18" t="s">
        <v>1650</v>
      </c>
      <c r="ASD72" s="18">
        <v>0</v>
      </c>
      <c r="ASE72" s="18">
        <v>0</v>
      </c>
      <c r="ASF72" s="18">
        <v>0</v>
      </c>
      <c r="ASG72" s="18">
        <v>0</v>
      </c>
      <c r="ASH72" s="18">
        <v>1</v>
      </c>
      <c r="ASI72" s="18">
        <v>0</v>
      </c>
      <c r="ASJ72" s="18">
        <v>0</v>
      </c>
      <c r="ASK72" s="18">
        <v>0</v>
      </c>
      <c r="ASL72" s="18">
        <v>0</v>
      </c>
      <c r="ASN72" s="18" t="s">
        <v>1313</v>
      </c>
      <c r="ASO72" s="18">
        <v>0</v>
      </c>
      <c r="ASP72" s="18">
        <v>0</v>
      </c>
      <c r="ASQ72" s="18">
        <v>0</v>
      </c>
      <c r="ASR72" s="18">
        <v>0</v>
      </c>
      <c r="ASS72" s="18">
        <v>0</v>
      </c>
      <c r="AST72" s="18">
        <v>0</v>
      </c>
      <c r="ASU72" s="18">
        <v>0</v>
      </c>
      <c r="ASV72" s="18">
        <v>0</v>
      </c>
      <c r="ASW72" s="18">
        <v>0</v>
      </c>
      <c r="ASX72" s="18">
        <v>1</v>
      </c>
      <c r="ASZ72" s="18" t="s">
        <v>1313</v>
      </c>
      <c r="ATA72" s="18">
        <v>0</v>
      </c>
      <c r="ATB72" s="18">
        <v>0</v>
      </c>
      <c r="ATC72" s="18">
        <v>0</v>
      </c>
      <c r="ATD72" s="18">
        <v>0</v>
      </c>
      <c r="ATE72" s="18">
        <v>0</v>
      </c>
      <c r="ATF72" s="18">
        <v>0</v>
      </c>
      <c r="ATG72" s="18">
        <v>0</v>
      </c>
      <c r="ATH72" s="18">
        <v>0</v>
      </c>
      <c r="ATI72" s="18">
        <v>1</v>
      </c>
      <c r="ATK72" s="18" t="s">
        <v>1315</v>
      </c>
      <c r="ATL72" s="18">
        <v>0</v>
      </c>
      <c r="ATM72" s="18">
        <v>0</v>
      </c>
      <c r="ATN72" s="18">
        <v>0</v>
      </c>
      <c r="ATO72" s="18">
        <v>0</v>
      </c>
      <c r="ATP72" s="18">
        <v>0</v>
      </c>
      <c r="ATQ72" s="18">
        <v>0</v>
      </c>
      <c r="ATR72" s="18">
        <v>0</v>
      </c>
      <c r="ATS72" s="18">
        <v>0</v>
      </c>
      <c r="ATT72" s="18">
        <v>1</v>
      </c>
      <c r="ATV72" s="18" t="s">
        <v>1510</v>
      </c>
      <c r="ATW72" s="18" t="s">
        <v>1313</v>
      </c>
      <c r="ATZ72" s="18" t="s">
        <v>1510</v>
      </c>
      <c r="AUA72" s="18" t="s">
        <v>1313</v>
      </c>
      <c r="AUD72" s="18" t="s">
        <v>1330</v>
      </c>
      <c r="AUF72" s="18" t="s">
        <v>1338</v>
      </c>
      <c r="AUI72" s="18">
        <v>433337631</v>
      </c>
      <c r="AUJ72" s="144">
        <v>45075.689791666657</v>
      </c>
      <c r="AUM72" s="18" t="s">
        <v>1319</v>
      </c>
      <c r="AUN72" s="18" t="s">
        <v>1320</v>
      </c>
      <c r="AUO72" s="18" t="s">
        <v>1321</v>
      </c>
    </row>
    <row r="73" spans="1:1237">
      <c r="A73" s="18">
        <v>72</v>
      </c>
      <c r="B73" s="18" t="s">
        <v>1771</v>
      </c>
      <c r="C73" s="144">
        <v>45075</v>
      </c>
      <c r="D73" s="18" t="s">
        <v>1284</v>
      </c>
      <c r="E73" s="18" t="s">
        <v>1772</v>
      </c>
      <c r="F73" s="144">
        <v>45075.571639502319</v>
      </c>
      <c r="G73" s="144">
        <v>45075.683012546288</v>
      </c>
      <c r="H73" s="18" t="s">
        <v>1286</v>
      </c>
      <c r="K73" s="18" t="s">
        <v>1287</v>
      </c>
      <c r="L73" s="144">
        <v>45075</v>
      </c>
      <c r="M73" s="18" t="s">
        <v>1288</v>
      </c>
      <c r="N73" s="18" t="s">
        <v>1289</v>
      </c>
      <c r="O73" s="18" t="s">
        <v>1290</v>
      </c>
      <c r="P73" s="18" t="s">
        <v>1291</v>
      </c>
      <c r="S73" s="18" t="s">
        <v>1292</v>
      </c>
      <c r="T73" s="18" t="s">
        <v>1293</v>
      </c>
      <c r="V73" s="18" t="s">
        <v>1294</v>
      </c>
      <c r="X73" s="18" t="s">
        <v>1295</v>
      </c>
      <c r="AA73" s="18" t="s">
        <v>1296</v>
      </c>
      <c r="AB73" s="18">
        <v>1</v>
      </c>
      <c r="AC73" s="18">
        <v>1</v>
      </c>
      <c r="AD73" s="18">
        <v>1</v>
      </c>
      <c r="AE73" s="18">
        <v>0</v>
      </c>
      <c r="AF73" s="18">
        <v>3</v>
      </c>
      <c r="AH73" s="18" t="s">
        <v>1298</v>
      </c>
      <c r="AI73" s="18">
        <v>3750</v>
      </c>
      <c r="AJ73" s="18" t="s">
        <v>1300</v>
      </c>
      <c r="AM73" s="18">
        <v>30</v>
      </c>
      <c r="AN73" s="18">
        <v>90</v>
      </c>
      <c r="AO73" s="18">
        <v>1</v>
      </c>
      <c r="AP73" s="18">
        <v>140</v>
      </c>
      <c r="AQ73" s="18">
        <v>0</v>
      </c>
      <c r="AS73" s="18" t="s">
        <v>1298</v>
      </c>
      <c r="AT73" s="18" t="s">
        <v>1299</v>
      </c>
      <c r="AU73" s="18">
        <v>1</v>
      </c>
      <c r="AV73" s="18">
        <v>1</v>
      </c>
      <c r="AW73" s="18">
        <v>2000</v>
      </c>
      <c r="AX73" s="18">
        <v>2500</v>
      </c>
      <c r="AY73" s="18" t="s">
        <v>1300</v>
      </c>
      <c r="BB73" s="18">
        <v>30</v>
      </c>
      <c r="BC73" s="18">
        <v>90</v>
      </c>
      <c r="BD73" s="18">
        <v>1</v>
      </c>
      <c r="BE73" s="18">
        <v>150</v>
      </c>
      <c r="BF73" s="18">
        <v>0</v>
      </c>
      <c r="BH73" s="18" t="s">
        <v>1298</v>
      </c>
      <c r="BI73" s="18" t="s">
        <v>1353</v>
      </c>
      <c r="BJ73" s="18">
        <v>1</v>
      </c>
      <c r="BK73" s="18">
        <v>0</v>
      </c>
      <c r="BL73" s="18">
        <v>1800</v>
      </c>
      <c r="BN73" s="18" t="s">
        <v>1300</v>
      </c>
      <c r="BQ73" s="18">
        <v>30</v>
      </c>
      <c r="BR73" s="18">
        <v>90</v>
      </c>
      <c r="BS73" s="18">
        <v>1</v>
      </c>
      <c r="BT73" s="18">
        <v>150</v>
      </c>
      <c r="BU73" s="18">
        <v>0</v>
      </c>
      <c r="BW73" s="18" t="s">
        <v>1294</v>
      </c>
      <c r="BY73" s="18" t="s">
        <v>1296</v>
      </c>
      <c r="BZ73" s="18">
        <v>1</v>
      </c>
      <c r="CA73" s="18">
        <v>1</v>
      </c>
      <c r="CB73" s="18">
        <v>1</v>
      </c>
      <c r="CC73" s="18">
        <v>0</v>
      </c>
      <c r="CE73" s="18" t="s">
        <v>1334</v>
      </c>
      <c r="CF73" s="18">
        <v>1</v>
      </c>
      <c r="CG73" s="18">
        <v>0</v>
      </c>
      <c r="CH73" s="18">
        <v>0</v>
      </c>
      <c r="CI73" s="18">
        <v>0</v>
      </c>
      <c r="CJ73" s="18">
        <v>0</v>
      </c>
      <c r="CK73" s="18">
        <v>1</v>
      </c>
      <c r="CL73" s="18">
        <v>0</v>
      </c>
      <c r="CM73" s="18">
        <v>0</v>
      </c>
      <c r="CN73" s="18">
        <v>0</v>
      </c>
      <c r="CO73" s="18">
        <v>0</v>
      </c>
      <c r="CP73" s="18">
        <v>0</v>
      </c>
      <c r="CS73" s="18" t="s">
        <v>1302</v>
      </c>
      <c r="CT73" s="18">
        <v>0</v>
      </c>
      <c r="CU73" s="18">
        <v>0</v>
      </c>
      <c r="CV73" s="18">
        <v>0</v>
      </c>
      <c r="CW73" s="18">
        <v>1</v>
      </c>
      <c r="EK73" s="18" t="s">
        <v>1303</v>
      </c>
      <c r="EL73" s="18">
        <v>1</v>
      </c>
      <c r="EM73" s="18">
        <v>1</v>
      </c>
      <c r="EN73" s="18">
        <v>1</v>
      </c>
      <c r="EO73" s="18">
        <v>1</v>
      </c>
      <c r="EP73" s="18">
        <v>0</v>
      </c>
      <c r="EQ73" s="18">
        <v>4</v>
      </c>
      <c r="ES73" s="18" t="s">
        <v>1297</v>
      </c>
      <c r="FD73" s="18" t="s">
        <v>1297</v>
      </c>
      <c r="FO73" s="18" t="s">
        <v>1297</v>
      </c>
      <c r="FZ73" s="18" t="s">
        <v>1297</v>
      </c>
      <c r="GK73" s="18" t="s">
        <v>1294</v>
      </c>
      <c r="GM73" s="18" t="s">
        <v>1303</v>
      </c>
      <c r="GN73" s="18">
        <v>1</v>
      </c>
      <c r="GO73" s="18">
        <v>1</v>
      </c>
      <c r="GP73" s="18">
        <v>1</v>
      </c>
      <c r="GQ73" s="18">
        <v>1</v>
      </c>
      <c r="GR73" s="18">
        <v>0</v>
      </c>
      <c r="GT73" s="18" t="s">
        <v>1334</v>
      </c>
      <c r="GU73" s="18">
        <v>1</v>
      </c>
      <c r="GV73" s="18">
        <v>0</v>
      </c>
      <c r="GW73" s="18">
        <v>0</v>
      </c>
      <c r="GX73" s="18">
        <v>0</v>
      </c>
      <c r="GY73" s="18">
        <v>0</v>
      </c>
      <c r="GZ73" s="18">
        <v>1</v>
      </c>
      <c r="HA73" s="18">
        <v>0</v>
      </c>
      <c r="HB73" s="18">
        <v>0</v>
      </c>
      <c r="HC73" s="18">
        <v>0</v>
      </c>
      <c r="HD73" s="18">
        <v>0</v>
      </c>
      <c r="HE73" s="18">
        <v>0</v>
      </c>
      <c r="HH73" s="18" t="s">
        <v>1302</v>
      </c>
      <c r="HI73" s="18">
        <v>0</v>
      </c>
      <c r="HJ73" s="18">
        <v>0</v>
      </c>
      <c r="HK73" s="18">
        <v>0</v>
      </c>
      <c r="HL73" s="18">
        <v>1</v>
      </c>
      <c r="JB73" s="18" t="s">
        <v>1608</v>
      </c>
      <c r="JC73" s="18">
        <v>0</v>
      </c>
      <c r="JD73" s="18">
        <v>0</v>
      </c>
      <c r="JE73" s="18">
        <v>0</v>
      </c>
      <c r="JF73" s="18">
        <v>0</v>
      </c>
      <c r="JG73" s="18">
        <v>0</v>
      </c>
      <c r="JH73" s="18">
        <v>0</v>
      </c>
      <c r="JI73" s="18">
        <v>0</v>
      </c>
      <c r="JJ73" s="18">
        <v>0</v>
      </c>
      <c r="JK73" s="18">
        <v>0</v>
      </c>
      <c r="JL73" s="18">
        <v>0</v>
      </c>
      <c r="JM73" s="18">
        <v>0</v>
      </c>
      <c r="JN73" s="18">
        <v>0</v>
      </c>
      <c r="JO73" s="18">
        <v>1</v>
      </c>
      <c r="JP73" s="18">
        <v>0</v>
      </c>
      <c r="JQ73" s="18">
        <v>1</v>
      </c>
      <c r="JR73" s="18">
        <v>0</v>
      </c>
      <c r="JS73" s="18">
        <v>2</v>
      </c>
      <c r="JT73" s="18">
        <v>9</v>
      </c>
      <c r="PN73" s="18" t="s">
        <v>1298</v>
      </c>
      <c r="PO73" s="18">
        <v>1250</v>
      </c>
      <c r="PP73" s="18" t="s">
        <v>1300</v>
      </c>
      <c r="PS73" s="18">
        <v>60</v>
      </c>
      <c r="PT73" s="18">
        <v>90</v>
      </c>
      <c r="PU73" s="18">
        <v>1</v>
      </c>
      <c r="PV73" s="18">
        <v>150</v>
      </c>
      <c r="PW73" s="18">
        <v>0</v>
      </c>
      <c r="QM73" s="18" t="s">
        <v>1298</v>
      </c>
      <c r="QN73" s="18">
        <v>1250</v>
      </c>
      <c r="QO73" s="18" t="s">
        <v>1469</v>
      </c>
      <c r="QR73" s="18">
        <v>60</v>
      </c>
      <c r="QS73" s="18">
        <v>90</v>
      </c>
      <c r="QT73" s="18">
        <v>1</v>
      </c>
      <c r="QU73" s="18">
        <v>120</v>
      </c>
      <c r="QV73" s="18">
        <v>0</v>
      </c>
      <c r="QX73" s="18" t="s">
        <v>1294</v>
      </c>
      <c r="QZ73" s="18" t="s">
        <v>1608</v>
      </c>
      <c r="RA73" s="18">
        <v>0</v>
      </c>
      <c r="RB73" s="18">
        <v>0</v>
      </c>
      <c r="RC73" s="18">
        <v>0</v>
      </c>
      <c r="RD73" s="18">
        <v>0</v>
      </c>
      <c r="RE73" s="18">
        <v>0</v>
      </c>
      <c r="RF73" s="18">
        <v>0</v>
      </c>
      <c r="RG73" s="18">
        <v>0</v>
      </c>
      <c r="RH73" s="18">
        <v>0</v>
      </c>
      <c r="RI73" s="18">
        <v>0</v>
      </c>
      <c r="RJ73" s="18">
        <v>0</v>
      </c>
      <c r="RK73" s="18">
        <v>0</v>
      </c>
      <c r="RL73" s="18">
        <v>0</v>
      </c>
      <c r="RM73" s="18">
        <v>1</v>
      </c>
      <c r="RN73" s="18">
        <v>0</v>
      </c>
      <c r="RO73" s="18">
        <v>1</v>
      </c>
      <c r="RP73" s="18">
        <v>0</v>
      </c>
      <c r="RR73" s="18" t="s">
        <v>1334</v>
      </c>
      <c r="RS73" s="18">
        <v>1</v>
      </c>
      <c r="RT73" s="18">
        <v>0</v>
      </c>
      <c r="RU73" s="18">
        <v>0</v>
      </c>
      <c r="RV73" s="18">
        <v>0</v>
      </c>
      <c r="RW73" s="18">
        <v>0</v>
      </c>
      <c r="RX73" s="18">
        <v>1</v>
      </c>
      <c r="RY73" s="18">
        <v>0</v>
      </c>
      <c r="RZ73" s="18">
        <v>0</v>
      </c>
      <c r="SA73" s="18">
        <v>0</v>
      </c>
      <c r="SB73" s="18">
        <v>0</v>
      </c>
      <c r="SC73" s="18">
        <v>0</v>
      </c>
      <c r="SF73" s="18" t="s">
        <v>1302</v>
      </c>
      <c r="SG73" s="18">
        <v>0</v>
      </c>
      <c r="SH73" s="18">
        <v>0</v>
      </c>
      <c r="SI73" s="18">
        <v>0</v>
      </c>
      <c r="SJ73" s="18">
        <v>1</v>
      </c>
      <c r="AQG73" s="18" t="s">
        <v>1692</v>
      </c>
      <c r="AQH73" s="18">
        <v>0</v>
      </c>
      <c r="AQI73" s="18">
        <v>1</v>
      </c>
      <c r="AQJ73" s="18">
        <v>0</v>
      </c>
      <c r="AQK73" s="18">
        <v>0</v>
      </c>
      <c r="AQL73" s="18">
        <v>0</v>
      </c>
      <c r="AQM73" s="18">
        <v>0</v>
      </c>
      <c r="AQN73" s="18">
        <v>0</v>
      </c>
      <c r="AQO73" s="18">
        <v>0</v>
      </c>
      <c r="AQP73" s="18">
        <v>0</v>
      </c>
      <c r="AQQ73" s="18">
        <v>0</v>
      </c>
      <c r="AQS73" s="18" t="s">
        <v>1693</v>
      </c>
      <c r="AQT73" s="18">
        <v>1</v>
      </c>
      <c r="AQU73" s="18">
        <v>0</v>
      </c>
      <c r="AQV73" s="18">
        <v>0</v>
      </c>
      <c r="AQW73" s="18">
        <v>0</v>
      </c>
      <c r="AQX73" s="18">
        <v>0</v>
      </c>
      <c r="AQY73" s="18">
        <v>0</v>
      </c>
      <c r="AQZ73" s="18">
        <v>0</v>
      </c>
      <c r="ARA73" s="18">
        <v>0</v>
      </c>
      <c r="ARB73" s="18">
        <v>0</v>
      </c>
      <c r="ARC73" s="18">
        <v>0</v>
      </c>
      <c r="ARD73" s="18">
        <v>0</v>
      </c>
      <c r="ARF73" s="18" t="s">
        <v>1311</v>
      </c>
      <c r="ARG73" s="18" t="s">
        <v>1312</v>
      </c>
      <c r="ARH73" s="18">
        <v>0</v>
      </c>
      <c r="ARI73" s="18">
        <v>1</v>
      </c>
      <c r="ARJ73" s="18">
        <v>0</v>
      </c>
      <c r="ARK73" s="18">
        <v>0</v>
      </c>
      <c r="ARL73" s="18">
        <v>0</v>
      </c>
      <c r="ARM73" s="18">
        <v>0</v>
      </c>
      <c r="ARN73" s="18" t="s">
        <v>1313</v>
      </c>
      <c r="ARO73" s="18" t="s">
        <v>1313</v>
      </c>
      <c r="ARP73" s="18">
        <v>0</v>
      </c>
      <c r="ARQ73" s="18">
        <v>0</v>
      </c>
      <c r="ARR73" s="18">
        <v>0</v>
      </c>
      <c r="ARS73" s="18">
        <v>0</v>
      </c>
      <c r="ART73" s="18">
        <v>0</v>
      </c>
      <c r="ARU73" s="18">
        <v>0</v>
      </c>
      <c r="ARV73" s="18">
        <v>0</v>
      </c>
      <c r="ARW73" s="18">
        <v>0</v>
      </c>
      <c r="ARX73" s="18">
        <v>0</v>
      </c>
      <c r="ARY73" s="18">
        <v>1</v>
      </c>
      <c r="ASB73" s="18" t="s">
        <v>1397</v>
      </c>
      <c r="ASC73" s="18" t="s">
        <v>1650</v>
      </c>
      <c r="ASD73" s="18">
        <v>0</v>
      </c>
      <c r="ASE73" s="18">
        <v>0</v>
      </c>
      <c r="ASF73" s="18">
        <v>0</v>
      </c>
      <c r="ASG73" s="18">
        <v>0</v>
      </c>
      <c r="ASH73" s="18">
        <v>1</v>
      </c>
      <c r="ASI73" s="18">
        <v>0</v>
      </c>
      <c r="ASJ73" s="18">
        <v>0</v>
      </c>
      <c r="ASK73" s="18">
        <v>0</v>
      </c>
      <c r="ASL73" s="18">
        <v>0</v>
      </c>
      <c r="ASN73" s="18" t="s">
        <v>1313</v>
      </c>
      <c r="ASO73" s="18">
        <v>0</v>
      </c>
      <c r="ASP73" s="18">
        <v>0</v>
      </c>
      <c r="ASQ73" s="18">
        <v>0</v>
      </c>
      <c r="ASR73" s="18">
        <v>0</v>
      </c>
      <c r="ASS73" s="18">
        <v>0</v>
      </c>
      <c r="AST73" s="18">
        <v>0</v>
      </c>
      <c r="ASU73" s="18">
        <v>0</v>
      </c>
      <c r="ASV73" s="18">
        <v>0</v>
      </c>
      <c r="ASW73" s="18">
        <v>0</v>
      </c>
      <c r="ASX73" s="18">
        <v>1</v>
      </c>
      <c r="ASZ73" s="18" t="s">
        <v>1422</v>
      </c>
      <c r="ATA73" s="18">
        <v>0</v>
      </c>
      <c r="ATB73" s="18">
        <v>0</v>
      </c>
      <c r="ATC73" s="18">
        <v>0</v>
      </c>
      <c r="ATD73" s="18">
        <v>0</v>
      </c>
      <c r="ATE73" s="18">
        <v>1</v>
      </c>
      <c r="ATF73" s="18">
        <v>0</v>
      </c>
      <c r="ATG73" s="18">
        <v>0</v>
      </c>
      <c r="ATH73" s="18">
        <v>0</v>
      </c>
      <c r="ATI73" s="18">
        <v>0</v>
      </c>
      <c r="ATK73" s="18" t="s">
        <v>1315</v>
      </c>
      <c r="ATL73" s="18">
        <v>0</v>
      </c>
      <c r="ATM73" s="18">
        <v>0</v>
      </c>
      <c r="ATN73" s="18">
        <v>0</v>
      </c>
      <c r="ATO73" s="18">
        <v>0</v>
      </c>
      <c r="ATP73" s="18">
        <v>0</v>
      </c>
      <c r="ATQ73" s="18">
        <v>0</v>
      </c>
      <c r="ATR73" s="18">
        <v>0</v>
      </c>
      <c r="ATS73" s="18">
        <v>0</v>
      </c>
      <c r="ATT73" s="18">
        <v>1</v>
      </c>
      <c r="ATV73" s="18" t="s">
        <v>1510</v>
      </c>
      <c r="ATW73" s="18" t="s">
        <v>1314</v>
      </c>
      <c r="ATZ73" s="18" t="s">
        <v>1510</v>
      </c>
      <c r="AUA73" s="18" t="s">
        <v>1314</v>
      </c>
      <c r="AUD73" s="18" t="s">
        <v>1773</v>
      </c>
      <c r="AUF73" s="18" t="s">
        <v>1338</v>
      </c>
      <c r="AUI73" s="18">
        <v>433338157</v>
      </c>
      <c r="AUJ73" s="144">
        <v>45075.690636574072</v>
      </c>
      <c r="AUM73" s="18" t="s">
        <v>1319</v>
      </c>
      <c r="AUN73" s="18" t="s">
        <v>1320</v>
      </c>
      <c r="AUO73" s="18" t="s">
        <v>1321</v>
      </c>
    </row>
    <row r="74" spans="1:1237">
      <c r="A74" s="18">
        <v>73</v>
      </c>
      <c r="B74" s="18" t="s">
        <v>1774</v>
      </c>
      <c r="C74" s="144">
        <v>45076</v>
      </c>
      <c r="D74" s="18" t="s">
        <v>1775</v>
      </c>
      <c r="E74" s="18" t="s">
        <v>1776</v>
      </c>
      <c r="F74" s="144">
        <v>45076.398515972222</v>
      </c>
      <c r="G74" s="144">
        <v>45076.742212928242</v>
      </c>
      <c r="H74" s="18" t="s">
        <v>1286</v>
      </c>
      <c r="K74" s="18" t="s">
        <v>1777</v>
      </c>
      <c r="L74" s="144">
        <v>45076</v>
      </c>
      <c r="M74" s="18" t="s">
        <v>1778</v>
      </c>
      <c r="N74" s="18" t="s">
        <v>1779</v>
      </c>
      <c r="O74" s="18" t="s">
        <v>1780</v>
      </c>
      <c r="P74" s="18" t="s">
        <v>1291</v>
      </c>
      <c r="S74" s="18" t="s">
        <v>1781</v>
      </c>
      <c r="T74" s="18" t="s">
        <v>1782</v>
      </c>
      <c r="V74" s="18" t="s">
        <v>1294</v>
      </c>
      <c r="X74" s="18" t="s">
        <v>1295</v>
      </c>
      <c r="AA74" s="18" t="s">
        <v>1341</v>
      </c>
      <c r="AB74" s="18">
        <v>1</v>
      </c>
      <c r="AC74" s="18">
        <v>1</v>
      </c>
      <c r="AD74" s="18">
        <v>1</v>
      </c>
      <c r="AE74" s="18">
        <v>0</v>
      </c>
      <c r="AF74" s="18">
        <v>3</v>
      </c>
      <c r="AH74" s="18" t="s">
        <v>1467</v>
      </c>
      <c r="AI74" s="18">
        <v>950</v>
      </c>
      <c r="AJ74" s="18" t="s">
        <v>1300</v>
      </c>
      <c r="AM74" s="18">
        <v>25</v>
      </c>
      <c r="AN74" s="18">
        <v>2</v>
      </c>
      <c r="AO74" s="18">
        <v>0</v>
      </c>
      <c r="AP74" s="18">
        <v>100</v>
      </c>
      <c r="AQ74" s="18">
        <v>150</v>
      </c>
      <c r="AS74" s="18" t="s">
        <v>1298</v>
      </c>
      <c r="AT74" s="18" t="s">
        <v>1682</v>
      </c>
      <c r="AU74" s="18">
        <v>1</v>
      </c>
      <c r="AV74" s="18">
        <v>0</v>
      </c>
      <c r="AW74" s="18">
        <v>1250</v>
      </c>
      <c r="AY74" s="18" t="s">
        <v>1300</v>
      </c>
      <c r="BB74" s="18">
        <v>7</v>
      </c>
      <c r="BC74" s="18">
        <v>1</v>
      </c>
      <c r="BD74" s="18">
        <v>0</v>
      </c>
      <c r="BE74" s="18">
        <v>200</v>
      </c>
      <c r="BF74" s="18">
        <v>400</v>
      </c>
      <c r="BH74" s="18" t="s">
        <v>1467</v>
      </c>
      <c r="BI74" s="18" t="s">
        <v>1499</v>
      </c>
      <c r="BJ74" s="18">
        <v>1</v>
      </c>
      <c r="BK74" s="18">
        <v>1</v>
      </c>
      <c r="BL74" s="18">
        <v>500</v>
      </c>
      <c r="BM74" s="18">
        <v>300</v>
      </c>
      <c r="BN74" s="18" t="s">
        <v>1300</v>
      </c>
      <c r="BQ74" s="18">
        <v>15</v>
      </c>
      <c r="BR74" s="18">
        <v>1</v>
      </c>
      <c r="BS74" s="18">
        <v>0</v>
      </c>
      <c r="BT74" s="18">
        <v>300</v>
      </c>
      <c r="BU74" s="18">
        <v>500</v>
      </c>
      <c r="BW74" s="18" t="s">
        <v>1314</v>
      </c>
      <c r="CS74" s="18" t="s">
        <v>1333</v>
      </c>
      <c r="CT74" s="18">
        <v>1</v>
      </c>
      <c r="CU74" s="18">
        <v>0</v>
      </c>
      <c r="CV74" s="18">
        <v>0</v>
      </c>
      <c r="CW74" s="18">
        <v>0</v>
      </c>
      <c r="EK74" s="18" t="s">
        <v>1303</v>
      </c>
      <c r="EL74" s="18">
        <v>1</v>
      </c>
      <c r="EM74" s="18">
        <v>1</v>
      </c>
      <c r="EN74" s="18">
        <v>1</v>
      </c>
      <c r="EO74" s="18">
        <v>1</v>
      </c>
      <c r="EP74" s="18">
        <v>0</v>
      </c>
      <c r="EQ74" s="18">
        <v>4</v>
      </c>
      <c r="ES74" s="18" t="s">
        <v>1467</v>
      </c>
      <c r="ET74" s="18">
        <v>4500</v>
      </c>
      <c r="EU74" s="18" t="s">
        <v>1300</v>
      </c>
      <c r="EX74" s="18">
        <v>30</v>
      </c>
      <c r="EY74" s="18">
        <v>1</v>
      </c>
      <c r="EZ74" s="18">
        <v>0</v>
      </c>
      <c r="FA74" s="18">
        <v>45</v>
      </c>
      <c r="FB74" s="18">
        <v>100</v>
      </c>
      <c r="FD74" s="18" t="s">
        <v>1467</v>
      </c>
      <c r="FE74" s="18">
        <v>500</v>
      </c>
      <c r="FF74" s="18" t="s">
        <v>1300</v>
      </c>
      <c r="FI74" s="18">
        <v>25</v>
      </c>
      <c r="FJ74" s="18">
        <v>1</v>
      </c>
      <c r="FK74" s="18">
        <v>0</v>
      </c>
      <c r="FL74" s="18">
        <v>400</v>
      </c>
      <c r="FM74" s="18">
        <v>700</v>
      </c>
      <c r="FO74" s="18" t="s">
        <v>1467</v>
      </c>
      <c r="FP74" s="18">
        <v>800</v>
      </c>
      <c r="FQ74" s="18" t="s">
        <v>1300</v>
      </c>
      <c r="FT74" s="18">
        <v>30</v>
      </c>
      <c r="FU74" s="18">
        <v>1</v>
      </c>
      <c r="FV74" s="18">
        <v>0</v>
      </c>
      <c r="FW74" s="18">
        <v>30</v>
      </c>
      <c r="FX74" s="18">
        <v>60</v>
      </c>
      <c r="FZ74" s="18" t="s">
        <v>1467</v>
      </c>
      <c r="GA74" s="18">
        <v>1500</v>
      </c>
      <c r="GB74" s="18" t="s">
        <v>1300</v>
      </c>
      <c r="GE74" s="18">
        <v>25</v>
      </c>
      <c r="GF74" s="18">
        <v>1</v>
      </c>
      <c r="GG74" s="18">
        <v>0</v>
      </c>
      <c r="GH74" s="18">
        <v>50</v>
      </c>
      <c r="GI74" s="18">
        <v>70</v>
      </c>
      <c r="GK74" s="18" t="s">
        <v>1314</v>
      </c>
      <c r="HH74" s="18" t="s">
        <v>1333</v>
      </c>
      <c r="HI74" s="18">
        <v>1</v>
      </c>
      <c r="HJ74" s="18">
        <v>0</v>
      </c>
      <c r="HK74" s="18">
        <v>0</v>
      </c>
      <c r="HL74" s="18">
        <v>0</v>
      </c>
      <c r="JB74" s="18" t="s">
        <v>1783</v>
      </c>
      <c r="JC74" s="18">
        <v>1</v>
      </c>
      <c r="JD74" s="18">
        <v>1</v>
      </c>
      <c r="JE74" s="18">
        <v>1</v>
      </c>
      <c r="JF74" s="18">
        <v>1</v>
      </c>
      <c r="JG74" s="18">
        <v>1</v>
      </c>
      <c r="JH74" s="18">
        <v>1</v>
      </c>
      <c r="JI74" s="18">
        <v>1</v>
      </c>
      <c r="JJ74" s="18">
        <v>1</v>
      </c>
      <c r="JK74" s="18">
        <v>1</v>
      </c>
      <c r="JL74" s="18">
        <v>1</v>
      </c>
      <c r="JM74" s="18">
        <v>1</v>
      </c>
      <c r="JN74" s="18">
        <v>1</v>
      </c>
      <c r="JO74" s="18">
        <v>1</v>
      </c>
      <c r="JP74" s="18">
        <v>1</v>
      </c>
      <c r="JQ74" s="18">
        <v>1</v>
      </c>
      <c r="JR74" s="18">
        <v>0</v>
      </c>
      <c r="JS74" s="18">
        <v>15</v>
      </c>
      <c r="JT74" s="18">
        <v>22</v>
      </c>
      <c r="JV74" s="18" t="s">
        <v>1467</v>
      </c>
      <c r="JW74" s="18">
        <v>500</v>
      </c>
      <c r="JX74" s="18" t="s">
        <v>1469</v>
      </c>
      <c r="KA74" s="18">
        <v>20</v>
      </c>
      <c r="KB74" s="18">
        <v>2</v>
      </c>
      <c r="KC74" s="18">
        <v>0</v>
      </c>
      <c r="KD74" s="18">
        <v>100</v>
      </c>
      <c r="KE74" s="18">
        <v>200</v>
      </c>
      <c r="KG74" s="18" t="s">
        <v>1467</v>
      </c>
      <c r="KH74" s="18" t="s">
        <v>1504</v>
      </c>
      <c r="KI74" s="18">
        <v>1</v>
      </c>
      <c r="KJ74" s="18">
        <v>1</v>
      </c>
      <c r="KK74" s="18">
        <v>8000</v>
      </c>
      <c r="KL74" s="18">
        <v>100</v>
      </c>
      <c r="KM74" s="18" t="s">
        <v>1469</v>
      </c>
      <c r="KP74" s="18">
        <v>15</v>
      </c>
      <c r="KQ74" s="18">
        <v>2</v>
      </c>
      <c r="KR74" s="18">
        <v>0</v>
      </c>
      <c r="KS74" s="18">
        <v>400</v>
      </c>
      <c r="KT74" s="18">
        <v>700</v>
      </c>
      <c r="KV74" s="18" t="s">
        <v>1467</v>
      </c>
      <c r="KW74" s="18" t="s">
        <v>1468</v>
      </c>
      <c r="KX74" s="18">
        <v>0</v>
      </c>
      <c r="KY74" s="18">
        <v>1</v>
      </c>
      <c r="KZ74" s="18">
        <v>1</v>
      </c>
      <c r="LB74" s="18">
        <v>2500</v>
      </c>
      <c r="LC74" s="18">
        <v>6000</v>
      </c>
      <c r="LD74" s="18" t="s">
        <v>1300</v>
      </c>
      <c r="LG74" s="18">
        <v>3</v>
      </c>
      <c r="LH74" s="18">
        <v>1</v>
      </c>
      <c r="LI74" s="18">
        <v>0</v>
      </c>
      <c r="LJ74" s="18">
        <v>100</v>
      </c>
      <c r="LK74" s="18">
        <v>200</v>
      </c>
      <c r="LM74" s="18" t="s">
        <v>1467</v>
      </c>
      <c r="LN74" s="18">
        <v>4500</v>
      </c>
      <c r="LO74" s="18" t="s">
        <v>1300</v>
      </c>
      <c r="LR74" s="18">
        <v>25</v>
      </c>
      <c r="LS74" s="18">
        <v>2</v>
      </c>
      <c r="LT74" s="18">
        <v>0</v>
      </c>
      <c r="LU74" s="18">
        <v>200</v>
      </c>
      <c r="LV74" s="18">
        <v>400</v>
      </c>
      <c r="LX74" s="18" t="s">
        <v>1467</v>
      </c>
      <c r="LY74" s="18">
        <v>3500</v>
      </c>
      <c r="LZ74" s="18" t="s">
        <v>1300</v>
      </c>
      <c r="MC74" s="18">
        <v>25</v>
      </c>
      <c r="MD74" s="18">
        <v>2</v>
      </c>
      <c r="ME74" s="18">
        <v>0</v>
      </c>
      <c r="MF74" s="18">
        <v>300</v>
      </c>
      <c r="MG74" s="18">
        <v>350</v>
      </c>
      <c r="MI74" s="18" t="s">
        <v>1467</v>
      </c>
      <c r="MJ74" s="18">
        <v>500</v>
      </c>
      <c r="MK74" s="18" t="s">
        <v>1300</v>
      </c>
      <c r="MN74" s="18">
        <v>20</v>
      </c>
      <c r="MO74" s="18">
        <v>2</v>
      </c>
      <c r="MP74" s="18">
        <v>0</v>
      </c>
      <c r="MQ74" s="18">
        <v>100</v>
      </c>
      <c r="MR74" s="18">
        <v>200</v>
      </c>
      <c r="MT74" s="18" t="s">
        <v>1467</v>
      </c>
      <c r="MU74" s="18">
        <v>150</v>
      </c>
      <c r="MV74" s="18" t="s">
        <v>1300</v>
      </c>
      <c r="MY74" s="18">
        <v>20</v>
      </c>
      <c r="MZ74" s="18">
        <v>2</v>
      </c>
      <c r="NA74" s="18">
        <v>0</v>
      </c>
      <c r="NB74" s="18">
        <v>200</v>
      </c>
      <c r="NC74" s="18">
        <v>300</v>
      </c>
      <c r="NE74" s="18" t="s">
        <v>1467</v>
      </c>
      <c r="NF74" s="18" t="s">
        <v>1643</v>
      </c>
      <c r="NG74" s="18">
        <v>1</v>
      </c>
      <c r="NH74" s="18">
        <v>1</v>
      </c>
      <c r="NI74" s="18">
        <v>1</v>
      </c>
      <c r="NJ74" s="18">
        <v>150</v>
      </c>
      <c r="NK74" s="18">
        <v>300</v>
      </c>
      <c r="NL74" s="18">
        <v>500</v>
      </c>
      <c r="NM74" s="18" t="s">
        <v>1300</v>
      </c>
      <c r="NP74" s="18">
        <v>20</v>
      </c>
      <c r="NQ74" s="18">
        <v>2</v>
      </c>
      <c r="NR74" s="18">
        <v>0</v>
      </c>
      <c r="NS74" s="18">
        <v>120</v>
      </c>
      <c r="NT74" s="18">
        <v>200</v>
      </c>
      <c r="NV74" s="18" t="s">
        <v>1467</v>
      </c>
      <c r="NW74" s="18">
        <v>3100</v>
      </c>
      <c r="NX74" s="18" t="s">
        <v>1300</v>
      </c>
      <c r="OA74" s="18">
        <v>30</v>
      </c>
      <c r="OB74" s="18">
        <v>1</v>
      </c>
      <c r="OC74" s="18">
        <v>0</v>
      </c>
      <c r="OD74" s="18">
        <v>30</v>
      </c>
      <c r="OE74" s="18">
        <v>50</v>
      </c>
      <c r="OG74" s="18" t="s">
        <v>1467</v>
      </c>
      <c r="OH74" s="18">
        <v>3000</v>
      </c>
      <c r="OI74" s="18" t="s">
        <v>1300</v>
      </c>
      <c r="OL74" s="18">
        <v>15</v>
      </c>
      <c r="OM74" s="18">
        <v>2</v>
      </c>
      <c r="ON74" s="18">
        <v>0</v>
      </c>
      <c r="OO74" s="18">
        <v>200</v>
      </c>
      <c r="OP74" s="18">
        <v>400</v>
      </c>
      <c r="OR74" s="18" t="s">
        <v>1467</v>
      </c>
      <c r="OS74" s="18">
        <v>2000</v>
      </c>
      <c r="OT74" s="18" t="s">
        <v>1300</v>
      </c>
      <c r="OW74" s="18">
        <v>15</v>
      </c>
      <c r="OX74" s="18">
        <v>1</v>
      </c>
      <c r="OY74" s="18">
        <v>0</v>
      </c>
      <c r="OZ74" s="18">
        <v>100</v>
      </c>
      <c r="PA74" s="18">
        <v>120</v>
      </c>
      <c r="PC74" s="18" t="s">
        <v>1467</v>
      </c>
      <c r="PD74" s="18">
        <v>2000</v>
      </c>
      <c r="PE74" s="18" t="s">
        <v>1300</v>
      </c>
      <c r="PH74" s="18">
        <v>25</v>
      </c>
      <c r="PI74" s="18">
        <v>1</v>
      </c>
      <c r="PJ74" s="18">
        <v>0</v>
      </c>
      <c r="PK74" s="18">
        <v>30</v>
      </c>
      <c r="PL74" s="18">
        <v>100</v>
      </c>
      <c r="PN74" s="18" t="s">
        <v>1467</v>
      </c>
      <c r="PO74" s="18">
        <v>800</v>
      </c>
      <c r="PP74" s="18" t="s">
        <v>1300</v>
      </c>
      <c r="PS74" s="18">
        <v>30</v>
      </c>
      <c r="PT74" s="18">
        <v>1</v>
      </c>
      <c r="PU74" s="18">
        <v>0</v>
      </c>
      <c r="PV74" s="18">
        <v>200</v>
      </c>
      <c r="PW74" s="18">
        <v>300</v>
      </c>
      <c r="PY74" s="18" t="s">
        <v>1467</v>
      </c>
      <c r="PZ74" s="18" t="s">
        <v>1294</v>
      </c>
      <c r="QA74" s="18">
        <v>6000</v>
      </c>
      <c r="QD74" s="18" t="s">
        <v>1300</v>
      </c>
      <c r="QG74" s="18">
        <v>30</v>
      </c>
      <c r="QH74" s="18">
        <v>1</v>
      </c>
      <c r="QI74" s="18">
        <v>0</v>
      </c>
      <c r="QJ74" s="18">
        <v>100</v>
      </c>
      <c r="QK74" s="18">
        <v>300</v>
      </c>
      <c r="QM74" s="18" t="s">
        <v>1467</v>
      </c>
      <c r="QN74" s="18">
        <v>500</v>
      </c>
      <c r="QO74" s="18" t="s">
        <v>1300</v>
      </c>
      <c r="QR74" s="18">
        <v>30</v>
      </c>
      <c r="QS74" s="18">
        <v>200</v>
      </c>
      <c r="QT74" s="18">
        <v>1</v>
      </c>
      <c r="QU74" s="18">
        <v>400</v>
      </c>
      <c r="QV74" s="18">
        <v>300</v>
      </c>
      <c r="QX74" s="18" t="s">
        <v>1314</v>
      </c>
      <c r="SF74" s="18" t="s">
        <v>1333</v>
      </c>
      <c r="SG74" s="18">
        <v>1</v>
      </c>
      <c r="SH74" s="18">
        <v>0</v>
      </c>
      <c r="SI74" s="18">
        <v>0</v>
      </c>
      <c r="SJ74" s="18">
        <v>0</v>
      </c>
      <c r="UW74" s="18" t="s">
        <v>1784</v>
      </c>
      <c r="UX74" s="18">
        <v>1</v>
      </c>
      <c r="UY74" s="18">
        <v>1</v>
      </c>
      <c r="UZ74" s="18">
        <v>1</v>
      </c>
      <c r="VA74" s="18">
        <v>1</v>
      </c>
      <c r="VB74" s="18">
        <v>0</v>
      </c>
      <c r="VC74" s="18">
        <v>1</v>
      </c>
      <c r="VD74" s="18">
        <v>0</v>
      </c>
      <c r="VE74" s="18">
        <v>0</v>
      </c>
      <c r="VF74" s="18">
        <v>0</v>
      </c>
      <c r="VG74" s="18">
        <v>0</v>
      </c>
      <c r="VH74" s="18">
        <v>0</v>
      </c>
      <c r="VI74" s="18">
        <v>1</v>
      </c>
      <c r="VJ74" s="18">
        <v>1</v>
      </c>
      <c r="VK74" s="18">
        <v>1</v>
      </c>
      <c r="VL74" s="18">
        <v>1</v>
      </c>
      <c r="VM74" s="18">
        <v>1</v>
      </c>
      <c r="VN74" s="18">
        <v>1</v>
      </c>
      <c r="VO74" s="18">
        <v>1</v>
      </c>
      <c r="VP74" s="18">
        <v>0</v>
      </c>
      <c r="VQ74" s="18">
        <v>1</v>
      </c>
      <c r="VR74" s="18">
        <v>1</v>
      </c>
      <c r="VS74" s="18">
        <v>1</v>
      </c>
      <c r="VT74" s="18">
        <v>1</v>
      </c>
      <c r="VU74" s="18">
        <v>1</v>
      </c>
      <c r="VV74" s="18">
        <v>1</v>
      </c>
      <c r="VW74" s="18">
        <v>1</v>
      </c>
      <c r="VX74" s="18">
        <v>1</v>
      </c>
      <c r="VY74" s="18">
        <v>0</v>
      </c>
      <c r="VZ74" s="18">
        <v>20</v>
      </c>
      <c r="WB74" s="18" t="s">
        <v>1467</v>
      </c>
      <c r="WC74" s="18" t="s">
        <v>1785</v>
      </c>
      <c r="WD74" s="18">
        <v>0</v>
      </c>
      <c r="WE74" s="18">
        <v>1</v>
      </c>
      <c r="WF74" s="18">
        <v>0</v>
      </c>
      <c r="WH74" s="18">
        <v>750</v>
      </c>
      <c r="WJ74" s="18" t="s">
        <v>1300</v>
      </c>
      <c r="WM74" s="18">
        <v>20</v>
      </c>
      <c r="WN74" s="18">
        <v>2</v>
      </c>
      <c r="WO74" s="18">
        <v>0</v>
      </c>
      <c r="WP74" s="18">
        <v>5000</v>
      </c>
      <c r="WQ74" s="18">
        <v>1000</v>
      </c>
      <c r="WS74" s="18" t="s">
        <v>1467</v>
      </c>
      <c r="WT74" s="18" t="s">
        <v>1785</v>
      </c>
      <c r="WU74" s="18">
        <v>0</v>
      </c>
      <c r="WV74" s="18">
        <v>1</v>
      </c>
      <c r="WW74" s="18">
        <v>0</v>
      </c>
      <c r="WY74" s="18">
        <v>450</v>
      </c>
      <c r="XA74" s="18" t="s">
        <v>1300</v>
      </c>
      <c r="XD74" s="18">
        <v>15</v>
      </c>
      <c r="XE74" s="18">
        <v>2</v>
      </c>
      <c r="XF74" s="18">
        <v>0</v>
      </c>
      <c r="XG74" s="18">
        <v>500</v>
      </c>
      <c r="XH74" s="18">
        <v>1000</v>
      </c>
      <c r="XJ74" s="18" t="s">
        <v>1298</v>
      </c>
      <c r="XK74" s="18" t="s">
        <v>1785</v>
      </c>
      <c r="XL74" s="18">
        <v>0</v>
      </c>
      <c r="XM74" s="18">
        <v>1</v>
      </c>
      <c r="XN74" s="18">
        <v>0</v>
      </c>
      <c r="XP74" s="18">
        <v>400</v>
      </c>
      <c r="XR74" s="18" t="s">
        <v>1300</v>
      </c>
      <c r="XU74" s="18">
        <v>16</v>
      </c>
      <c r="XV74" s="18">
        <v>2</v>
      </c>
      <c r="XW74" s="18">
        <v>0</v>
      </c>
      <c r="XX74" s="18">
        <v>1000</v>
      </c>
      <c r="XY74" s="18">
        <v>3000</v>
      </c>
      <c r="YA74" s="18" t="s">
        <v>1467</v>
      </c>
      <c r="YB74" s="18" t="s">
        <v>1785</v>
      </c>
      <c r="YC74" s="18">
        <v>0</v>
      </c>
      <c r="YD74" s="18">
        <v>1</v>
      </c>
      <c r="YE74" s="18">
        <v>0</v>
      </c>
      <c r="YG74" s="18">
        <v>550</v>
      </c>
      <c r="YI74" s="18" t="s">
        <v>1300</v>
      </c>
      <c r="YL74" s="18">
        <v>15</v>
      </c>
      <c r="YM74" s="18">
        <v>2</v>
      </c>
      <c r="YN74" s="18">
        <v>0</v>
      </c>
      <c r="YO74" s="18">
        <v>500</v>
      </c>
      <c r="YP74" s="18">
        <v>900</v>
      </c>
      <c r="ZI74" s="18" t="s">
        <v>1467</v>
      </c>
      <c r="ZJ74" s="18" t="s">
        <v>1786</v>
      </c>
      <c r="ZK74" s="18">
        <v>1</v>
      </c>
      <c r="ZL74" s="18">
        <v>0</v>
      </c>
      <c r="ZM74" s="18">
        <v>0</v>
      </c>
      <c r="ZN74" s="18">
        <v>450</v>
      </c>
      <c r="ZQ74" s="18" t="s">
        <v>1300</v>
      </c>
      <c r="ZT74" s="18">
        <v>14</v>
      </c>
      <c r="ZU74" s="18">
        <v>1</v>
      </c>
      <c r="ZV74" s="18">
        <v>0</v>
      </c>
      <c r="ZW74" s="18">
        <v>500</v>
      </c>
      <c r="ZX74" s="18">
        <v>1000</v>
      </c>
      <c r="ACI74" s="18" t="s">
        <v>1467</v>
      </c>
      <c r="ACJ74" s="18">
        <v>3000</v>
      </c>
      <c r="ACK74" s="18" t="s">
        <v>1469</v>
      </c>
      <c r="ACN74" s="18">
        <v>1</v>
      </c>
      <c r="ACO74" s="18">
        <v>0</v>
      </c>
      <c r="ACP74" s="18">
        <v>0</v>
      </c>
      <c r="ACQ74" s="18">
        <v>0</v>
      </c>
      <c r="ACR74" s="18">
        <v>0</v>
      </c>
      <c r="ACT74" s="18" t="s">
        <v>1467</v>
      </c>
      <c r="ACU74" s="18">
        <v>2500</v>
      </c>
      <c r="ACV74" s="18" t="s">
        <v>1469</v>
      </c>
      <c r="ACY74" s="18">
        <v>1</v>
      </c>
      <c r="ACZ74" s="18">
        <v>0</v>
      </c>
      <c r="ADA74" s="18">
        <v>0</v>
      </c>
      <c r="ADB74" s="18">
        <v>0</v>
      </c>
      <c r="ADC74" s="18">
        <v>0</v>
      </c>
      <c r="ADE74" s="18" t="s">
        <v>1467</v>
      </c>
      <c r="ADF74" s="18">
        <v>1800</v>
      </c>
      <c r="ADG74" s="18" t="s">
        <v>1300</v>
      </c>
      <c r="ADJ74" s="18">
        <v>3</v>
      </c>
      <c r="ADK74" s="18">
        <v>1</v>
      </c>
      <c r="ADL74" s="18">
        <v>0</v>
      </c>
      <c r="ADM74" s="18">
        <v>300</v>
      </c>
      <c r="ADN74" s="18">
        <v>700</v>
      </c>
      <c r="ADP74" s="18" t="s">
        <v>1467</v>
      </c>
      <c r="ADQ74" s="18">
        <v>3250</v>
      </c>
      <c r="ADR74" s="18" t="s">
        <v>1300</v>
      </c>
      <c r="ADU74" s="18">
        <v>14</v>
      </c>
      <c r="ADV74" s="18">
        <v>1</v>
      </c>
      <c r="ADW74" s="18">
        <v>0</v>
      </c>
      <c r="ADX74" s="18">
        <v>250</v>
      </c>
      <c r="ADY74" s="18">
        <v>300</v>
      </c>
      <c r="AEA74" s="18" t="s">
        <v>1298</v>
      </c>
      <c r="AEB74" s="18">
        <v>500</v>
      </c>
      <c r="AEC74" s="18" t="s">
        <v>1469</v>
      </c>
      <c r="AEF74" s="18">
        <v>1</v>
      </c>
      <c r="AEG74" s="18">
        <v>0</v>
      </c>
      <c r="AEH74" s="18">
        <v>0</v>
      </c>
      <c r="AEI74" s="18">
        <v>0</v>
      </c>
      <c r="AEJ74" s="18">
        <v>0</v>
      </c>
      <c r="AEL74" s="18" t="s">
        <v>1467</v>
      </c>
      <c r="AEM74" s="18" t="s">
        <v>1785</v>
      </c>
      <c r="AEN74" s="18">
        <v>0</v>
      </c>
      <c r="AEO74" s="18">
        <v>1</v>
      </c>
      <c r="AEP74" s="18">
        <v>0</v>
      </c>
      <c r="AER74" s="18">
        <v>550</v>
      </c>
      <c r="AET74" s="18" t="s">
        <v>1300</v>
      </c>
      <c r="AEW74" s="18">
        <v>12</v>
      </c>
      <c r="AEX74" s="18">
        <v>1</v>
      </c>
      <c r="AEY74" s="18">
        <v>0</v>
      </c>
      <c r="AEZ74" s="18">
        <v>200</v>
      </c>
      <c r="AFA74" s="18">
        <v>500</v>
      </c>
      <c r="AFC74" s="18" t="s">
        <v>1467</v>
      </c>
      <c r="AFD74" s="18" t="s">
        <v>1785</v>
      </c>
      <c r="AFE74" s="18">
        <v>0</v>
      </c>
      <c r="AFF74" s="18">
        <v>1</v>
      </c>
      <c r="AFG74" s="18">
        <v>0</v>
      </c>
      <c r="AFI74" s="18">
        <v>500</v>
      </c>
      <c r="AFK74" s="18" t="s">
        <v>1469</v>
      </c>
      <c r="AFN74" s="18">
        <v>14</v>
      </c>
      <c r="AFO74" s="18">
        <v>3</v>
      </c>
      <c r="AFP74" s="18">
        <v>0</v>
      </c>
      <c r="AFQ74" s="18">
        <v>200</v>
      </c>
      <c r="AFR74" s="18">
        <v>400</v>
      </c>
      <c r="AGK74" s="18" t="s">
        <v>1298</v>
      </c>
      <c r="AGL74" s="18" t="s">
        <v>1785</v>
      </c>
      <c r="AGM74" s="18">
        <v>0</v>
      </c>
      <c r="AGN74" s="18">
        <v>1</v>
      </c>
      <c r="AGO74" s="18">
        <v>0</v>
      </c>
      <c r="AGQ74" s="18">
        <v>1000</v>
      </c>
      <c r="AGS74" s="18" t="s">
        <v>1469</v>
      </c>
      <c r="AGV74" s="18">
        <v>15</v>
      </c>
      <c r="AGW74" s="18">
        <v>3</v>
      </c>
      <c r="AGX74" s="18">
        <v>0</v>
      </c>
      <c r="AGY74" s="18">
        <v>300</v>
      </c>
      <c r="AGZ74" s="18">
        <v>600</v>
      </c>
      <c r="AHB74" s="18" t="s">
        <v>1467</v>
      </c>
      <c r="AHC74" s="18" t="s">
        <v>1787</v>
      </c>
      <c r="AHD74" s="18">
        <v>0</v>
      </c>
      <c r="AHE74" s="18">
        <v>0</v>
      </c>
      <c r="AHF74" s="18">
        <v>1</v>
      </c>
      <c r="AHI74" s="18">
        <v>200</v>
      </c>
      <c r="AHJ74" s="18" t="s">
        <v>1469</v>
      </c>
      <c r="AHM74" s="18">
        <v>7</v>
      </c>
      <c r="AHN74" s="18">
        <v>3</v>
      </c>
      <c r="AHO74" s="18">
        <v>0</v>
      </c>
      <c r="AHP74" s="18">
        <v>100</v>
      </c>
      <c r="AHQ74" s="18">
        <v>200</v>
      </c>
      <c r="AHS74" s="18" t="s">
        <v>1467</v>
      </c>
      <c r="AHT74" s="18" t="s">
        <v>1787</v>
      </c>
      <c r="AHU74" s="18">
        <v>0</v>
      </c>
      <c r="AHV74" s="18">
        <v>1</v>
      </c>
      <c r="AHX74" s="18">
        <v>100</v>
      </c>
      <c r="AHY74" s="18" t="s">
        <v>1469</v>
      </c>
      <c r="AIB74" s="18">
        <v>4</v>
      </c>
      <c r="AIC74" s="18">
        <v>2</v>
      </c>
      <c r="AID74" s="18">
        <v>0</v>
      </c>
      <c r="AIE74" s="18">
        <v>50</v>
      </c>
      <c r="AIF74" s="18">
        <v>150</v>
      </c>
      <c r="AIH74" s="18" t="s">
        <v>1467</v>
      </c>
      <c r="AII74" s="18" t="s">
        <v>1787</v>
      </c>
      <c r="AIJ74" s="18">
        <v>0</v>
      </c>
      <c r="AIK74" s="18">
        <v>1</v>
      </c>
      <c r="AIM74" s="18">
        <v>100</v>
      </c>
      <c r="AIN74" s="18" t="s">
        <v>1469</v>
      </c>
      <c r="AIQ74" s="18">
        <v>2</v>
      </c>
      <c r="AIR74" s="18">
        <v>1</v>
      </c>
      <c r="AIS74" s="18">
        <v>0</v>
      </c>
      <c r="AIT74" s="18">
        <v>100</v>
      </c>
      <c r="AIU74" s="18">
        <v>300</v>
      </c>
      <c r="AIW74" s="18" t="s">
        <v>1298</v>
      </c>
      <c r="AIX74" s="18">
        <v>1000</v>
      </c>
      <c r="AIY74" s="18" t="s">
        <v>1469</v>
      </c>
      <c r="AJB74" s="18">
        <v>7</v>
      </c>
      <c r="AJC74" s="18">
        <v>3</v>
      </c>
      <c r="AJD74" s="18">
        <v>0</v>
      </c>
      <c r="AJE74" s="18">
        <v>20</v>
      </c>
      <c r="AJF74" s="18">
        <v>50</v>
      </c>
      <c r="AJH74" s="18" t="s">
        <v>1298</v>
      </c>
      <c r="AJI74" s="18" t="s">
        <v>1788</v>
      </c>
      <c r="AJJ74" s="18">
        <v>0</v>
      </c>
      <c r="AJK74" s="18">
        <v>0</v>
      </c>
      <c r="AJL74" s="18">
        <v>1</v>
      </c>
      <c r="AJO74" s="18">
        <v>100</v>
      </c>
      <c r="AJP74" s="18" t="s">
        <v>1469</v>
      </c>
      <c r="AJS74" s="18">
        <v>10</v>
      </c>
      <c r="AJT74" s="18">
        <v>3</v>
      </c>
      <c r="AJU74" s="18">
        <v>0</v>
      </c>
      <c r="AJV74" s="18">
        <v>40</v>
      </c>
      <c r="AJW74" s="18">
        <v>60</v>
      </c>
      <c r="AJY74" s="18" t="s">
        <v>1467</v>
      </c>
      <c r="AJZ74" s="18" t="s">
        <v>1789</v>
      </c>
      <c r="AKA74" s="18">
        <v>1</v>
      </c>
      <c r="AKB74" s="18">
        <v>1</v>
      </c>
      <c r="AKC74" s="18">
        <v>650</v>
      </c>
      <c r="AKD74" s="18">
        <v>1000</v>
      </c>
      <c r="AKE74" s="18" t="s">
        <v>1300</v>
      </c>
      <c r="AKH74" s="18">
        <v>20</v>
      </c>
      <c r="AKI74" s="18">
        <v>1</v>
      </c>
      <c r="AKJ74" s="18">
        <v>0</v>
      </c>
      <c r="AKK74" s="18">
        <v>500</v>
      </c>
      <c r="AKL74" s="18">
        <v>800</v>
      </c>
      <c r="AKN74" s="18" t="s">
        <v>1467</v>
      </c>
      <c r="AKO74" s="18">
        <v>100</v>
      </c>
      <c r="AKP74" s="18" t="s">
        <v>1300</v>
      </c>
      <c r="AKS74" s="18">
        <v>14</v>
      </c>
      <c r="AKT74" s="18">
        <v>1</v>
      </c>
      <c r="AKU74" s="18">
        <v>0</v>
      </c>
      <c r="AKV74" s="18">
        <v>400</v>
      </c>
      <c r="AKW74" s="18">
        <v>800</v>
      </c>
      <c r="AKY74" s="18" t="s">
        <v>1314</v>
      </c>
      <c r="AMT74" s="18" t="s">
        <v>1333</v>
      </c>
      <c r="AMU74" s="18">
        <v>1</v>
      </c>
      <c r="AMV74" s="18">
        <v>0</v>
      </c>
      <c r="AMW74" s="18">
        <v>0</v>
      </c>
      <c r="AMX74" s="18">
        <v>0</v>
      </c>
      <c r="AQG74" s="18" t="s">
        <v>1372</v>
      </c>
      <c r="AQH74" s="18">
        <v>1</v>
      </c>
      <c r="AQI74" s="18">
        <v>0</v>
      </c>
      <c r="AQJ74" s="18">
        <v>0</v>
      </c>
      <c r="AQK74" s="18">
        <v>0</v>
      </c>
      <c r="AQL74" s="18">
        <v>0</v>
      </c>
      <c r="AQM74" s="18">
        <v>0</v>
      </c>
      <c r="AQN74" s="18">
        <v>0</v>
      </c>
      <c r="AQO74" s="18">
        <v>0</v>
      </c>
      <c r="AQP74" s="18">
        <v>0</v>
      </c>
      <c r="AQQ74" s="18">
        <v>0</v>
      </c>
      <c r="AQS74" s="18" t="s">
        <v>1406</v>
      </c>
      <c r="AQT74" s="18">
        <v>0</v>
      </c>
      <c r="AQU74" s="18">
        <v>0</v>
      </c>
      <c r="AQV74" s="18">
        <v>1</v>
      </c>
      <c r="AQW74" s="18">
        <v>0</v>
      </c>
      <c r="AQX74" s="18">
        <v>0</v>
      </c>
      <c r="AQY74" s="18">
        <v>0</v>
      </c>
      <c r="AQZ74" s="18">
        <v>0</v>
      </c>
      <c r="ARA74" s="18">
        <v>0</v>
      </c>
      <c r="ARB74" s="18">
        <v>0</v>
      </c>
      <c r="ARC74" s="18">
        <v>0</v>
      </c>
      <c r="ARD74" s="18">
        <v>0</v>
      </c>
      <c r="ARF74" s="18" t="s">
        <v>1328</v>
      </c>
      <c r="ARG74" s="18" t="s">
        <v>1315</v>
      </c>
      <c r="ARH74" s="18">
        <v>0</v>
      </c>
      <c r="ARI74" s="18">
        <v>0</v>
      </c>
      <c r="ARJ74" s="18">
        <v>0</v>
      </c>
      <c r="ARK74" s="18">
        <v>0</v>
      </c>
      <c r="ARL74" s="18">
        <v>1</v>
      </c>
      <c r="ARM74" s="18">
        <v>0</v>
      </c>
      <c r="ARO74" s="18" t="s">
        <v>1372</v>
      </c>
      <c r="ARP74" s="18">
        <v>1</v>
      </c>
      <c r="ARQ74" s="18">
        <v>0</v>
      </c>
      <c r="ARR74" s="18">
        <v>0</v>
      </c>
      <c r="ARS74" s="18">
        <v>0</v>
      </c>
      <c r="ART74" s="18">
        <v>0</v>
      </c>
      <c r="ARU74" s="18">
        <v>0</v>
      </c>
      <c r="ARV74" s="18">
        <v>0</v>
      </c>
      <c r="ARW74" s="18">
        <v>0</v>
      </c>
      <c r="ARX74" s="18">
        <v>0</v>
      </c>
      <c r="ARY74" s="18">
        <v>0</v>
      </c>
      <c r="ASB74" s="18" t="s">
        <v>1383</v>
      </c>
      <c r="ASC74" s="18" t="s">
        <v>1372</v>
      </c>
      <c r="ASD74" s="18">
        <v>1</v>
      </c>
      <c r="ASE74" s="18">
        <v>0</v>
      </c>
      <c r="ASF74" s="18">
        <v>0</v>
      </c>
      <c r="ASG74" s="18">
        <v>0</v>
      </c>
      <c r="ASH74" s="18">
        <v>0</v>
      </c>
      <c r="ASI74" s="18">
        <v>0</v>
      </c>
      <c r="ASJ74" s="18">
        <v>0</v>
      </c>
      <c r="ASK74" s="18">
        <v>0</v>
      </c>
      <c r="ASL74" s="18">
        <v>0</v>
      </c>
      <c r="ASN74" s="18" t="s">
        <v>1372</v>
      </c>
      <c r="ASO74" s="18">
        <v>1</v>
      </c>
      <c r="ASP74" s="18">
        <v>0</v>
      </c>
      <c r="ASQ74" s="18">
        <v>0</v>
      </c>
      <c r="ASR74" s="18">
        <v>0</v>
      </c>
      <c r="ASS74" s="18">
        <v>0</v>
      </c>
      <c r="AST74" s="18">
        <v>0</v>
      </c>
      <c r="ASU74" s="18">
        <v>0</v>
      </c>
      <c r="ASV74" s="18">
        <v>0</v>
      </c>
      <c r="ASW74" s="18">
        <v>0</v>
      </c>
      <c r="ASX74" s="18">
        <v>0</v>
      </c>
      <c r="ASZ74" s="18" t="s">
        <v>1372</v>
      </c>
      <c r="ATA74" s="18">
        <v>1</v>
      </c>
      <c r="ATB74" s="18">
        <v>0</v>
      </c>
      <c r="ATC74" s="18">
        <v>0</v>
      </c>
      <c r="ATD74" s="18">
        <v>0</v>
      </c>
      <c r="ATE74" s="18">
        <v>0</v>
      </c>
      <c r="ATF74" s="18">
        <v>0</v>
      </c>
      <c r="ATG74" s="18">
        <v>0</v>
      </c>
      <c r="ATH74" s="18">
        <v>0</v>
      </c>
      <c r="ATI74" s="18">
        <v>0</v>
      </c>
      <c r="ATK74" s="18" t="s">
        <v>1372</v>
      </c>
      <c r="ATL74" s="18">
        <v>1</v>
      </c>
      <c r="ATM74" s="18">
        <v>0</v>
      </c>
      <c r="ATN74" s="18">
        <v>0</v>
      </c>
      <c r="ATO74" s="18">
        <v>0</v>
      </c>
      <c r="ATP74" s="18">
        <v>0</v>
      </c>
      <c r="ATQ74" s="18">
        <v>0</v>
      </c>
      <c r="ATR74" s="18">
        <v>0</v>
      </c>
      <c r="ATS74" s="18">
        <v>0</v>
      </c>
      <c r="ATT74" s="18">
        <v>0</v>
      </c>
      <c r="ATV74" s="18" t="s">
        <v>1790</v>
      </c>
      <c r="ATZ74" s="18" t="s">
        <v>1316</v>
      </c>
      <c r="AUA74" s="18" t="s">
        <v>1294</v>
      </c>
      <c r="AUC74" s="18" t="s">
        <v>1791</v>
      </c>
      <c r="AUD74" s="18" t="s">
        <v>1338</v>
      </c>
      <c r="AUF74" s="18" t="s">
        <v>1792</v>
      </c>
      <c r="AUI74" s="18">
        <v>433935615</v>
      </c>
      <c r="AUJ74" s="144">
        <v>45076.744212962964</v>
      </c>
      <c r="AUM74" s="18" t="s">
        <v>1319</v>
      </c>
      <c r="AUN74" s="18" t="s">
        <v>1320</v>
      </c>
      <c r="AUO74" s="18" t="s">
        <v>1321</v>
      </c>
    </row>
    <row r="75" spans="1:1237">
      <c r="A75" s="18">
        <v>74</v>
      </c>
      <c r="B75" s="18" t="s">
        <v>1793</v>
      </c>
      <c r="C75" s="144">
        <v>45076</v>
      </c>
      <c r="D75" s="18" t="s">
        <v>1775</v>
      </c>
      <c r="E75" s="18" t="s">
        <v>1776</v>
      </c>
      <c r="F75" s="144">
        <v>45076.460569120369</v>
      </c>
      <c r="G75" s="144">
        <v>45076.742549097216</v>
      </c>
      <c r="H75" s="18" t="s">
        <v>1286</v>
      </c>
      <c r="K75" s="18" t="s">
        <v>1777</v>
      </c>
      <c r="L75" s="144">
        <v>45076</v>
      </c>
      <c r="M75" s="18" t="s">
        <v>1778</v>
      </c>
      <c r="N75" s="18" t="s">
        <v>1779</v>
      </c>
      <c r="O75" s="18" t="s">
        <v>1780</v>
      </c>
      <c r="P75" s="18" t="s">
        <v>1291</v>
      </c>
      <c r="S75" s="18" t="s">
        <v>1781</v>
      </c>
      <c r="T75" s="18" t="s">
        <v>1782</v>
      </c>
      <c r="V75" s="18" t="s">
        <v>1294</v>
      </c>
      <c r="X75" s="18" t="s">
        <v>1295</v>
      </c>
      <c r="AA75" s="18" t="s">
        <v>1296</v>
      </c>
      <c r="AB75" s="18">
        <v>1</v>
      </c>
      <c r="AC75" s="18">
        <v>1</v>
      </c>
      <c r="AD75" s="18">
        <v>1</v>
      </c>
      <c r="AE75" s="18">
        <v>0</v>
      </c>
      <c r="AF75" s="18">
        <v>3</v>
      </c>
      <c r="AH75" s="18" t="s">
        <v>1467</v>
      </c>
      <c r="AI75" s="18">
        <v>900</v>
      </c>
      <c r="AJ75" s="18" t="s">
        <v>1300</v>
      </c>
      <c r="AM75" s="18">
        <v>15</v>
      </c>
      <c r="AN75" s="18">
        <v>1</v>
      </c>
      <c r="AO75" s="18">
        <v>0</v>
      </c>
      <c r="AP75" s="18">
        <v>100</v>
      </c>
      <c r="AQ75" s="18">
        <v>200</v>
      </c>
      <c r="AS75" s="18" t="s">
        <v>1467</v>
      </c>
      <c r="AT75" s="18" t="s">
        <v>1682</v>
      </c>
      <c r="AU75" s="18">
        <v>1</v>
      </c>
      <c r="AV75" s="18">
        <v>0</v>
      </c>
      <c r="AW75" s="18">
        <v>1250</v>
      </c>
      <c r="AY75" s="18" t="s">
        <v>1305</v>
      </c>
      <c r="BB75" s="18">
        <v>20</v>
      </c>
      <c r="BC75" s="18">
        <v>2</v>
      </c>
      <c r="BD75" s="18">
        <v>0</v>
      </c>
      <c r="BE75" s="18">
        <v>100</v>
      </c>
      <c r="BF75" s="18">
        <v>150</v>
      </c>
      <c r="BH75" s="18" t="s">
        <v>1467</v>
      </c>
      <c r="BI75" s="18" t="s">
        <v>1499</v>
      </c>
      <c r="BJ75" s="18">
        <v>1</v>
      </c>
      <c r="BK75" s="18">
        <v>1</v>
      </c>
      <c r="BL75" s="18">
        <v>500</v>
      </c>
      <c r="BM75" s="18">
        <v>300</v>
      </c>
      <c r="BN75" s="18" t="s">
        <v>1300</v>
      </c>
      <c r="BQ75" s="18">
        <v>15</v>
      </c>
      <c r="BR75" s="18">
        <v>1</v>
      </c>
      <c r="BS75" s="18">
        <v>0</v>
      </c>
      <c r="BT75" s="18">
        <v>200</v>
      </c>
      <c r="BU75" s="18">
        <v>500</v>
      </c>
      <c r="BW75" s="18" t="s">
        <v>1314</v>
      </c>
      <c r="CS75" s="18" t="s">
        <v>1333</v>
      </c>
      <c r="CT75" s="18">
        <v>1</v>
      </c>
      <c r="CU75" s="18">
        <v>0</v>
      </c>
      <c r="CV75" s="18">
        <v>0</v>
      </c>
      <c r="CW75" s="18">
        <v>0</v>
      </c>
      <c r="EK75" s="18" t="s">
        <v>1303</v>
      </c>
      <c r="EL75" s="18">
        <v>1</v>
      </c>
      <c r="EM75" s="18">
        <v>1</v>
      </c>
      <c r="EN75" s="18">
        <v>1</v>
      </c>
      <c r="EO75" s="18">
        <v>1</v>
      </c>
      <c r="EP75" s="18">
        <v>0</v>
      </c>
      <c r="EQ75" s="18">
        <v>4</v>
      </c>
      <c r="ES75" s="18" t="s">
        <v>1467</v>
      </c>
      <c r="ET75" s="18">
        <v>5000</v>
      </c>
      <c r="EU75" s="18" t="s">
        <v>1300</v>
      </c>
      <c r="EX75" s="18">
        <v>30</v>
      </c>
      <c r="EY75" s="18">
        <v>1</v>
      </c>
      <c r="EZ75" s="18">
        <v>0</v>
      </c>
      <c r="FA75" s="18">
        <v>40</v>
      </c>
      <c r="FB75" s="18">
        <v>100</v>
      </c>
      <c r="FD75" s="18" t="s">
        <v>1467</v>
      </c>
      <c r="FE75" s="18">
        <v>500</v>
      </c>
      <c r="FF75" s="18" t="s">
        <v>1300</v>
      </c>
      <c r="FI75" s="18">
        <v>20</v>
      </c>
      <c r="FJ75" s="18">
        <v>1</v>
      </c>
      <c r="FK75" s="18">
        <v>0</v>
      </c>
      <c r="FL75" s="18">
        <v>100</v>
      </c>
      <c r="FM75" s="18">
        <v>200</v>
      </c>
      <c r="FO75" s="18" t="s">
        <v>1467</v>
      </c>
      <c r="FP75" s="18">
        <v>700</v>
      </c>
      <c r="FQ75" s="18" t="s">
        <v>1300</v>
      </c>
      <c r="FT75" s="18">
        <v>14</v>
      </c>
      <c r="FU75" s="18">
        <v>1</v>
      </c>
      <c r="FV75" s="18">
        <v>0</v>
      </c>
      <c r="FW75" s="18">
        <v>20</v>
      </c>
      <c r="FX75" s="18">
        <v>60</v>
      </c>
      <c r="FZ75" s="18" t="s">
        <v>1467</v>
      </c>
      <c r="GA75" s="18">
        <v>1500</v>
      </c>
      <c r="GB75" s="18" t="s">
        <v>1300</v>
      </c>
      <c r="GE75" s="18">
        <v>25</v>
      </c>
      <c r="GF75" s="18">
        <v>2</v>
      </c>
      <c r="GG75" s="18">
        <v>0</v>
      </c>
      <c r="GH75" s="18">
        <v>20</v>
      </c>
      <c r="GI75" s="18">
        <v>50</v>
      </c>
      <c r="GK75" s="18" t="s">
        <v>1314</v>
      </c>
      <c r="HH75" s="18" t="s">
        <v>1333</v>
      </c>
      <c r="HI75" s="18">
        <v>1</v>
      </c>
      <c r="HJ75" s="18">
        <v>0</v>
      </c>
      <c r="HK75" s="18">
        <v>0</v>
      </c>
      <c r="HL75" s="18">
        <v>0</v>
      </c>
      <c r="JB75" s="18" t="s">
        <v>1794</v>
      </c>
      <c r="JC75" s="18">
        <v>1</v>
      </c>
      <c r="JD75" s="18">
        <v>1</v>
      </c>
      <c r="JE75" s="18">
        <v>1</v>
      </c>
      <c r="JF75" s="18">
        <v>1</v>
      </c>
      <c r="JG75" s="18">
        <v>1</v>
      </c>
      <c r="JH75" s="18">
        <v>1</v>
      </c>
      <c r="JI75" s="18">
        <v>1</v>
      </c>
      <c r="JJ75" s="18">
        <v>1</v>
      </c>
      <c r="JK75" s="18">
        <v>1</v>
      </c>
      <c r="JL75" s="18">
        <v>1</v>
      </c>
      <c r="JM75" s="18">
        <v>1</v>
      </c>
      <c r="JN75" s="18">
        <v>1</v>
      </c>
      <c r="JO75" s="18">
        <v>1</v>
      </c>
      <c r="JP75" s="18">
        <v>1</v>
      </c>
      <c r="JQ75" s="18">
        <v>1</v>
      </c>
      <c r="JR75" s="18">
        <v>0</v>
      </c>
      <c r="JS75" s="18">
        <v>15</v>
      </c>
      <c r="JT75" s="18">
        <v>22</v>
      </c>
      <c r="JV75" s="18" t="s">
        <v>1467</v>
      </c>
      <c r="JW75" s="18">
        <v>500</v>
      </c>
      <c r="JX75" s="18" t="s">
        <v>1305</v>
      </c>
      <c r="KA75" s="18">
        <v>15</v>
      </c>
      <c r="KB75" s="18">
        <v>1</v>
      </c>
      <c r="KC75" s="18">
        <v>0</v>
      </c>
      <c r="KD75" s="18">
        <v>800</v>
      </c>
      <c r="KE75" s="18">
        <v>8000</v>
      </c>
      <c r="KG75" s="18" t="s">
        <v>1467</v>
      </c>
      <c r="KH75" s="18" t="s">
        <v>1504</v>
      </c>
      <c r="KI75" s="18">
        <v>1</v>
      </c>
      <c r="KJ75" s="18">
        <v>1</v>
      </c>
      <c r="KK75" s="18">
        <v>7500</v>
      </c>
      <c r="KL75" s="18">
        <v>100</v>
      </c>
      <c r="KM75" s="18" t="s">
        <v>1300</v>
      </c>
      <c r="KP75" s="18">
        <v>25</v>
      </c>
      <c r="KQ75" s="18">
        <v>2</v>
      </c>
      <c r="KR75" s="18">
        <v>0</v>
      </c>
      <c r="KS75" s="18">
        <v>500</v>
      </c>
      <c r="KT75" s="18">
        <v>800</v>
      </c>
      <c r="KV75" s="18" t="s">
        <v>1467</v>
      </c>
      <c r="KW75" s="18" t="s">
        <v>1468</v>
      </c>
      <c r="KX75" s="18">
        <v>0</v>
      </c>
      <c r="KY75" s="18">
        <v>1</v>
      </c>
      <c r="KZ75" s="18">
        <v>1</v>
      </c>
      <c r="LB75" s="18">
        <v>2500</v>
      </c>
      <c r="LC75" s="18">
        <v>6000</v>
      </c>
      <c r="LD75" s="18" t="s">
        <v>1300</v>
      </c>
      <c r="LG75" s="18">
        <v>14</v>
      </c>
      <c r="LH75" s="18">
        <v>2</v>
      </c>
      <c r="LI75" s="18">
        <v>0</v>
      </c>
      <c r="LJ75" s="18">
        <v>100</v>
      </c>
      <c r="LK75" s="18">
        <v>150</v>
      </c>
      <c r="LM75" s="18" t="s">
        <v>1467</v>
      </c>
      <c r="LN75" s="18">
        <v>4500</v>
      </c>
      <c r="LO75" s="18" t="s">
        <v>1300</v>
      </c>
      <c r="LR75" s="18">
        <v>30</v>
      </c>
      <c r="LS75" s="18">
        <v>3</v>
      </c>
      <c r="LT75" s="18">
        <v>0</v>
      </c>
      <c r="LU75" s="18">
        <v>100</v>
      </c>
      <c r="LV75" s="18">
        <v>300</v>
      </c>
      <c r="LX75" s="18" t="s">
        <v>1467</v>
      </c>
      <c r="LY75" s="18">
        <v>3500</v>
      </c>
      <c r="LZ75" s="18" t="s">
        <v>1300</v>
      </c>
      <c r="MC75" s="18">
        <v>25</v>
      </c>
      <c r="MD75" s="18">
        <v>2</v>
      </c>
      <c r="ME75" s="18">
        <v>0</v>
      </c>
      <c r="MF75" s="18">
        <v>75</v>
      </c>
      <c r="MG75" s="18">
        <v>200</v>
      </c>
      <c r="MI75" s="18" t="s">
        <v>1467</v>
      </c>
      <c r="MJ75" s="18">
        <v>300</v>
      </c>
      <c r="MK75" s="18" t="s">
        <v>1300</v>
      </c>
      <c r="MN75" s="18">
        <v>30</v>
      </c>
      <c r="MO75" s="18">
        <v>1</v>
      </c>
      <c r="MP75" s="18">
        <v>0</v>
      </c>
      <c r="MQ75" s="18">
        <v>150</v>
      </c>
      <c r="MR75" s="18">
        <v>200</v>
      </c>
      <c r="MT75" s="18" t="s">
        <v>1467</v>
      </c>
      <c r="MU75" s="18">
        <v>100</v>
      </c>
      <c r="MV75" s="18" t="s">
        <v>1300</v>
      </c>
      <c r="MY75" s="18">
        <v>15</v>
      </c>
      <c r="MZ75" s="18">
        <v>1</v>
      </c>
      <c r="NA75" s="18">
        <v>0</v>
      </c>
      <c r="NB75" s="18">
        <v>150</v>
      </c>
      <c r="NC75" s="18">
        <v>200</v>
      </c>
      <c r="NE75" s="18" t="s">
        <v>1467</v>
      </c>
      <c r="NF75" s="18" t="s">
        <v>1795</v>
      </c>
      <c r="NG75" s="18">
        <v>1</v>
      </c>
      <c r="NH75" s="18">
        <v>1</v>
      </c>
      <c r="NI75" s="18">
        <v>1</v>
      </c>
      <c r="NJ75" s="18">
        <v>100</v>
      </c>
      <c r="NK75" s="18">
        <v>200</v>
      </c>
      <c r="NL75" s="18">
        <v>500</v>
      </c>
      <c r="NM75" s="18" t="s">
        <v>1300</v>
      </c>
      <c r="NP75" s="18">
        <v>20</v>
      </c>
      <c r="NQ75" s="18">
        <v>1</v>
      </c>
      <c r="NR75" s="18">
        <v>0</v>
      </c>
      <c r="NS75" s="18">
        <v>50</v>
      </c>
      <c r="NT75" s="18">
        <v>100</v>
      </c>
      <c r="NV75" s="18" t="s">
        <v>1467</v>
      </c>
      <c r="NW75" s="18">
        <v>3000</v>
      </c>
      <c r="NX75" s="18" t="s">
        <v>1300</v>
      </c>
      <c r="OA75" s="18">
        <v>20</v>
      </c>
      <c r="OB75" s="18">
        <v>1</v>
      </c>
      <c r="OC75" s="18">
        <v>0</v>
      </c>
      <c r="OD75" s="18">
        <v>50</v>
      </c>
      <c r="OE75" s="18">
        <v>80</v>
      </c>
      <c r="OG75" s="18" t="s">
        <v>1467</v>
      </c>
      <c r="OH75" s="18">
        <v>3500</v>
      </c>
      <c r="OI75" s="18" t="s">
        <v>1300</v>
      </c>
      <c r="OL75" s="18">
        <v>25</v>
      </c>
      <c r="OM75" s="18">
        <v>2</v>
      </c>
      <c r="ON75" s="18">
        <v>0</v>
      </c>
      <c r="OO75" s="18">
        <v>75</v>
      </c>
      <c r="OP75" s="18">
        <v>120</v>
      </c>
      <c r="OR75" s="18" t="s">
        <v>1467</v>
      </c>
      <c r="OS75" s="18">
        <v>2000</v>
      </c>
      <c r="OT75" s="18" t="s">
        <v>1300</v>
      </c>
      <c r="OW75" s="18">
        <v>14</v>
      </c>
      <c r="OX75" s="18">
        <v>1</v>
      </c>
      <c r="OY75" s="18">
        <v>0</v>
      </c>
      <c r="OZ75" s="18">
        <v>50</v>
      </c>
      <c r="PA75" s="18">
        <v>100</v>
      </c>
      <c r="PC75" s="18" t="s">
        <v>1467</v>
      </c>
      <c r="PD75" s="18">
        <v>2000</v>
      </c>
      <c r="PE75" s="18" t="s">
        <v>1300</v>
      </c>
      <c r="PH75" s="18">
        <v>20</v>
      </c>
      <c r="PI75" s="18">
        <v>3</v>
      </c>
      <c r="PJ75" s="18">
        <v>0</v>
      </c>
      <c r="PK75" s="18">
        <v>30</v>
      </c>
      <c r="PL75" s="18">
        <v>50</v>
      </c>
      <c r="PN75" s="18" t="s">
        <v>1467</v>
      </c>
      <c r="PO75" s="18">
        <v>750</v>
      </c>
      <c r="PP75" s="18" t="s">
        <v>1300</v>
      </c>
      <c r="PS75" s="18">
        <v>14</v>
      </c>
      <c r="PT75" s="18">
        <v>1</v>
      </c>
      <c r="PU75" s="18">
        <v>0</v>
      </c>
      <c r="PV75" s="18">
        <v>50</v>
      </c>
      <c r="PW75" s="18">
        <v>75</v>
      </c>
      <c r="PY75" s="18" t="s">
        <v>1467</v>
      </c>
      <c r="PZ75" s="18" t="s">
        <v>1294</v>
      </c>
      <c r="QA75" s="18">
        <v>6000</v>
      </c>
      <c r="QD75" s="18" t="s">
        <v>1300</v>
      </c>
      <c r="QG75" s="18">
        <v>14</v>
      </c>
      <c r="QH75" s="18">
        <v>1</v>
      </c>
      <c r="QI75" s="18">
        <v>0</v>
      </c>
      <c r="QJ75" s="18">
        <v>40</v>
      </c>
      <c r="QK75" s="18">
        <v>50</v>
      </c>
      <c r="QM75" s="18" t="s">
        <v>1467</v>
      </c>
      <c r="QN75" s="18">
        <v>450</v>
      </c>
      <c r="QO75" s="18" t="s">
        <v>1300</v>
      </c>
      <c r="QR75" s="18">
        <v>30</v>
      </c>
      <c r="QS75" s="18">
        <v>2</v>
      </c>
      <c r="QT75" s="18">
        <v>0</v>
      </c>
      <c r="QU75" s="18">
        <v>60</v>
      </c>
      <c r="QV75" s="18">
        <v>120</v>
      </c>
      <c r="QX75" s="18" t="s">
        <v>1314</v>
      </c>
      <c r="SF75" s="18" t="s">
        <v>1333</v>
      </c>
      <c r="SG75" s="18">
        <v>1</v>
      </c>
      <c r="SH75" s="18">
        <v>0</v>
      </c>
      <c r="SI75" s="18">
        <v>0</v>
      </c>
      <c r="SJ75" s="18">
        <v>0</v>
      </c>
      <c r="UW75" s="18" t="s">
        <v>1796</v>
      </c>
      <c r="UX75" s="18">
        <v>1</v>
      </c>
      <c r="UY75" s="18">
        <v>1</v>
      </c>
      <c r="UZ75" s="18">
        <v>1</v>
      </c>
      <c r="VA75" s="18">
        <v>1</v>
      </c>
      <c r="VB75" s="18">
        <v>0</v>
      </c>
      <c r="VC75" s="18">
        <v>1</v>
      </c>
      <c r="VD75" s="18">
        <v>0</v>
      </c>
      <c r="VE75" s="18">
        <v>0</v>
      </c>
      <c r="VF75" s="18">
        <v>0</v>
      </c>
      <c r="VG75" s="18">
        <v>0</v>
      </c>
      <c r="VH75" s="18">
        <v>0</v>
      </c>
      <c r="VI75" s="18">
        <v>1</v>
      </c>
      <c r="VJ75" s="18">
        <v>1</v>
      </c>
      <c r="VK75" s="18">
        <v>1</v>
      </c>
      <c r="VL75" s="18">
        <v>1</v>
      </c>
      <c r="VM75" s="18">
        <v>1</v>
      </c>
      <c r="VN75" s="18">
        <v>1</v>
      </c>
      <c r="VO75" s="18">
        <v>1</v>
      </c>
      <c r="VP75" s="18">
        <v>0</v>
      </c>
      <c r="VQ75" s="18">
        <v>1</v>
      </c>
      <c r="VR75" s="18">
        <v>1</v>
      </c>
      <c r="VS75" s="18">
        <v>1</v>
      </c>
      <c r="VT75" s="18">
        <v>1</v>
      </c>
      <c r="VU75" s="18">
        <v>1</v>
      </c>
      <c r="VV75" s="18">
        <v>1</v>
      </c>
      <c r="VW75" s="18">
        <v>1</v>
      </c>
      <c r="VX75" s="18">
        <v>1</v>
      </c>
      <c r="VY75" s="18">
        <v>0</v>
      </c>
      <c r="VZ75" s="18">
        <v>20</v>
      </c>
      <c r="WB75" s="18" t="s">
        <v>1467</v>
      </c>
      <c r="WC75" s="18" t="s">
        <v>1785</v>
      </c>
      <c r="WD75" s="18">
        <v>0</v>
      </c>
      <c r="WE75" s="18">
        <v>1</v>
      </c>
      <c r="WF75" s="18">
        <v>0</v>
      </c>
      <c r="WH75" s="18">
        <v>750</v>
      </c>
      <c r="WJ75" s="18" t="s">
        <v>1300</v>
      </c>
      <c r="WM75" s="18">
        <v>15</v>
      </c>
      <c r="WN75" s="18">
        <v>2</v>
      </c>
      <c r="WO75" s="18">
        <v>0</v>
      </c>
      <c r="WP75" s="18">
        <v>1000</v>
      </c>
      <c r="WQ75" s="18">
        <v>2000</v>
      </c>
      <c r="WS75" s="18" t="s">
        <v>1467</v>
      </c>
      <c r="WT75" s="18" t="s">
        <v>1785</v>
      </c>
      <c r="WU75" s="18">
        <v>0</v>
      </c>
      <c r="WV75" s="18">
        <v>1</v>
      </c>
      <c r="WW75" s="18">
        <v>0</v>
      </c>
      <c r="WY75" s="18">
        <v>450</v>
      </c>
      <c r="XA75" s="18" t="s">
        <v>1300</v>
      </c>
      <c r="XD75" s="18">
        <v>25</v>
      </c>
      <c r="XE75" s="18">
        <v>2</v>
      </c>
      <c r="XF75" s="18">
        <v>0</v>
      </c>
      <c r="XG75" s="18">
        <v>2000</v>
      </c>
      <c r="XH75" s="18">
        <v>5000</v>
      </c>
      <c r="XJ75" s="18" t="s">
        <v>1467</v>
      </c>
      <c r="XK75" s="18" t="s">
        <v>1785</v>
      </c>
      <c r="XL75" s="18">
        <v>0</v>
      </c>
      <c r="XM75" s="18">
        <v>1</v>
      </c>
      <c r="XN75" s="18">
        <v>0</v>
      </c>
      <c r="XP75" s="18">
        <v>450</v>
      </c>
      <c r="XR75" s="18" t="s">
        <v>1300</v>
      </c>
      <c r="XU75" s="18">
        <v>15</v>
      </c>
      <c r="XV75" s="18">
        <v>2</v>
      </c>
      <c r="XW75" s="18">
        <v>0</v>
      </c>
      <c r="XX75" s="18">
        <v>5000</v>
      </c>
      <c r="XY75" s="18">
        <v>8000</v>
      </c>
      <c r="YA75" s="18" t="s">
        <v>1467</v>
      </c>
      <c r="YB75" s="18" t="s">
        <v>1785</v>
      </c>
      <c r="YC75" s="18">
        <v>0</v>
      </c>
      <c r="YD75" s="18">
        <v>1</v>
      </c>
      <c r="YE75" s="18">
        <v>0</v>
      </c>
      <c r="YG75" s="18">
        <v>600</v>
      </c>
      <c r="YI75" s="18" t="s">
        <v>1300</v>
      </c>
      <c r="YL75" s="18">
        <v>20</v>
      </c>
      <c r="YM75" s="18">
        <v>3</v>
      </c>
      <c r="YN75" s="18">
        <v>0</v>
      </c>
      <c r="YO75" s="18">
        <v>5000</v>
      </c>
      <c r="YP75" s="18">
        <v>8000</v>
      </c>
      <c r="ZI75" s="18" t="s">
        <v>1467</v>
      </c>
      <c r="ZJ75" s="18" t="s">
        <v>1786</v>
      </c>
      <c r="ZK75" s="18">
        <v>1</v>
      </c>
      <c r="ZL75" s="18">
        <v>0</v>
      </c>
      <c r="ZM75" s="18">
        <v>0</v>
      </c>
      <c r="ZN75" s="18">
        <v>450</v>
      </c>
      <c r="ZQ75" s="18" t="s">
        <v>1300</v>
      </c>
      <c r="ZT75" s="18">
        <v>14</v>
      </c>
      <c r="ZU75" s="18">
        <v>1</v>
      </c>
      <c r="ZV75" s="18">
        <v>0</v>
      </c>
      <c r="ZW75" s="18">
        <v>500</v>
      </c>
      <c r="ZX75" s="18">
        <v>1000</v>
      </c>
      <c r="ACI75" s="18" t="s">
        <v>1467</v>
      </c>
      <c r="ACJ75" s="18">
        <v>3000</v>
      </c>
      <c r="ACK75" s="18" t="s">
        <v>1469</v>
      </c>
      <c r="ACN75" s="18">
        <v>1</v>
      </c>
      <c r="ACO75" s="18">
        <v>1</v>
      </c>
      <c r="ACP75" s="18">
        <v>1</v>
      </c>
      <c r="ACQ75" s="18">
        <v>0</v>
      </c>
      <c r="ACR75" s="18">
        <v>0</v>
      </c>
      <c r="ACT75" s="18" t="s">
        <v>1467</v>
      </c>
      <c r="ACU75" s="18">
        <v>2500</v>
      </c>
      <c r="ACV75" s="18" t="s">
        <v>1469</v>
      </c>
      <c r="ACY75" s="18">
        <v>1</v>
      </c>
      <c r="ACZ75" s="18">
        <v>1</v>
      </c>
      <c r="ADA75" s="18">
        <v>1</v>
      </c>
      <c r="ADB75" s="18">
        <v>0</v>
      </c>
      <c r="ADC75" s="18">
        <v>0</v>
      </c>
      <c r="ADE75" s="18" t="s">
        <v>1467</v>
      </c>
      <c r="ADF75" s="18">
        <v>1350</v>
      </c>
      <c r="ADG75" s="18" t="s">
        <v>1300</v>
      </c>
      <c r="ADJ75" s="18">
        <v>3</v>
      </c>
      <c r="ADK75" s="18">
        <v>1</v>
      </c>
      <c r="ADL75" s="18">
        <v>0</v>
      </c>
      <c r="ADM75" s="18">
        <v>300</v>
      </c>
      <c r="ADN75" s="18">
        <v>500</v>
      </c>
      <c r="ADP75" s="18" t="s">
        <v>1467</v>
      </c>
      <c r="ADQ75" s="18">
        <v>3250</v>
      </c>
      <c r="ADR75" s="18" t="s">
        <v>1300</v>
      </c>
      <c r="ADU75" s="18">
        <v>20</v>
      </c>
      <c r="ADV75" s="18">
        <v>1</v>
      </c>
      <c r="ADW75" s="18">
        <v>0</v>
      </c>
      <c r="ADX75" s="18">
        <v>50</v>
      </c>
      <c r="ADY75" s="18">
        <v>100</v>
      </c>
      <c r="AEA75" s="18" t="s">
        <v>1298</v>
      </c>
      <c r="AEB75" s="18">
        <v>500</v>
      </c>
      <c r="AEC75" s="18" t="s">
        <v>1305</v>
      </c>
      <c r="AEF75" s="18">
        <v>2</v>
      </c>
      <c r="AEG75" s="18">
        <v>1</v>
      </c>
      <c r="AEH75" s="18">
        <v>0</v>
      </c>
      <c r="AEI75" s="18">
        <v>0</v>
      </c>
      <c r="AEJ75" s="18">
        <v>0</v>
      </c>
      <c r="AEL75" s="18" t="s">
        <v>1467</v>
      </c>
      <c r="AEM75" s="18" t="s">
        <v>1785</v>
      </c>
      <c r="AEN75" s="18">
        <v>0</v>
      </c>
      <c r="AEO75" s="18">
        <v>1</v>
      </c>
      <c r="AEP75" s="18">
        <v>0</v>
      </c>
      <c r="AER75" s="18">
        <v>1000</v>
      </c>
      <c r="AET75" s="18" t="s">
        <v>1300</v>
      </c>
      <c r="AEW75" s="18">
        <v>7</v>
      </c>
      <c r="AEX75" s="18">
        <v>1</v>
      </c>
      <c r="AEY75" s="18">
        <v>0</v>
      </c>
      <c r="AEZ75" s="18">
        <v>700</v>
      </c>
      <c r="AFA75" s="18">
        <v>500</v>
      </c>
      <c r="AFC75" s="18" t="s">
        <v>1467</v>
      </c>
      <c r="AFD75" s="18" t="s">
        <v>1785</v>
      </c>
      <c r="AFE75" s="18">
        <v>0</v>
      </c>
      <c r="AFF75" s="18">
        <v>1</v>
      </c>
      <c r="AFG75" s="18">
        <v>0</v>
      </c>
      <c r="AFI75" s="18">
        <v>600</v>
      </c>
      <c r="AFK75" s="18" t="s">
        <v>1305</v>
      </c>
      <c r="AFN75" s="18">
        <v>10</v>
      </c>
      <c r="AFO75" s="18">
        <v>2</v>
      </c>
      <c r="AFP75" s="18">
        <v>0</v>
      </c>
      <c r="AFQ75" s="18">
        <v>200</v>
      </c>
      <c r="AFR75" s="18">
        <v>300</v>
      </c>
      <c r="AGK75" s="18" t="s">
        <v>1298</v>
      </c>
      <c r="AGL75" s="18" t="s">
        <v>1785</v>
      </c>
      <c r="AGM75" s="18">
        <v>0</v>
      </c>
      <c r="AGN75" s="18">
        <v>1</v>
      </c>
      <c r="AGO75" s="18">
        <v>0</v>
      </c>
      <c r="AGQ75" s="18">
        <v>1100</v>
      </c>
      <c r="AGS75" s="18" t="s">
        <v>1469</v>
      </c>
      <c r="AGV75" s="18">
        <v>15</v>
      </c>
      <c r="AGW75" s="18">
        <v>3</v>
      </c>
      <c r="AGX75" s="18">
        <v>0</v>
      </c>
      <c r="AGY75" s="18">
        <v>100</v>
      </c>
      <c r="AGZ75" s="18">
        <v>200</v>
      </c>
      <c r="AHB75" s="18" t="s">
        <v>1467</v>
      </c>
      <c r="AHC75" s="18" t="s">
        <v>1787</v>
      </c>
      <c r="AHD75" s="18">
        <v>0</v>
      </c>
      <c r="AHE75" s="18">
        <v>0</v>
      </c>
      <c r="AHF75" s="18">
        <v>1</v>
      </c>
      <c r="AHI75" s="18">
        <v>200</v>
      </c>
      <c r="AHJ75" s="18" t="s">
        <v>1469</v>
      </c>
      <c r="AHM75" s="18">
        <v>15</v>
      </c>
      <c r="AHN75" s="18">
        <v>2</v>
      </c>
      <c r="AHO75" s="18">
        <v>0</v>
      </c>
      <c r="AHP75" s="18">
        <v>100</v>
      </c>
      <c r="AHQ75" s="18">
        <v>250</v>
      </c>
      <c r="AHS75" s="18" t="s">
        <v>1467</v>
      </c>
      <c r="AHT75" s="18" t="s">
        <v>1787</v>
      </c>
      <c r="AHU75" s="18">
        <v>0</v>
      </c>
      <c r="AHV75" s="18">
        <v>1</v>
      </c>
      <c r="AHX75" s="18">
        <v>100</v>
      </c>
      <c r="AHY75" s="18" t="s">
        <v>1469</v>
      </c>
      <c r="AIB75" s="18">
        <v>10</v>
      </c>
      <c r="AIC75" s="18">
        <v>3</v>
      </c>
      <c r="AID75" s="18">
        <v>0</v>
      </c>
      <c r="AIE75" s="18">
        <v>100</v>
      </c>
      <c r="AIF75" s="18">
        <v>200</v>
      </c>
      <c r="AIH75" s="18" t="s">
        <v>1467</v>
      </c>
      <c r="AII75" s="18" t="s">
        <v>1787</v>
      </c>
      <c r="AIJ75" s="18">
        <v>0</v>
      </c>
      <c r="AIK75" s="18">
        <v>1</v>
      </c>
      <c r="AIM75" s="18">
        <v>200</v>
      </c>
      <c r="AIN75" s="18" t="s">
        <v>1469</v>
      </c>
      <c r="AIQ75" s="18">
        <v>1</v>
      </c>
      <c r="AIR75" s="18">
        <v>1</v>
      </c>
      <c r="AIS75" s="18">
        <v>1</v>
      </c>
      <c r="AIT75" s="18">
        <v>100</v>
      </c>
      <c r="AIU75" s="18">
        <v>100</v>
      </c>
      <c r="AIW75" s="18" t="s">
        <v>1298</v>
      </c>
      <c r="AIX75" s="18">
        <v>1100</v>
      </c>
      <c r="AIY75" s="18" t="s">
        <v>1469</v>
      </c>
      <c r="AJB75" s="18">
        <v>7</v>
      </c>
      <c r="AJC75" s="18">
        <v>3</v>
      </c>
      <c r="AJD75" s="18">
        <v>0</v>
      </c>
      <c r="AJE75" s="18">
        <v>50</v>
      </c>
      <c r="AJF75" s="18">
        <v>100</v>
      </c>
      <c r="AJH75" s="18" t="s">
        <v>1298</v>
      </c>
      <c r="AJI75" s="18" t="s">
        <v>1788</v>
      </c>
      <c r="AJJ75" s="18">
        <v>0</v>
      </c>
      <c r="AJK75" s="18">
        <v>0</v>
      </c>
      <c r="AJL75" s="18">
        <v>1</v>
      </c>
      <c r="AJO75" s="18">
        <v>100</v>
      </c>
      <c r="AJP75" s="18" t="s">
        <v>1469</v>
      </c>
      <c r="AJS75" s="18">
        <v>17</v>
      </c>
      <c r="AJT75" s="18">
        <v>3</v>
      </c>
      <c r="AJU75" s="18">
        <v>0</v>
      </c>
      <c r="AJV75" s="18">
        <v>50</v>
      </c>
      <c r="AJW75" s="18">
        <v>70</v>
      </c>
      <c r="AJY75" s="18" t="s">
        <v>1467</v>
      </c>
      <c r="AJZ75" s="18" t="s">
        <v>1797</v>
      </c>
      <c r="AKA75" s="18">
        <v>1</v>
      </c>
      <c r="AKB75" s="18">
        <v>0</v>
      </c>
      <c r="AKC75" s="18">
        <v>650</v>
      </c>
      <c r="AKE75" s="18" t="s">
        <v>1300</v>
      </c>
      <c r="AKH75" s="18">
        <v>15</v>
      </c>
      <c r="AKI75" s="18">
        <v>1</v>
      </c>
      <c r="AKJ75" s="18">
        <v>0</v>
      </c>
      <c r="AKK75" s="18">
        <v>500</v>
      </c>
      <c r="AKL75" s="18">
        <v>800</v>
      </c>
      <c r="AKN75" s="18" t="s">
        <v>1467</v>
      </c>
      <c r="AKO75" s="18">
        <v>500</v>
      </c>
      <c r="AKP75" s="18" t="s">
        <v>1300</v>
      </c>
      <c r="AKS75" s="18">
        <v>20</v>
      </c>
      <c r="AKT75" s="18">
        <v>1</v>
      </c>
      <c r="AKU75" s="18">
        <v>0</v>
      </c>
      <c r="AKV75" s="18">
        <v>200</v>
      </c>
      <c r="AKW75" s="18">
        <v>400</v>
      </c>
      <c r="AKY75" s="18" t="s">
        <v>1314</v>
      </c>
      <c r="AMT75" s="18" t="s">
        <v>1333</v>
      </c>
      <c r="AMU75" s="18">
        <v>1</v>
      </c>
      <c r="AMV75" s="18">
        <v>0</v>
      </c>
      <c r="AMW75" s="18">
        <v>0</v>
      </c>
      <c r="AMX75" s="18">
        <v>0</v>
      </c>
      <c r="AQG75" s="18" t="s">
        <v>1372</v>
      </c>
      <c r="AQH75" s="18">
        <v>1</v>
      </c>
      <c r="AQI75" s="18">
        <v>0</v>
      </c>
      <c r="AQJ75" s="18">
        <v>0</v>
      </c>
      <c r="AQK75" s="18">
        <v>0</v>
      </c>
      <c r="AQL75" s="18">
        <v>0</v>
      </c>
      <c r="AQM75" s="18">
        <v>0</v>
      </c>
      <c r="AQN75" s="18">
        <v>0</v>
      </c>
      <c r="AQO75" s="18">
        <v>0</v>
      </c>
      <c r="AQP75" s="18">
        <v>0</v>
      </c>
      <c r="AQQ75" s="18">
        <v>0</v>
      </c>
      <c r="AQS75" s="18" t="s">
        <v>1406</v>
      </c>
      <c r="AQT75" s="18">
        <v>0</v>
      </c>
      <c r="AQU75" s="18">
        <v>0</v>
      </c>
      <c r="AQV75" s="18">
        <v>1</v>
      </c>
      <c r="AQW75" s="18">
        <v>0</v>
      </c>
      <c r="AQX75" s="18">
        <v>0</v>
      </c>
      <c r="AQY75" s="18">
        <v>0</v>
      </c>
      <c r="AQZ75" s="18">
        <v>0</v>
      </c>
      <c r="ARA75" s="18">
        <v>0</v>
      </c>
      <c r="ARB75" s="18">
        <v>0</v>
      </c>
      <c r="ARC75" s="18">
        <v>0</v>
      </c>
      <c r="ARD75" s="18">
        <v>0</v>
      </c>
      <c r="ARF75" s="18" t="s">
        <v>1328</v>
      </c>
      <c r="ARG75" s="18" t="s">
        <v>1798</v>
      </c>
      <c r="ARH75" s="18">
        <v>0</v>
      </c>
      <c r="ARI75" s="18">
        <v>0</v>
      </c>
      <c r="ARJ75" s="18">
        <v>0</v>
      </c>
      <c r="ARK75" s="18">
        <v>1</v>
      </c>
      <c r="ARL75" s="18">
        <v>0</v>
      </c>
      <c r="ARM75" s="18">
        <v>0</v>
      </c>
      <c r="ARO75" s="18" t="s">
        <v>1315</v>
      </c>
      <c r="ARP75" s="18">
        <v>0</v>
      </c>
      <c r="ARQ75" s="18">
        <v>0</v>
      </c>
      <c r="ARR75" s="18">
        <v>0</v>
      </c>
      <c r="ARS75" s="18">
        <v>0</v>
      </c>
      <c r="ART75" s="18">
        <v>0</v>
      </c>
      <c r="ARU75" s="18">
        <v>0</v>
      </c>
      <c r="ARV75" s="18">
        <v>0</v>
      </c>
      <c r="ARW75" s="18">
        <v>0</v>
      </c>
      <c r="ARX75" s="18">
        <v>1</v>
      </c>
      <c r="ARY75" s="18">
        <v>0</v>
      </c>
      <c r="ASB75" s="18" t="s">
        <v>1383</v>
      </c>
      <c r="ASC75" s="18" t="s">
        <v>1372</v>
      </c>
      <c r="ASD75" s="18">
        <v>1</v>
      </c>
      <c r="ASE75" s="18">
        <v>0</v>
      </c>
      <c r="ASF75" s="18">
        <v>0</v>
      </c>
      <c r="ASG75" s="18">
        <v>0</v>
      </c>
      <c r="ASH75" s="18">
        <v>0</v>
      </c>
      <c r="ASI75" s="18">
        <v>0</v>
      </c>
      <c r="ASJ75" s="18">
        <v>0</v>
      </c>
      <c r="ASK75" s="18">
        <v>0</v>
      </c>
      <c r="ASL75" s="18">
        <v>0</v>
      </c>
      <c r="ASN75" s="18" t="s">
        <v>1372</v>
      </c>
      <c r="ASO75" s="18">
        <v>1</v>
      </c>
      <c r="ASP75" s="18">
        <v>0</v>
      </c>
      <c r="ASQ75" s="18">
        <v>0</v>
      </c>
      <c r="ASR75" s="18">
        <v>0</v>
      </c>
      <c r="ASS75" s="18">
        <v>0</v>
      </c>
      <c r="AST75" s="18">
        <v>0</v>
      </c>
      <c r="ASU75" s="18">
        <v>0</v>
      </c>
      <c r="ASV75" s="18">
        <v>0</v>
      </c>
      <c r="ASW75" s="18">
        <v>0</v>
      </c>
      <c r="ASX75" s="18">
        <v>0</v>
      </c>
      <c r="ASZ75" s="18" t="s">
        <v>1372</v>
      </c>
      <c r="ATA75" s="18">
        <v>1</v>
      </c>
      <c r="ATB75" s="18">
        <v>0</v>
      </c>
      <c r="ATC75" s="18">
        <v>0</v>
      </c>
      <c r="ATD75" s="18">
        <v>0</v>
      </c>
      <c r="ATE75" s="18">
        <v>0</v>
      </c>
      <c r="ATF75" s="18">
        <v>0</v>
      </c>
      <c r="ATG75" s="18">
        <v>0</v>
      </c>
      <c r="ATH75" s="18">
        <v>0</v>
      </c>
      <c r="ATI75" s="18">
        <v>0</v>
      </c>
      <c r="ATK75" s="18" t="s">
        <v>1372</v>
      </c>
      <c r="ATL75" s="18">
        <v>1</v>
      </c>
      <c r="ATM75" s="18">
        <v>0</v>
      </c>
      <c r="ATN75" s="18">
        <v>0</v>
      </c>
      <c r="ATO75" s="18">
        <v>0</v>
      </c>
      <c r="ATP75" s="18">
        <v>0</v>
      </c>
      <c r="ATQ75" s="18">
        <v>0</v>
      </c>
      <c r="ATR75" s="18">
        <v>0</v>
      </c>
      <c r="ATS75" s="18">
        <v>0</v>
      </c>
      <c r="ATT75" s="18">
        <v>0</v>
      </c>
      <c r="ATV75" s="18" t="s">
        <v>1790</v>
      </c>
      <c r="ATZ75" s="18" t="s">
        <v>1790</v>
      </c>
      <c r="AUD75" s="18" t="s">
        <v>1338</v>
      </c>
      <c r="AUF75" s="18" t="s">
        <v>1799</v>
      </c>
      <c r="AUI75" s="18">
        <v>433935620</v>
      </c>
      <c r="AUJ75" s="144">
        <v>45076.744224537033</v>
      </c>
      <c r="AUM75" s="18" t="s">
        <v>1319</v>
      </c>
      <c r="AUN75" s="18" t="s">
        <v>1320</v>
      </c>
      <c r="AUO75" s="18" t="s">
        <v>1321</v>
      </c>
    </row>
    <row r="76" spans="1:1237">
      <c r="A76" s="18">
        <v>75</v>
      </c>
      <c r="B76" s="18" t="s">
        <v>1800</v>
      </c>
      <c r="C76" s="144">
        <v>45076</v>
      </c>
      <c r="D76" s="18" t="s">
        <v>1775</v>
      </c>
      <c r="E76" s="18" t="s">
        <v>1801</v>
      </c>
      <c r="F76" s="144">
        <v>45076.398285706018</v>
      </c>
      <c r="G76" s="144">
        <v>45076.732425972223</v>
      </c>
      <c r="H76" s="18" t="s">
        <v>1286</v>
      </c>
      <c r="K76" s="18" t="s">
        <v>1777</v>
      </c>
      <c r="L76" s="144">
        <v>45076</v>
      </c>
      <c r="M76" s="18" t="s">
        <v>1778</v>
      </c>
      <c r="N76" s="18" t="s">
        <v>1779</v>
      </c>
      <c r="O76" s="18" t="s">
        <v>1780</v>
      </c>
      <c r="P76" s="18" t="s">
        <v>1291</v>
      </c>
      <c r="S76" s="18" t="s">
        <v>1781</v>
      </c>
      <c r="T76" s="18" t="s">
        <v>1782</v>
      </c>
      <c r="V76" s="18" t="s">
        <v>1294</v>
      </c>
      <c r="X76" s="18" t="s">
        <v>1485</v>
      </c>
      <c r="AA76" s="18" t="s">
        <v>1341</v>
      </c>
      <c r="AB76" s="18">
        <v>1</v>
      </c>
      <c r="AC76" s="18">
        <v>1</v>
      </c>
      <c r="AD76" s="18">
        <v>1</v>
      </c>
      <c r="AE76" s="18">
        <v>0</v>
      </c>
      <c r="AF76" s="18">
        <v>3</v>
      </c>
      <c r="AH76" s="18" t="s">
        <v>1467</v>
      </c>
      <c r="AI76" s="18">
        <v>750</v>
      </c>
      <c r="AJ76" s="18" t="s">
        <v>1300</v>
      </c>
      <c r="AM76" s="18">
        <v>7</v>
      </c>
      <c r="AN76" s="18">
        <v>1</v>
      </c>
      <c r="AO76" s="18">
        <v>0</v>
      </c>
      <c r="AP76" s="18">
        <v>50</v>
      </c>
      <c r="AQ76" s="18">
        <v>50</v>
      </c>
      <c r="AS76" s="18" t="s">
        <v>1298</v>
      </c>
      <c r="AT76" s="18" t="s">
        <v>1682</v>
      </c>
      <c r="AU76" s="18">
        <v>1</v>
      </c>
      <c r="AV76" s="18">
        <v>0</v>
      </c>
      <c r="AW76" s="18">
        <v>1250</v>
      </c>
      <c r="AY76" s="18" t="s">
        <v>1500</v>
      </c>
      <c r="BB76" s="18">
        <v>1</v>
      </c>
      <c r="BC76" s="18">
        <v>2</v>
      </c>
      <c r="BD76" s="18">
        <v>1</v>
      </c>
      <c r="BE76" s="18">
        <v>500</v>
      </c>
      <c r="BF76" s="18">
        <v>500</v>
      </c>
      <c r="BH76" s="18" t="s">
        <v>1467</v>
      </c>
      <c r="BI76" s="18" t="s">
        <v>1499</v>
      </c>
      <c r="BJ76" s="18">
        <v>1</v>
      </c>
      <c r="BK76" s="18">
        <v>1</v>
      </c>
      <c r="BL76" s="18">
        <v>500</v>
      </c>
      <c r="BM76" s="18">
        <v>300</v>
      </c>
      <c r="BN76" s="18" t="s">
        <v>1500</v>
      </c>
      <c r="BQ76" s="18">
        <v>5</v>
      </c>
      <c r="BR76" s="18">
        <v>1</v>
      </c>
      <c r="BS76" s="18">
        <v>0</v>
      </c>
      <c r="BT76" s="18">
        <v>600</v>
      </c>
      <c r="BU76" s="18">
        <v>100</v>
      </c>
      <c r="BW76" s="18" t="s">
        <v>1294</v>
      </c>
      <c r="BY76" s="18" t="s">
        <v>1412</v>
      </c>
      <c r="BZ76" s="18">
        <v>0</v>
      </c>
      <c r="CA76" s="18">
        <v>0</v>
      </c>
      <c r="CB76" s="18">
        <v>1</v>
      </c>
      <c r="CC76" s="18">
        <v>0</v>
      </c>
      <c r="CE76" s="18" t="s">
        <v>1802</v>
      </c>
      <c r="CF76" s="18">
        <v>0</v>
      </c>
      <c r="CG76" s="18">
        <v>0</v>
      </c>
      <c r="CH76" s="18">
        <v>0</v>
      </c>
      <c r="CI76" s="18">
        <v>0</v>
      </c>
      <c r="CJ76" s="18">
        <v>1</v>
      </c>
      <c r="CK76" s="18">
        <v>0</v>
      </c>
      <c r="CL76" s="18">
        <v>0</v>
      </c>
      <c r="CM76" s="18">
        <v>0</v>
      </c>
      <c r="CN76" s="18">
        <v>0</v>
      </c>
      <c r="CO76" s="18">
        <v>0</v>
      </c>
      <c r="CP76" s="18">
        <v>0</v>
      </c>
      <c r="CS76" s="18" t="s">
        <v>1333</v>
      </c>
      <c r="CT76" s="18">
        <v>1</v>
      </c>
      <c r="CU76" s="18">
        <v>0</v>
      </c>
      <c r="CV76" s="18">
        <v>0</v>
      </c>
      <c r="CW76" s="18">
        <v>0</v>
      </c>
      <c r="EK76" s="18" t="s">
        <v>1303</v>
      </c>
      <c r="EL76" s="18">
        <v>1</v>
      </c>
      <c r="EM76" s="18">
        <v>1</v>
      </c>
      <c r="EN76" s="18">
        <v>1</v>
      </c>
      <c r="EO76" s="18">
        <v>1</v>
      </c>
      <c r="EP76" s="18">
        <v>0</v>
      </c>
      <c r="EQ76" s="18">
        <v>4</v>
      </c>
      <c r="ES76" s="18" t="s">
        <v>1467</v>
      </c>
      <c r="ET76" s="18">
        <v>5000</v>
      </c>
      <c r="EU76" s="18" t="s">
        <v>1300</v>
      </c>
      <c r="EX76" s="18">
        <v>10</v>
      </c>
      <c r="EY76" s="18">
        <v>1</v>
      </c>
      <c r="EZ76" s="18">
        <v>0</v>
      </c>
      <c r="FA76" s="18">
        <v>100</v>
      </c>
      <c r="FB76" s="18">
        <v>100</v>
      </c>
      <c r="FD76" s="18" t="s">
        <v>1467</v>
      </c>
      <c r="FE76" s="18">
        <v>500</v>
      </c>
      <c r="FF76" s="18" t="s">
        <v>1300</v>
      </c>
      <c r="FI76" s="18">
        <v>15</v>
      </c>
      <c r="FJ76" s="18">
        <v>1</v>
      </c>
      <c r="FK76" s="18">
        <v>0</v>
      </c>
      <c r="FL76" s="18">
        <v>60</v>
      </c>
      <c r="FM76" s="18">
        <v>60</v>
      </c>
      <c r="FO76" s="18" t="s">
        <v>1467</v>
      </c>
      <c r="FP76" s="18">
        <v>700</v>
      </c>
      <c r="FQ76" s="18" t="s">
        <v>1300</v>
      </c>
      <c r="FT76" s="18">
        <v>14</v>
      </c>
      <c r="FU76" s="18">
        <v>2</v>
      </c>
      <c r="FV76" s="18">
        <v>0</v>
      </c>
      <c r="FW76" s="18">
        <v>100</v>
      </c>
      <c r="FX76" s="18">
        <v>100</v>
      </c>
      <c r="FZ76" s="18" t="s">
        <v>1467</v>
      </c>
      <c r="GA76" s="18">
        <v>1500</v>
      </c>
      <c r="GB76" s="18" t="s">
        <v>1300</v>
      </c>
      <c r="GE76" s="18">
        <v>20</v>
      </c>
      <c r="GF76" s="18">
        <v>2</v>
      </c>
      <c r="GG76" s="18">
        <v>0</v>
      </c>
      <c r="GH76" s="18">
        <v>100</v>
      </c>
      <c r="GI76" s="18">
        <v>100</v>
      </c>
      <c r="GK76" s="18" t="s">
        <v>1314</v>
      </c>
      <c r="HH76" s="18" t="s">
        <v>1333</v>
      </c>
      <c r="HI76" s="18">
        <v>1</v>
      </c>
      <c r="HJ76" s="18">
        <v>0</v>
      </c>
      <c r="HK76" s="18">
        <v>0</v>
      </c>
      <c r="HL76" s="18">
        <v>0</v>
      </c>
      <c r="JB76" s="18" t="s">
        <v>1803</v>
      </c>
      <c r="JC76" s="18">
        <v>1</v>
      </c>
      <c r="JD76" s="18">
        <v>1</v>
      </c>
      <c r="JE76" s="18">
        <v>1</v>
      </c>
      <c r="JF76" s="18">
        <v>1</v>
      </c>
      <c r="JG76" s="18">
        <v>1</v>
      </c>
      <c r="JH76" s="18">
        <v>1</v>
      </c>
      <c r="JI76" s="18">
        <v>1</v>
      </c>
      <c r="JJ76" s="18">
        <v>1</v>
      </c>
      <c r="JK76" s="18">
        <v>1</v>
      </c>
      <c r="JL76" s="18">
        <v>1</v>
      </c>
      <c r="JM76" s="18">
        <v>1</v>
      </c>
      <c r="JN76" s="18">
        <v>1</v>
      </c>
      <c r="JO76" s="18">
        <v>1</v>
      </c>
      <c r="JP76" s="18">
        <v>1</v>
      </c>
      <c r="JQ76" s="18">
        <v>1</v>
      </c>
      <c r="JR76" s="18">
        <v>0</v>
      </c>
      <c r="JS76" s="18">
        <v>15</v>
      </c>
      <c r="JT76" s="18">
        <v>22</v>
      </c>
      <c r="JV76" s="18" t="s">
        <v>1467</v>
      </c>
      <c r="JW76" s="18">
        <v>500</v>
      </c>
      <c r="JX76" s="18" t="s">
        <v>1300</v>
      </c>
      <c r="KA76" s="18">
        <v>14</v>
      </c>
      <c r="KB76" s="18">
        <v>3</v>
      </c>
      <c r="KC76" s="18">
        <v>0</v>
      </c>
      <c r="KD76" s="18">
        <v>15000</v>
      </c>
      <c r="KE76" s="18">
        <v>15000</v>
      </c>
      <c r="KG76" s="18" t="s">
        <v>1467</v>
      </c>
      <c r="KH76" s="18" t="s">
        <v>1804</v>
      </c>
      <c r="KI76" s="18">
        <v>1</v>
      </c>
      <c r="KJ76" s="18">
        <v>1</v>
      </c>
      <c r="KK76" s="18">
        <v>7500</v>
      </c>
      <c r="KL76" s="18">
        <v>100</v>
      </c>
      <c r="KM76" s="18" t="s">
        <v>1300</v>
      </c>
      <c r="KP76" s="18">
        <v>14</v>
      </c>
      <c r="KQ76" s="18">
        <v>5</v>
      </c>
      <c r="KR76" s="18">
        <v>0</v>
      </c>
      <c r="KS76" s="18">
        <v>200</v>
      </c>
      <c r="KT76" s="18">
        <v>200</v>
      </c>
      <c r="KV76" s="18" t="s">
        <v>1467</v>
      </c>
      <c r="KW76" s="18" t="s">
        <v>1468</v>
      </c>
      <c r="KX76" s="18">
        <v>0</v>
      </c>
      <c r="KY76" s="18">
        <v>1</v>
      </c>
      <c r="KZ76" s="18">
        <v>1</v>
      </c>
      <c r="LB76" s="18">
        <v>2500</v>
      </c>
      <c r="LC76" s="18">
        <v>6000</v>
      </c>
      <c r="LD76" s="18" t="s">
        <v>1300</v>
      </c>
      <c r="LG76" s="18">
        <v>3</v>
      </c>
      <c r="LH76" s="18">
        <v>1</v>
      </c>
      <c r="LI76" s="18">
        <v>0</v>
      </c>
      <c r="LJ76" s="18">
        <v>100</v>
      </c>
      <c r="LK76" s="18">
        <v>100</v>
      </c>
      <c r="LM76" s="18" t="s">
        <v>1467</v>
      </c>
      <c r="LN76" s="18">
        <v>4500</v>
      </c>
      <c r="LO76" s="18" t="s">
        <v>1300</v>
      </c>
      <c r="LR76" s="18">
        <v>15</v>
      </c>
      <c r="LS76" s="18">
        <v>2</v>
      </c>
      <c r="LT76" s="18">
        <v>0</v>
      </c>
      <c r="LU76" s="18">
        <v>60</v>
      </c>
      <c r="LV76" s="18">
        <v>60</v>
      </c>
      <c r="LX76" s="18" t="s">
        <v>1467</v>
      </c>
      <c r="LY76" s="18">
        <v>3500</v>
      </c>
      <c r="LZ76" s="18" t="s">
        <v>1300</v>
      </c>
      <c r="MC76" s="18">
        <v>14</v>
      </c>
      <c r="MD76" s="18">
        <v>2</v>
      </c>
      <c r="ME76" s="18">
        <v>0</v>
      </c>
      <c r="MF76" s="18">
        <v>40</v>
      </c>
      <c r="MG76" s="18">
        <v>40</v>
      </c>
      <c r="MI76" s="18" t="s">
        <v>1467</v>
      </c>
      <c r="MJ76" s="18">
        <v>300</v>
      </c>
      <c r="MK76" s="18" t="s">
        <v>1300</v>
      </c>
      <c r="MN76" s="18">
        <v>15</v>
      </c>
      <c r="MO76" s="18">
        <v>1</v>
      </c>
      <c r="MP76" s="18">
        <v>0</v>
      </c>
      <c r="MQ76" s="18">
        <v>50</v>
      </c>
      <c r="MR76" s="18">
        <v>50</v>
      </c>
      <c r="MT76" s="18" t="s">
        <v>1467</v>
      </c>
      <c r="MU76" s="18">
        <v>200</v>
      </c>
      <c r="MV76" s="18" t="s">
        <v>1300</v>
      </c>
      <c r="MY76" s="18">
        <v>10</v>
      </c>
      <c r="MZ76" s="18">
        <v>1</v>
      </c>
      <c r="NA76" s="18">
        <v>0</v>
      </c>
      <c r="NB76" s="18">
        <v>100</v>
      </c>
      <c r="NC76" s="18">
        <v>100</v>
      </c>
      <c r="NE76" s="18" t="s">
        <v>1298</v>
      </c>
      <c r="NF76" s="18" t="s">
        <v>1374</v>
      </c>
      <c r="NG76" s="18">
        <v>0</v>
      </c>
      <c r="NH76" s="18">
        <v>0</v>
      </c>
      <c r="NI76" s="18">
        <v>1</v>
      </c>
      <c r="NL76" s="18">
        <v>500</v>
      </c>
      <c r="NM76" s="18" t="s">
        <v>1300</v>
      </c>
      <c r="NP76" s="18">
        <v>14</v>
      </c>
      <c r="NQ76" s="18">
        <v>1</v>
      </c>
      <c r="NR76" s="18">
        <v>0</v>
      </c>
      <c r="NS76" s="18">
        <v>50</v>
      </c>
      <c r="NT76" s="18">
        <v>50</v>
      </c>
      <c r="NV76" s="18" t="s">
        <v>1467</v>
      </c>
      <c r="NW76" s="18">
        <v>2500</v>
      </c>
      <c r="NX76" s="18" t="s">
        <v>1300</v>
      </c>
      <c r="OA76" s="18">
        <v>10</v>
      </c>
      <c r="OB76" s="18">
        <v>1</v>
      </c>
      <c r="OC76" s="18">
        <v>0</v>
      </c>
      <c r="OD76" s="18">
        <v>100</v>
      </c>
      <c r="OE76" s="18">
        <v>100</v>
      </c>
      <c r="OG76" s="18" t="s">
        <v>1467</v>
      </c>
      <c r="OH76" s="18">
        <v>3000</v>
      </c>
      <c r="OI76" s="18" t="s">
        <v>1300</v>
      </c>
      <c r="OL76" s="18">
        <v>7</v>
      </c>
      <c r="OM76" s="18">
        <v>1</v>
      </c>
      <c r="ON76" s="18">
        <v>0</v>
      </c>
      <c r="OO76" s="18">
        <v>250</v>
      </c>
      <c r="OP76" s="18">
        <v>250</v>
      </c>
      <c r="OR76" s="18" t="s">
        <v>1467</v>
      </c>
      <c r="OS76" s="18">
        <v>2000</v>
      </c>
      <c r="OT76" s="18" t="s">
        <v>1300</v>
      </c>
      <c r="OW76" s="18">
        <v>10</v>
      </c>
      <c r="OX76" s="18">
        <v>1</v>
      </c>
      <c r="OY76" s="18">
        <v>0</v>
      </c>
      <c r="OZ76" s="18">
        <v>150</v>
      </c>
      <c r="PA76" s="18">
        <v>150</v>
      </c>
      <c r="PC76" s="18" t="s">
        <v>1467</v>
      </c>
      <c r="PD76" s="18">
        <v>2000</v>
      </c>
      <c r="PE76" s="18" t="s">
        <v>1300</v>
      </c>
      <c r="PH76" s="18">
        <v>15</v>
      </c>
      <c r="PI76" s="18">
        <v>1</v>
      </c>
      <c r="PJ76" s="18">
        <v>0</v>
      </c>
      <c r="PK76" s="18">
        <v>100</v>
      </c>
      <c r="PL76" s="18">
        <v>100</v>
      </c>
      <c r="PN76" s="18" t="s">
        <v>1467</v>
      </c>
      <c r="PO76" s="18">
        <v>1000</v>
      </c>
      <c r="PP76" s="18" t="s">
        <v>1300</v>
      </c>
      <c r="PS76" s="18">
        <v>7</v>
      </c>
      <c r="PT76" s="18">
        <v>1</v>
      </c>
      <c r="PU76" s="18">
        <v>0</v>
      </c>
      <c r="PV76" s="18">
        <v>100</v>
      </c>
      <c r="PW76" s="18">
        <v>100</v>
      </c>
      <c r="PY76" s="18" t="s">
        <v>1467</v>
      </c>
      <c r="PZ76" s="18" t="s">
        <v>1294</v>
      </c>
      <c r="QA76" s="18">
        <v>6000</v>
      </c>
      <c r="QD76" s="18" t="s">
        <v>1300</v>
      </c>
      <c r="QG76" s="18">
        <v>15</v>
      </c>
      <c r="QH76" s="18">
        <v>1</v>
      </c>
      <c r="QI76" s="18">
        <v>0</v>
      </c>
      <c r="QJ76" s="18">
        <v>70</v>
      </c>
      <c r="QK76" s="18">
        <v>70</v>
      </c>
      <c r="QM76" s="18" t="s">
        <v>1467</v>
      </c>
      <c r="QN76" s="18">
        <v>500</v>
      </c>
      <c r="QO76" s="18" t="s">
        <v>1300</v>
      </c>
      <c r="QR76" s="18">
        <v>5</v>
      </c>
      <c r="QS76" s="18">
        <v>1</v>
      </c>
      <c r="QT76" s="18">
        <v>0</v>
      </c>
      <c r="QU76" s="18">
        <v>150</v>
      </c>
      <c r="QV76" s="18">
        <v>150</v>
      </c>
      <c r="QX76" s="18" t="s">
        <v>1314</v>
      </c>
      <c r="SF76" s="18" t="s">
        <v>1333</v>
      </c>
      <c r="SG76" s="18">
        <v>1</v>
      </c>
      <c r="SH76" s="18">
        <v>0</v>
      </c>
      <c r="SI76" s="18">
        <v>0</v>
      </c>
      <c r="SJ76" s="18">
        <v>0</v>
      </c>
      <c r="UW76" s="18" t="s">
        <v>1805</v>
      </c>
      <c r="UX76" s="18">
        <v>1</v>
      </c>
      <c r="UY76" s="18">
        <v>1</v>
      </c>
      <c r="UZ76" s="18">
        <v>1</v>
      </c>
      <c r="VA76" s="18">
        <v>1</v>
      </c>
      <c r="VB76" s="18">
        <v>1</v>
      </c>
      <c r="VC76" s="18">
        <v>1</v>
      </c>
      <c r="VD76" s="18">
        <v>0</v>
      </c>
      <c r="VE76" s="18">
        <v>0</v>
      </c>
      <c r="VF76" s="18">
        <v>0</v>
      </c>
      <c r="VG76" s="18">
        <v>0</v>
      </c>
      <c r="VH76" s="18">
        <v>0</v>
      </c>
      <c r="VI76" s="18">
        <v>1</v>
      </c>
      <c r="VJ76" s="18">
        <v>1</v>
      </c>
      <c r="VK76" s="18">
        <v>1</v>
      </c>
      <c r="VL76" s="18">
        <v>1</v>
      </c>
      <c r="VM76" s="18">
        <v>0</v>
      </c>
      <c r="VN76" s="18">
        <v>1</v>
      </c>
      <c r="VO76" s="18">
        <v>1</v>
      </c>
      <c r="VP76" s="18">
        <v>0</v>
      </c>
      <c r="VQ76" s="18">
        <v>1</v>
      </c>
      <c r="VR76" s="18">
        <v>1</v>
      </c>
      <c r="VS76" s="18">
        <v>1</v>
      </c>
      <c r="VT76" s="18">
        <v>1</v>
      </c>
      <c r="VU76" s="18">
        <v>1</v>
      </c>
      <c r="VV76" s="18">
        <v>1</v>
      </c>
      <c r="VW76" s="18">
        <v>1</v>
      </c>
      <c r="VX76" s="18">
        <v>1</v>
      </c>
      <c r="VY76" s="18">
        <v>0</v>
      </c>
      <c r="VZ76" s="18">
        <v>20</v>
      </c>
      <c r="WB76" s="18" t="s">
        <v>1467</v>
      </c>
      <c r="WC76" s="18" t="s">
        <v>1785</v>
      </c>
      <c r="WD76" s="18">
        <v>0</v>
      </c>
      <c r="WE76" s="18">
        <v>1</v>
      </c>
      <c r="WF76" s="18">
        <v>0</v>
      </c>
      <c r="WH76" s="18">
        <v>750</v>
      </c>
      <c r="WJ76" s="18" t="s">
        <v>1300</v>
      </c>
      <c r="WM76" s="18">
        <v>7</v>
      </c>
      <c r="WN76" s="18">
        <v>2</v>
      </c>
      <c r="WO76" s="18">
        <v>0</v>
      </c>
      <c r="WP76" s="18">
        <v>500000</v>
      </c>
      <c r="WQ76" s="18">
        <v>1000</v>
      </c>
      <c r="WS76" s="18" t="s">
        <v>1467</v>
      </c>
      <c r="WT76" s="18" t="s">
        <v>1785</v>
      </c>
      <c r="WU76" s="18">
        <v>0</v>
      </c>
      <c r="WV76" s="18">
        <v>1</v>
      </c>
      <c r="WW76" s="18">
        <v>0</v>
      </c>
      <c r="WY76" s="18">
        <v>450</v>
      </c>
      <c r="XA76" s="18" t="s">
        <v>1300</v>
      </c>
      <c r="XD76" s="18">
        <v>14</v>
      </c>
      <c r="XE76" s="18">
        <v>2</v>
      </c>
      <c r="XF76" s="18">
        <v>0</v>
      </c>
      <c r="XG76" s="18">
        <v>10000</v>
      </c>
      <c r="XH76" s="18">
        <v>10000</v>
      </c>
      <c r="XJ76" s="18" t="s">
        <v>1467</v>
      </c>
      <c r="XK76" s="18" t="s">
        <v>1785</v>
      </c>
      <c r="XL76" s="18">
        <v>0</v>
      </c>
      <c r="XM76" s="18">
        <v>1</v>
      </c>
      <c r="XN76" s="18">
        <v>0</v>
      </c>
      <c r="XP76" s="18">
        <v>450</v>
      </c>
      <c r="XR76" s="18" t="s">
        <v>1300</v>
      </c>
      <c r="XU76" s="18">
        <v>7</v>
      </c>
      <c r="XV76" s="18">
        <v>2</v>
      </c>
      <c r="XW76" s="18">
        <v>0</v>
      </c>
      <c r="XX76" s="18">
        <v>10000</v>
      </c>
      <c r="XY76" s="18">
        <v>10000</v>
      </c>
      <c r="YA76" s="18" t="s">
        <v>1298</v>
      </c>
      <c r="YB76" s="18" t="s">
        <v>1785</v>
      </c>
      <c r="YC76" s="18">
        <v>0</v>
      </c>
      <c r="YD76" s="18">
        <v>1</v>
      </c>
      <c r="YE76" s="18">
        <v>0</v>
      </c>
      <c r="YG76" s="18">
        <v>550</v>
      </c>
      <c r="YI76" s="18" t="s">
        <v>1300</v>
      </c>
      <c r="YL76" s="18">
        <v>15</v>
      </c>
      <c r="YM76" s="18">
        <v>2</v>
      </c>
      <c r="YN76" s="18">
        <v>0</v>
      </c>
      <c r="YO76" s="18">
        <v>10000</v>
      </c>
      <c r="YP76" s="18">
        <v>10000</v>
      </c>
      <c r="YR76" s="18" t="s">
        <v>1298</v>
      </c>
      <c r="YS76" s="18" t="s">
        <v>1786</v>
      </c>
      <c r="YT76" s="18">
        <v>1</v>
      </c>
      <c r="YU76" s="18">
        <v>0</v>
      </c>
      <c r="YV76" s="18">
        <v>0</v>
      </c>
      <c r="YW76" s="18">
        <v>400</v>
      </c>
      <c r="YZ76" s="18" t="s">
        <v>1469</v>
      </c>
      <c r="ZC76" s="18">
        <v>103</v>
      </c>
      <c r="ZD76" s="18">
        <v>3</v>
      </c>
      <c r="ZE76" s="18">
        <v>0</v>
      </c>
      <c r="ZF76" s="18">
        <v>1000</v>
      </c>
      <c r="ZG76" s="18">
        <v>1000</v>
      </c>
      <c r="ZI76" s="18" t="s">
        <v>1467</v>
      </c>
      <c r="ZJ76" s="18" t="s">
        <v>1786</v>
      </c>
      <c r="ZK76" s="18">
        <v>1</v>
      </c>
      <c r="ZL76" s="18">
        <v>0</v>
      </c>
      <c r="ZM76" s="18">
        <v>0</v>
      </c>
      <c r="ZN76" s="18">
        <v>450</v>
      </c>
      <c r="ZQ76" s="18" t="s">
        <v>1300</v>
      </c>
      <c r="ZT76" s="18">
        <v>10</v>
      </c>
      <c r="ZU76" s="18">
        <v>2</v>
      </c>
      <c r="ZV76" s="18">
        <v>0</v>
      </c>
      <c r="ZW76" s="18">
        <v>30000</v>
      </c>
      <c r="ZX76" s="18">
        <v>30000</v>
      </c>
      <c r="ACI76" s="18" t="s">
        <v>1467</v>
      </c>
      <c r="ACJ76" s="18">
        <v>3000</v>
      </c>
      <c r="ACK76" s="18" t="s">
        <v>1500</v>
      </c>
      <c r="ACN76" s="18">
        <v>1</v>
      </c>
      <c r="ACO76" s="18">
        <v>1</v>
      </c>
      <c r="ACP76" s="18">
        <v>1</v>
      </c>
      <c r="ACQ76" s="18">
        <v>300</v>
      </c>
      <c r="ACR76" s="18">
        <v>300</v>
      </c>
      <c r="ACT76" s="18" t="s">
        <v>1467</v>
      </c>
      <c r="ACU76" s="18">
        <v>2500</v>
      </c>
      <c r="ACV76" s="18" t="s">
        <v>1642</v>
      </c>
      <c r="ACY76" s="18">
        <v>1</v>
      </c>
      <c r="ACZ76" s="18">
        <v>1</v>
      </c>
      <c r="ADA76" s="18">
        <v>1</v>
      </c>
      <c r="ADB76" s="18">
        <v>250</v>
      </c>
      <c r="ADC76" s="18">
        <v>250</v>
      </c>
      <c r="ADE76" s="18" t="s">
        <v>1467</v>
      </c>
      <c r="ADF76" s="18">
        <v>1500</v>
      </c>
      <c r="ADG76" s="18" t="s">
        <v>1300</v>
      </c>
      <c r="ADJ76" s="18">
        <v>3</v>
      </c>
      <c r="ADK76" s="18">
        <v>1</v>
      </c>
      <c r="ADL76" s="18">
        <v>0</v>
      </c>
      <c r="ADM76" s="18">
        <v>400</v>
      </c>
      <c r="ADN76" s="18">
        <v>400</v>
      </c>
      <c r="ADP76" s="18" t="s">
        <v>1467</v>
      </c>
      <c r="ADQ76" s="18">
        <v>3250</v>
      </c>
      <c r="ADR76" s="18" t="s">
        <v>1300</v>
      </c>
      <c r="ADU76" s="18">
        <v>10</v>
      </c>
      <c r="ADV76" s="18">
        <v>1</v>
      </c>
      <c r="ADW76" s="18">
        <v>0</v>
      </c>
      <c r="ADX76" s="18">
        <v>250</v>
      </c>
      <c r="ADY76" s="18">
        <v>250</v>
      </c>
      <c r="AEL76" s="18" t="s">
        <v>1467</v>
      </c>
      <c r="AEM76" s="18" t="s">
        <v>1785</v>
      </c>
      <c r="AEN76" s="18">
        <v>0</v>
      </c>
      <c r="AEO76" s="18">
        <v>1</v>
      </c>
      <c r="AEP76" s="18">
        <v>0</v>
      </c>
      <c r="AER76" s="18">
        <v>1000</v>
      </c>
      <c r="AET76" s="18" t="s">
        <v>1300</v>
      </c>
      <c r="AEW76" s="18">
        <v>15</v>
      </c>
      <c r="AEX76" s="18">
        <v>2</v>
      </c>
      <c r="AEY76" s="18">
        <v>0</v>
      </c>
      <c r="AEZ76" s="18">
        <v>15000</v>
      </c>
      <c r="AFA76" s="18">
        <v>15000</v>
      </c>
      <c r="AFC76" s="18" t="s">
        <v>1467</v>
      </c>
      <c r="AFD76" s="18" t="s">
        <v>1785</v>
      </c>
      <c r="AFE76" s="18">
        <v>0</v>
      </c>
      <c r="AFF76" s="18">
        <v>1</v>
      </c>
      <c r="AFG76" s="18">
        <v>0</v>
      </c>
      <c r="AFI76" s="18">
        <v>550</v>
      </c>
      <c r="AFK76" s="18" t="s">
        <v>1300</v>
      </c>
      <c r="AFN76" s="18">
        <v>10</v>
      </c>
      <c r="AFO76" s="18">
        <v>3</v>
      </c>
      <c r="AFP76" s="18">
        <v>0</v>
      </c>
      <c r="AFQ76" s="18">
        <v>10000</v>
      </c>
      <c r="AFR76" s="18">
        <v>10000</v>
      </c>
      <c r="AGK76" s="18" t="s">
        <v>1467</v>
      </c>
      <c r="AGL76" s="18" t="s">
        <v>1785</v>
      </c>
      <c r="AGM76" s="18">
        <v>0</v>
      </c>
      <c r="AGN76" s="18">
        <v>1</v>
      </c>
      <c r="AGO76" s="18">
        <v>0</v>
      </c>
      <c r="AGQ76" s="18">
        <v>1500</v>
      </c>
      <c r="AGS76" s="18" t="s">
        <v>1300</v>
      </c>
      <c r="AGV76" s="18">
        <v>7</v>
      </c>
      <c r="AGW76" s="18">
        <v>3</v>
      </c>
      <c r="AGX76" s="18">
        <v>0</v>
      </c>
      <c r="AGY76" s="18">
        <v>3000</v>
      </c>
      <c r="AGZ76" s="18">
        <v>3000</v>
      </c>
      <c r="AHB76" s="18" t="s">
        <v>1467</v>
      </c>
      <c r="AHC76" s="18" t="s">
        <v>1787</v>
      </c>
      <c r="AHD76" s="18">
        <v>0</v>
      </c>
      <c r="AHE76" s="18">
        <v>0</v>
      </c>
      <c r="AHF76" s="18">
        <v>1</v>
      </c>
      <c r="AHI76" s="18">
        <v>500</v>
      </c>
      <c r="AHJ76" s="18" t="s">
        <v>1469</v>
      </c>
      <c r="AHM76" s="18">
        <v>5</v>
      </c>
      <c r="AHN76" s="18">
        <v>1</v>
      </c>
      <c r="AHO76" s="18">
        <v>0</v>
      </c>
      <c r="AHP76" s="18">
        <v>100</v>
      </c>
      <c r="AHQ76" s="18">
        <v>100</v>
      </c>
      <c r="AHS76" s="18" t="s">
        <v>1467</v>
      </c>
      <c r="AHT76" s="18" t="s">
        <v>1787</v>
      </c>
      <c r="AHU76" s="18">
        <v>0</v>
      </c>
      <c r="AHV76" s="18">
        <v>1</v>
      </c>
      <c r="AHX76" s="18">
        <v>100</v>
      </c>
      <c r="AHY76" s="18" t="s">
        <v>1469</v>
      </c>
      <c r="AIB76" s="18">
        <v>3</v>
      </c>
      <c r="AIC76" s="18">
        <v>2</v>
      </c>
      <c r="AID76" s="18">
        <v>0</v>
      </c>
      <c r="AIE76" s="18">
        <v>100</v>
      </c>
      <c r="AIF76" s="18">
        <v>100</v>
      </c>
      <c r="AIH76" s="18" t="s">
        <v>1467</v>
      </c>
      <c r="AII76" s="18" t="s">
        <v>1787</v>
      </c>
      <c r="AIJ76" s="18">
        <v>0</v>
      </c>
      <c r="AIK76" s="18">
        <v>1</v>
      </c>
      <c r="AIM76" s="18">
        <v>100</v>
      </c>
      <c r="AIN76" s="18" t="s">
        <v>1469</v>
      </c>
      <c r="AIQ76" s="18">
        <v>2</v>
      </c>
      <c r="AIR76" s="18">
        <v>1</v>
      </c>
      <c r="AIS76" s="18">
        <v>0</v>
      </c>
      <c r="AIT76" s="18">
        <v>200</v>
      </c>
      <c r="AIU76" s="18">
        <v>200</v>
      </c>
      <c r="AIW76" s="18" t="s">
        <v>1467</v>
      </c>
      <c r="AIX76" s="18">
        <v>1100</v>
      </c>
      <c r="AIY76" s="18" t="s">
        <v>1300</v>
      </c>
      <c r="AJB76" s="18">
        <v>7</v>
      </c>
      <c r="AJC76" s="18">
        <v>1</v>
      </c>
      <c r="AJD76" s="18">
        <v>0</v>
      </c>
      <c r="AJE76" s="18">
        <v>500</v>
      </c>
      <c r="AJF76" s="18">
        <v>500</v>
      </c>
      <c r="AJH76" s="18" t="s">
        <v>1298</v>
      </c>
      <c r="AJI76" s="18" t="s">
        <v>1788</v>
      </c>
      <c r="AJJ76" s="18">
        <v>0</v>
      </c>
      <c r="AJK76" s="18">
        <v>0</v>
      </c>
      <c r="AJL76" s="18">
        <v>1</v>
      </c>
      <c r="AJO76" s="18">
        <v>100</v>
      </c>
      <c r="AJP76" s="18" t="s">
        <v>1300</v>
      </c>
      <c r="AJS76" s="18">
        <v>5</v>
      </c>
      <c r="AJT76" s="18">
        <v>3</v>
      </c>
      <c r="AJU76" s="18">
        <v>0</v>
      </c>
      <c r="AJV76" s="18">
        <v>100</v>
      </c>
      <c r="AJW76" s="18">
        <v>100</v>
      </c>
      <c r="AJY76" s="18" t="s">
        <v>1467</v>
      </c>
      <c r="AJZ76" s="18" t="s">
        <v>1789</v>
      </c>
      <c r="AKA76" s="18">
        <v>1</v>
      </c>
      <c r="AKB76" s="18">
        <v>1</v>
      </c>
      <c r="AKC76" s="18">
        <v>650</v>
      </c>
      <c r="AKD76" s="18">
        <v>1000</v>
      </c>
      <c r="AKE76" s="18" t="s">
        <v>1300</v>
      </c>
      <c r="AKH76" s="18">
        <v>5</v>
      </c>
      <c r="AKI76" s="18">
        <v>1</v>
      </c>
      <c r="AKJ76" s="18">
        <v>0</v>
      </c>
      <c r="AKK76" s="18">
        <v>1000</v>
      </c>
      <c r="AKL76" s="18">
        <v>1000</v>
      </c>
      <c r="AKN76" s="18" t="s">
        <v>1467</v>
      </c>
      <c r="AKO76" s="18">
        <v>100</v>
      </c>
      <c r="AKP76" s="18" t="s">
        <v>1300</v>
      </c>
      <c r="AKS76" s="18">
        <v>14</v>
      </c>
      <c r="AKT76" s="18">
        <v>1</v>
      </c>
      <c r="AKU76" s="18">
        <v>0</v>
      </c>
      <c r="AKV76" s="18">
        <v>500</v>
      </c>
      <c r="AKW76" s="18">
        <v>500</v>
      </c>
      <c r="AKY76" s="18" t="s">
        <v>1314</v>
      </c>
      <c r="AMT76" s="18" t="s">
        <v>1333</v>
      </c>
      <c r="AMU76" s="18">
        <v>1</v>
      </c>
      <c r="AMV76" s="18">
        <v>0</v>
      </c>
      <c r="AMW76" s="18">
        <v>0</v>
      </c>
      <c r="AMX76" s="18">
        <v>0</v>
      </c>
      <c r="AQG76" s="18" t="s">
        <v>1372</v>
      </c>
      <c r="AQH76" s="18">
        <v>1</v>
      </c>
      <c r="AQI76" s="18">
        <v>0</v>
      </c>
      <c r="AQJ76" s="18">
        <v>0</v>
      </c>
      <c r="AQK76" s="18">
        <v>0</v>
      </c>
      <c r="AQL76" s="18">
        <v>0</v>
      </c>
      <c r="AQM76" s="18">
        <v>0</v>
      </c>
      <c r="AQN76" s="18">
        <v>0</v>
      </c>
      <c r="AQO76" s="18">
        <v>0</v>
      </c>
      <c r="AQP76" s="18">
        <v>0</v>
      </c>
      <c r="AQQ76" s="18">
        <v>0</v>
      </c>
      <c r="AQS76" s="18" t="s">
        <v>1379</v>
      </c>
      <c r="AQT76" s="18">
        <v>1</v>
      </c>
      <c r="AQU76" s="18">
        <v>0</v>
      </c>
      <c r="AQV76" s="18">
        <v>1</v>
      </c>
      <c r="AQW76" s="18">
        <v>0</v>
      </c>
      <c r="AQX76" s="18">
        <v>0</v>
      </c>
      <c r="AQY76" s="18">
        <v>0</v>
      </c>
      <c r="AQZ76" s="18">
        <v>0</v>
      </c>
      <c r="ARA76" s="18">
        <v>0</v>
      </c>
      <c r="ARB76" s="18">
        <v>0</v>
      </c>
      <c r="ARC76" s="18">
        <v>0</v>
      </c>
      <c r="ARD76" s="18">
        <v>0</v>
      </c>
      <c r="ARF76" s="18" t="s">
        <v>1343</v>
      </c>
      <c r="ARG76" s="18" t="s">
        <v>1806</v>
      </c>
      <c r="ARH76" s="18">
        <v>0</v>
      </c>
      <c r="ARI76" s="18">
        <v>1</v>
      </c>
      <c r="ARJ76" s="18">
        <v>0</v>
      </c>
      <c r="ARK76" s="18">
        <v>1</v>
      </c>
      <c r="ARL76" s="18">
        <v>0</v>
      </c>
      <c r="ARM76" s="18">
        <v>0</v>
      </c>
      <c r="ARN76" s="18" t="s">
        <v>1380</v>
      </c>
      <c r="ARO76" s="18" t="s">
        <v>1372</v>
      </c>
      <c r="ARP76" s="18">
        <v>1</v>
      </c>
      <c r="ARQ76" s="18">
        <v>0</v>
      </c>
      <c r="ARR76" s="18">
        <v>0</v>
      </c>
      <c r="ARS76" s="18">
        <v>0</v>
      </c>
      <c r="ART76" s="18">
        <v>0</v>
      </c>
      <c r="ARU76" s="18">
        <v>0</v>
      </c>
      <c r="ARV76" s="18">
        <v>0</v>
      </c>
      <c r="ARW76" s="18">
        <v>0</v>
      </c>
      <c r="ARX76" s="18">
        <v>0</v>
      </c>
      <c r="ARY76" s="18">
        <v>0</v>
      </c>
      <c r="ASB76" s="18" t="s">
        <v>1383</v>
      </c>
      <c r="ASC76" s="18" t="s">
        <v>1372</v>
      </c>
      <c r="ASD76" s="18">
        <v>1</v>
      </c>
      <c r="ASE76" s="18">
        <v>0</v>
      </c>
      <c r="ASF76" s="18">
        <v>0</v>
      </c>
      <c r="ASG76" s="18">
        <v>0</v>
      </c>
      <c r="ASH76" s="18">
        <v>0</v>
      </c>
      <c r="ASI76" s="18">
        <v>0</v>
      </c>
      <c r="ASJ76" s="18">
        <v>0</v>
      </c>
      <c r="ASK76" s="18">
        <v>0</v>
      </c>
      <c r="ASL76" s="18">
        <v>0</v>
      </c>
      <c r="ASN76" s="18" t="s">
        <v>1372</v>
      </c>
      <c r="ASO76" s="18">
        <v>1</v>
      </c>
      <c r="ASP76" s="18">
        <v>0</v>
      </c>
      <c r="ASQ76" s="18">
        <v>0</v>
      </c>
      <c r="ASR76" s="18">
        <v>0</v>
      </c>
      <c r="ASS76" s="18">
        <v>0</v>
      </c>
      <c r="AST76" s="18">
        <v>0</v>
      </c>
      <c r="ASU76" s="18">
        <v>0</v>
      </c>
      <c r="ASV76" s="18">
        <v>0</v>
      </c>
      <c r="ASW76" s="18">
        <v>0</v>
      </c>
      <c r="ASX76" s="18">
        <v>0</v>
      </c>
      <c r="ASZ76" s="18" t="s">
        <v>1372</v>
      </c>
      <c r="ATA76" s="18">
        <v>1</v>
      </c>
      <c r="ATB76" s="18">
        <v>0</v>
      </c>
      <c r="ATC76" s="18">
        <v>0</v>
      </c>
      <c r="ATD76" s="18">
        <v>0</v>
      </c>
      <c r="ATE76" s="18">
        <v>0</v>
      </c>
      <c r="ATF76" s="18">
        <v>0</v>
      </c>
      <c r="ATG76" s="18">
        <v>0</v>
      </c>
      <c r="ATH76" s="18">
        <v>0</v>
      </c>
      <c r="ATI76" s="18">
        <v>0</v>
      </c>
      <c r="ATK76" s="18" t="s">
        <v>1372</v>
      </c>
      <c r="ATL76" s="18">
        <v>1</v>
      </c>
      <c r="ATM76" s="18">
        <v>0</v>
      </c>
      <c r="ATN76" s="18">
        <v>0</v>
      </c>
      <c r="ATO76" s="18">
        <v>0</v>
      </c>
      <c r="ATP76" s="18">
        <v>0</v>
      </c>
      <c r="ATQ76" s="18">
        <v>0</v>
      </c>
      <c r="ATR76" s="18">
        <v>0</v>
      </c>
      <c r="ATS76" s="18">
        <v>0</v>
      </c>
      <c r="ATT76" s="18">
        <v>0</v>
      </c>
      <c r="ATV76" s="18" t="s">
        <v>1790</v>
      </c>
      <c r="ATZ76" s="18" t="s">
        <v>1790</v>
      </c>
      <c r="AUD76" s="18" t="s">
        <v>1807</v>
      </c>
      <c r="AUF76" s="18" t="s">
        <v>1808</v>
      </c>
      <c r="AUI76" s="18">
        <v>433936127</v>
      </c>
      <c r="AUJ76" s="144">
        <v>45076.744942129633</v>
      </c>
      <c r="AUM76" s="18" t="s">
        <v>1319</v>
      </c>
      <c r="AUN76" s="18" t="s">
        <v>1320</v>
      </c>
      <c r="AUO76" s="18" t="s">
        <v>1321</v>
      </c>
    </row>
    <row r="77" spans="1:1237">
      <c r="A77" s="18">
        <v>76</v>
      </c>
      <c r="B77" s="18" t="s">
        <v>1809</v>
      </c>
      <c r="C77" s="144">
        <v>45076</v>
      </c>
      <c r="D77" s="18" t="s">
        <v>1775</v>
      </c>
      <c r="E77" s="18" t="s">
        <v>1801</v>
      </c>
      <c r="F77" s="144">
        <v>45076.466231967592</v>
      </c>
      <c r="G77" s="144">
        <v>45076.73789960648</v>
      </c>
      <c r="H77" s="18" t="s">
        <v>1286</v>
      </c>
      <c r="K77" s="18" t="s">
        <v>1777</v>
      </c>
      <c r="L77" s="144">
        <v>45076</v>
      </c>
      <c r="M77" s="18" t="s">
        <v>1778</v>
      </c>
      <c r="N77" s="18" t="s">
        <v>1779</v>
      </c>
      <c r="O77" s="18" t="s">
        <v>1780</v>
      </c>
      <c r="P77" s="18" t="s">
        <v>1291</v>
      </c>
      <c r="S77" s="18" t="s">
        <v>1781</v>
      </c>
      <c r="T77" s="18" t="s">
        <v>1782</v>
      </c>
      <c r="V77" s="18" t="s">
        <v>1294</v>
      </c>
      <c r="X77" s="18" t="s">
        <v>1485</v>
      </c>
      <c r="AA77" s="18" t="s">
        <v>1810</v>
      </c>
      <c r="AB77" s="18">
        <v>1</v>
      </c>
      <c r="AC77" s="18">
        <v>1</v>
      </c>
      <c r="AD77" s="18">
        <v>1</v>
      </c>
      <c r="AE77" s="18">
        <v>0</v>
      </c>
      <c r="AF77" s="18">
        <v>3</v>
      </c>
      <c r="AH77" s="18" t="s">
        <v>1467</v>
      </c>
      <c r="AI77" s="18">
        <v>900</v>
      </c>
      <c r="AJ77" s="18" t="s">
        <v>1300</v>
      </c>
      <c r="AM77" s="18">
        <v>10</v>
      </c>
      <c r="AN77" s="18">
        <v>2</v>
      </c>
      <c r="AO77" s="18">
        <v>0</v>
      </c>
      <c r="AP77" s="18">
        <v>50</v>
      </c>
      <c r="AQ77" s="18">
        <v>50</v>
      </c>
      <c r="AS77" s="18" t="s">
        <v>1298</v>
      </c>
      <c r="AT77" s="18" t="s">
        <v>1682</v>
      </c>
      <c r="AU77" s="18">
        <v>1</v>
      </c>
      <c r="AV77" s="18">
        <v>0</v>
      </c>
      <c r="AW77" s="18">
        <v>1250</v>
      </c>
      <c r="AY77" s="18" t="s">
        <v>1300</v>
      </c>
      <c r="BB77" s="18">
        <v>7</v>
      </c>
      <c r="BC77" s="18">
        <v>2</v>
      </c>
      <c r="BD77" s="18">
        <v>0</v>
      </c>
      <c r="BE77" s="18">
        <v>100</v>
      </c>
      <c r="BF77" s="18">
        <v>100</v>
      </c>
      <c r="BH77" s="18" t="s">
        <v>1467</v>
      </c>
      <c r="BI77" s="18" t="s">
        <v>1499</v>
      </c>
      <c r="BJ77" s="18">
        <v>1</v>
      </c>
      <c r="BK77" s="18">
        <v>1</v>
      </c>
      <c r="BL77" s="18">
        <v>500</v>
      </c>
      <c r="BM77" s="18">
        <v>300</v>
      </c>
      <c r="BN77" s="18" t="s">
        <v>1300</v>
      </c>
      <c r="BQ77" s="18">
        <v>7</v>
      </c>
      <c r="BR77" s="18">
        <v>1</v>
      </c>
      <c r="BS77" s="18">
        <v>0</v>
      </c>
      <c r="BT77" s="18">
        <v>500</v>
      </c>
      <c r="BU77" s="18">
        <v>500</v>
      </c>
      <c r="BW77" s="18" t="s">
        <v>1294</v>
      </c>
      <c r="BY77" s="18" t="s">
        <v>1412</v>
      </c>
      <c r="BZ77" s="18">
        <v>0</v>
      </c>
      <c r="CA77" s="18">
        <v>0</v>
      </c>
      <c r="CB77" s="18">
        <v>1</v>
      </c>
      <c r="CC77" s="18">
        <v>0</v>
      </c>
      <c r="CE77" s="18" t="s">
        <v>1802</v>
      </c>
      <c r="CF77" s="18">
        <v>0</v>
      </c>
      <c r="CG77" s="18">
        <v>0</v>
      </c>
      <c r="CH77" s="18">
        <v>0</v>
      </c>
      <c r="CI77" s="18">
        <v>0</v>
      </c>
      <c r="CJ77" s="18">
        <v>1</v>
      </c>
      <c r="CK77" s="18">
        <v>0</v>
      </c>
      <c r="CL77" s="18">
        <v>0</v>
      </c>
      <c r="CM77" s="18">
        <v>0</v>
      </c>
      <c r="CN77" s="18">
        <v>0</v>
      </c>
      <c r="CO77" s="18">
        <v>0</v>
      </c>
      <c r="CP77" s="18">
        <v>0</v>
      </c>
      <c r="CS77" s="18" t="s">
        <v>1333</v>
      </c>
      <c r="CT77" s="18">
        <v>1</v>
      </c>
      <c r="CU77" s="18">
        <v>0</v>
      </c>
      <c r="CV77" s="18">
        <v>0</v>
      </c>
      <c r="CW77" s="18">
        <v>0</v>
      </c>
      <c r="EK77" s="18" t="s">
        <v>1303</v>
      </c>
      <c r="EL77" s="18">
        <v>1</v>
      </c>
      <c r="EM77" s="18">
        <v>1</v>
      </c>
      <c r="EN77" s="18">
        <v>1</v>
      </c>
      <c r="EO77" s="18">
        <v>1</v>
      </c>
      <c r="EP77" s="18">
        <v>0</v>
      </c>
      <c r="EQ77" s="18">
        <v>4</v>
      </c>
      <c r="ES77" s="18" t="s">
        <v>1467</v>
      </c>
      <c r="ET77" s="18">
        <v>5000</v>
      </c>
      <c r="EU77" s="18" t="s">
        <v>1300</v>
      </c>
      <c r="EX77" s="18">
        <v>14</v>
      </c>
      <c r="EY77" s="18">
        <v>1</v>
      </c>
      <c r="EZ77" s="18">
        <v>0</v>
      </c>
      <c r="FA77" s="18">
        <v>100</v>
      </c>
      <c r="FB77" s="18">
        <v>100</v>
      </c>
      <c r="FD77" s="18" t="s">
        <v>1467</v>
      </c>
      <c r="FE77" s="18">
        <v>500</v>
      </c>
      <c r="FF77" s="18" t="s">
        <v>1300</v>
      </c>
      <c r="FI77" s="18">
        <v>14</v>
      </c>
      <c r="FJ77" s="18">
        <v>1</v>
      </c>
      <c r="FK77" s="18">
        <v>0</v>
      </c>
      <c r="FL77" s="18">
        <v>50</v>
      </c>
      <c r="FM77" s="18">
        <v>50</v>
      </c>
      <c r="FO77" s="18" t="s">
        <v>1467</v>
      </c>
      <c r="FP77" s="18">
        <v>750</v>
      </c>
      <c r="FQ77" s="18" t="s">
        <v>1300</v>
      </c>
      <c r="FT77" s="18">
        <v>7</v>
      </c>
      <c r="FU77" s="18">
        <v>1</v>
      </c>
      <c r="FV77" s="18">
        <v>0</v>
      </c>
      <c r="FW77" s="18">
        <v>100</v>
      </c>
      <c r="FX77" s="18">
        <v>100</v>
      </c>
      <c r="FZ77" s="18" t="s">
        <v>1467</v>
      </c>
      <c r="GA77" s="18">
        <v>1500</v>
      </c>
      <c r="GB77" s="18" t="s">
        <v>1300</v>
      </c>
      <c r="GE77" s="18">
        <v>14</v>
      </c>
      <c r="GF77" s="18">
        <v>1</v>
      </c>
      <c r="GG77" s="18">
        <v>0</v>
      </c>
      <c r="GH77" s="18">
        <v>100</v>
      </c>
      <c r="GI77" s="18">
        <v>100</v>
      </c>
      <c r="GK77" s="18" t="s">
        <v>1314</v>
      </c>
      <c r="HH77" s="18" t="s">
        <v>1333</v>
      </c>
      <c r="HI77" s="18">
        <v>1</v>
      </c>
      <c r="HJ77" s="18">
        <v>0</v>
      </c>
      <c r="HK77" s="18">
        <v>0</v>
      </c>
      <c r="HL77" s="18">
        <v>0</v>
      </c>
      <c r="JB77" s="18" t="s">
        <v>1304</v>
      </c>
      <c r="JC77" s="18">
        <v>1</v>
      </c>
      <c r="JD77" s="18">
        <v>1</v>
      </c>
      <c r="JE77" s="18">
        <v>1</v>
      </c>
      <c r="JF77" s="18">
        <v>1</v>
      </c>
      <c r="JG77" s="18">
        <v>1</v>
      </c>
      <c r="JH77" s="18">
        <v>1</v>
      </c>
      <c r="JI77" s="18">
        <v>1</v>
      </c>
      <c r="JJ77" s="18">
        <v>1</v>
      </c>
      <c r="JK77" s="18">
        <v>1</v>
      </c>
      <c r="JL77" s="18">
        <v>1</v>
      </c>
      <c r="JM77" s="18">
        <v>1</v>
      </c>
      <c r="JN77" s="18">
        <v>1</v>
      </c>
      <c r="JO77" s="18">
        <v>1</v>
      </c>
      <c r="JP77" s="18">
        <v>1</v>
      </c>
      <c r="JQ77" s="18">
        <v>1</v>
      </c>
      <c r="JR77" s="18">
        <v>0</v>
      </c>
      <c r="JS77" s="18">
        <v>15</v>
      </c>
      <c r="JT77" s="18">
        <v>22</v>
      </c>
      <c r="JV77" s="18" t="s">
        <v>1467</v>
      </c>
      <c r="JW77" s="18">
        <v>500</v>
      </c>
      <c r="JX77" s="18" t="s">
        <v>1500</v>
      </c>
      <c r="KA77" s="18">
        <v>5</v>
      </c>
      <c r="KB77" s="18">
        <v>2</v>
      </c>
      <c r="KC77" s="18">
        <v>0</v>
      </c>
      <c r="KD77" s="18">
        <v>10000</v>
      </c>
      <c r="KE77" s="18">
        <v>10000</v>
      </c>
      <c r="KG77" s="18" t="s">
        <v>1467</v>
      </c>
      <c r="KH77" s="18" t="s">
        <v>1804</v>
      </c>
      <c r="KI77" s="18">
        <v>1</v>
      </c>
      <c r="KJ77" s="18">
        <v>1</v>
      </c>
      <c r="KK77" s="18">
        <v>7500</v>
      </c>
      <c r="KL77" s="18">
        <v>100</v>
      </c>
      <c r="KM77" s="18" t="s">
        <v>1500</v>
      </c>
      <c r="KP77" s="18">
        <v>10</v>
      </c>
      <c r="KQ77" s="18">
        <v>3</v>
      </c>
      <c r="KR77" s="18">
        <v>0</v>
      </c>
      <c r="KS77" s="18">
        <v>150</v>
      </c>
      <c r="KT77" s="18">
        <v>150</v>
      </c>
      <c r="KV77" s="18" t="s">
        <v>1467</v>
      </c>
      <c r="KW77" s="18" t="s">
        <v>1468</v>
      </c>
      <c r="KX77" s="18">
        <v>0</v>
      </c>
      <c r="KY77" s="18">
        <v>1</v>
      </c>
      <c r="KZ77" s="18">
        <v>1</v>
      </c>
      <c r="LB77" s="18">
        <v>2500</v>
      </c>
      <c r="LC77" s="18">
        <v>6000</v>
      </c>
      <c r="LD77" s="18" t="s">
        <v>1300</v>
      </c>
      <c r="LG77" s="18">
        <v>10</v>
      </c>
      <c r="LH77" s="18">
        <v>2</v>
      </c>
      <c r="LI77" s="18">
        <v>0</v>
      </c>
      <c r="LJ77" s="18">
        <v>100</v>
      </c>
      <c r="LK77" s="18">
        <v>100</v>
      </c>
      <c r="LM77" s="18" t="s">
        <v>1467</v>
      </c>
      <c r="LN77" s="18">
        <v>4500</v>
      </c>
      <c r="LO77" s="18" t="s">
        <v>1300</v>
      </c>
      <c r="LR77" s="18">
        <v>15</v>
      </c>
      <c r="LS77" s="18">
        <v>3</v>
      </c>
      <c r="LT77" s="18">
        <v>0</v>
      </c>
      <c r="LU77" s="18">
        <v>50</v>
      </c>
      <c r="LV77" s="18">
        <v>50</v>
      </c>
      <c r="LX77" s="18" t="s">
        <v>1467</v>
      </c>
      <c r="LY77" s="18">
        <v>3500</v>
      </c>
      <c r="LZ77" s="18" t="s">
        <v>1300</v>
      </c>
      <c r="MC77" s="18">
        <v>15</v>
      </c>
      <c r="MD77" s="18">
        <v>3</v>
      </c>
      <c r="ME77" s="18">
        <v>0</v>
      </c>
      <c r="MF77" s="18">
        <v>50</v>
      </c>
      <c r="MG77" s="18">
        <v>50</v>
      </c>
      <c r="MI77" s="18" t="s">
        <v>1467</v>
      </c>
      <c r="MJ77" s="18">
        <v>300</v>
      </c>
      <c r="MK77" s="18" t="s">
        <v>1300</v>
      </c>
      <c r="MN77" s="18">
        <v>20</v>
      </c>
      <c r="MO77" s="18">
        <v>2</v>
      </c>
      <c r="MP77" s="18">
        <v>0</v>
      </c>
      <c r="MQ77" s="18">
        <v>70</v>
      </c>
      <c r="MR77" s="18">
        <v>70</v>
      </c>
      <c r="MT77" s="18" t="s">
        <v>1467</v>
      </c>
      <c r="MU77" s="18">
        <v>200</v>
      </c>
      <c r="MV77" s="18" t="s">
        <v>1300</v>
      </c>
      <c r="MY77" s="18">
        <v>14</v>
      </c>
      <c r="MZ77" s="18">
        <v>2</v>
      </c>
      <c r="NA77" s="18">
        <v>0</v>
      </c>
      <c r="NB77" s="18">
        <v>60</v>
      </c>
      <c r="NC77" s="18">
        <v>60</v>
      </c>
      <c r="NE77" s="18" t="s">
        <v>1298</v>
      </c>
      <c r="NF77" s="18" t="s">
        <v>1374</v>
      </c>
      <c r="NG77" s="18">
        <v>0</v>
      </c>
      <c r="NH77" s="18">
        <v>0</v>
      </c>
      <c r="NI77" s="18">
        <v>1</v>
      </c>
      <c r="NL77" s="18">
        <v>500</v>
      </c>
      <c r="NM77" s="18" t="s">
        <v>1300</v>
      </c>
      <c r="NP77" s="18">
        <v>14</v>
      </c>
      <c r="NQ77" s="18">
        <v>1</v>
      </c>
      <c r="NR77" s="18">
        <v>0</v>
      </c>
      <c r="NS77" s="18">
        <v>50</v>
      </c>
      <c r="NT77" s="18">
        <v>50</v>
      </c>
      <c r="NV77" s="18" t="s">
        <v>1467</v>
      </c>
      <c r="NW77" s="18">
        <v>2750</v>
      </c>
      <c r="NX77" s="18" t="s">
        <v>1300</v>
      </c>
      <c r="OA77" s="18">
        <v>10</v>
      </c>
      <c r="OB77" s="18">
        <v>1</v>
      </c>
      <c r="OC77" s="18">
        <v>0</v>
      </c>
      <c r="OD77" s="18">
        <v>50</v>
      </c>
      <c r="OE77" s="18">
        <v>50</v>
      </c>
      <c r="OG77" s="18" t="s">
        <v>1467</v>
      </c>
      <c r="OH77" s="18">
        <v>3250</v>
      </c>
      <c r="OI77" s="18" t="s">
        <v>1300</v>
      </c>
      <c r="OL77" s="18">
        <v>14</v>
      </c>
      <c r="OM77" s="18">
        <v>1</v>
      </c>
      <c r="ON77" s="18">
        <v>0</v>
      </c>
      <c r="OO77" s="18">
        <v>100</v>
      </c>
      <c r="OP77" s="18">
        <v>100</v>
      </c>
      <c r="OR77" s="18" t="s">
        <v>1467</v>
      </c>
      <c r="OS77" s="18">
        <v>2000</v>
      </c>
      <c r="OT77" s="18" t="s">
        <v>1300</v>
      </c>
      <c r="OW77" s="18">
        <v>15</v>
      </c>
      <c r="OX77" s="18">
        <v>1</v>
      </c>
      <c r="OY77" s="18">
        <v>0</v>
      </c>
      <c r="OZ77" s="18">
        <v>100</v>
      </c>
      <c r="PA77" s="18">
        <v>100</v>
      </c>
      <c r="PC77" s="18" t="s">
        <v>1467</v>
      </c>
      <c r="PD77" s="18">
        <v>2000</v>
      </c>
      <c r="PE77" s="18" t="s">
        <v>1300</v>
      </c>
      <c r="PH77" s="18">
        <v>5</v>
      </c>
      <c r="PI77" s="18">
        <v>5</v>
      </c>
      <c r="PJ77" s="18">
        <v>1</v>
      </c>
      <c r="PK77" s="18">
        <v>50</v>
      </c>
      <c r="PL77" s="18">
        <v>50</v>
      </c>
      <c r="PN77" s="18" t="s">
        <v>1467</v>
      </c>
      <c r="PO77" s="18">
        <v>750</v>
      </c>
      <c r="PP77" s="18" t="s">
        <v>1300</v>
      </c>
      <c r="PS77" s="18">
        <v>10</v>
      </c>
      <c r="PT77" s="18">
        <v>1</v>
      </c>
      <c r="PU77" s="18">
        <v>0</v>
      </c>
      <c r="PV77" s="18">
        <v>100</v>
      </c>
      <c r="PW77" s="18">
        <v>100</v>
      </c>
      <c r="PY77" s="18" t="s">
        <v>1467</v>
      </c>
      <c r="PZ77" s="18" t="s">
        <v>1294</v>
      </c>
      <c r="QA77" s="18">
        <v>6000</v>
      </c>
      <c r="QD77" s="18" t="s">
        <v>1300</v>
      </c>
      <c r="QG77" s="18">
        <v>14</v>
      </c>
      <c r="QH77" s="18">
        <v>1</v>
      </c>
      <c r="QI77" s="18">
        <v>0</v>
      </c>
      <c r="QJ77" s="18">
        <v>100</v>
      </c>
      <c r="QK77" s="18">
        <v>100</v>
      </c>
      <c r="QM77" s="18" t="s">
        <v>1467</v>
      </c>
      <c r="QN77" s="18">
        <v>500</v>
      </c>
      <c r="QO77" s="18" t="s">
        <v>1300</v>
      </c>
      <c r="QR77" s="18">
        <v>2</v>
      </c>
      <c r="QS77" s="18">
        <v>1</v>
      </c>
      <c r="QT77" s="18">
        <v>0</v>
      </c>
      <c r="QU77" s="18">
        <v>150</v>
      </c>
      <c r="QV77" s="18">
        <v>150</v>
      </c>
      <c r="QX77" s="18" t="s">
        <v>1314</v>
      </c>
      <c r="SF77" s="18" t="s">
        <v>1333</v>
      </c>
      <c r="SG77" s="18">
        <v>1</v>
      </c>
      <c r="SH77" s="18">
        <v>0</v>
      </c>
      <c r="SI77" s="18">
        <v>0</v>
      </c>
      <c r="SJ77" s="18">
        <v>0</v>
      </c>
      <c r="UW77" s="18" t="s">
        <v>1811</v>
      </c>
      <c r="UX77" s="18">
        <v>1</v>
      </c>
      <c r="UY77" s="18">
        <v>1</v>
      </c>
      <c r="UZ77" s="18">
        <v>1</v>
      </c>
      <c r="VA77" s="18">
        <v>1</v>
      </c>
      <c r="VB77" s="18">
        <v>1</v>
      </c>
      <c r="VC77" s="18">
        <v>1</v>
      </c>
      <c r="VD77" s="18">
        <v>0</v>
      </c>
      <c r="VE77" s="18">
        <v>0</v>
      </c>
      <c r="VF77" s="18">
        <v>0</v>
      </c>
      <c r="VG77" s="18">
        <v>0</v>
      </c>
      <c r="VH77" s="18">
        <v>0</v>
      </c>
      <c r="VI77" s="18">
        <v>1</v>
      </c>
      <c r="VJ77" s="18">
        <v>1</v>
      </c>
      <c r="VK77" s="18">
        <v>1</v>
      </c>
      <c r="VL77" s="18">
        <v>1</v>
      </c>
      <c r="VM77" s="18">
        <v>0</v>
      </c>
      <c r="VN77" s="18">
        <v>1</v>
      </c>
      <c r="VO77" s="18">
        <v>1</v>
      </c>
      <c r="VP77" s="18">
        <v>0</v>
      </c>
      <c r="VQ77" s="18">
        <v>1</v>
      </c>
      <c r="VR77" s="18">
        <v>1</v>
      </c>
      <c r="VS77" s="18">
        <v>1</v>
      </c>
      <c r="VT77" s="18">
        <v>1</v>
      </c>
      <c r="VU77" s="18">
        <v>1</v>
      </c>
      <c r="VV77" s="18">
        <v>1</v>
      </c>
      <c r="VW77" s="18">
        <v>1</v>
      </c>
      <c r="VX77" s="18">
        <v>1</v>
      </c>
      <c r="VY77" s="18">
        <v>0</v>
      </c>
      <c r="VZ77" s="18">
        <v>20</v>
      </c>
      <c r="WB77" s="18" t="s">
        <v>1467</v>
      </c>
      <c r="WC77" s="18" t="s">
        <v>1785</v>
      </c>
      <c r="WD77" s="18">
        <v>0</v>
      </c>
      <c r="WE77" s="18">
        <v>1</v>
      </c>
      <c r="WF77" s="18">
        <v>0</v>
      </c>
      <c r="WH77" s="18">
        <v>750</v>
      </c>
      <c r="WJ77" s="18" t="s">
        <v>1300</v>
      </c>
      <c r="WM77" s="18">
        <v>20</v>
      </c>
      <c r="WN77" s="18">
        <v>3</v>
      </c>
      <c r="WO77" s="18">
        <v>0</v>
      </c>
      <c r="WP77" s="18">
        <v>6000</v>
      </c>
      <c r="WQ77" s="18">
        <v>6000</v>
      </c>
      <c r="WS77" s="18" t="s">
        <v>1467</v>
      </c>
      <c r="WT77" s="18" t="s">
        <v>1785</v>
      </c>
      <c r="WU77" s="18">
        <v>0</v>
      </c>
      <c r="WV77" s="18">
        <v>1</v>
      </c>
      <c r="WW77" s="18">
        <v>0</v>
      </c>
      <c r="WY77" s="18">
        <v>450</v>
      </c>
      <c r="XA77" s="18" t="s">
        <v>1300</v>
      </c>
      <c r="XD77" s="18">
        <v>14</v>
      </c>
      <c r="XE77" s="18">
        <v>1</v>
      </c>
      <c r="XF77" s="18">
        <v>0</v>
      </c>
      <c r="XG77" s="18">
        <v>20000</v>
      </c>
      <c r="XH77" s="18">
        <v>20000</v>
      </c>
      <c r="XJ77" s="18" t="s">
        <v>1467</v>
      </c>
      <c r="XK77" s="18" t="s">
        <v>1785</v>
      </c>
      <c r="XL77" s="18">
        <v>0</v>
      </c>
      <c r="XM77" s="18">
        <v>1</v>
      </c>
      <c r="XN77" s="18">
        <v>0</v>
      </c>
      <c r="XP77" s="18">
        <v>400</v>
      </c>
      <c r="XR77" s="18" t="s">
        <v>1300</v>
      </c>
      <c r="XU77" s="18">
        <v>14</v>
      </c>
      <c r="XV77" s="18">
        <v>1</v>
      </c>
      <c r="XW77" s="18">
        <v>0</v>
      </c>
      <c r="XX77" s="18">
        <v>50000</v>
      </c>
      <c r="XY77" s="18">
        <v>50000</v>
      </c>
      <c r="YA77" s="18" t="s">
        <v>1467</v>
      </c>
      <c r="YB77" s="18" t="s">
        <v>1785</v>
      </c>
      <c r="YC77" s="18">
        <v>0</v>
      </c>
      <c r="YD77" s="18">
        <v>1</v>
      </c>
      <c r="YE77" s="18">
        <v>0</v>
      </c>
      <c r="YG77" s="18">
        <v>500</v>
      </c>
      <c r="YI77" s="18" t="s">
        <v>1300</v>
      </c>
      <c r="YL77" s="18">
        <v>7</v>
      </c>
      <c r="YM77" s="18">
        <v>2</v>
      </c>
      <c r="YN77" s="18">
        <v>0</v>
      </c>
      <c r="YO77" s="18">
        <v>20000</v>
      </c>
      <c r="YP77" s="18">
        <v>20000</v>
      </c>
      <c r="YR77" s="18" t="s">
        <v>1467</v>
      </c>
      <c r="YS77" s="18" t="s">
        <v>1786</v>
      </c>
      <c r="YT77" s="18">
        <v>1</v>
      </c>
      <c r="YU77" s="18">
        <v>0</v>
      </c>
      <c r="YV77" s="18">
        <v>0</v>
      </c>
      <c r="YW77" s="18">
        <v>400</v>
      </c>
      <c r="YZ77" s="18" t="s">
        <v>1469</v>
      </c>
      <c r="ZC77" s="18">
        <v>14</v>
      </c>
      <c r="ZD77" s="18">
        <v>3</v>
      </c>
      <c r="ZE77" s="18">
        <v>0</v>
      </c>
      <c r="ZF77" s="18">
        <v>10000</v>
      </c>
      <c r="ZG77" s="18">
        <v>10000</v>
      </c>
      <c r="ZI77" s="18" t="s">
        <v>1467</v>
      </c>
      <c r="ZJ77" s="18" t="s">
        <v>1786</v>
      </c>
      <c r="ZK77" s="18">
        <v>1</v>
      </c>
      <c r="ZL77" s="18">
        <v>0</v>
      </c>
      <c r="ZM77" s="18">
        <v>0</v>
      </c>
      <c r="ZN77" s="18">
        <v>450</v>
      </c>
      <c r="ZQ77" s="18" t="s">
        <v>1300</v>
      </c>
      <c r="ZT77" s="18">
        <v>7</v>
      </c>
      <c r="ZU77" s="18">
        <v>2</v>
      </c>
      <c r="ZV77" s="18">
        <v>0</v>
      </c>
      <c r="ZW77" s="18">
        <v>50000</v>
      </c>
      <c r="ZX77" s="18">
        <v>50000</v>
      </c>
      <c r="ACI77" s="18" t="s">
        <v>1467</v>
      </c>
      <c r="ACJ77" s="18">
        <v>3000</v>
      </c>
      <c r="ACK77" s="18" t="s">
        <v>1500</v>
      </c>
      <c r="ACN77" s="18">
        <v>1</v>
      </c>
      <c r="ACO77" s="18">
        <v>1</v>
      </c>
      <c r="ACP77" s="18">
        <v>1</v>
      </c>
      <c r="ACQ77" s="18">
        <v>200</v>
      </c>
      <c r="ACR77" s="18">
        <v>200</v>
      </c>
      <c r="ACT77" s="18" t="s">
        <v>1467</v>
      </c>
      <c r="ACU77" s="18">
        <v>2500</v>
      </c>
      <c r="ACV77" s="18" t="s">
        <v>1642</v>
      </c>
      <c r="ACY77" s="18">
        <v>1</v>
      </c>
      <c r="ACZ77" s="18">
        <v>1</v>
      </c>
      <c r="ADA77" s="18">
        <v>1</v>
      </c>
      <c r="ADB77" s="18">
        <v>300</v>
      </c>
      <c r="ADC77" s="18">
        <v>300</v>
      </c>
      <c r="ADE77" s="18" t="s">
        <v>1467</v>
      </c>
      <c r="ADF77" s="18">
        <v>1500</v>
      </c>
      <c r="ADG77" s="18" t="s">
        <v>1300</v>
      </c>
      <c r="ADJ77" s="18">
        <v>3</v>
      </c>
      <c r="ADK77" s="18">
        <v>1</v>
      </c>
      <c r="ADL77" s="18">
        <v>0</v>
      </c>
      <c r="ADM77" s="18">
        <v>500</v>
      </c>
      <c r="ADN77" s="18">
        <v>500</v>
      </c>
      <c r="ADP77" s="18" t="s">
        <v>1467</v>
      </c>
      <c r="ADQ77" s="18">
        <v>3750</v>
      </c>
      <c r="ADR77" s="18" t="s">
        <v>1300</v>
      </c>
      <c r="ADU77" s="18">
        <v>7</v>
      </c>
      <c r="ADV77" s="18">
        <v>1</v>
      </c>
      <c r="ADW77" s="18">
        <v>0</v>
      </c>
      <c r="ADX77" s="18">
        <v>300</v>
      </c>
      <c r="ADY77" s="18">
        <v>300</v>
      </c>
      <c r="AEL77" s="18" t="s">
        <v>1467</v>
      </c>
      <c r="AEM77" s="18" t="s">
        <v>1785</v>
      </c>
      <c r="AEN77" s="18">
        <v>0</v>
      </c>
      <c r="AEO77" s="18">
        <v>1</v>
      </c>
      <c r="AEP77" s="18">
        <v>0</v>
      </c>
      <c r="AER77" s="18">
        <v>1000</v>
      </c>
      <c r="AET77" s="18" t="s">
        <v>1300</v>
      </c>
      <c r="AEW77" s="18">
        <v>7</v>
      </c>
      <c r="AEX77" s="18">
        <v>3</v>
      </c>
      <c r="AEY77" s="18">
        <v>0</v>
      </c>
      <c r="AEZ77" s="18">
        <v>20000</v>
      </c>
      <c r="AFA77" s="18">
        <v>2000</v>
      </c>
      <c r="AFC77" s="18" t="s">
        <v>1467</v>
      </c>
      <c r="AFD77" s="18" t="s">
        <v>1785</v>
      </c>
      <c r="AFE77" s="18">
        <v>0</v>
      </c>
      <c r="AFF77" s="18">
        <v>1</v>
      </c>
      <c r="AFG77" s="18">
        <v>0</v>
      </c>
      <c r="AFI77" s="18">
        <v>550</v>
      </c>
      <c r="AFK77" s="18" t="s">
        <v>1469</v>
      </c>
      <c r="AFN77" s="18">
        <v>7</v>
      </c>
      <c r="AFO77" s="18">
        <v>3</v>
      </c>
      <c r="AFP77" s="18">
        <v>0</v>
      </c>
      <c r="AFQ77" s="18">
        <v>5000</v>
      </c>
      <c r="AFR77" s="18">
        <v>5000</v>
      </c>
      <c r="AGK77" s="18" t="s">
        <v>1467</v>
      </c>
      <c r="AGL77" s="18" t="s">
        <v>1785</v>
      </c>
      <c r="AGM77" s="18">
        <v>0</v>
      </c>
      <c r="AGN77" s="18">
        <v>1</v>
      </c>
      <c r="AGO77" s="18">
        <v>0</v>
      </c>
      <c r="AGQ77" s="18">
        <v>1500</v>
      </c>
      <c r="AGS77" s="18" t="s">
        <v>1469</v>
      </c>
      <c r="AGV77" s="18">
        <v>10</v>
      </c>
      <c r="AGW77" s="18">
        <v>5</v>
      </c>
      <c r="AGX77" s="18">
        <v>0</v>
      </c>
      <c r="AGY77" s="18">
        <v>200</v>
      </c>
      <c r="AGZ77" s="18">
        <v>200</v>
      </c>
      <c r="AHB77" s="18" t="s">
        <v>1467</v>
      </c>
      <c r="AHC77" s="18" t="s">
        <v>1787</v>
      </c>
      <c r="AHD77" s="18">
        <v>0</v>
      </c>
      <c r="AHE77" s="18">
        <v>0</v>
      </c>
      <c r="AHF77" s="18">
        <v>1</v>
      </c>
      <c r="AHI77" s="18">
        <v>100</v>
      </c>
      <c r="AHJ77" s="18" t="s">
        <v>1469</v>
      </c>
      <c r="AHM77" s="18">
        <v>7</v>
      </c>
      <c r="AHN77" s="18">
        <v>1</v>
      </c>
      <c r="AHO77" s="18">
        <v>0</v>
      </c>
      <c r="AHP77" s="18">
        <v>100</v>
      </c>
      <c r="AHQ77" s="18">
        <v>100</v>
      </c>
      <c r="AHS77" s="18" t="s">
        <v>1467</v>
      </c>
      <c r="AHT77" s="18" t="s">
        <v>1787</v>
      </c>
      <c r="AHU77" s="18">
        <v>0</v>
      </c>
      <c r="AHV77" s="18">
        <v>1</v>
      </c>
      <c r="AHX77" s="18">
        <v>100</v>
      </c>
      <c r="AHY77" s="18" t="s">
        <v>1469</v>
      </c>
      <c r="AIB77" s="18">
        <v>2</v>
      </c>
      <c r="AIC77" s="18">
        <v>1</v>
      </c>
      <c r="AID77" s="18">
        <v>0</v>
      </c>
      <c r="AIE77" s="18">
        <v>100</v>
      </c>
      <c r="AIF77" s="18">
        <v>100</v>
      </c>
      <c r="AIH77" s="18" t="s">
        <v>1298</v>
      </c>
      <c r="AII77" s="18" t="s">
        <v>1787</v>
      </c>
      <c r="AIJ77" s="18">
        <v>0</v>
      </c>
      <c r="AIK77" s="18">
        <v>1</v>
      </c>
      <c r="AIM77" s="18">
        <v>100</v>
      </c>
      <c r="AIN77" s="18" t="s">
        <v>1469</v>
      </c>
      <c r="AIQ77" s="18">
        <v>2</v>
      </c>
      <c r="AIR77" s="18">
        <v>1</v>
      </c>
      <c r="AIS77" s="18">
        <v>0</v>
      </c>
      <c r="AIT77" s="18">
        <v>60</v>
      </c>
      <c r="AIU77" s="18">
        <v>60</v>
      </c>
      <c r="AIW77" s="18" t="s">
        <v>1467</v>
      </c>
      <c r="AIX77" s="18">
        <v>1100</v>
      </c>
      <c r="AIY77" s="18" t="s">
        <v>1469</v>
      </c>
      <c r="AJB77" s="18">
        <v>5</v>
      </c>
      <c r="AJC77" s="18">
        <v>2</v>
      </c>
      <c r="AJD77" s="18">
        <v>0</v>
      </c>
      <c r="AJE77" s="18">
        <v>100</v>
      </c>
      <c r="AJF77" s="18">
        <v>100</v>
      </c>
      <c r="AJH77" s="18" t="s">
        <v>1298</v>
      </c>
      <c r="AJI77" s="18" t="s">
        <v>1788</v>
      </c>
      <c r="AJJ77" s="18">
        <v>0</v>
      </c>
      <c r="AJK77" s="18">
        <v>0</v>
      </c>
      <c r="AJL77" s="18">
        <v>1</v>
      </c>
      <c r="AJO77" s="18">
        <v>100</v>
      </c>
      <c r="AJP77" s="18" t="s">
        <v>1469</v>
      </c>
      <c r="AJS77" s="18">
        <v>7</v>
      </c>
      <c r="AJT77" s="18">
        <v>3</v>
      </c>
      <c r="AJU77" s="18">
        <v>0</v>
      </c>
      <c r="AJV77" s="18">
        <v>100</v>
      </c>
      <c r="AJW77" s="18">
        <v>100</v>
      </c>
      <c r="AJY77" s="18" t="s">
        <v>1467</v>
      </c>
      <c r="AJZ77" s="18" t="s">
        <v>1789</v>
      </c>
      <c r="AKA77" s="18">
        <v>1</v>
      </c>
      <c r="AKB77" s="18">
        <v>1</v>
      </c>
      <c r="AKC77" s="18">
        <v>650</v>
      </c>
      <c r="AKD77" s="18">
        <v>1000</v>
      </c>
      <c r="AKE77" s="18" t="s">
        <v>1300</v>
      </c>
      <c r="AKH77" s="18">
        <v>7</v>
      </c>
      <c r="AKI77" s="18">
        <v>1</v>
      </c>
      <c r="AKJ77" s="18">
        <v>0</v>
      </c>
      <c r="AKK77" s="18">
        <v>3000</v>
      </c>
      <c r="AKL77" s="18">
        <v>3000</v>
      </c>
      <c r="AKN77" s="18" t="s">
        <v>1467</v>
      </c>
      <c r="AKO77" s="18">
        <v>100</v>
      </c>
      <c r="AKP77" s="18" t="s">
        <v>1300</v>
      </c>
      <c r="AKS77" s="18">
        <v>7</v>
      </c>
      <c r="AKT77" s="18">
        <v>1</v>
      </c>
      <c r="AKU77" s="18">
        <v>0</v>
      </c>
      <c r="AKV77" s="18">
        <v>350</v>
      </c>
      <c r="AKW77" s="18">
        <v>350</v>
      </c>
      <c r="AKY77" s="18" t="s">
        <v>1294</v>
      </c>
      <c r="ALA77" s="18" t="s">
        <v>1812</v>
      </c>
      <c r="ALB77" s="18">
        <v>0</v>
      </c>
      <c r="ALC77" s="18">
        <v>0</v>
      </c>
      <c r="ALD77" s="18">
        <v>0</v>
      </c>
      <c r="ALE77" s="18">
        <v>0</v>
      </c>
      <c r="ALF77" s="18">
        <v>0</v>
      </c>
      <c r="ALG77" s="18">
        <v>0</v>
      </c>
      <c r="ALH77" s="18">
        <v>0</v>
      </c>
      <c r="ALI77" s="18">
        <v>0</v>
      </c>
      <c r="ALJ77" s="18">
        <v>0</v>
      </c>
      <c r="ALK77" s="18">
        <v>0</v>
      </c>
      <c r="ALL77" s="18">
        <v>0</v>
      </c>
      <c r="ALM77" s="18">
        <v>0</v>
      </c>
      <c r="ALN77" s="18">
        <v>0</v>
      </c>
      <c r="ALO77" s="18">
        <v>1</v>
      </c>
      <c r="ALP77" s="18">
        <v>0</v>
      </c>
      <c r="ALQ77" s="18">
        <v>0</v>
      </c>
      <c r="ALR77" s="18">
        <v>0</v>
      </c>
      <c r="ALS77" s="18">
        <v>0</v>
      </c>
      <c r="ALT77" s="18">
        <v>0</v>
      </c>
      <c r="ALU77" s="18">
        <v>0</v>
      </c>
      <c r="ALV77" s="18">
        <v>0</v>
      </c>
      <c r="ALW77" s="18">
        <v>1</v>
      </c>
      <c r="ALX77" s="18">
        <v>0</v>
      </c>
      <c r="ALY77" s="18">
        <v>0</v>
      </c>
      <c r="ALZ77" s="18">
        <v>0</v>
      </c>
      <c r="AMA77" s="18">
        <v>0</v>
      </c>
      <c r="AMB77" s="18">
        <v>0</v>
      </c>
      <c r="AMC77" s="18">
        <v>0</v>
      </c>
      <c r="AME77" s="18" t="s">
        <v>1813</v>
      </c>
      <c r="AMF77" s="18">
        <v>0</v>
      </c>
      <c r="AMG77" s="18">
        <v>0</v>
      </c>
      <c r="AMH77" s="18">
        <v>1</v>
      </c>
      <c r="AMI77" s="18">
        <v>0</v>
      </c>
      <c r="AMJ77" s="18">
        <v>1</v>
      </c>
      <c r="AMK77" s="18">
        <v>0</v>
      </c>
      <c r="AML77" s="18">
        <v>0</v>
      </c>
      <c r="AMM77" s="18">
        <v>0</v>
      </c>
      <c r="AMN77" s="18">
        <v>0</v>
      </c>
      <c r="AMO77" s="18">
        <v>0</v>
      </c>
      <c r="AMP77" s="18">
        <v>0</v>
      </c>
      <c r="AMQ77" s="18">
        <v>0</v>
      </c>
      <c r="AMT77" s="18" t="s">
        <v>1333</v>
      </c>
      <c r="AMU77" s="18">
        <v>1</v>
      </c>
      <c r="AMV77" s="18">
        <v>0</v>
      </c>
      <c r="AMW77" s="18">
        <v>0</v>
      </c>
      <c r="AMX77" s="18">
        <v>0</v>
      </c>
      <c r="AQG77" s="18" t="s">
        <v>1372</v>
      </c>
      <c r="AQH77" s="18">
        <v>1</v>
      </c>
      <c r="AQI77" s="18">
        <v>0</v>
      </c>
      <c r="AQJ77" s="18">
        <v>0</v>
      </c>
      <c r="AQK77" s="18">
        <v>0</v>
      </c>
      <c r="AQL77" s="18">
        <v>0</v>
      </c>
      <c r="AQM77" s="18">
        <v>0</v>
      </c>
      <c r="AQN77" s="18">
        <v>0</v>
      </c>
      <c r="AQO77" s="18">
        <v>0</v>
      </c>
      <c r="AQP77" s="18">
        <v>0</v>
      </c>
      <c r="AQQ77" s="18">
        <v>0</v>
      </c>
      <c r="AQS77" s="18" t="s">
        <v>1379</v>
      </c>
      <c r="AQT77" s="18">
        <v>1</v>
      </c>
      <c r="AQU77" s="18">
        <v>0</v>
      </c>
      <c r="AQV77" s="18">
        <v>1</v>
      </c>
      <c r="AQW77" s="18">
        <v>0</v>
      </c>
      <c r="AQX77" s="18">
        <v>0</v>
      </c>
      <c r="AQY77" s="18">
        <v>0</v>
      </c>
      <c r="AQZ77" s="18">
        <v>0</v>
      </c>
      <c r="ARA77" s="18">
        <v>0</v>
      </c>
      <c r="ARB77" s="18">
        <v>0</v>
      </c>
      <c r="ARC77" s="18">
        <v>0</v>
      </c>
      <c r="ARD77" s="18">
        <v>0</v>
      </c>
      <c r="ARF77" s="18" t="s">
        <v>1328</v>
      </c>
      <c r="ARG77" s="18" t="s">
        <v>1314</v>
      </c>
      <c r="ARH77" s="18">
        <v>1</v>
      </c>
      <c r="ARI77" s="18">
        <v>0</v>
      </c>
      <c r="ARJ77" s="18">
        <v>0</v>
      </c>
      <c r="ARK77" s="18">
        <v>0</v>
      </c>
      <c r="ARL77" s="18">
        <v>0</v>
      </c>
      <c r="ARM77" s="18">
        <v>0</v>
      </c>
      <c r="ARN77" s="18" t="s">
        <v>1380</v>
      </c>
      <c r="ARO77" s="18" t="s">
        <v>1372</v>
      </c>
      <c r="ARP77" s="18">
        <v>1</v>
      </c>
      <c r="ARQ77" s="18">
        <v>0</v>
      </c>
      <c r="ARR77" s="18">
        <v>0</v>
      </c>
      <c r="ARS77" s="18">
        <v>0</v>
      </c>
      <c r="ART77" s="18">
        <v>0</v>
      </c>
      <c r="ARU77" s="18">
        <v>0</v>
      </c>
      <c r="ARV77" s="18">
        <v>0</v>
      </c>
      <c r="ARW77" s="18">
        <v>0</v>
      </c>
      <c r="ARX77" s="18">
        <v>0</v>
      </c>
      <c r="ARY77" s="18">
        <v>0</v>
      </c>
      <c r="ASB77" s="18" t="s">
        <v>1383</v>
      </c>
      <c r="ASC77" s="18" t="s">
        <v>1372</v>
      </c>
      <c r="ASD77" s="18">
        <v>1</v>
      </c>
      <c r="ASE77" s="18">
        <v>0</v>
      </c>
      <c r="ASF77" s="18">
        <v>0</v>
      </c>
      <c r="ASG77" s="18">
        <v>0</v>
      </c>
      <c r="ASH77" s="18">
        <v>0</v>
      </c>
      <c r="ASI77" s="18">
        <v>0</v>
      </c>
      <c r="ASJ77" s="18">
        <v>0</v>
      </c>
      <c r="ASK77" s="18">
        <v>0</v>
      </c>
      <c r="ASL77" s="18">
        <v>0</v>
      </c>
      <c r="ASN77" s="18" t="s">
        <v>1372</v>
      </c>
      <c r="ASO77" s="18">
        <v>1</v>
      </c>
      <c r="ASP77" s="18">
        <v>0</v>
      </c>
      <c r="ASQ77" s="18">
        <v>0</v>
      </c>
      <c r="ASR77" s="18">
        <v>0</v>
      </c>
      <c r="ASS77" s="18">
        <v>0</v>
      </c>
      <c r="AST77" s="18">
        <v>0</v>
      </c>
      <c r="ASU77" s="18">
        <v>0</v>
      </c>
      <c r="ASV77" s="18">
        <v>0</v>
      </c>
      <c r="ASW77" s="18">
        <v>0</v>
      </c>
      <c r="ASX77" s="18">
        <v>0</v>
      </c>
      <c r="ASZ77" s="18" t="s">
        <v>1372</v>
      </c>
      <c r="ATA77" s="18">
        <v>1</v>
      </c>
      <c r="ATB77" s="18">
        <v>0</v>
      </c>
      <c r="ATC77" s="18">
        <v>0</v>
      </c>
      <c r="ATD77" s="18">
        <v>0</v>
      </c>
      <c r="ATE77" s="18">
        <v>0</v>
      </c>
      <c r="ATF77" s="18">
        <v>0</v>
      </c>
      <c r="ATG77" s="18">
        <v>0</v>
      </c>
      <c r="ATH77" s="18">
        <v>0</v>
      </c>
      <c r="ATI77" s="18">
        <v>0</v>
      </c>
      <c r="ATK77" s="18" t="s">
        <v>1372</v>
      </c>
      <c r="ATL77" s="18">
        <v>1</v>
      </c>
      <c r="ATM77" s="18">
        <v>0</v>
      </c>
      <c r="ATN77" s="18">
        <v>0</v>
      </c>
      <c r="ATO77" s="18">
        <v>0</v>
      </c>
      <c r="ATP77" s="18">
        <v>0</v>
      </c>
      <c r="ATQ77" s="18">
        <v>0</v>
      </c>
      <c r="ATR77" s="18">
        <v>0</v>
      </c>
      <c r="ATS77" s="18">
        <v>0</v>
      </c>
      <c r="ATT77" s="18">
        <v>0</v>
      </c>
      <c r="ATV77" s="18" t="s">
        <v>1790</v>
      </c>
      <c r="ATZ77" s="18" t="s">
        <v>1790</v>
      </c>
      <c r="AUD77" s="18" t="s">
        <v>1814</v>
      </c>
      <c r="AUF77" s="18" t="s">
        <v>1815</v>
      </c>
      <c r="AUI77" s="18">
        <v>433936210</v>
      </c>
      <c r="AUJ77" s="144">
        <v>45076.745034722218</v>
      </c>
      <c r="AUM77" s="18" t="s">
        <v>1319</v>
      </c>
      <c r="AUN77" s="18" t="s">
        <v>1320</v>
      </c>
      <c r="AUO77" s="18" t="s">
        <v>1321</v>
      </c>
    </row>
    <row r="78" spans="1:1237">
      <c r="A78" s="18">
        <v>77</v>
      </c>
      <c r="B78" s="18" t="s">
        <v>1816</v>
      </c>
      <c r="C78" s="144">
        <v>45076</v>
      </c>
      <c r="D78" s="18" t="s">
        <v>1817</v>
      </c>
      <c r="E78" s="18" t="s">
        <v>1818</v>
      </c>
      <c r="F78" s="144">
        <v>45076.401760289351</v>
      </c>
      <c r="G78" s="144">
        <v>45076.411746574071</v>
      </c>
      <c r="H78" s="18" t="s">
        <v>1286</v>
      </c>
      <c r="K78" s="18" t="s">
        <v>1777</v>
      </c>
      <c r="L78" s="144">
        <v>45076</v>
      </c>
      <c r="M78" s="18" t="s">
        <v>1819</v>
      </c>
      <c r="N78" s="18" t="s">
        <v>1820</v>
      </c>
      <c r="O78" s="18" t="s">
        <v>1821</v>
      </c>
      <c r="P78" s="18" t="s">
        <v>1291</v>
      </c>
      <c r="S78" s="18" t="s">
        <v>1781</v>
      </c>
      <c r="T78" s="18" t="s">
        <v>1822</v>
      </c>
      <c r="V78" s="18" t="s">
        <v>1294</v>
      </c>
      <c r="X78" s="18" t="s">
        <v>1485</v>
      </c>
      <c r="AA78" s="18" t="s">
        <v>1372</v>
      </c>
      <c r="AB78" s="18">
        <v>0</v>
      </c>
      <c r="AC78" s="18">
        <v>0</v>
      </c>
      <c r="AD78" s="18">
        <v>0</v>
      </c>
      <c r="AE78" s="18">
        <v>1</v>
      </c>
      <c r="AF78" s="18">
        <v>1</v>
      </c>
      <c r="EK78" s="18" t="s">
        <v>1372</v>
      </c>
      <c r="EL78" s="18">
        <v>0</v>
      </c>
      <c r="EM78" s="18">
        <v>0</v>
      </c>
      <c r="EN78" s="18">
        <v>0</v>
      </c>
      <c r="EO78" s="18">
        <v>0</v>
      </c>
      <c r="EP78" s="18">
        <v>1</v>
      </c>
      <c r="EQ78" s="18">
        <v>1</v>
      </c>
      <c r="JB78" s="18" t="s">
        <v>1823</v>
      </c>
      <c r="JC78" s="18">
        <v>0</v>
      </c>
      <c r="JD78" s="18">
        <v>0</v>
      </c>
      <c r="JE78" s="18">
        <v>1</v>
      </c>
      <c r="JF78" s="18">
        <v>0</v>
      </c>
      <c r="JG78" s="18">
        <v>0</v>
      </c>
      <c r="JH78" s="18">
        <v>0</v>
      </c>
      <c r="JI78" s="18">
        <v>0</v>
      </c>
      <c r="JJ78" s="18">
        <v>0</v>
      </c>
      <c r="JK78" s="18">
        <v>0</v>
      </c>
      <c r="JL78" s="18">
        <v>0</v>
      </c>
      <c r="JM78" s="18">
        <v>0</v>
      </c>
      <c r="JN78" s="18">
        <v>0</v>
      </c>
      <c r="JO78" s="18">
        <v>0</v>
      </c>
      <c r="JP78" s="18">
        <v>0</v>
      </c>
      <c r="JQ78" s="18">
        <v>0</v>
      </c>
      <c r="JR78" s="18">
        <v>0</v>
      </c>
      <c r="JS78" s="18">
        <v>1</v>
      </c>
      <c r="JT78" s="18">
        <v>3</v>
      </c>
      <c r="KV78" s="18" t="s">
        <v>1467</v>
      </c>
      <c r="KW78" s="18" t="s">
        <v>1824</v>
      </c>
      <c r="KX78" s="18">
        <v>1</v>
      </c>
      <c r="KY78" s="18">
        <v>1</v>
      </c>
      <c r="KZ78" s="18">
        <v>1</v>
      </c>
      <c r="LA78" s="18">
        <v>15000</v>
      </c>
      <c r="LB78" s="18">
        <v>28000</v>
      </c>
      <c r="LC78" s="18">
        <v>35000</v>
      </c>
      <c r="LD78" s="18" t="s">
        <v>1300</v>
      </c>
      <c r="LG78" s="18">
        <v>21</v>
      </c>
      <c r="LH78" s="18">
        <v>3</v>
      </c>
      <c r="LI78" s="18">
        <v>0</v>
      </c>
      <c r="LJ78" s="18">
        <v>60</v>
      </c>
      <c r="LK78" s="18">
        <v>75</v>
      </c>
      <c r="QX78" s="18" t="s">
        <v>1314</v>
      </c>
      <c r="SF78" s="18" t="s">
        <v>1333</v>
      </c>
      <c r="SG78" s="18">
        <v>1</v>
      </c>
      <c r="SH78" s="18">
        <v>0</v>
      </c>
      <c r="SI78" s="18">
        <v>0</v>
      </c>
      <c r="SJ78" s="18">
        <v>0</v>
      </c>
      <c r="AQG78" s="18" t="s">
        <v>1372</v>
      </c>
      <c r="AQH78" s="18">
        <v>1</v>
      </c>
      <c r="AQI78" s="18">
        <v>0</v>
      </c>
      <c r="AQJ78" s="18">
        <v>0</v>
      </c>
      <c r="AQK78" s="18">
        <v>0</v>
      </c>
      <c r="AQL78" s="18">
        <v>0</v>
      </c>
      <c r="AQM78" s="18">
        <v>0</v>
      </c>
      <c r="AQN78" s="18">
        <v>0</v>
      </c>
      <c r="AQO78" s="18">
        <v>0</v>
      </c>
      <c r="AQP78" s="18">
        <v>0</v>
      </c>
      <c r="AQQ78" s="18">
        <v>0</v>
      </c>
      <c r="AQS78" s="18" t="s">
        <v>1825</v>
      </c>
      <c r="AQT78" s="18">
        <v>0</v>
      </c>
      <c r="AQU78" s="18">
        <v>0</v>
      </c>
      <c r="AQV78" s="18">
        <v>1</v>
      </c>
      <c r="AQW78" s="18">
        <v>1</v>
      </c>
      <c r="AQX78" s="18">
        <v>0</v>
      </c>
      <c r="AQY78" s="18">
        <v>0</v>
      </c>
      <c r="AQZ78" s="18">
        <v>0</v>
      </c>
      <c r="ARA78" s="18">
        <v>0</v>
      </c>
      <c r="ARB78" s="18">
        <v>0</v>
      </c>
      <c r="ARC78" s="18">
        <v>0</v>
      </c>
      <c r="ARD78" s="18">
        <v>0</v>
      </c>
      <c r="ARF78" s="18" t="s">
        <v>1348</v>
      </c>
      <c r="ARG78" s="18" t="s">
        <v>1314</v>
      </c>
      <c r="ARH78" s="18">
        <v>1</v>
      </c>
      <c r="ARI78" s="18">
        <v>0</v>
      </c>
      <c r="ARJ78" s="18">
        <v>0</v>
      </c>
      <c r="ARK78" s="18">
        <v>0</v>
      </c>
      <c r="ARL78" s="18">
        <v>0</v>
      </c>
      <c r="ARM78" s="18">
        <v>0</v>
      </c>
      <c r="ARO78" s="18" t="s">
        <v>1372</v>
      </c>
      <c r="ARP78" s="18">
        <v>1</v>
      </c>
      <c r="ARQ78" s="18">
        <v>0</v>
      </c>
      <c r="ARR78" s="18">
        <v>0</v>
      </c>
      <c r="ARS78" s="18">
        <v>0</v>
      </c>
      <c r="ART78" s="18">
        <v>0</v>
      </c>
      <c r="ARU78" s="18">
        <v>0</v>
      </c>
      <c r="ARV78" s="18">
        <v>0</v>
      </c>
      <c r="ARW78" s="18">
        <v>0</v>
      </c>
      <c r="ARX78" s="18">
        <v>0</v>
      </c>
      <c r="ARY78" s="18">
        <v>0</v>
      </c>
      <c r="ASB78" s="18" t="s">
        <v>1383</v>
      </c>
      <c r="ASC78" s="18" t="s">
        <v>1372</v>
      </c>
      <c r="ASD78" s="18">
        <v>1</v>
      </c>
      <c r="ASE78" s="18">
        <v>0</v>
      </c>
      <c r="ASF78" s="18">
        <v>0</v>
      </c>
      <c r="ASG78" s="18">
        <v>0</v>
      </c>
      <c r="ASH78" s="18">
        <v>0</v>
      </c>
      <c r="ASI78" s="18">
        <v>0</v>
      </c>
      <c r="ASJ78" s="18">
        <v>0</v>
      </c>
      <c r="ASK78" s="18">
        <v>0</v>
      </c>
      <c r="ASL78" s="18">
        <v>0</v>
      </c>
      <c r="ASN78" s="18" t="s">
        <v>1372</v>
      </c>
      <c r="ASO78" s="18">
        <v>1</v>
      </c>
      <c r="ASP78" s="18">
        <v>0</v>
      </c>
      <c r="ASQ78" s="18">
        <v>0</v>
      </c>
      <c r="ASR78" s="18">
        <v>0</v>
      </c>
      <c r="ASS78" s="18">
        <v>0</v>
      </c>
      <c r="AST78" s="18">
        <v>0</v>
      </c>
      <c r="ASU78" s="18">
        <v>0</v>
      </c>
      <c r="ASV78" s="18">
        <v>0</v>
      </c>
      <c r="ASW78" s="18">
        <v>0</v>
      </c>
      <c r="ASX78" s="18">
        <v>0</v>
      </c>
      <c r="ASZ78" s="18" t="s">
        <v>1372</v>
      </c>
      <c r="ATA78" s="18">
        <v>1</v>
      </c>
      <c r="ATB78" s="18">
        <v>0</v>
      </c>
      <c r="ATC78" s="18">
        <v>0</v>
      </c>
      <c r="ATD78" s="18">
        <v>0</v>
      </c>
      <c r="ATE78" s="18">
        <v>0</v>
      </c>
      <c r="ATF78" s="18">
        <v>0</v>
      </c>
      <c r="ATG78" s="18">
        <v>0</v>
      </c>
      <c r="ATH78" s="18">
        <v>0</v>
      </c>
      <c r="ATI78" s="18">
        <v>0</v>
      </c>
      <c r="ATK78" s="18" t="s">
        <v>1372</v>
      </c>
      <c r="ATL78" s="18">
        <v>1</v>
      </c>
      <c r="ATM78" s="18">
        <v>0</v>
      </c>
      <c r="ATN78" s="18">
        <v>0</v>
      </c>
      <c r="ATO78" s="18">
        <v>0</v>
      </c>
      <c r="ATP78" s="18">
        <v>0</v>
      </c>
      <c r="ATQ78" s="18">
        <v>0</v>
      </c>
      <c r="ATR78" s="18">
        <v>0</v>
      </c>
      <c r="ATS78" s="18">
        <v>0</v>
      </c>
      <c r="ATT78" s="18">
        <v>0</v>
      </c>
      <c r="ATV78" s="18" t="s">
        <v>1316</v>
      </c>
      <c r="ATW78" s="18" t="s">
        <v>1294</v>
      </c>
      <c r="ATY78" s="18" t="s">
        <v>1826</v>
      </c>
      <c r="ATZ78" s="18" t="s">
        <v>1336</v>
      </c>
      <c r="AUA78" s="18" t="s">
        <v>1294</v>
      </c>
      <c r="AUC78" s="18" t="s">
        <v>1827</v>
      </c>
      <c r="AUD78" s="18" t="s">
        <v>1828</v>
      </c>
      <c r="AUF78" s="18" t="s">
        <v>1338</v>
      </c>
      <c r="AUI78" s="18">
        <v>434127058</v>
      </c>
      <c r="AUJ78" s="144">
        <v>45077.329884259263</v>
      </c>
      <c r="AUM78" s="18" t="s">
        <v>1319</v>
      </c>
      <c r="AUN78" s="18" t="s">
        <v>1320</v>
      </c>
      <c r="AUO78" s="18" t="s">
        <v>1321</v>
      </c>
    </row>
    <row r="79" spans="1:1237">
      <c r="A79" s="18">
        <v>78</v>
      </c>
      <c r="B79" s="18" t="s">
        <v>1829</v>
      </c>
      <c r="C79" s="144">
        <v>45076</v>
      </c>
      <c r="D79" s="18" t="s">
        <v>1817</v>
      </c>
      <c r="E79" s="18" t="s">
        <v>1818</v>
      </c>
      <c r="F79" s="144">
        <v>45076.427705243063</v>
      </c>
      <c r="G79" s="144">
        <v>45076.45938969907</v>
      </c>
      <c r="H79" s="18" t="s">
        <v>1286</v>
      </c>
      <c r="K79" s="18" t="s">
        <v>1777</v>
      </c>
      <c r="L79" s="144">
        <v>45076</v>
      </c>
      <c r="M79" s="18" t="s">
        <v>1819</v>
      </c>
      <c r="N79" s="18" t="s">
        <v>1820</v>
      </c>
      <c r="O79" s="18" t="s">
        <v>1821</v>
      </c>
      <c r="P79" s="18" t="s">
        <v>1291</v>
      </c>
      <c r="S79" s="18" t="s">
        <v>1781</v>
      </c>
      <c r="T79" s="18" t="s">
        <v>1822</v>
      </c>
      <c r="V79" s="18" t="s">
        <v>1294</v>
      </c>
      <c r="X79" s="18" t="s">
        <v>1485</v>
      </c>
      <c r="AA79" s="18" t="s">
        <v>1685</v>
      </c>
      <c r="AB79" s="18">
        <v>0</v>
      </c>
      <c r="AC79" s="18">
        <v>1</v>
      </c>
      <c r="AD79" s="18">
        <v>0</v>
      </c>
      <c r="AE79" s="18">
        <v>0</v>
      </c>
      <c r="AF79" s="18">
        <v>1</v>
      </c>
      <c r="AS79" s="18" t="s">
        <v>1467</v>
      </c>
      <c r="AT79" s="18" t="s">
        <v>1299</v>
      </c>
      <c r="AU79" s="18">
        <v>1</v>
      </c>
      <c r="AV79" s="18">
        <v>1</v>
      </c>
      <c r="AW79" s="18">
        <v>5000</v>
      </c>
      <c r="AX79" s="18">
        <v>7500</v>
      </c>
      <c r="AY79" s="18" t="s">
        <v>1300</v>
      </c>
      <c r="BB79" s="18">
        <v>27</v>
      </c>
      <c r="BC79" s="18">
        <v>2</v>
      </c>
      <c r="BD79" s="18">
        <v>0</v>
      </c>
      <c r="BE79" s="18">
        <v>1000</v>
      </c>
      <c r="BF79" s="18">
        <v>750</v>
      </c>
      <c r="BW79" s="18" t="s">
        <v>1314</v>
      </c>
      <c r="CS79" s="18" t="s">
        <v>1333</v>
      </c>
      <c r="CT79" s="18">
        <v>1</v>
      </c>
      <c r="CU79" s="18">
        <v>0</v>
      </c>
      <c r="CV79" s="18">
        <v>0</v>
      </c>
      <c r="CW79" s="18">
        <v>0</v>
      </c>
      <c r="EK79" s="18" t="s">
        <v>1372</v>
      </c>
      <c r="EL79" s="18">
        <v>0</v>
      </c>
      <c r="EM79" s="18">
        <v>0</v>
      </c>
      <c r="EN79" s="18">
        <v>0</v>
      </c>
      <c r="EO79" s="18">
        <v>0</v>
      </c>
      <c r="EP79" s="18">
        <v>1</v>
      </c>
      <c r="EQ79" s="18">
        <v>1</v>
      </c>
      <c r="JB79" s="18" t="s">
        <v>1830</v>
      </c>
      <c r="JC79" s="18">
        <v>0</v>
      </c>
      <c r="JD79" s="18">
        <v>0</v>
      </c>
      <c r="JE79" s="18">
        <v>1</v>
      </c>
      <c r="JF79" s="18">
        <v>1</v>
      </c>
      <c r="JG79" s="18">
        <v>1</v>
      </c>
      <c r="JH79" s="18">
        <v>0</v>
      </c>
      <c r="JI79" s="18">
        <v>0</v>
      </c>
      <c r="JJ79" s="18">
        <v>0</v>
      </c>
      <c r="JK79" s="18">
        <v>0</v>
      </c>
      <c r="JL79" s="18">
        <v>0</v>
      </c>
      <c r="JM79" s="18">
        <v>0</v>
      </c>
      <c r="JN79" s="18">
        <v>0</v>
      </c>
      <c r="JO79" s="18">
        <v>0</v>
      </c>
      <c r="JP79" s="18">
        <v>0</v>
      </c>
      <c r="JQ79" s="18">
        <v>0</v>
      </c>
      <c r="JR79" s="18">
        <v>0</v>
      </c>
      <c r="JS79" s="18">
        <v>3</v>
      </c>
      <c r="JT79" s="18">
        <v>5</v>
      </c>
      <c r="KV79" s="18" t="s">
        <v>1467</v>
      </c>
      <c r="KW79" s="18" t="s">
        <v>1831</v>
      </c>
      <c r="KX79" s="18">
        <v>1</v>
      </c>
      <c r="KY79" s="18">
        <v>1</v>
      </c>
      <c r="KZ79" s="18">
        <v>1</v>
      </c>
      <c r="LA79" s="18">
        <v>16000</v>
      </c>
      <c r="LB79" s="18">
        <v>28000</v>
      </c>
      <c r="LC79" s="18">
        <v>35000</v>
      </c>
      <c r="LD79" s="18" t="s">
        <v>1300</v>
      </c>
      <c r="LG79" s="18">
        <v>20</v>
      </c>
      <c r="LH79" s="18">
        <v>3</v>
      </c>
      <c r="LI79" s="18">
        <v>0</v>
      </c>
      <c r="LJ79" s="18">
        <v>500</v>
      </c>
      <c r="LK79" s="18">
        <v>500</v>
      </c>
      <c r="LM79" s="18" t="s">
        <v>1467</v>
      </c>
      <c r="LN79" s="18">
        <v>9500</v>
      </c>
      <c r="LO79" s="18" t="s">
        <v>1305</v>
      </c>
      <c r="LR79" s="18">
        <v>15</v>
      </c>
      <c r="LS79" s="18">
        <v>3</v>
      </c>
      <c r="LT79" s="18">
        <v>0</v>
      </c>
      <c r="LU79" s="18">
        <v>300</v>
      </c>
      <c r="LV79" s="18">
        <v>300</v>
      </c>
      <c r="LX79" s="18" t="s">
        <v>1467</v>
      </c>
      <c r="LY79" s="18">
        <v>7500</v>
      </c>
      <c r="LZ79" s="18" t="s">
        <v>1305</v>
      </c>
      <c r="MC79" s="18">
        <v>25</v>
      </c>
      <c r="MD79" s="18">
        <v>3</v>
      </c>
      <c r="ME79" s="18">
        <v>0</v>
      </c>
      <c r="MF79" s="18">
        <v>300</v>
      </c>
      <c r="MG79" s="18">
        <v>200</v>
      </c>
      <c r="QX79" s="18" t="s">
        <v>1314</v>
      </c>
      <c r="SF79" s="18" t="s">
        <v>1333</v>
      </c>
      <c r="SG79" s="18">
        <v>1</v>
      </c>
      <c r="SH79" s="18">
        <v>0</v>
      </c>
      <c r="SI79" s="18">
        <v>0</v>
      </c>
      <c r="SJ79" s="18">
        <v>0</v>
      </c>
      <c r="AQG79" s="18" t="s">
        <v>1372</v>
      </c>
      <c r="AQH79" s="18">
        <v>1</v>
      </c>
      <c r="AQI79" s="18">
        <v>0</v>
      </c>
      <c r="AQJ79" s="18">
        <v>0</v>
      </c>
      <c r="AQK79" s="18">
        <v>0</v>
      </c>
      <c r="AQL79" s="18">
        <v>0</v>
      </c>
      <c r="AQM79" s="18">
        <v>0</v>
      </c>
      <c r="AQN79" s="18">
        <v>0</v>
      </c>
      <c r="AQO79" s="18">
        <v>0</v>
      </c>
      <c r="AQP79" s="18">
        <v>0</v>
      </c>
      <c r="AQQ79" s="18">
        <v>0</v>
      </c>
      <c r="AQS79" s="18" t="s">
        <v>1832</v>
      </c>
      <c r="AQT79" s="18">
        <v>0</v>
      </c>
      <c r="AQU79" s="18">
        <v>0</v>
      </c>
      <c r="AQV79" s="18">
        <v>1</v>
      </c>
      <c r="AQW79" s="18">
        <v>1</v>
      </c>
      <c r="AQX79" s="18">
        <v>0</v>
      </c>
      <c r="AQY79" s="18">
        <v>1</v>
      </c>
      <c r="AQZ79" s="18">
        <v>0</v>
      </c>
      <c r="ARA79" s="18">
        <v>0</v>
      </c>
      <c r="ARB79" s="18">
        <v>0</v>
      </c>
      <c r="ARC79" s="18">
        <v>0</v>
      </c>
      <c r="ARD79" s="18">
        <v>0</v>
      </c>
      <c r="ARF79" s="18" t="s">
        <v>1348</v>
      </c>
      <c r="ARG79" s="18" t="s">
        <v>1314</v>
      </c>
      <c r="ARH79" s="18">
        <v>1</v>
      </c>
      <c r="ARI79" s="18">
        <v>0</v>
      </c>
      <c r="ARJ79" s="18">
        <v>0</v>
      </c>
      <c r="ARK79" s="18">
        <v>0</v>
      </c>
      <c r="ARL79" s="18">
        <v>0</v>
      </c>
      <c r="ARM79" s="18">
        <v>0</v>
      </c>
      <c r="ARO79" s="18" t="s">
        <v>1372</v>
      </c>
      <c r="ARP79" s="18">
        <v>1</v>
      </c>
      <c r="ARQ79" s="18">
        <v>0</v>
      </c>
      <c r="ARR79" s="18">
        <v>0</v>
      </c>
      <c r="ARS79" s="18">
        <v>0</v>
      </c>
      <c r="ART79" s="18">
        <v>0</v>
      </c>
      <c r="ARU79" s="18">
        <v>0</v>
      </c>
      <c r="ARV79" s="18">
        <v>0</v>
      </c>
      <c r="ARW79" s="18">
        <v>0</v>
      </c>
      <c r="ARX79" s="18">
        <v>0</v>
      </c>
      <c r="ARY79" s="18">
        <v>0</v>
      </c>
      <c r="ASB79" s="18" t="s">
        <v>1383</v>
      </c>
      <c r="ASC79" s="18" t="s">
        <v>1372</v>
      </c>
      <c r="ASD79" s="18">
        <v>1</v>
      </c>
      <c r="ASE79" s="18">
        <v>0</v>
      </c>
      <c r="ASF79" s="18">
        <v>0</v>
      </c>
      <c r="ASG79" s="18">
        <v>0</v>
      </c>
      <c r="ASH79" s="18">
        <v>0</v>
      </c>
      <c r="ASI79" s="18">
        <v>0</v>
      </c>
      <c r="ASJ79" s="18">
        <v>0</v>
      </c>
      <c r="ASK79" s="18">
        <v>0</v>
      </c>
      <c r="ASL79" s="18">
        <v>0</v>
      </c>
      <c r="ASN79" s="18" t="s">
        <v>1372</v>
      </c>
      <c r="ASO79" s="18">
        <v>1</v>
      </c>
      <c r="ASP79" s="18">
        <v>0</v>
      </c>
      <c r="ASQ79" s="18">
        <v>0</v>
      </c>
      <c r="ASR79" s="18">
        <v>0</v>
      </c>
      <c r="ASS79" s="18">
        <v>0</v>
      </c>
      <c r="AST79" s="18">
        <v>0</v>
      </c>
      <c r="ASU79" s="18">
        <v>0</v>
      </c>
      <c r="ASV79" s="18">
        <v>0</v>
      </c>
      <c r="ASW79" s="18">
        <v>0</v>
      </c>
      <c r="ASX79" s="18">
        <v>0</v>
      </c>
      <c r="ASZ79" s="18" t="s">
        <v>1372</v>
      </c>
      <c r="ATA79" s="18">
        <v>1</v>
      </c>
      <c r="ATB79" s="18">
        <v>0</v>
      </c>
      <c r="ATC79" s="18">
        <v>0</v>
      </c>
      <c r="ATD79" s="18">
        <v>0</v>
      </c>
      <c r="ATE79" s="18">
        <v>0</v>
      </c>
      <c r="ATF79" s="18">
        <v>0</v>
      </c>
      <c r="ATG79" s="18">
        <v>0</v>
      </c>
      <c r="ATH79" s="18">
        <v>0</v>
      </c>
      <c r="ATI79" s="18">
        <v>0</v>
      </c>
      <c r="ATK79" s="18" t="s">
        <v>1372</v>
      </c>
      <c r="ATL79" s="18">
        <v>1</v>
      </c>
      <c r="ATM79" s="18">
        <v>0</v>
      </c>
      <c r="ATN79" s="18">
        <v>0</v>
      </c>
      <c r="ATO79" s="18">
        <v>0</v>
      </c>
      <c r="ATP79" s="18">
        <v>0</v>
      </c>
      <c r="ATQ79" s="18">
        <v>0</v>
      </c>
      <c r="ATR79" s="18">
        <v>0</v>
      </c>
      <c r="ATS79" s="18">
        <v>0</v>
      </c>
      <c r="ATT79" s="18">
        <v>0</v>
      </c>
      <c r="ATV79" s="18" t="s">
        <v>1336</v>
      </c>
      <c r="ATW79" s="18" t="s">
        <v>1294</v>
      </c>
      <c r="ATY79" s="18" t="s">
        <v>1833</v>
      </c>
      <c r="ATZ79" s="18" t="s">
        <v>1344</v>
      </c>
      <c r="AUA79" s="18" t="s">
        <v>1314</v>
      </c>
      <c r="AUD79" s="18" t="s">
        <v>1338</v>
      </c>
      <c r="AUF79" s="18" t="s">
        <v>1834</v>
      </c>
      <c r="AUI79" s="18">
        <v>434127088</v>
      </c>
      <c r="AUJ79" s="144">
        <v>45077.329918981493</v>
      </c>
      <c r="AUM79" s="18" t="s">
        <v>1319</v>
      </c>
      <c r="AUN79" s="18" t="s">
        <v>1320</v>
      </c>
      <c r="AUO79" s="18" t="s">
        <v>1321</v>
      </c>
    </row>
    <row r="80" spans="1:1237">
      <c r="A80" s="18">
        <v>79</v>
      </c>
      <c r="B80" s="18" t="s">
        <v>1835</v>
      </c>
      <c r="C80" s="144">
        <v>45076</v>
      </c>
      <c r="D80" s="18" t="s">
        <v>1817</v>
      </c>
      <c r="E80" s="18" t="s">
        <v>1818</v>
      </c>
      <c r="F80" s="144">
        <v>45076.467445497678</v>
      </c>
      <c r="G80" s="144">
        <v>45076.664592638888</v>
      </c>
      <c r="H80" s="18" t="s">
        <v>1286</v>
      </c>
      <c r="K80" s="18" t="s">
        <v>1777</v>
      </c>
      <c r="L80" s="144">
        <v>45076</v>
      </c>
      <c r="M80" s="18" t="s">
        <v>1819</v>
      </c>
      <c r="N80" s="18" t="s">
        <v>1820</v>
      </c>
      <c r="O80" s="18" t="s">
        <v>1821</v>
      </c>
      <c r="P80" s="18" t="s">
        <v>1291</v>
      </c>
      <c r="S80" s="18" t="s">
        <v>1781</v>
      </c>
      <c r="T80" s="18" t="s">
        <v>1822</v>
      </c>
      <c r="V80" s="18" t="s">
        <v>1294</v>
      </c>
      <c r="X80" s="18" t="s">
        <v>1485</v>
      </c>
      <c r="AA80" s="18" t="s">
        <v>1372</v>
      </c>
      <c r="AB80" s="18">
        <v>0</v>
      </c>
      <c r="AC80" s="18">
        <v>0</v>
      </c>
      <c r="AD80" s="18">
        <v>0</v>
      </c>
      <c r="AE80" s="18">
        <v>1</v>
      </c>
      <c r="AF80" s="18">
        <v>1</v>
      </c>
      <c r="EK80" s="18" t="s">
        <v>1372</v>
      </c>
      <c r="EL80" s="18">
        <v>0</v>
      </c>
      <c r="EM80" s="18">
        <v>0</v>
      </c>
      <c r="EN80" s="18">
        <v>0</v>
      </c>
      <c r="EO80" s="18">
        <v>0</v>
      </c>
      <c r="EP80" s="18">
        <v>1</v>
      </c>
      <c r="EQ80" s="18">
        <v>1</v>
      </c>
      <c r="JB80" s="18" t="s">
        <v>1836</v>
      </c>
      <c r="JC80" s="18">
        <v>1</v>
      </c>
      <c r="JD80" s="18">
        <v>1</v>
      </c>
      <c r="JE80" s="18">
        <v>0</v>
      </c>
      <c r="JF80" s="18">
        <v>0</v>
      </c>
      <c r="JG80" s="18">
        <v>0</v>
      </c>
      <c r="JH80" s="18">
        <v>0</v>
      </c>
      <c r="JI80" s="18">
        <v>0</v>
      </c>
      <c r="JJ80" s="18">
        <v>0</v>
      </c>
      <c r="JK80" s="18">
        <v>0</v>
      </c>
      <c r="JL80" s="18">
        <v>0</v>
      </c>
      <c r="JM80" s="18">
        <v>0</v>
      </c>
      <c r="JN80" s="18">
        <v>0</v>
      </c>
      <c r="JO80" s="18">
        <v>0</v>
      </c>
      <c r="JP80" s="18">
        <v>0</v>
      </c>
      <c r="JQ80" s="18">
        <v>0</v>
      </c>
      <c r="JR80" s="18">
        <v>0</v>
      </c>
      <c r="JS80" s="18">
        <v>2</v>
      </c>
      <c r="JT80" s="18">
        <v>4</v>
      </c>
      <c r="JV80" s="18" t="s">
        <v>1467</v>
      </c>
      <c r="JW80" s="18">
        <v>500</v>
      </c>
      <c r="JX80" s="18" t="s">
        <v>1305</v>
      </c>
      <c r="KA80" s="18">
        <v>10</v>
      </c>
      <c r="KB80" s="18">
        <v>3</v>
      </c>
      <c r="KC80" s="18">
        <v>0</v>
      </c>
      <c r="KD80" s="18">
        <v>250</v>
      </c>
      <c r="KE80" s="18">
        <v>200</v>
      </c>
      <c r="KG80" s="18" t="s">
        <v>1467</v>
      </c>
      <c r="KH80" s="18" t="s">
        <v>1804</v>
      </c>
      <c r="KI80" s="18">
        <v>1</v>
      </c>
      <c r="KJ80" s="18">
        <v>1</v>
      </c>
      <c r="KK80" s="18">
        <v>7000</v>
      </c>
      <c r="KL80" s="18">
        <v>100</v>
      </c>
      <c r="KM80" s="18" t="s">
        <v>1300</v>
      </c>
      <c r="KP80" s="18">
        <v>30</v>
      </c>
      <c r="KQ80" s="18">
        <v>3</v>
      </c>
      <c r="KR80" s="18">
        <v>0</v>
      </c>
      <c r="KS80" s="18">
        <v>125</v>
      </c>
      <c r="KT80" s="18">
        <v>100</v>
      </c>
      <c r="QX80" s="18" t="s">
        <v>1314</v>
      </c>
      <c r="SF80" s="18" t="s">
        <v>1324</v>
      </c>
      <c r="SG80" s="18">
        <v>0</v>
      </c>
      <c r="SH80" s="18">
        <v>1</v>
      </c>
      <c r="SI80" s="18">
        <v>0</v>
      </c>
      <c r="SJ80" s="18">
        <v>0</v>
      </c>
      <c r="SK80" s="18" t="s">
        <v>1837</v>
      </c>
      <c r="SL80" s="18">
        <v>1</v>
      </c>
      <c r="SM80" s="18">
        <v>1</v>
      </c>
      <c r="SN80" s="18">
        <v>0</v>
      </c>
      <c r="SO80" s="18">
        <v>0</v>
      </c>
      <c r="SP80" s="18">
        <v>0</v>
      </c>
      <c r="SQ80" s="18">
        <v>0</v>
      </c>
      <c r="SR80" s="18">
        <v>0</v>
      </c>
      <c r="SS80" s="18">
        <v>0</v>
      </c>
      <c r="ST80" s="18">
        <v>0</v>
      </c>
      <c r="SU80" s="18">
        <v>0</v>
      </c>
      <c r="SV80" s="18">
        <v>0</v>
      </c>
      <c r="SW80" s="18">
        <v>0</v>
      </c>
      <c r="SX80" s="18">
        <v>0</v>
      </c>
      <c r="SY80" s="18">
        <v>0</v>
      </c>
      <c r="SZ80" s="18">
        <v>0</v>
      </c>
      <c r="TA80" s="18">
        <v>0</v>
      </c>
      <c r="TB80" s="18" t="s">
        <v>1491</v>
      </c>
      <c r="TC80" s="18">
        <v>1</v>
      </c>
      <c r="TD80" s="18">
        <v>0</v>
      </c>
      <c r="TE80" s="18">
        <v>0</v>
      </c>
      <c r="TF80" s="18">
        <v>0</v>
      </c>
      <c r="TG80" s="18">
        <v>0</v>
      </c>
      <c r="TH80" s="18">
        <v>1</v>
      </c>
      <c r="TI80" s="18">
        <v>0</v>
      </c>
      <c r="TJ80" s="18">
        <v>0</v>
      </c>
      <c r="TK80" s="18">
        <v>1</v>
      </c>
      <c r="TL80" s="18">
        <v>0</v>
      </c>
      <c r="TM80" s="18">
        <v>0</v>
      </c>
      <c r="TN80" s="18">
        <v>0</v>
      </c>
      <c r="AQG80" s="18" t="s">
        <v>1372</v>
      </c>
      <c r="AQH80" s="18">
        <v>1</v>
      </c>
      <c r="AQI80" s="18">
        <v>0</v>
      </c>
      <c r="AQJ80" s="18">
        <v>0</v>
      </c>
      <c r="AQK80" s="18">
        <v>0</v>
      </c>
      <c r="AQL80" s="18">
        <v>0</v>
      </c>
      <c r="AQM80" s="18">
        <v>0</v>
      </c>
      <c r="AQN80" s="18">
        <v>0</v>
      </c>
      <c r="AQO80" s="18">
        <v>0</v>
      </c>
      <c r="AQP80" s="18">
        <v>0</v>
      </c>
      <c r="AQQ80" s="18">
        <v>0</v>
      </c>
      <c r="AQS80" s="18" t="s">
        <v>1477</v>
      </c>
      <c r="AQT80" s="18">
        <v>0</v>
      </c>
      <c r="AQU80" s="18">
        <v>0</v>
      </c>
      <c r="AQV80" s="18">
        <v>1</v>
      </c>
      <c r="AQW80" s="18">
        <v>1</v>
      </c>
      <c r="AQX80" s="18">
        <v>0</v>
      </c>
      <c r="AQY80" s="18">
        <v>0</v>
      </c>
      <c r="AQZ80" s="18">
        <v>0</v>
      </c>
      <c r="ARA80" s="18">
        <v>0</v>
      </c>
      <c r="ARB80" s="18">
        <v>0</v>
      </c>
      <c r="ARC80" s="18">
        <v>0</v>
      </c>
      <c r="ARD80" s="18">
        <v>0</v>
      </c>
      <c r="ARF80" s="18" t="s">
        <v>1328</v>
      </c>
      <c r="ARG80" s="18" t="s">
        <v>1314</v>
      </c>
      <c r="ARH80" s="18">
        <v>1</v>
      </c>
      <c r="ARI80" s="18">
        <v>0</v>
      </c>
      <c r="ARJ80" s="18">
        <v>0</v>
      </c>
      <c r="ARK80" s="18">
        <v>0</v>
      </c>
      <c r="ARL80" s="18">
        <v>0</v>
      </c>
      <c r="ARM80" s="18">
        <v>0</v>
      </c>
      <c r="ARO80" s="18" t="s">
        <v>1372</v>
      </c>
      <c r="ARP80" s="18">
        <v>1</v>
      </c>
      <c r="ARQ80" s="18">
        <v>0</v>
      </c>
      <c r="ARR80" s="18">
        <v>0</v>
      </c>
      <c r="ARS80" s="18">
        <v>0</v>
      </c>
      <c r="ART80" s="18">
        <v>0</v>
      </c>
      <c r="ARU80" s="18">
        <v>0</v>
      </c>
      <c r="ARV80" s="18">
        <v>0</v>
      </c>
      <c r="ARW80" s="18">
        <v>0</v>
      </c>
      <c r="ARX80" s="18">
        <v>0</v>
      </c>
      <c r="ARY80" s="18">
        <v>0</v>
      </c>
      <c r="ASB80" s="18" t="s">
        <v>1383</v>
      </c>
      <c r="ASC80" s="18" t="s">
        <v>1372</v>
      </c>
      <c r="ASD80" s="18">
        <v>1</v>
      </c>
      <c r="ASE80" s="18">
        <v>0</v>
      </c>
      <c r="ASF80" s="18">
        <v>0</v>
      </c>
      <c r="ASG80" s="18">
        <v>0</v>
      </c>
      <c r="ASH80" s="18">
        <v>0</v>
      </c>
      <c r="ASI80" s="18">
        <v>0</v>
      </c>
      <c r="ASJ80" s="18">
        <v>0</v>
      </c>
      <c r="ASK80" s="18">
        <v>0</v>
      </c>
      <c r="ASL80" s="18">
        <v>0</v>
      </c>
      <c r="ASN80" s="18" t="s">
        <v>1372</v>
      </c>
      <c r="ASO80" s="18">
        <v>1</v>
      </c>
      <c r="ASP80" s="18">
        <v>0</v>
      </c>
      <c r="ASQ80" s="18">
        <v>0</v>
      </c>
      <c r="ASR80" s="18">
        <v>0</v>
      </c>
      <c r="ASS80" s="18">
        <v>0</v>
      </c>
      <c r="AST80" s="18">
        <v>0</v>
      </c>
      <c r="ASU80" s="18">
        <v>0</v>
      </c>
      <c r="ASV80" s="18">
        <v>0</v>
      </c>
      <c r="ASW80" s="18">
        <v>0</v>
      </c>
      <c r="ASX80" s="18">
        <v>0</v>
      </c>
      <c r="ASZ80" s="18" t="s">
        <v>1372</v>
      </c>
      <c r="ATA80" s="18">
        <v>1</v>
      </c>
      <c r="ATB80" s="18">
        <v>0</v>
      </c>
      <c r="ATC80" s="18">
        <v>0</v>
      </c>
      <c r="ATD80" s="18">
        <v>0</v>
      </c>
      <c r="ATE80" s="18">
        <v>0</v>
      </c>
      <c r="ATF80" s="18">
        <v>0</v>
      </c>
      <c r="ATG80" s="18">
        <v>0</v>
      </c>
      <c r="ATH80" s="18">
        <v>0</v>
      </c>
      <c r="ATI80" s="18">
        <v>0</v>
      </c>
      <c r="ATK80" s="18" t="s">
        <v>1372</v>
      </c>
      <c r="ATL80" s="18">
        <v>1</v>
      </c>
      <c r="ATM80" s="18">
        <v>0</v>
      </c>
      <c r="ATN80" s="18">
        <v>0</v>
      </c>
      <c r="ATO80" s="18">
        <v>0</v>
      </c>
      <c r="ATP80" s="18">
        <v>0</v>
      </c>
      <c r="ATQ80" s="18">
        <v>0</v>
      </c>
      <c r="ATR80" s="18">
        <v>0</v>
      </c>
      <c r="ATS80" s="18">
        <v>0</v>
      </c>
      <c r="ATT80" s="18">
        <v>0</v>
      </c>
      <c r="ATV80" s="18" t="s">
        <v>1336</v>
      </c>
      <c r="ATW80" s="18" t="s">
        <v>1294</v>
      </c>
      <c r="ATY80" s="18" t="s">
        <v>1838</v>
      </c>
      <c r="ATZ80" s="18" t="s">
        <v>1344</v>
      </c>
      <c r="AUA80" s="18" t="s">
        <v>1294</v>
      </c>
      <c r="AUC80" s="18" t="s">
        <v>1839</v>
      </c>
      <c r="AUD80" s="18" t="s">
        <v>1840</v>
      </c>
      <c r="AUF80" s="18" t="s">
        <v>1338</v>
      </c>
      <c r="AUI80" s="18">
        <v>434127117</v>
      </c>
      <c r="AUJ80" s="144">
        <v>45077.329930555563</v>
      </c>
      <c r="AUM80" s="18" t="s">
        <v>1319</v>
      </c>
      <c r="AUN80" s="18" t="s">
        <v>1320</v>
      </c>
      <c r="AUO80" s="18" t="s">
        <v>1321</v>
      </c>
    </row>
    <row r="81" spans="1:534 1125:1237">
      <c r="A81" s="18">
        <v>80</v>
      </c>
      <c r="B81" s="18" t="s">
        <v>1841</v>
      </c>
      <c r="C81" s="144">
        <v>45076</v>
      </c>
      <c r="D81" s="18" t="s">
        <v>1817</v>
      </c>
      <c r="E81" s="18" t="s">
        <v>1818</v>
      </c>
      <c r="F81" s="144">
        <v>45076.508909745367</v>
      </c>
      <c r="G81" s="144">
        <v>45076.531299386566</v>
      </c>
      <c r="H81" s="18" t="s">
        <v>1286</v>
      </c>
      <c r="K81" s="18" t="s">
        <v>1777</v>
      </c>
      <c r="L81" s="144">
        <v>45076</v>
      </c>
      <c r="M81" s="18" t="s">
        <v>1819</v>
      </c>
      <c r="N81" s="18" t="s">
        <v>1820</v>
      </c>
      <c r="O81" s="18" t="s">
        <v>1821</v>
      </c>
      <c r="P81" s="18" t="s">
        <v>1291</v>
      </c>
      <c r="S81" s="18" t="s">
        <v>1781</v>
      </c>
      <c r="T81" s="18" t="s">
        <v>1822</v>
      </c>
      <c r="V81" s="18" t="s">
        <v>1294</v>
      </c>
      <c r="X81" s="18" t="s">
        <v>1485</v>
      </c>
      <c r="AA81" s="18" t="s">
        <v>1371</v>
      </c>
      <c r="AB81" s="18">
        <v>1</v>
      </c>
      <c r="AC81" s="18">
        <v>0</v>
      </c>
      <c r="AD81" s="18">
        <v>0</v>
      </c>
      <c r="AE81" s="18">
        <v>0</v>
      </c>
      <c r="AF81" s="18">
        <v>1</v>
      </c>
      <c r="AH81" s="18" t="s">
        <v>1467</v>
      </c>
      <c r="AI81" s="18">
        <v>1000</v>
      </c>
      <c r="AJ81" s="18" t="s">
        <v>1305</v>
      </c>
      <c r="AM81" s="18">
        <v>10</v>
      </c>
      <c r="AN81" s="18">
        <v>2</v>
      </c>
      <c r="AO81" s="18">
        <v>0</v>
      </c>
      <c r="AP81" s="18">
        <v>125</v>
      </c>
      <c r="AQ81" s="18">
        <v>200</v>
      </c>
      <c r="BW81" s="18" t="s">
        <v>1314</v>
      </c>
      <c r="CS81" s="18" t="s">
        <v>1333</v>
      </c>
      <c r="CT81" s="18">
        <v>1</v>
      </c>
      <c r="CU81" s="18">
        <v>0</v>
      </c>
      <c r="CV81" s="18">
        <v>0</v>
      </c>
      <c r="CW81" s="18">
        <v>0</v>
      </c>
      <c r="EK81" s="18" t="s">
        <v>1372</v>
      </c>
      <c r="EL81" s="18">
        <v>0</v>
      </c>
      <c r="EM81" s="18">
        <v>0</v>
      </c>
      <c r="EN81" s="18">
        <v>0</v>
      </c>
      <c r="EO81" s="18">
        <v>0</v>
      </c>
      <c r="EP81" s="18">
        <v>1</v>
      </c>
      <c r="EQ81" s="18">
        <v>1</v>
      </c>
      <c r="JB81" s="18" t="s">
        <v>1842</v>
      </c>
      <c r="JC81" s="18">
        <v>0</v>
      </c>
      <c r="JD81" s="18">
        <v>0</v>
      </c>
      <c r="JE81" s="18">
        <v>0</v>
      </c>
      <c r="JF81" s="18">
        <v>1</v>
      </c>
      <c r="JG81" s="18">
        <v>1</v>
      </c>
      <c r="JH81" s="18">
        <v>0</v>
      </c>
      <c r="JI81" s="18">
        <v>1</v>
      </c>
      <c r="JJ81" s="18">
        <v>0</v>
      </c>
      <c r="JK81" s="18">
        <v>1</v>
      </c>
      <c r="JL81" s="18">
        <v>1</v>
      </c>
      <c r="JM81" s="18">
        <v>0</v>
      </c>
      <c r="JN81" s="18">
        <v>0</v>
      </c>
      <c r="JO81" s="18">
        <v>0</v>
      </c>
      <c r="JP81" s="18">
        <v>0</v>
      </c>
      <c r="JQ81" s="18">
        <v>1</v>
      </c>
      <c r="JR81" s="18">
        <v>0</v>
      </c>
      <c r="JS81" s="18">
        <v>6</v>
      </c>
      <c r="JT81" s="18">
        <v>8</v>
      </c>
      <c r="LM81" s="18" t="s">
        <v>1467</v>
      </c>
      <c r="LN81" s="18">
        <v>5500</v>
      </c>
      <c r="LO81" s="18" t="s">
        <v>1305</v>
      </c>
      <c r="LR81" s="18">
        <v>25</v>
      </c>
      <c r="LS81" s="18">
        <v>3</v>
      </c>
      <c r="LT81" s="18">
        <v>0</v>
      </c>
      <c r="LU81" s="18">
        <v>200</v>
      </c>
      <c r="LV81" s="18">
        <v>100</v>
      </c>
      <c r="LX81" s="18" t="s">
        <v>1467</v>
      </c>
      <c r="LY81" s="18">
        <v>4500</v>
      </c>
      <c r="LZ81" s="18" t="s">
        <v>1305</v>
      </c>
      <c r="MC81" s="18">
        <v>14</v>
      </c>
      <c r="MD81" s="18">
        <v>2</v>
      </c>
      <c r="ME81" s="18">
        <v>0</v>
      </c>
      <c r="MF81" s="18">
        <v>300</v>
      </c>
      <c r="MG81" s="18">
        <v>250</v>
      </c>
      <c r="MT81" s="18" t="s">
        <v>1467</v>
      </c>
      <c r="MU81" s="18">
        <v>150</v>
      </c>
      <c r="MV81" s="18" t="s">
        <v>1305</v>
      </c>
      <c r="MY81" s="18">
        <v>7</v>
      </c>
      <c r="MZ81" s="18">
        <v>2</v>
      </c>
      <c r="NA81" s="18">
        <v>0</v>
      </c>
      <c r="NB81" s="18">
        <v>350</v>
      </c>
      <c r="NC81" s="18">
        <v>300</v>
      </c>
      <c r="NV81" s="18" t="s">
        <v>1467</v>
      </c>
      <c r="NW81" s="18">
        <v>1750</v>
      </c>
      <c r="NX81" s="18" t="s">
        <v>1305</v>
      </c>
      <c r="OA81" s="18">
        <v>25</v>
      </c>
      <c r="OB81" s="18">
        <v>2</v>
      </c>
      <c r="OC81" s="18">
        <v>0</v>
      </c>
      <c r="OD81" s="18">
        <v>300</v>
      </c>
      <c r="OE81" s="18">
        <v>200</v>
      </c>
      <c r="OG81" s="18" t="s">
        <v>1467</v>
      </c>
      <c r="OH81" s="18">
        <v>3000</v>
      </c>
      <c r="OI81" s="18" t="s">
        <v>1305</v>
      </c>
      <c r="OL81" s="18">
        <v>7</v>
      </c>
      <c r="OM81" s="18">
        <v>3</v>
      </c>
      <c r="ON81" s="18">
        <v>0</v>
      </c>
      <c r="OO81" s="18">
        <v>500</v>
      </c>
      <c r="OP81" s="18">
        <v>350</v>
      </c>
      <c r="QM81" s="18" t="s">
        <v>1467</v>
      </c>
      <c r="QN81" s="18">
        <v>200</v>
      </c>
      <c r="QO81" s="18" t="s">
        <v>1305</v>
      </c>
      <c r="QR81" s="18">
        <v>10</v>
      </c>
      <c r="QS81" s="18">
        <v>1</v>
      </c>
      <c r="QT81" s="18">
        <v>0</v>
      </c>
      <c r="QU81" s="18">
        <v>800</v>
      </c>
      <c r="QV81" s="18">
        <v>500</v>
      </c>
      <c r="QX81" s="18" t="s">
        <v>1314</v>
      </c>
      <c r="SF81" s="18" t="s">
        <v>1333</v>
      </c>
      <c r="SG81" s="18">
        <v>1</v>
      </c>
      <c r="SH81" s="18">
        <v>0</v>
      </c>
      <c r="SI81" s="18">
        <v>0</v>
      </c>
      <c r="SJ81" s="18">
        <v>0</v>
      </c>
      <c r="AQG81" s="18" t="s">
        <v>1372</v>
      </c>
      <c r="AQH81" s="18">
        <v>1</v>
      </c>
      <c r="AQI81" s="18">
        <v>0</v>
      </c>
      <c r="AQJ81" s="18">
        <v>0</v>
      </c>
      <c r="AQK81" s="18">
        <v>0</v>
      </c>
      <c r="AQL81" s="18">
        <v>0</v>
      </c>
      <c r="AQM81" s="18">
        <v>0</v>
      </c>
      <c r="AQN81" s="18">
        <v>0</v>
      </c>
      <c r="AQO81" s="18">
        <v>0</v>
      </c>
      <c r="AQP81" s="18">
        <v>0</v>
      </c>
      <c r="AQQ81" s="18">
        <v>0</v>
      </c>
      <c r="AQS81" s="18" t="s">
        <v>1477</v>
      </c>
      <c r="AQT81" s="18">
        <v>0</v>
      </c>
      <c r="AQU81" s="18">
        <v>0</v>
      </c>
      <c r="AQV81" s="18">
        <v>1</v>
      </c>
      <c r="AQW81" s="18">
        <v>1</v>
      </c>
      <c r="AQX81" s="18">
        <v>0</v>
      </c>
      <c r="AQY81" s="18">
        <v>0</v>
      </c>
      <c r="AQZ81" s="18">
        <v>0</v>
      </c>
      <c r="ARA81" s="18">
        <v>0</v>
      </c>
      <c r="ARB81" s="18">
        <v>0</v>
      </c>
      <c r="ARC81" s="18">
        <v>0</v>
      </c>
      <c r="ARD81" s="18">
        <v>0</v>
      </c>
      <c r="ARF81" s="18" t="s">
        <v>1328</v>
      </c>
      <c r="ARG81" s="18" t="s">
        <v>1314</v>
      </c>
      <c r="ARH81" s="18">
        <v>1</v>
      </c>
      <c r="ARI81" s="18">
        <v>0</v>
      </c>
      <c r="ARJ81" s="18">
        <v>0</v>
      </c>
      <c r="ARK81" s="18">
        <v>0</v>
      </c>
      <c r="ARL81" s="18">
        <v>0</v>
      </c>
      <c r="ARM81" s="18">
        <v>0</v>
      </c>
      <c r="ARO81" s="18" t="s">
        <v>1372</v>
      </c>
      <c r="ARP81" s="18">
        <v>1</v>
      </c>
      <c r="ARQ81" s="18">
        <v>0</v>
      </c>
      <c r="ARR81" s="18">
        <v>0</v>
      </c>
      <c r="ARS81" s="18">
        <v>0</v>
      </c>
      <c r="ART81" s="18">
        <v>0</v>
      </c>
      <c r="ARU81" s="18">
        <v>0</v>
      </c>
      <c r="ARV81" s="18">
        <v>0</v>
      </c>
      <c r="ARW81" s="18">
        <v>0</v>
      </c>
      <c r="ARX81" s="18">
        <v>0</v>
      </c>
      <c r="ARY81" s="18">
        <v>0</v>
      </c>
      <c r="ASB81" s="18" t="s">
        <v>1383</v>
      </c>
      <c r="ASC81" s="18" t="s">
        <v>1372</v>
      </c>
      <c r="ASD81" s="18">
        <v>1</v>
      </c>
      <c r="ASE81" s="18">
        <v>0</v>
      </c>
      <c r="ASF81" s="18">
        <v>0</v>
      </c>
      <c r="ASG81" s="18">
        <v>0</v>
      </c>
      <c r="ASH81" s="18">
        <v>0</v>
      </c>
      <c r="ASI81" s="18">
        <v>0</v>
      </c>
      <c r="ASJ81" s="18">
        <v>0</v>
      </c>
      <c r="ASK81" s="18">
        <v>0</v>
      </c>
      <c r="ASL81" s="18">
        <v>0</v>
      </c>
      <c r="ASN81" s="18" t="s">
        <v>1372</v>
      </c>
      <c r="ASO81" s="18">
        <v>1</v>
      </c>
      <c r="ASP81" s="18">
        <v>0</v>
      </c>
      <c r="ASQ81" s="18">
        <v>0</v>
      </c>
      <c r="ASR81" s="18">
        <v>0</v>
      </c>
      <c r="ASS81" s="18">
        <v>0</v>
      </c>
      <c r="AST81" s="18">
        <v>0</v>
      </c>
      <c r="ASU81" s="18">
        <v>0</v>
      </c>
      <c r="ASV81" s="18">
        <v>0</v>
      </c>
      <c r="ASW81" s="18">
        <v>0</v>
      </c>
      <c r="ASX81" s="18">
        <v>0</v>
      </c>
      <c r="ASZ81" s="18" t="s">
        <v>1372</v>
      </c>
      <c r="ATA81" s="18">
        <v>1</v>
      </c>
      <c r="ATB81" s="18">
        <v>0</v>
      </c>
      <c r="ATC81" s="18">
        <v>0</v>
      </c>
      <c r="ATD81" s="18">
        <v>0</v>
      </c>
      <c r="ATE81" s="18">
        <v>0</v>
      </c>
      <c r="ATF81" s="18">
        <v>0</v>
      </c>
      <c r="ATG81" s="18">
        <v>0</v>
      </c>
      <c r="ATH81" s="18">
        <v>0</v>
      </c>
      <c r="ATI81" s="18">
        <v>0</v>
      </c>
      <c r="ATK81" s="18" t="s">
        <v>1372</v>
      </c>
      <c r="ATL81" s="18">
        <v>1</v>
      </c>
      <c r="ATM81" s="18">
        <v>0</v>
      </c>
      <c r="ATN81" s="18">
        <v>0</v>
      </c>
      <c r="ATO81" s="18">
        <v>0</v>
      </c>
      <c r="ATP81" s="18">
        <v>0</v>
      </c>
      <c r="ATQ81" s="18">
        <v>0</v>
      </c>
      <c r="ATR81" s="18">
        <v>0</v>
      </c>
      <c r="ATS81" s="18">
        <v>0</v>
      </c>
      <c r="ATT81" s="18">
        <v>0</v>
      </c>
      <c r="ATV81" s="18" t="s">
        <v>1316</v>
      </c>
      <c r="ATW81" s="18" t="s">
        <v>1294</v>
      </c>
      <c r="ATY81" s="18" t="s">
        <v>1843</v>
      </c>
      <c r="ATZ81" s="18" t="s">
        <v>1336</v>
      </c>
      <c r="AUA81" s="18" t="s">
        <v>1294</v>
      </c>
      <c r="AUC81" s="18" t="s">
        <v>1844</v>
      </c>
      <c r="AUD81" s="18" t="s">
        <v>1845</v>
      </c>
      <c r="AUF81" s="18" t="s">
        <v>1338</v>
      </c>
      <c r="AUI81" s="18">
        <v>434127141</v>
      </c>
      <c r="AUJ81" s="144">
        <v>45077.329953703702</v>
      </c>
      <c r="AUM81" s="18" t="s">
        <v>1319</v>
      </c>
      <c r="AUN81" s="18" t="s">
        <v>1320</v>
      </c>
      <c r="AUO81" s="18" t="s">
        <v>1321</v>
      </c>
    </row>
    <row r="82" spans="1:534 1125:1237">
      <c r="A82" s="18">
        <v>81</v>
      </c>
      <c r="B82" s="18" t="s">
        <v>1846</v>
      </c>
      <c r="C82" s="144">
        <v>45076</v>
      </c>
      <c r="D82" s="18" t="s">
        <v>1817</v>
      </c>
      <c r="E82" s="18" t="s">
        <v>1818</v>
      </c>
      <c r="F82" s="144">
        <v>45076.553927777772</v>
      </c>
      <c r="G82" s="144">
        <v>45076.566073680558</v>
      </c>
      <c r="H82" s="18" t="s">
        <v>1286</v>
      </c>
      <c r="K82" s="18" t="s">
        <v>1777</v>
      </c>
      <c r="L82" s="144">
        <v>45076</v>
      </c>
      <c r="M82" s="18" t="s">
        <v>1819</v>
      </c>
      <c r="N82" s="18" t="s">
        <v>1820</v>
      </c>
      <c r="O82" s="18" t="s">
        <v>1821</v>
      </c>
      <c r="P82" s="18" t="s">
        <v>1291</v>
      </c>
      <c r="S82" s="18" t="s">
        <v>1781</v>
      </c>
      <c r="T82" s="18" t="s">
        <v>1822</v>
      </c>
      <c r="V82" s="18" t="s">
        <v>1294</v>
      </c>
      <c r="X82" s="18" t="s">
        <v>1485</v>
      </c>
      <c r="AA82" s="18" t="s">
        <v>1372</v>
      </c>
      <c r="AB82" s="18">
        <v>0</v>
      </c>
      <c r="AC82" s="18">
        <v>0</v>
      </c>
      <c r="AD82" s="18">
        <v>0</v>
      </c>
      <c r="AE82" s="18">
        <v>1</v>
      </c>
      <c r="AF82" s="18">
        <v>1</v>
      </c>
      <c r="EK82" s="18" t="s">
        <v>1847</v>
      </c>
      <c r="EL82" s="18">
        <v>0</v>
      </c>
      <c r="EM82" s="18">
        <v>1</v>
      </c>
      <c r="EN82" s="18">
        <v>1</v>
      </c>
      <c r="EO82" s="18">
        <v>1</v>
      </c>
      <c r="EP82" s="18">
        <v>0</v>
      </c>
      <c r="EQ82" s="18">
        <v>3</v>
      </c>
      <c r="FD82" s="18" t="s">
        <v>1467</v>
      </c>
      <c r="FE82" s="18">
        <v>3000</v>
      </c>
      <c r="FF82" s="18" t="s">
        <v>1300</v>
      </c>
      <c r="FI82" s="18">
        <v>7</v>
      </c>
      <c r="FJ82" s="18">
        <v>4</v>
      </c>
      <c r="FK82" s="18">
        <v>0</v>
      </c>
      <c r="FL82" s="18">
        <v>2750</v>
      </c>
      <c r="FM82" s="18">
        <v>2500</v>
      </c>
      <c r="FO82" s="18" t="s">
        <v>1467</v>
      </c>
      <c r="FP82" s="18">
        <v>1500</v>
      </c>
      <c r="FQ82" s="18" t="s">
        <v>1300</v>
      </c>
      <c r="FT82" s="18">
        <v>30</v>
      </c>
      <c r="FU82" s="18">
        <v>3</v>
      </c>
      <c r="FV82" s="18">
        <v>0</v>
      </c>
      <c r="FW82" s="18">
        <v>100</v>
      </c>
      <c r="FX82" s="18">
        <v>100</v>
      </c>
      <c r="FZ82" s="18" t="s">
        <v>1467</v>
      </c>
      <c r="GA82" s="18">
        <v>2000</v>
      </c>
      <c r="GB82" s="18" t="s">
        <v>1300</v>
      </c>
      <c r="GE82" s="18">
        <v>30</v>
      </c>
      <c r="GF82" s="18">
        <v>5</v>
      </c>
      <c r="GG82" s="18">
        <v>0</v>
      </c>
      <c r="GH82" s="18">
        <v>300</v>
      </c>
      <c r="GI82" s="18">
        <v>200</v>
      </c>
      <c r="GK82" s="18" t="s">
        <v>1314</v>
      </c>
      <c r="HH82" s="18" t="s">
        <v>1333</v>
      </c>
      <c r="HI82" s="18">
        <v>1</v>
      </c>
      <c r="HJ82" s="18">
        <v>0</v>
      </c>
      <c r="HK82" s="18">
        <v>0</v>
      </c>
      <c r="HL82" s="18">
        <v>0</v>
      </c>
      <c r="JB82" s="18" t="s">
        <v>1548</v>
      </c>
      <c r="JC82" s="18">
        <v>0</v>
      </c>
      <c r="JD82" s="18">
        <v>0</v>
      </c>
      <c r="JE82" s="18">
        <v>0</v>
      </c>
      <c r="JF82" s="18">
        <v>0</v>
      </c>
      <c r="JG82" s="18">
        <v>0</v>
      </c>
      <c r="JH82" s="18">
        <v>0</v>
      </c>
      <c r="JI82" s="18">
        <v>0</v>
      </c>
      <c r="JJ82" s="18">
        <v>0</v>
      </c>
      <c r="JK82" s="18">
        <v>0</v>
      </c>
      <c r="JL82" s="18">
        <v>0</v>
      </c>
      <c r="JM82" s="18">
        <v>0</v>
      </c>
      <c r="JN82" s="18">
        <v>0</v>
      </c>
      <c r="JO82" s="18">
        <v>1</v>
      </c>
      <c r="JP82" s="18">
        <v>0</v>
      </c>
      <c r="JQ82" s="18">
        <v>0</v>
      </c>
      <c r="JR82" s="18">
        <v>0</v>
      </c>
      <c r="JS82" s="18">
        <v>1</v>
      </c>
      <c r="JT82" s="18">
        <v>5</v>
      </c>
      <c r="PN82" s="18" t="s">
        <v>1467</v>
      </c>
      <c r="PO82" s="18">
        <v>1000</v>
      </c>
      <c r="PP82" s="18" t="s">
        <v>1300</v>
      </c>
      <c r="PS82" s="18">
        <v>25</v>
      </c>
      <c r="PT82" s="18">
        <v>5</v>
      </c>
      <c r="PU82" s="18">
        <v>0</v>
      </c>
      <c r="PV82" s="18">
        <v>300</v>
      </c>
      <c r="PW82" s="18">
        <v>150</v>
      </c>
      <c r="QX82" s="18" t="s">
        <v>1314</v>
      </c>
      <c r="SF82" s="18" t="s">
        <v>1333</v>
      </c>
      <c r="SG82" s="18">
        <v>1</v>
      </c>
      <c r="SH82" s="18">
        <v>0</v>
      </c>
      <c r="SI82" s="18">
        <v>0</v>
      </c>
      <c r="SJ82" s="18">
        <v>0</v>
      </c>
      <c r="AQG82" s="18" t="s">
        <v>1372</v>
      </c>
      <c r="AQH82" s="18">
        <v>1</v>
      </c>
      <c r="AQI82" s="18">
        <v>0</v>
      </c>
      <c r="AQJ82" s="18">
        <v>0</v>
      </c>
      <c r="AQK82" s="18">
        <v>0</v>
      </c>
      <c r="AQL82" s="18">
        <v>0</v>
      </c>
      <c r="AQM82" s="18">
        <v>0</v>
      </c>
      <c r="AQN82" s="18">
        <v>0</v>
      </c>
      <c r="AQO82" s="18">
        <v>0</v>
      </c>
      <c r="AQP82" s="18">
        <v>0</v>
      </c>
      <c r="AQQ82" s="18">
        <v>0</v>
      </c>
      <c r="AQS82" s="18" t="s">
        <v>1477</v>
      </c>
      <c r="AQT82" s="18">
        <v>0</v>
      </c>
      <c r="AQU82" s="18">
        <v>0</v>
      </c>
      <c r="AQV82" s="18">
        <v>1</v>
      </c>
      <c r="AQW82" s="18">
        <v>1</v>
      </c>
      <c r="AQX82" s="18">
        <v>0</v>
      </c>
      <c r="AQY82" s="18">
        <v>0</v>
      </c>
      <c r="AQZ82" s="18">
        <v>0</v>
      </c>
      <c r="ARA82" s="18">
        <v>0</v>
      </c>
      <c r="ARB82" s="18">
        <v>0</v>
      </c>
      <c r="ARC82" s="18">
        <v>0</v>
      </c>
      <c r="ARD82" s="18">
        <v>0</v>
      </c>
      <c r="ARF82" s="18" t="s">
        <v>1328</v>
      </c>
      <c r="ARG82" s="18" t="s">
        <v>1314</v>
      </c>
      <c r="ARH82" s="18">
        <v>1</v>
      </c>
      <c r="ARI82" s="18">
        <v>0</v>
      </c>
      <c r="ARJ82" s="18">
        <v>0</v>
      </c>
      <c r="ARK82" s="18">
        <v>0</v>
      </c>
      <c r="ARL82" s="18">
        <v>0</v>
      </c>
      <c r="ARM82" s="18">
        <v>0</v>
      </c>
      <c r="ARO82" s="18" t="s">
        <v>1372</v>
      </c>
      <c r="ARP82" s="18">
        <v>1</v>
      </c>
      <c r="ARQ82" s="18">
        <v>0</v>
      </c>
      <c r="ARR82" s="18">
        <v>0</v>
      </c>
      <c r="ARS82" s="18">
        <v>0</v>
      </c>
      <c r="ART82" s="18">
        <v>0</v>
      </c>
      <c r="ARU82" s="18">
        <v>0</v>
      </c>
      <c r="ARV82" s="18">
        <v>0</v>
      </c>
      <c r="ARW82" s="18">
        <v>0</v>
      </c>
      <c r="ARX82" s="18">
        <v>0</v>
      </c>
      <c r="ARY82" s="18">
        <v>0</v>
      </c>
      <c r="ASB82" s="18" t="s">
        <v>1383</v>
      </c>
      <c r="ASC82" s="18" t="s">
        <v>1372</v>
      </c>
      <c r="ASD82" s="18">
        <v>1</v>
      </c>
      <c r="ASE82" s="18">
        <v>0</v>
      </c>
      <c r="ASF82" s="18">
        <v>0</v>
      </c>
      <c r="ASG82" s="18">
        <v>0</v>
      </c>
      <c r="ASH82" s="18">
        <v>0</v>
      </c>
      <c r="ASI82" s="18">
        <v>0</v>
      </c>
      <c r="ASJ82" s="18">
        <v>0</v>
      </c>
      <c r="ASK82" s="18">
        <v>0</v>
      </c>
      <c r="ASL82" s="18">
        <v>0</v>
      </c>
      <c r="ASN82" s="18" t="s">
        <v>1372</v>
      </c>
      <c r="ASO82" s="18">
        <v>1</v>
      </c>
      <c r="ASP82" s="18">
        <v>0</v>
      </c>
      <c r="ASQ82" s="18">
        <v>0</v>
      </c>
      <c r="ASR82" s="18">
        <v>0</v>
      </c>
      <c r="ASS82" s="18">
        <v>0</v>
      </c>
      <c r="AST82" s="18">
        <v>0</v>
      </c>
      <c r="ASU82" s="18">
        <v>0</v>
      </c>
      <c r="ASV82" s="18">
        <v>0</v>
      </c>
      <c r="ASW82" s="18">
        <v>0</v>
      </c>
      <c r="ASX82" s="18">
        <v>0</v>
      </c>
      <c r="ASZ82" s="18" t="s">
        <v>1422</v>
      </c>
      <c r="ATA82" s="18">
        <v>0</v>
      </c>
      <c r="ATB82" s="18">
        <v>0</v>
      </c>
      <c r="ATC82" s="18">
        <v>0</v>
      </c>
      <c r="ATD82" s="18">
        <v>0</v>
      </c>
      <c r="ATE82" s="18">
        <v>1</v>
      </c>
      <c r="ATF82" s="18">
        <v>0</v>
      </c>
      <c r="ATG82" s="18">
        <v>0</v>
      </c>
      <c r="ATH82" s="18">
        <v>0</v>
      </c>
      <c r="ATI82" s="18">
        <v>0</v>
      </c>
      <c r="ATK82" s="18" t="s">
        <v>1372</v>
      </c>
      <c r="ATL82" s="18">
        <v>1</v>
      </c>
      <c r="ATM82" s="18">
        <v>0</v>
      </c>
      <c r="ATN82" s="18">
        <v>0</v>
      </c>
      <c r="ATO82" s="18">
        <v>0</v>
      </c>
      <c r="ATP82" s="18">
        <v>0</v>
      </c>
      <c r="ATQ82" s="18">
        <v>0</v>
      </c>
      <c r="ATR82" s="18">
        <v>0</v>
      </c>
      <c r="ATS82" s="18">
        <v>0</v>
      </c>
      <c r="ATT82" s="18">
        <v>0</v>
      </c>
      <c r="ATV82" s="18" t="s">
        <v>1336</v>
      </c>
      <c r="ATW82" s="18" t="s">
        <v>1294</v>
      </c>
      <c r="ATY82" s="18" t="s">
        <v>1848</v>
      </c>
      <c r="ATZ82" s="18" t="s">
        <v>1344</v>
      </c>
      <c r="AUA82" s="18" t="s">
        <v>1294</v>
      </c>
      <c r="AUC82" s="18" t="s">
        <v>1838</v>
      </c>
      <c r="AUD82" s="18" t="s">
        <v>1849</v>
      </c>
      <c r="AUF82" s="18" t="s">
        <v>1338</v>
      </c>
      <c r="AUI82" s="18">
        <v>434127164</v>
      </c>
      <c r="AUJ82" s="144">
        <v>45077.329976851848</v>
      </c>
      <c r="AUM82" s="18" t="s">
        <v>1319</v>
      </c>
      <c r="AUN82" s="18" t="s">
        <v>1320</v>
      </c>
      <c r="AUO82" s="18" t="s">
        <v>1321</v>
      </c>
    </row>
    <row r="83" spans="1:534 1125:1237">
      <c r="A83" s="18">
        <v>82</v>
      </c>
      <c r="B83" s="18" t="s">
        <v>1850</v>
      </c>
      <c r="C83" s="144">
        <v>45076</v>
      </c>
      <c r="D83" s="18" t="s">
        <v>1817</v>
      </c>
      <c r="E83" s="18" t="s">
        <v>1818</v>
      </c>
      <c r="F83" s="144">
        <v>45076.581153622683</v>
      </c>
      <c r="G83" s="144">
        <v>45076.595667939822</v>
      </c>
      <c r="H83" s="18" t="s">
        <v>1286</v>
      </c>
      <c r="K83" s="18" t="s">
        <v>1777</v>
      </c>
      <c r="L83" s="144">
        <v>45076</v>
      </c>
      <c r="M83" s="18" t="s">
        <v>1819</v>
      </c>
      <c r="N83" s="18" t="s">
        <v>1820</v>
      </c>
      <c r="O83" s="18" t="s">
        <v>1821</v>
      </c>
      <c r="P83" s="18" t="s">
        <v>1291</v>
      </c>
      <c r="S83" s="18" t="s">
        <v>1781</v>
      </c>
      <c r="T83" s="18" t="s">
        <v>1822</v>
      </c>
      <c r="V83" s="18" t="s">
        <v>1294</v>
      </c>
      <c r="X83" s="18" t="s">
        <v>1485</v>
      </c>
      <c r="AA83" s="18" t="s">
        <v>1851</v>
      </c>
      <c r="AB83" s="18">
        <v>1</v>
      </c>
      <c r="AC83" s="18">
        <v>1</v>
      </c>
      <c r="AD83" s="18">
        <v>0</v>
      </c>
      <c r="AE83" s="18">
        <v>0</v>
      </c>
      <c r="AF83" s="18">
        <v>2</v>
      </c>
      <c r="AH83" s="18" t="s">
        <v>1467</v>
      </c>
      <c r="AI83" s="18">
        <v>1250</v>
      </c>
      <c r="AJ83" s="18" t="s">
        <v>1300</v>
      </c>
      <c r="AM83" s="18">
        <v>21</v>
      </c>
      <c r="AN83" s="18">
        <v>3</v>
      </c>
      <c r="AO83" s="18">
        <v>0</v>
      </c>
      <c r="AP83" s="18">
        <v>1000</v>
      </c>
      <c r="AQ83" s="18">
        <v>500</v>
      </c>
      <c r="AS83" s="18" t="s">
        <v>1467</v>
      </c>
      <c r="AT83" s="18" t="s">
        <v>1682</v>
      </c>
      <c r="AU83" s="18">
        <v>1</v>
      </c>
      <c r="AV83" s="18">
        <v>0</v>
      </c>
      <c r="AW83" s="18">
        <v>5000</v>
      </c>
      <c r="AY83" s="18" t="s">
        <v>1300</v>
      </c>
      <c r="BB83" s="18">
        <v>30</v>
      </c>
      <c r="BC83" s="18">
        <v>5</v>
      </c>
      <c r="BD83" s="18">
        <v>0</v>
      </c>
      <c r="BE83" s="18">
        <v>500</v>
      </c>
      <c r="BF83" s="18">
        <v>200</v>
      </c>
      <c r="BW83" s="18" t="s">
        <v>1314</v>
      </c>
      <c r="CS83" s="18" t="s">
        <v>1333</v>
      </c>
      <c r="CT83" s="18">
        <v>1</v>
      </c>
      <c r="CU83" s="18">
        <v>0</v>
      </c>
      <c r="CV83" s="18">
        <v>0</v>
      </c>
      <c r="CW83" s="18">
        <v>0</v>
      </c>
      <c r="EK83" s="18" t="s">
        <v>1631</v>
      </c>
      <c r="EL83" s="18">
        <v>1</v>
      </c>
      <c r="EM83" s="18">
        <v>0</v>
      </c>
      <c r="EN83" s="18">
        <v>0</v>
      </c>
      <c r="EO83" s="18">
        <v>0</v>
      </c>
      <c r="EP83" s="18">
        <v>0</v>
      </c>
      <c r="EQ83" s="18">
        <v>1</v>
      </c>
      <c r="ES83" s="18" t="s">
        <v>1467</v>
      </c>
      <c r="ET83" s="18">
        <v>6000</v>
      </c>
      <c r="EU83" s="18" t="s">
        <v>1300</v>
      </c>
      <c r="EX83" s="18">
        <v>45</v>
      </c>
      <c r="EY83" s="18">
        <v>5</v>
      </c>
      <c r="EZ83" s="18">
        <v>0</v>
      </c>
      <c r="FA83" s="18">
        <v>500</v>
      </c>
      <c r="FB83" s="18">
        <v>350</v>
      </c>
      <c r="GK83" s="18" t="s">
        <v>1314</v>
      </c>
      <c r="HH83" s="18" t="s">
        <v>1333</v>
      </c>
      <c r="HI83" s="18">
        <v>1</v>
      </c>
      <c r="HJ83" s="18">
        <v>0</v>
      </c>
      <c r="HK83" s="18">
        <v>0</v>
      </c>
      <c r="HL83" s="18">
        <v>0</v>
      </c>
      <c r="JB83" s="18" t="s">
        <v>1852</v>
      </c>
      <c r="JC83" s="18">
        <v>0</v>
      </c>
      <c r="JD83" s="18">
        <v>0</v>
      </c>
      <c r="JE83" s="18">
        <v>0</v>
      </c>
      <c r="JF83" s="18">
        <v>0</v>
      </c>
      <c r="JG83" s="18">
        <v>0</v>
      </c>
      <c r="JH83" s="18">
        <v>1</v>
      </c>
      <c r="JI83" s="18">
        <v>1</v>
      </c>
      <c r="JJ83" s="18">
        <v>1</v>
      </c>
      <c r="JK83" s="18">
        <v>0</v>
      </c>
      <c r="JL83" s="18">
        <v>0</v>
      </c>
      <c r="JM83" s="18">
        <v>0</v>
      </c>
      <c r="JN83" s="18">
        <v>1</v>
      </c>
      <c r="JO83" s="18">
        <v>0</v>
      </c>
      <c r="JP83" s="18">
        <v>0</v>
      </c>
      <c r="JQ83" s="18">
        <v>0</v>
      </c>
      <c r="JR83" s="18">
        <v>0</v>
      </c>
      <c r="JS83" s="18">
        <v>4</v>
      </c>
      <c r="JT83" s="18">
        <v>7</v>
      </c>
      <c r="MI83" s="18" t="s">
        <v>1467</v>
      </c>
      <c r="MJ83" s="18">
        <v>2000</v>
      </c>
      <c r="MK83" s="18" t="s">
        <v>1300</v>
      </c>
      <c r="MN83" s="18">
        <v>20</v>
      </c>
      <c r="MO83" s="18">
        <v>5</v>
      </c>
      <c r="MP83" s="18">
        <v>0</v>
      </c>
      <c r="MQ83" s="18">
        <v>200</v>
      </c>
      <c r="MR83" s="18">
        <v>150</v>
      </c>
      <c r="MT83" s="18" t="s">
        <v>1467</v>
      </c>
      <c r="MU83" s="18">
        <v>200</v>
      </c>
      <c r="MV83" s="18" t="s">
        <v>1300</v>
      </c>
      <c r="MY83" s="18">
        <v>30</v>
      </c>
      <c r="MZ83" s="18">
        <v>3</v>
      </c>
      <c r="NA83" s="18">
        <v>0</v>
      </c>
      <c r="NB83" s="18">
        <v>750</v>
      </c>
      <c r="NC83" s="18">
        <v>500</v>
      </c>
      <c r="NE83" s="18" t="s">
        <v>1467</v>
      </c>
      <c r="NF83" s="18" t="s">
        <v>1643</v>
      </c>
      <c r="NG83" s="18">
        <v>1</v>
      </c>
      <c r="NH83" s="18">
        <v>1</v>
      </c>
      <c r="NI83" s="18">
        <v>1</v>
      </c>
      <c r="NJ83" s="18">
        <v>1200</v>
      </c>
      <c r="NK83" s="18">
        <v>1750</v>
      </c>
      <c r="NL83" s="18">
        <v>2750</v>
      </c>
      <c r="NM83" s="18" t="s">
        <v>1300</v>
      </c>
      <c r="NP83" s="18">
        <v>21</v>
      </c>
      <c r="NQ83" s="18">
        <v>3</v>
      </c>
      <c r="NR83" s="18">
        <v>0</v>
      </c>
      <c r="NS83" s="18">
        <v>1000</v>
      </c>
      <c r="NT83" s="18">
        <v>500</v>
      </c>
      <c r="PC83" s="18" t="s">
        <v>1467</v>
      </c>
      <c r="PD83" s="18">
        <v>5000</v>
      </c>
      <c r="PE83" s="18" t="s">
        <v>1300</v>
      </c>
      <c r="PH83" s="18">
        <v>45</v>
      </c>
      <c r="PI83" s="18">
        <v>5</v>
      </c>
      <c r="PJ83" s="18">
        <v>0</v>
      </c>
      <c r="PK83" s="18">
        <v>1000</v>
      </c>
      <c r="PL83" s="18">
        <v>500</v>
      </c>
      <c r="QX83" s="18" t="s">
        <v>1314</v>
      </c>
      <c r="SF83" s="18" t="s">
        <v>1333</v>
      </c>
      <c r="SG83" s="18">
        <v>1</v>
      </c>
      <c r="SH83" s="18">
        <v>0</v>
      </c>
      <c r="SI83" s="18">
        <v>0</v>
      </c>
      <c r="SJ83" s="18">
        <v>0</v>
      </c>
      <c r="AQG83" s="18" t="s">
        <v>1372</v>
      </c>
      <c r="AQH83" s="18">
        <v>1</v>
      </c>
      <c r="AQI83" s="18">
        <v>0</v>
      </c>
      <c r="AQJ83" s="18">
        <v>0</v>
      </c>
      <c r="AQK83" s="18">
        <v>0</v>
      </c>
      <c r="AQL83" s="18">
        <v>0</v>
      </c>
      <c r="AQM83" s="18">
        <v>0</v>
      </c>
      <c r="AQN83" s="18">
        <v>0</v>
      </c>
      <c r="AQO83" s="18">
        <v>0</v>
      </c>
      <c r="AQP83" s="18">
        <v>0</v>
      </c>
      <c r="AQQ83" s="18">
        <v>0</v>
      </c>
      <c r="AQS83" s="18" t="s">
        <v>1853</v>
      </c>
      <c r="AQT83" s="18">
        <v>0</v>
      </c>
      <c r="AQU83" s="18">
        <v>0</v>
      </c>
      <c r="AQV83" s="18">
        <v>1</v>
      </c>
      <c r="AQW83" s="18">
        <v>1</v>
      </c>
      <c r="AQX83" s="18">
        <v>0</v>
      </c>
      <c r="AQY83" s="18">
        <v>1</v>
      </c>
      <c r="AQZ83" s="18">
        <v>0</v>
      </c>
      <c r="ARA83" s="18">
        <v>0</v>
      </c>
      <c r="ARB83" s="18">
        <v>0</v>
      </c>
      <c r="ARC83" s="18">
        <v>0</v>
      </c>
      <c r="ARD83" s="18">
        <v>0</v>
      </c>
      <c r="ARF83" s="18" t="s">
        <v>1328</v>
      </c>
      <c r="ARG83" s="18" t="s">
        <v>1314</v>
      </c>
      <c r="ARH83" s="18">
        <v>1</v>
      </c>
      <c r="ARI83" s="18">
        <v>0</v>
      </c>
      <c r="ARJ83" s="18">
        <v>0</v>
      </c>
      <c r="ARK83" s="18">
        <v>0</v>
      </c>
      <c r="ARL83" s="18">
        <v>0</v>
      </c>
      <c r="ARM83" s="18">
        <v>0</v>
      </c>
      <c r="ARO83" s="18" t="s">
        <v>1372</v>
      </c>
      <c r="ARP83" s="18">
        <v>1</v>
      </c>
      <c r="ARQ83" s="18">
        <v>0</v>
      </c>
      <c r="ARR83" s="18">
        <v>0</v>
      </c>
      <c r="ARS83" s="18">
        <v>0</v>
      </c>
      <c r="ART83" s="18">
        <v>0</v>
      </c>
      <c r="ARU83" s="18">
        <v>0</v>
      </c>
      <c r="ARV83" s="18">
        <v>0</v>
      </c>
      <c r="ARW83" s="18">
        <v>0</v>
      </c>
      <c r="ARX83" s="18">
        <v>0</v>
      </c>
      <c r="ARY83" s="18">
        <v>0</v>
      </c>
      <c r="ASB83" s="18" t="s">
        <v>1383</v>
      </c>
      <c r="ASC83" s="18" t="s">
        <v>1372</v>
      </c>
      <c r="ASD83" s="18">
        <v>1</v>
      </c>
      <c r="ASE83" s="18">
        <v>0</v>
      </c>
      <c r="ASF83" s="18">
        <v>0</v>
      </c>
      <c r="ASG83" s="18">
        <v>0</v>
      </c>
      <c r="ASH83" s="18">
        <v>0</v>
      </c>
      <c r="ASI83" s="18">
        <v>0</v>
      </c>
      <c r="ASJ83" s="18">
        <v>0</v>
      </c>
      <c r="ASK83" s="18">
        <v>0</v>
      </c>
      <c r="ASL83" s="18">
        <v>0</v>
      </c>
      <c r="ASN83" s="18" t="s">
        <v>1372</v>
      </c>
      <c r="ASO83" s="18">
        <v>1</v>
      </c>
      <c r="ASP83" s="18">
        <v>0</v>
      </c>
      <c r="ASQ83" s="18">
        <v>0</v>
      </c>
      <c r="ASR83" s="18">
        <v>0</v>
      </c>
      <c r="ASS83" s="18">
        <v>0</v>
      </c>
      <c r="AST83" s="18">
        <v>0</v>
      </c>
      <c r="ASU83" s="18">
        <v>0</v>
      </c>
      <c r="ASV83" s="18">
        <v>0</v>
      </c>
      <c r="ASW83" s="18">
        <v>0</v>
      </c>
      <c r="ASX83" s="18">
        <v>0</v>
      </c>
      <c r="ASZ83" s="18" t="s">
        <v>1372</v>
      </c>
      <c r="ATA83" s="18">
        <v>1</v>
      </c>
      <c r="ATB83" s="18">
        <v>0</v>
      </c>
      <c r="ATC83" s="18">
        <v>0</v>
      </c>
      <c r="ATD83" s="18">
        <v>0</v>
      </c>
      <c r="ATE83" s="18">
        <v>0</v>
      </c>
      <c r="ATF83" s="18">
        <v>0</v>
      </c>
      <c r="ATG83" s="18">
        <v>0</v>
      </c>
      <c r="ATH83" s="18">
        <v>0</v>
      </c>
      <c r="ATI83" s="18">
        <v>0</v>
      </c>
      <c r="ATK83" s="18" t="s">
        <v>1372</v>
      </c>
      <c r="ATL83" s="18">
        <v>1</v>
      </c>
      <c r="ATM83" s="18">
        <v>0</v>
      </c>
      <c r="ATN83" s="18">
        <v>0</v>
      </c>
      <c r="ATO83" s="18">
        <v>0</v>
      </c>
      <c r="ATP83" s="18">
        <v>0</v>
      </c>
      <c r="ATQ83" s="18">
        <v>0</v>
      </c>
      <c r="ATR83" s="18">
        <v>0</v>
      </c>
      <c r="ATS83" s="18">
        <v>0</v>
      </c>
      <c r="ATT83" s="18">
        <v>0</v>
      </c>
      <c r="ATV83" s="18" t="s">
        <v>1316</v>
      </c>
      <c r="ATW83" s="18" t="s">
        <v>1294</v>
      </c>
      <c r="ATY83" s="18" t="s">
        <v>1854</v>
      </c>
      <c r="ATZ83" s="18" t="s">
        <v>1336</v>
      </c>
      <c r="AUA83" s="18" t="s">
        <v>1294</v>
      </c>
      <c r="AUC83" s="18" t="s">
        <v>1855</v>
      </c>
      <c r="AUD83" s="18" t="s">
        <v>1840</v>
      </c>
      <c r="AUF83" s="18" t="s">
        <v>1338</v>
      </c>
      <c r="AUI83" s="18">
        <v>434127185</v>
      </c>
      <c r="AUJ83" s="144">
        <v>45077.33</v>
      </c>
      <c r="AUM83" s="18" t="s">
        <v>1319</v>
      </c>
      <c r="AUN83" s="18" t="s">
        <v>1320</v>
      </c>
      <c r="AUO83" s="18" t="s">
        <v>1321</v>
      </c>
    </row>
    <row r="84" spans="1:534 1125:1237">
      <c r="A84" s="18">
        <v>83</v>
      </c>
      <c r="B84" s="18" t="s">
        <v>1856</v>
      </c>
      <c r="C84" s="144">
        <v>45076</v>
      </c>
      <c r="D84" s="18" t="s">
        <v>1817</v>
      </c>
      <c r="E84" s="18" t="s">
        <v>1818</v>
      </c>
      <c r="F84" s="144">
        <v>45076.617410196763</v>
      </c>
      <c r="G84" s="144">
        <v>45076.638514641207</v>
      </c>
      <c r="H84" s="18" t="s">
        <v>1286</v>
      </c>
      <c r="K84" s="18" t="s">
        <v>1777</v>
      </c>
      <c r="L84" s="144">
        <v>45076</v>
      </c>
      <c r="M84" s="18" t="s">
        <v>1819</v>
      </c>
      <c r="N84" s="18" t="s">
        <v>1820</v>
      </c>
      <c r="O84" s="18" t="s">
        <v>1821</v>
      </c>
      <c r="P84" s="18" t="s">
        <v>1291</v>
      </c>
      <c r="S84" s="18" t="s">
        <v>1781</v>
      </c>
      <c r="T84" s="18" t="s">
        <v>1822</v>
      </c>
      <c r="V84" s="18" t="s">
        <v>1294</v>
      </c>
      <c r="X84" s="18" t="s">
        <v>1485</v>
      </c>
      <c r="AA84" s="18" t="s">
        <v>1372</v>
      </c>
      <c r="AB84" s="18">
        <v>0</v>
      </c>
      <c r="AC84" s="18">
        <v>0</v>
      </c>
      <c r="AD84" s="18">
        <v>0</v>
      </c>
      <c r="AE84" s="18">
        <v>1</v>
      </c>
      <c r="AF84" s="18">
        <v>1</v>
      </c>
      <c r="EK84" s="18" t="s">
        <v>1487</v>
      </c>
      <c r="EL84" s="18">
        <v>1</v>
      </c>
      <c r="EM84" s="18">
        <v>1</v>
      </c>
      <c r="EN84" s="18">
        <v>0</v>
      </c>
      <c r="EO84" s="18">
        <v>0</v>
      </c>
      <c r="EP84" s="18">
        <v>0</v>
      </c>
      <c r="EQ84" s="18">
        <v>2</v>
      </c>
      <c r="ES84" s="18" t="s">
        <v>1467</v>
      </c>
      <c r="ET84" s="18">
        <v>5000</v>
      </c>
      <c r="EU84" s="18" t="s">
        <v>1300</v>
      </c>
      <c r="EX84" s="18">
        <v>30</v>
      </c>
      <c r="EY84" s="18">
        <v>5</v>
      </c>
      <c r="EZ84" s="18">
        <v>0</v>
      </c>
      <c r="FA84" s="18">
        <v>200</v>
      </c>
      <c r="FB84" s="18">
        <v>75</v>
      </c>
      <c r="FD84" s="18" t="s">
        <v>1467</v>
      </c>
      <c r="FE84" s="18">
        <v>3000</v>
      </c>
      <c r="FF84" s="18" t="s">
        <v>1300</v>
      </c>
      <c r="FI84" s="18">
        <v>21</v>
      </c>
      <c r="FJ84" s="18">
        <v>3</v>
      </c>
      <c r="FK84" s="18">
        <v>0</v>
      </c>
      <c r="FL84" s="18">
        <v>60</v>
      </c>
      <c r="FM84" s="18">
        <v>45</v>
      </c>
      <c r="GK84" s="18" t="s">
        <v>1314</v>
      </c>
      <c r="HH84" s="18" t="s">
        <v>1333</v>
      </c>
      <c r="HI84" s="18">
        <v>1</v>
      </c>
      <c r="HJ84" s="18">
        <v>0</v>
      </c>
      <c r="HK84" s="18">
        <v>0</v>
      </c>
      <c r="HL84" s="18">
        <v>0</v>
      </c>
      <c r="JB84" s="18" t="s">
        <v>1857</v>
      </c>
      <c r="JC84" s="18">
        <v>0</v>
      </c>
      <c r="JD84" s="18">
        <v>0</v>
      </c>
      <c r="JE84" s="18">
        <v>0</v>
      </c>
      <c r="JF84" s="18">
        <v>0</v>
      </c>
      <c r="JG84" s="18">
        <v>0</v>
      </c>
      <c r="JH84" s="18">
        <v>0</v>
      </c>
      <c r="JI84" s="18">
        <v>0</v>
      </c>
      <c r="JJ84" s="18">
        <v>0</v>
      </c>
      <c r="JK84" s="18">
        <v>0</v>
      </c>
      <c r="JL84" s="18">
        <v>1</v>
      </c>
      <c r="JM84" s="18">
        <v>0</v>
      </c>
      <c r="JN84" s="18">
        <v>0</v>
      </c>
      <c r="JO84" s="18">
        <v>0</v>
      </c>
      <c r="JP84" s="18">
        <v>0</v>
      </c>
      <c r="JQ84" s="18">
        <v>1</v>
      </c>
      <c r="JR84" s="18">
        <v>0</v>
      </c>
      <c r="JS84" s="18">
        <v>2</v>
      </c>
      <c r="JT84" s="18">
        <v>5</v>
      </c>
      <c r="OG84" s="18" t="s">
        <v>1467</v>
      </c>
      <c r="OH84" s="18">
        <v>3000</v>
      </c>
      <c r="OI84" s="18" t="s">
        <v>1300</v>
      </c>
      <c r="OL84" s="18">
        <v>30</v>
      </c>
      <c r="OM84" s="18">
        <v>3</v>
      </c>
      <c r="ON84" s="18">
        <v>0</v>
      </c>
      <c r="OO84" s="18">
        <v>500</v>
      </c>
      <c r="OP84" s="18">
        <v>300</v>
      </c>
      <c r="QM84" s="18" t="s">
        <v>1467</v>
      </c>
      <c r="QN84" s="18">
        <v>200</v>
      </c>
      <c r="QO84" s="18" t="s">
        <v>1300</v>
      </c>
      <c r="QR84" s="18">
        <v>2</v>
      </c>
      <c r="QS84" s="18">
        <v>4</v>
      </c>
      <c r="QT84" s="18">
        <v>1</v>
      </c>
      <c r="QU84" s="18">
        <v>500</v>
      </c>
      <c r="QV84" s="18">
        <v>500</v>
      </c>
      <c r="QX84" s="18" t="s">
        <v>1314</v>
      </c>
      <c r="SF84" s="18" t="s">
        <v>1333</v>
      </c>
      <c r="SG84" s="18">
        <v>1</v>
      </c>
      <c r="SH84" s="18">
        <v>0</v>
      </c>
      <c r="SI84" s="18">
        <v>0</v>
      </c>
      <c r="SJ84" s="18">
        <v>0</v>
      </c>
      <c r="AQG84" s="18" t="s">
        <v>1372</v>
      </c>
      <c r="AQH84" s="18">
        <v>1</v>
      </c>
      <c r="AQI84" s="18">
        <v>0</v>
      </c>
      <c r="AQJ84" s="18">
        <v>0</v>
      </c>
      <c r="AQK84" s="18">
        <v>0</v>
      </c>
      <c r="AQL84" s="18">
        <v>0</v>
      </c>
      <c r="AQM84" s="18">
        <v>0</v>
      </c>
      <c r="AQN84" s="18">
        <v>0</v>
      </c>
      <c r="AQO84" s="18">
        <v>0</v>
      </c>
      <c r="AQP84" s="18">
        <v>0</v>
      </c>
      <c r="AQQ84" s="18">
        <v>0</v>
      </c>
      <c r="AQS84" s="18" t="s">
        <v>1477</v>
      </c>
      <c r="AQT84" s="18">
        <v>0</v>
      </c>
      <c r="AQU84" s="18">
        <v>0</v>
      </c>
      <c r="AQV84" s="18">
        <v>1</v>
      </c>
      <c r="AQW84" s="18">
        <v>1</v>
      </c>
      <c r="AQX84" s="18">
        <v>0</v>
      </c>
      <c r="AQY84" s="18">
        <v>0</v>
      </c>
      <c r="AQZ84" s="18">
        <v>0</v>
      </c>
      <c r="ARA84" s="18">
        <v>0</v>
      </c>
      <c r="ARB84" s="18">
        <v>0</v>
      </c>
      <c r="ARC84" s="18">
        <v>0</v>
      </c>
      <c r="ARD84" s="18">
        <v>0</v>
      </c>
      <c r="ARF84" s="18" t="s">
        <v>1328</v>
      </c>
      <c r="ARG84" s="18" t="s">
        <v>1314</v>
      </c>
      <c r="ARH84" s="18">
        <v>1</v>
      </c>
      <c r="ARI84" s="18">
        <v>0</v>
      </c>
      <c r="ARJ84" s="18">
        <v>0</v>
      </c>
      <c r="ARK84" s="18">
        <v>0</v>
      </c>
      <c r="ARL84" s="18">
        <v>0</v>
      </c>
      <c r="ARM84" s="18">
        <v>0</v>
      </c>
      <c r="ARO84" s="18" t="s">
        <v>1372</v>
      </c>
      <c r="ARP84" s="18">
        <v>1</v>
      </c>
      <c r="ARQ84" s="18">
        <v>0</v>
      </c>
      <c r="ARR84" s="18">
        <v>0</v>
      </c>
      <c r="ARS84" s="18">
        <v>0</v>
      </c>
      <c r="ART84" s="18">
        <v>0</v>
      </c>
      <c r="ARU84" s="18">
        <v>0</v>
      </c>
      <c r="ARV84" s="18">
        <v>0</v>
      </c>
      <c r="ARW84" s="18">
        <v>0</v>
      </c>
      <c r="ARX84" s="18">
        <v>0</v>
      </c>
      <c r="ARY84" s="18">
        <v>0</v>
      </c>
      <c r="ASB84" s="18" t="s">
        <v>1383</v>
      </c>
      <c r="ASC84" s="18" t="s">
        <v>1372</v>
      </c>
      <c r="ASD84" s="18">
        <v>1</v>
      </c>
      <c r="ASE84" s="18">
        <v>0</v>
      </c>
      <c r="ASF84" s="18">
        <v>0</v>
      </c>
      <c r="ASG84" s="18">
        <v>0</v>
      </c>
      <c r="ASH84" s="18">
        <v>0</v>
      </c>
      <c r="ASI84" s="18">
        <v>0</v>
      </c>
      <c r="ASJ84" s="18">
        <v>0</v>
      </c>
      <c r="ASK84" s="18">
        <v>0</v>
      </c>
      <c r="ASL84" s="18">
        <v>0</v>
      </c>
      <c r="ASN84" s="18" t="s">
        <v>1372</v>
      </c>
      <c r="ASO84" s="18">
        <v>1</v>
      </c>
      <c r="ASP84" s="18">
        <v>0</v>
      </c>
      <c r="ASQ84" s="18">
        <v>0</v>
      </c>
      <c r="ASR84" s="18">
        <v>0</v>
      </c>
      <c r="ASS84" s="18">
        <v>0</v>
      </c>
      <c r="AST84" s="18">
        <v>0</v>
      </c>
      <c r="ASU84" s="18">
        <v>0</v>
      </c>
      <c r="ASV84" s="18">
        <v>0</v>
      </c>
      <c r="ASW84" s="18">
        <v>0</v>
      </c>
      <c r="ASX84" s="18">
        <v>0</v>
      </c>
      <c r="ASZ84" s="18" t="s">
        <v>1372</v>
      </c>
      <c r="ATA84" s="18">
        <v>1</v>
      </c>
      <c r="ATB84" s="18">
        <v>0</v>
      </c>
      <c r="ATC84" s="18">
        <v>0</v>
      </c>
      <c r="ATD84" s="18">
        <v>0</v>
      </c>
      <c r="ATE84" s="18">
        <v>0</v>
      </c>
      <c r="ATF84" s="18">
        <v>0</v>
      </c>
      <c r="ATG84" s="18">
        <v>0</v>
      </c>
      <c r="ATH84" s="18">
        <v>0</v>
      </c>
      <c r="ATI84" s="18">
        <v>0</v>
      </c>
      <c r="ATK84" s="18" t="s">
        <v>1372</v>
      </c>
      <c r="ATL84" s="18">
        <v>1</v>
      </c>
      <c r="ATM84" s="18">
        <v>0</v>
      </c>
      <c r="ATN84" s="18">
        <v>0</v>
      </c>
      <c r="ATO84" s="18">
        <v>0</v>
      </c>
      <c r="ATP84" s="18">
        <v>0</v>
      </c>
      <c r="ATQ84" s="18">
        <v>0</v>
      </c>
      <c r="ATR84" s="18">
        <v>0</v>
      </c>
      <c r="ATS84" s="18">
        <v>0</v>
      </c>
      <c r="ATT84" s="18">
        <v>0</v>
      </c>
      <c r="ATV84" s="18" t="s">
        <v>1316</v>
      </c>
      <c r="ATW84" s="18" t="s">
        <v>1294</v>
      </c>
      <c r="ATY84" s="18" t="s">
        <v>1858</v>
      </c>
      <c r="ATZ84" s="18" t="s">
        <v>1336</v>
      </c>
      <c r="AUA84" s="18" t="s">
        <v>1294</v>
      </c>
      <c r="AUC84" s="18" t="s">
        <v>1838</v>
      </c>
      <c r="AUD84" s="18" t="s">
        <v>1859</v>
      </c>
      <c r="AUF84" s="18" t="s">
        <v>1338</v>
      </c>
      <c r="AUI84" s="18">
        <v>434127212</v>
      </c>
      <c r="AUJ84" s="144">
        <v>45077.330023148148</v>
      </c>
      <c r="AUM84" s="18" t="s">
        <v>1319</v>
      </c>
      <c r="AUN84" s="18" t="s">
        <v>1320</v>
      </c>
      <c r="AUO84" s="18" t="s">
        <v>1321</v>
      </c>
    </row>
    <row r="85" spans="1:534 1125:1237">
      <c r="A85" s="18">
        <v>84</v>
      </c>
      <c r="B85" s="18" t="s">
        <v>1860</v>
      </c>
      <c r="C85" s="144">
        <v>45076</v>
      </c>
      <c r="D85" s="18" t="s">
        <v>1817</v>
      </c>
      <c r="E85" s="18" t="s">
        <v>1861</v>
      </c>
      <c r="F85" s="144">
        <v>45076.394167048609</v>
      </c>
      <c r="G85" s="144">
        <v>45076.407498796303</v>
      </c>
      <c r="H85" s="18" t="s">
        <v>1286</v>
      </c>
      <c r="K85" s="18" t="s">
        <v>1777</v>
      </c>
      <c r="L85" s="144">
        <v>45076</v>
      </c>
      <c r="M85" s="18" t="s">
        <v>1819</v>
      </c>
      <c r="N85" s="18" t="s">
        <v>1820</v>
      </c>
      <c r="O85" s="18" t="s">
        <v>1821</v>
      </c>
      <c r="P85" s="18" t="s">
        <v>1291</v>
      </c>
      <c r="S85" s="18" t="s">
        <v>1781</v>
      </c>
      <c r="T85" s="18" t="s">
        <v>1822</v>
      </c>
      <c r="V85" s="18" t="s">
        <v>1294</v>
      </c>
      <c r="X85" s="18" t="s">
        <v>1295</v>
      </c>
      <c r="AA85" s="18" t="s">
        <v>1372</v>
      </c>
      <c r="AB85" s="18">
        <v>0</v>
      </c>
      <c r="AC85" s="18">
        <v>0</v>
      </c>
      <c r="AD85" s="18">
        <v>0</v>
      </c>
      <c r="AE85" s="18">
        <v>1</v>
      </c>
      <c r="AF85" s="18">
        <v>1</v>
      </c>
      <c r="EK85" s="18" t="s">
        <v>1631</v>
      </c>
      <c r="EL85" s="18">
        <v>1</v>
      </c>
      <c r="EM85" s="18">
        <v>0</v>
      </c>
      <c r="EN85" s="18">
        <v>0</v>
      </c>
      <c r="EO85" s="18">
        <v>0</v>
      </c>
      <c r="EP85" s="18">
        <v>0</v>
      </c>
      <c r="EQ85" s="18">
        <v>1</v>
      </c>
      <c r="ES85" s="18" t="s">
        <v>1298</v>
      </c>
      <c r="ET85" s="18">
        <v>4500</v>
      </c>
      <c r="EU85" s="18" t="s">
        <v>1305</v>
      </c>
      <c r="EX85" s="18">
        <v>30</v>
      </c>
      <c r="EY85" s="18">
        <v>2</v>
      </c>
      <c r="EZ85" s="18">
        <v>0</v>
      </c>
      <c r="FA85" s="18">
        <v>30</v>
      </c>
      <c r="FB85" s="18">
        <v>100</v>
      </c>
      <c r="GK85" s="18" t="s">
        <v>1314</v>
      </c>
      <c r="HH85" s="18" t="s">
        <v>1333</v>
      </c>
      <c r="HI85" s="18">
        <v>1</v>
      </c>
      <c r="HJ85" s="18">
        <v>0</v>
      </c>
      <c r="HK85" s="18">
        <v>0</v>
      </c>
      <c r="HL85" s="18">
        <v>0</v>
      </c>
      <c r="JB85" s="18" t="s">
        <v>1823</v>
      </c>
      <c r="JC85" s="18">
        <v>0</v>
      </c>
      <c r="JD85" s="18">
        <v>0</v>
      </c>
      <c r="JE85" s="18">
        <v>1</v>
      </c>
      <c r="JF85" s="18">
        <v>0</v>
      </c>
      <c r="JG85" s="18">
        <v>0</v>
      </c>
      <c r="JH85" s="18">
        <v>0</v>
      </c>
      <c r="JI85" s="18">
        <v>0</v>
      </c>
      <c r="JJ85" s="18">
        <v>0</v>
      </c>
      <c r="JK85" s="18">
        <v>0</v>
      </c>
      <c r="JL85" s="18">
        <v>0</v>
      </c>
      <c r="JM85" s="18">
        <v>0</v>
      </c>
      <c r="JN85" s="18">
        <v>0</v>
      </c>
      <c r="JO85" s="18">
        <v>0</v>
      </c>
      <c r="JP85" s="18">
        <v>0</v>
      </c>
      <c r="JQ85" s="18">
        <v>0</v>
      </c>
      <c r="JR85" s="18">
        <v>0</v>
      </c>
      <c r="JS85" s="18">
        <v>1</v>
      </c>
      <c r="JT85" s="18">
        <v>3</v>
      </c>
      <c r="KV85" s="18" t="s">
        <v>1467</v>
      </c>
      <c r="KW85" s="18" t="s">
        <v>1824</v>
      </c>
      <c r="KX85" s="18">
        <v>1</v>
      </c>
      <c r="KY85" s="18">
        <v>1</v>
      </c>
      <c r="KZ85" s="18">
        <v>1</v>
      </c>
      <c r="LA85" s="18">
        <v>15000</v>
      </c>
      <c r="LB85" s="18">
        <v>28000</v>
      </c>
      <c r="LC85" s="18">
        <v>35000</v>
      </c>
      <c r="LD85" s="18" t="s">
        <v>1300</v>
      </c>
      <c r="LG85" s="18">
        <v>30</v>
      </c>
      <c r="LH85" s="18">
        <v>2</v>
      </c>
      <c r="LI85" s="18">
        <v>0</v>
      </c>
      <c r="LJ85" s="18">
        <v>20</v>
      </c>
      <c r="LK85" s="18">
        <v>100</v>
      </c>
      <c r="QX85" s="18" t="s">
        <v>1314</v>
      </c>
      <c r="SF85" s="18" t="s">
        <v>1333</v>
      </c>
      <c r="SG85" s="18">
        <v>1</v>
      </c>
      <c r="SH85" s="18">
        <v>0</v>
      </c>
      <c r="SI85" s="18">
        <v>0</v>
      </c>
      <c r="SJ85" s="18">
        <v>0</v>
      </c>
      <c r="AQG85" s="18" t="s">
        <v>1862</v>
      </c>
      <c r="AQH85" s="18">
        <v>0</v>
      </c>
      <c r="AQI85" s="18">
        <v>0</v>
      </c>
      <c r="AQJ85" s="18">
        <v>0</v>
      </c>
      <c r="AQK85" s="18">
        <v>1</v>
      </c>
      <c r="AQL85" s="18">
        <v>0</v>
      </c>
      <c r="AQM85" s="18">
        <v>0</v>
      </c>
      <c r="AQN85" s="18">
        <v>0</v>
      </c>
      <c r="AQO85" s="18">
        <v>0</v>
      </c>
      <c r="AQP85" s="18">
        <v>0</v>
      </c>
      <c r="AQQ85" s="18">
        <v>0</v>
      </c>
      <c r="AQS85" s="18" t="s">
        <v>1406</v>
      </c>
      <c r="AQT85" s="18">
        <v>0</v>
      </c>
      <c r="AQU85" s="18">
        <v>0</v>
      </c>
      <c r="AQV85" s="18">
        <v>1</v>
      </c>
      <c r="AQW85" s="18">
        <v>0</v>
      </c>
      <c r="AQX85" s="18">
        <v>0</v>
      </c>
      <c r="AQY85" s="18">
        <v>0</v>
      </c>
      <c r="AQZ85" s="18">
        <v>0</v>
      </c>
      <c r="ARA85" s="18">
        <v>0</v>
      </c>
      <c r="ARB85" s="18">
        <v>0</v>
      </c>
      <c r="ARC85" s="18">
        <v>0</v>
      </c>
      <c r="ARD85" s="18">
        <v>0</v>
      </c>
      <c r="ARF85" s="18" t="s">
        <v>1328</v>
      </c>
      <c r="ARG85" s="18" t="s">
        <v>1312</v>
      </c>
      <c r="ARH85" s="18">
        <v>0</v>
      </c>
      <c r="ARI85" s="18">
        <v>1</v>
      </c>
      <c r="ARJ85" s="18">
        <v>0</v>
      </c>
      <c r="ARK85" s="18">
        <v>0</v>
      </c>
      <c r="ARL85" s="18">
        <v>0</v>
      </c>
      <c r="ARM85" s="18">
        <v>0</v>
      </c>
      <c r="ARO85" s="18" t="s">
        <v>1372</v>
      </c>
      <c r="ARP85" s="18">
        <v>1</v>
      </c>
      <c r="ARQ85" s="18">
        <v>0</v>
      </c>
      <c r="ARR85" s="18">
        <v>0</v>
      </c>
      <c r="ARS85" s="18">
        <v>0</v>
      </c>
      <c r="ART85" s="18">
        <v>0</v>
      </c>
      <c r="ARU85" s="18">
        <v>0</v>
      </c>
      <c r="ARV85" s="18">
        <v>0</v>
      </c>
      <c r="ARW85" s="18">
        <v>0</v>
      </c>
      <c r="ARX85" s="18">
        <v>0</v>
      </c>
      <c r="ARY85" s="18">
        <v>0</v>
      </c>
      <c r="ASB85" s="18" t="s">
        <v>1383</v>
      </c>
      <c r="ASC85" s="18" t="s">
        <v>1372</v>
      </c>
      <c r="ASD85" s="18">
        <v>1</v>
      </c>
      <c r="ASE85" s="18">
        <v>0</v>
      </c>
      <c r="ASF85" s="18">
        <v>0</v>
      </c>
      <c r="ASG85" s="18">
        <v>0</v>
      </c>
      <c r="ASH85" s="18">
        <v>0</v>
      </c>
      <c r="ASI85" s="18">
        <v>0</v>
      </c>
      <c r="ASJ85" s="18">
        <v>0</v>
      </c>
      <c r="ASK85" s="18">
        <v>0</v>
      </c>
      <c r="ASL85" s="18">
        <v>0</v>
      </c>
      <c r="ASN85" s="18" t="s">
        <v>1372</v>
      </c>
      <c r="ASO85" s="18">
        <v>1</v>
      </c>
      <c r="ASP85" s="18">
        <v>0</v>
      </c>
      <c r="ASQ85" s="18">
        <v>0</v>
      </c>
      <c r="ASR85" s="18">
        <v>0</v>
      </c>
      <c r="ASS85" s="18">
        <v>0</v>
      </c>
      <c r="AST85" s="18">
        <v>0</v>
      </c>
      <c r="ASU85" s="18">
        <v>0</v>
      </c>
      <c r="ASV85" s="18">
        <v>0</v>
      </c>
      <c r="ASW85" s="18">
        <v>0</v>
      </c>
      <c r="ASX85" s="18">
        <v>0</v>
      </c>
      <c r="ASZ85" s="18" t="s">
        <v>1372</v>
      </c>
      <c r="ATA85" s="18">
        <v>1</v>
      </c>
      <c r="ATB85" s="18">
        <v>0</v>
      </c>
      <c r="ATC85" s="18">
        <v>0</v>
      </c>
      <c r="ATD85" s="18">
        <v>0</v>
      </c>
      <c r="ATE85" s="18">
        <v>0</v>
      </c>
      <c r="ATF85" s="18">
        <v>0</v>
      </c>
      <c r="ATG85" s="18">
        <v>0</v>
      </c>
      <c r="ATH85" s="18">
        <v>0</v>
      </c>
      <c r="ATI85" s="18">
        <v>0</v>
      </c>
      <c r="ATK85" s="18" t="s">
        <v>1372</v>
      </c>
      <c r="ATL85" s="18">
        <v>1</v>
      </c>
      <c r="ATM85" s="18">
        <v>0</v>
      </c>
      <c r="ATN85" s="18">
        <v>0</v>
      </c>
      <c r="ATO85" s="18">
        <v>0</v>
      </c>
      <c r="ATP85" s="18">
        <v>0</v>
      </c>
      <c r="ATQ85" s="18">
        <v>0</v>
      </c>
      <c r="ATR85" s="18">
        <v>0</v>
      </c>
      <c r="ATS85" s="18">
        <v>0</v>
      </c>
      <c r="ATT85" s="18">
        <v>0</v>
      </c>
      <c r="ATV85" s="18" t="s">
        <v>1573</v>
      </c>
      <c r="ATW85" s="18" t="s">
        <v>1294</v>
      </c>
      <c r="ATX85" s="18" t="s">
        <v>1863</v>
      </c>
      <c r="ATZ85" s="18" t="s">
        <v>1344</v>
      </c>
      <c r="AUA85" s="18" t="s">
        <v>1314</v>
      </c>
      <c r="AUD85" s="18" t="s">
        <v>1864</v>
      </c>
      <c r="AUF85" s="18" t="s">
        <v>1338</v>
      </c>
      <c r="AUI85" s="18">
        <v>434127956</v>
      </c>
      <c r="AUJ85" s="144">
        <v>45077.330821759257</v>
      </c>
      <c r="AUM85" s="18" t="s">
        <v>1319</v>
      </c>
      <c r="AUN85" s="18" t="s">
        <v>1320</v>
      </c>
      <c r="AUO85" s="18" t="s">
        <v>1321</v>
      </c>
    </row>
    <row r="86" spans="1:534 1125:1237">
      <c r="A86" s="18">
        <v>85</v>
      </c>
      <c r="B86" s="18" t="s">
        <v>1865</v>
      </c>
      <c r="C86" s="144">
        <v>45076</v>
      </c>
      <c r="D86" s="18" t="s">
        <v>1817</v>
      </c>
      <c r="E86" s="18" t="s">
        <v>1861</v>
      </c>
      <c r="F86" s="144">
        <v>45076.407566863432</v>
      </c>
      <c r="G86" s="144">
        <v>45076.427918622678</v>
      </c>
      <c r="H86" s="18" t="s">
        <v>1286</v>
      </c>
      <c r="K86" s="18" t="s">
        <v>1777</v>
      </c>
      <c r="L86" s="144">
        <v>45076</v>
      </c>
      <c r="M86" s="18" t="s">
        <v>1819</v>
      </c>
      <c r="N86" s="18" t="s">
        <v>1820</v>
      </c>
      <c r="O86" s="18" t="s">
        <v>1821</v>
      </c>
      <c r="P86" s="18" t="s">
        <v>1291</v>
      </c>
      <c r="S86" s="18" t="s">
        <v>1781</v>
      </c>
      <c r="T86" s="18" t="s">
        <v>1822</v>
      </c>
      <c r="V86" s="18" t="s">
        <v>1294</v>
      </c>
      <c r="X86" s="18" t="s">
        <v>1295</v>
      </c>
      <c r="AA86" s="18" t="s">
        <v>1372</v>
      </c>
      <c r="AB86" s="18">
        <v>0</v>
      </c>
      <c r="AC86" s="18">
        <v>0</v>
      </c>
      <c r="AD86" s="18">
        <v>0</v>
      </c>
      <c r="AE86" s="18">
        <v>1</v>
      </c>
      <c r="AF86" s="18">
        <v>1</v>
      </c>
      <c r="EK86" s="18" t="s">
        <v>1372</v>
      </c>
      <c r="EL86" s="18">
        <v>0</v>
      </c>
      <c r="EM86" s="18">
        <v>0</v>
      </c>
      <c r="EN86" s="18">
        <v>0</v>
      </c>
      <c r="EO86" s="18">
        <v>0</v>
      </c>
      <c r="EP86" s="18">
        <v>1</v>
      </c>
      <c r="EQ86" s="18">
        <v>1</v>
      </c>
      <c r="JB86" s="18" t="s">
        <v>1595</v>
      </c>
      <c r="JC86" s="18">
        <v>0</v>
      </c>
      <c r="JD86" s="18">
        <v>0</v>
      </c>
      <c r="JE86" s="18">
        <v>0</v>
      </c>
      <c r="JF86" s="18">
        <v>0</v>
      </c>
      <c r="JG86" s="18">
        <v>0</v>
      </c>
      <c r="JH86" s="18">
        <v>0</v>
      </c>
      <c r="JI86" s="18">
        <v>0</v>
      </c>
      <c r="JJ86" s="18">
        <v>0</v>
      </c>
      <c r="JK86" s="18">
        <v>0</v>
      </c>
      <c r="JL86" s="18">
        <v>1</v>
      </c>
      <c r="JM86" s="18">
        <v>0</v>
      </c>
      <c r="JN86" s="18">
        <v>0</v>
      </c>
      <c r="JO86" s="18">
        <v>0</v>
      </c>
      <c r="JP86" s="18">
        <v>0</v>
      </c>
      <c r="JQ86" s="18">
        <v>0</v>
      </c>
      <c r="JR86" s="18">
        <v>0</v>
      </c>
      <c r="JS86" s="18">
        <v>1</v>
      </c>
      <c r="JT86" s="18">
        <v>3</v>
      </c>
      <c r="OG86" s="18" t="s">
        <v>1298</v>
      </c>
      <c r="OH86" s="18">
        <v>3000</v>
      </c>
      <c r="OI86" s="18" t="s">
        <v>1305</v>
      </c>
      <c r="OL86" s="18">
        <v>30</v>
      </c>
      <c r="OM86" s="18">
        <v>1</v>
      </c>
      <c r="ON86" s="18">
        <v>0</v>
      </c>
      <c r="OO86" s="18">
        <v>200</v>
      </c>
      <c r="OP86" s="18">
        <v>500</v>
      </c>
      <c r="QX86" s="18" t="s">
        <v>1314</v>
      </c>
      <c r="SF86" s="18" t="s">
        <v>1333</v>
      </c>
      <c r="SG86" s="18">
        <v>1</v>
      </c>
      <c r="SH86" s="18">
        <v>0</v>
      </c>
      <c r="SI86" s="18">
        <v>0</v>
      </c>
      <c r="SJ86" s="18">
        <v>0</v>
      </c>
      <c r="AQG86" s="18" t="s">
        <v>1862</v>
      </c>
      <c r="AQH86" s="18">
        <v>0</v>
      </c>
      <c r="AQI86" s="18">
        <v>0</v>
      </c>
      <c r="AQJ86" s="18">
        <v>0</v>
      </c>
      <c r="AQK86" s="18">
        <v>1</v>
      </c>
      <c r="AQL86" s="18">
        <v>0</v>
      </c>
      <c r="AQM86" s="18">
        <v>0</v>
      </c>
      <c r="AQN86" s="18">
        <v>0</v>
      </c>
      <c r="AQO86" s="18">
        <v>0</v>
      </c>
      <c r="AQP86" s="18">
        <v>0</v>
      </c>
      <c r="AQQ86" s="18">
        <v>0</v>
      </c>
      <c r="AQS86" s="18" t="s">
        <v>1406</v>
      </c>
      <c r="AQT86" s="18">
        <v>0</v>
      </c>
      <c r="AQU86" s="18">
        <v>0</v>
      </c>
      <c r="AQV86" s="18">
        <v>1</v>
      </c>
      <c r="AQW86" s="18">
        <v>0</v>
      </c>
      <c r="AQX86" s="18">
        <v>0</v>
      </c>
      <c r="AQY86" s="18">
        <v>0</v>
      </c>
      <c r="AQZ86" s="18">
        <v>0</v>
      </c>
      <c r="ARA86" s="18">
        <v>0</v>
      </c>
      <c r="ARB86" s="18">
        <v>0</v>
      </c>
      <c r="ARC86" s="18">
        <v>0</v>
      </c>
      <c r="ARD86" s="18">
        <v>0</v>
      </c>
      <c r="ARF86" s="18" t="s">
        <v>1328</v>
      </c>
      <c r="ARG86" s="18" t="s">
        <v>1312</v>
      </c>
      <c r="ARH86" s="18">
        <v>0</v>
      </c>
      <c r="ARI86" s="18">
        <v>1</v>
      </c>
      <c r="ARJ86" s="18">
        <v>0</v>
      </c>
      <c r="ARK86" s="18">
        <v>0</v>
      </c>
      <c r="ARL86" s="18">
        <v>0</v>
      </c>
      <c r="ARM86" s="18">
        <v>0</v>
      </c>
      <c r="ARO86" s="18" t="s">
        <v>1372</v>
      </c>
      <c r="ARP86" s="18">
        <v>1</v>
      </c>
      <c r="ARQ86" s="18">
        <v>0</v>
      </c>
      <c r="ARR86" s="18">
        <v>0</v>
      </c>
      <c r="ARS86" s="18">
        <v>0</v>
      </c>
      <c r="ART86" s="18">
        <v>0</v>
      </c>
      <c r="ARU86" s="18">
        <v>0</v>
      </c>
      <c r="ARV86" s="18">
        <v>0</v>
      </c>
      <c r="ARW86" s="18">
        <v>0</v>
      </c>
      <c r="ARX86" s="18">
        <v>0</v>
      </c>
      <c r="ARY86" s="18">
        <v>0</v>
      </c>
      <c r="ASB86" s="18" t="s">
        <v>1383</v>
      </c>
      <c r="ASC86" s="18" t="s">
        <v>1372</v>
      </c>
      <c r="ASD86" s="18">
        <v>1</v>
      </c>
      <c r="ASE86" s="18">
        <v>0</v>
      </c>
      <c r="ASF86" s="18">
        <v>0</v>
      </c>
      <c r="ASG86" s="18">
        <v>0</v>
      </c>
      <c r="ASH86" s="18">
        <v>0</v>
      </c>
      <c r="ASI86" s="18">
        <v>0</v>
      </c>
      <c r="ASJ86" s="18">
        <v>0</v>
      </c>
      <c r="ASK86" s="18">
        <v>0</v>
      </c>
      <c r="ASL86" s="18">
        <v>0</v>
      </c>
      <c r="ASN86" s="18" t="s">
        <v>1372</v>
      </c>
      <c r="ASO86" s="18">
        <v>1</v>
      </c>
      <c r="ASP86" s="18">
        <v>0</v>
      </c>
      <c r="ASQ86" s="18">
        <v>0</v>
      </c>
      <c r="ASR86" s="18">
        <v>0</v>
      </c>
      <c r="ASS86" s="18">
        <v>0</v>
      </c>
      <c r="AST86" s="18">
        <v>0</v>
      </c>
      <c r="ASU86" s="18">
        <v>0</v>
      </c>
      <c r="ASV86" s="18">
        <v>0</v>
      </c>
      <c r="ASW86" s="18">
        <v>0</v>
      </c>
      <c r="ASX86" s="18">
        <v>0</v>
      </c>
      <c r="ASZ86" s="18" t="s">
        <v>1372</v>
      </c>
      <c r="ATA86" s="18">
        <v>1</v>
      </c>
      <c r="ATB86" s="18">
        <v>0</v>
      </c>
      <c r="ATC86" s="18">
        <v>0</v>
      </c>
      <c r="ATD86" s="18">
        <v>0</v>
      </c>
      <c r="ATE86" s="18">
        <v>0</v>
      </c>
      <c r="ATF86" s="18">
        <v>0</v>
      </c>
      <c r="ATG86" s="18">
        <v>0</v>
      </c>
      <c r="ATH86" s="18">
        <v>0</v>
      </c>
      <c r="ATI86" s="18">
        <v>0</v>
      </c>
      <c r="ATK86" s="18" t="s">
        <v>1372</v>
      </c>
      <c r="ATL86" s="18">
        <v>1</v>
      </c>
      <c r="ATM86" s="18">
        <v>0</v>
      </c>
      <c r="ATN86" s="18">
        <v>0</v>
      </c>
      <c r="ATO86" s="18">
        <v>0</v>
      </c>
      <c r="ATP86" s="18">
        <v>0</v>
      </c>
      <c r="ATQ86" s="18">
        <v>0</v>
      </c>
      <c r="ATR86" s="18">
        <v>0</v>
      </c>
      <c r="ATS86" s="18">
        <v>0</v>
      </c>
      <c r="ATT86" s="18">
        <v>0</v>
      </c>
      <c r="ATV86" s="18" t="s">
        <v>1573</v>
      </c>
      <c r="ATW86" s="18" t="s">
        <v>1294</v>
      </c>
      <c r="ATX86" s="18" t="s">
        <v>1866</v>
      </c>
      <c r="ATZ86" s="18" t="s">
        <v>1344</v>
      </c>
      <c r="AUA86" s="18" t="s">
        <v>1314</v>
      </c>
      <c r="AUD86" s="18" t="s">
        <v>1867</v>
      </c>
      <c r="AUF86" s="18" t="s">
        <v>1338</v>
      </c>
      <c r="AUI86" s="18">
        <v>434127972</v>
      </c>
      <c r="AUJ86" s="144">
        <v>45077.33084490741</v>
      </c>
      <c r="AUM86" s="18" t="s">
        <v>1319</v>
      </c>
      <c r="AUN86" s="18" t="s">
        <v>1320</v>
      </c>
      <c r="AUO86" s="18" t="s">
        <v>1321</v>
      </c>
    </row>
    <row r="87" spans="1:534 1125:1237">
      <c r="A87" s="18">
        <v>86</v>
      </c>
      <c r="B87" s="18" t="s">
        <v>1868</v>
      </c>
      <c r="C87" s="144">
        <v>45076</v>
      </c>
      <c r="D87" s="18" t="s">
        <v>1817</v>
      </c>
      <c r="E87" s="18" t="s">
        <v>1861</v>
      </c>
      <c r="F87" s="144">
        <v>45076.428094282412</v>
      </c>
      <c r="G87" s="144">
        <v>45076.456133136577</v>
      </c>
      <c r="H87" s="18" t="s">
        <v>1286</v>
      </c>
      <c r="K87" s="18" t="s">
        <v>1777</v>
      </c>
      <c r="L87" s="144">
        <v>45076</v>
      </c>
      <c r="M87" s="18" t="s">
        <v>1819</v>
      </c>
      <c r="N87" s="18" t="s">
        <v>1820</v>
      </c>
      <c r="O87" s="18" t="s">
        <v>1821</v>
      </c>
      <c r="P87" s="18" t="s">
        <v>1291</v>
      </c>
      <c r="S87" s="18" t="s">
        <v>1781</v>
      </c>
      <c r="T87" s="18" t="s">
        <v>1822</v>
      </c>
      <c r="V87" s="18" t="s">
        <v>1294</v>
      </c>
      <c r="X87" s="18" t="s">
        <v>1485</v>
      </c>
      <c r="AA87" s="18" t="s">
        <v>1412</v>
      </c>
      <c r="AB87" s="18">
        <v>0</v>
      </c>
      <c r="AC87" s="18">
        <v>0</v>
      </c>
      <c r="AD87" s="18">
        <v>1</v>
      </c>
      <c r="AE87" s="18">
        <v>0</v>
      </c>
      <c r="AF87" s="18">
        <v>1</v>
      </c>
      <c r="BH87" s="18" t="s">
        <v>1467</v>
      </c>
      <c r="BI87" s="18" t="s">
        <v>1499</v>
      </c>
      <c r="BJ87" s="18">
        <v>1</v>
      </c>
      <c r="BK87" s="18">
        <v>1</v>
      </c>
      <c r="BL87" s="18">
        <v>300</v>
      </c>
      <c r="BM87" s="18">
        <v>500</v>
      </c>
      <c r="BN87" s="18" t="s">
        <v>1305</v>
      </c>
      <c r="BQ87" s="18">
        <v>20</v>
      </c>
      <c r="BR87" s="18">
        <v>1</v>
      </c>
      <c r="BS87" s="18">
        <v>0</v>
      </c>
      <c r="BT87" s="18">
        <v>500</v>
      </c>
      <c r="BU87" s="18">
        <v>1000</v>
      </c>
      <c r="BW87" s="18" t="s">
        <v>1314</v>
      </c>
      <c r="CS87" s="18" t="s">
        <v>1333</v>
      </c>
      <c r="CT87" s="18">
        <v>1</v>
      </c>
      <c r="CU87" s="18">
        <v>0</v>
      </c>
      <c r="CV87" s="18">
        <v>0</v>
      </c>
      <c r="CW87" s="18">
        <v>0</v>
      </c>
      <c r="EK87" s="18" t="s">
        <v>1631</v>
      </c>
      <c r="EL87" s="18">
        <v>1</v>
      </c>
      <c r="EM87" s="18">
        <v>0</v>
      </c>
      <c r="EN87" s="18">
        <v>0</v>
      </c>
      <c r="EO87" s="18">
        <v>0</v>
      </c>
      <c r="EP87" s="18">
        <v>0</v>
      </c>
      <c r="EQ87" s="18">
        <v>1</v>
      </c>
      <c r="ES87" s="18" t="s">
        <v>1467</v>
      </c>
      <c r="ET87" s="18">
        <v>5000</v>
      </c>
      <c r="EU87" s="18" t="s">
        <v>1305</v>
      </c>
      <c r="EX87" s="18">
        <v>30</v>
      </c>
      <c r="EY87" s="18">
        <v>1</v>
      </c>
      <c r="EZ87" s="18">
        <v>0</v>
      </c>
      <c r="FA87" s="18">
        <v>100</v>
      </c>
      <c r="FB87" s="18">
        <v>2000</v>
      </c>
      <c r="GK87" s="18" t="s">
        <v>1314</v>
      </c>
      <c r="HH87" s="18" t="s">
        <v>1333</v>
      </c>
      <c r="HI87" s="18">
        <v>1</v>
      </c>
      <c r="HJ87" s="18">
        <v>0</v>
      </c>
      <c r="HK87" s="18">
        <v>0</v>
      </c>
      <c r="HL87" s="18">
        <v>0</v>
      </c>
      <c r="JB87" s="18" t="s">
        <v>1548</v>
      </c>
      <c r="JC87" s="18">
        <v>0</v>
      </c>
      <c r="JD87" s="18">
        <v>0</v>
      </c>
      <c r="JE87" s="18">
        <v>0</v>
      </c>
      <c r="JF87" s="18">
        <v>0</v>
      </c>
      <c r="JG87" s="18">
        <v>0</v>
      </c>
      <c r="JH87" s="18">
        <v>0</v>
      </c>
      <c r="JI87" s="18">
        <v>0</v>
      </c>
      <c r="JJ87" s="18">
        <v>0</v>
      </c>
      <c r="JK87" s="18">
        <v>0</v>
      </c>
      <c r="JL87" s="18">
        <v>0</v>
      </c>
      <c r="JM87" s="18">
        <v>0</v>
      </c>
      <c r="JN87" s="18">
        <v>0</v>
      </c>
      <c r="JO87" s="18">
        <v>1</v>
      </c>
      <c r="JP87" s="18">
        <v>0</v>
      </c>
      <c r="JQ87" s="18">
        <v>0</v>
      </c>
      <c r="JR87" s="18">
        <v>0</v>
      </c>
      <c r="JS87" s="18">
        <v>1</v>
      </c>
      <c r="JT87" s="18">
        <v>3</v>
      </c>
      <c r="PN87" s="18" t="s">
        <v>1467</v>
      </c>
      <c r="PO87" s="18">
        <v>1250</v>
      </c>
      <c r="PP87" s="18" t="s">
        <v>1305</v>
      </c>
      <c r="PS87" s="18">
        <v>30</v>
      </c>
      <c r="PT87" s="18">
        <v>1</v>
      </c>
      <c r="PU87" s="18">
        <v>0</v>
      </c>
      <c r="PV87" s="18">
        <v>90</v>
      </c>
      <c r="PW87" s="18">
        <v>500</v>
      </c>
      <c r="QX87" s="18" t="s">
        <v>1314</v>
      </c>
      <c r="SF87" s="18" t="s">
        <v>1324</v>
      </c>
      <c r="SG87" s="18">
        <v>0</v>
      </c>
      <c r="SH87" s="18">
        <v>1</v>
      </c>
      <c r="SI87" s="18">
        <v>0</v>
      </c>
      <c r="SJ87" s="18">
        <v>0</v>
      </c>
      <c r="SK87" s="18" t="s">
        <v>1548</v>
      </c>
      <c r="SL87" s="18">
        <v>0</v>
      </c>
      <c r="SM87" s="18">
        <v>0</v>
      </c>
      <c r="SN87" s="18">
        <v>0</v>
      </c>
      <c r="SO87" s="18">
        <v>0</v>
      </c>
      <c r="SP87" s="18">
        <v>0</v>
      </c>
      <c r="SQ87" s="18">
        <v>0</v>
      </c>
      <c r="SR87" s="18">
        <v>0</v>
      </c>
      <c r="SS87" s="18">
        <v>0</v>
      </c>
      <c r="ST87" s="18">
        <v>0</v>
      </c>
      <c r="SU87" s="18">
        <v>0</v>
      </c>
      <c r="SV87" s="18">
        <v>0</v>
      </c>
      <c r="SW87" s="18">
        <v>0</v>
      </c>
      <c r="SX87" s="18">
        <v>1</v>
      </c>
      <c r="SY87" s="18">
        <v>0</v>
      </c>
      <c r="SZ87" s="18">
        <v>0</v>
      </c>
      <c r="TA87" s="18">
        <v>0</v>
      </c>
      <c r="TB87" s="18" t="s">
        <v>1869</v>
      </c>
      <c r="TC87" s="18">
        <v>0</v>
      </c>
      <c r="TD87" s="18">
        <v>0</v>
      </c>
      <c r="TE87" s="18">
        <v>0</v>
      </c>
      <c r="TF87" s="18">
        <v>0</v>
      </c>
      <c r="TG87" s="18">
        <v>0</v>
      </c>
      <c r="TH87" s="18">
        <v>1</v>
      </c>
      <c r="TI87" s="18">
        <v>0</v>
      </c>
      <c r="TJ87" s="18">
        <v>0</v>
      </c>
      <c r="TK87" s="18">
        <v>0</v>
      </c>
      <c r="TL87" s="18">
        <v>0</v>
      </c>
      <c r="TM87" s="18">
        <v>0</v>
      </c>
      <c r="TN87" s="18">
        <v>0</v>
      </c>
      <c r="AQG87" s="18" t="s">
        <v>1862</v>
      </c>
      <c r="AQH87" s="18">
        <v>0</v>
      </c>
      <c r="AQI87" s="18">
        <v>0</v>
      </c>
      <c r="AQJ87" s="18">
        <v>0</v>
      </c>
      <c r="AQK87" s="18">
        <v>1</v>
      </c>
      <c r="AQL87" s="18">
        <v>0</v>
      </c>
      <c r="AQM87" s="18">
        <v>0</v>
      </c>
      <c r="AQN87" s="18">
        <v>0</v>
      </c>
      <c r="AQO87" s="18">
        <v>0</v>
      </c>
      <c r="AQP87" s="18">
        <v>0</v>
      </c>
      <c r="AQQ87" s="18">
        <v>0</v>
      </c>
      <c r="AQS87" s="18" t="s">
        <v>1406</v>
      </c>
      <c r="AQT87" s="18">
        <v>0</v>
      </c>
      <c r="AQU87" s="18">
        <v>0</v>
      </c>
      <c r="AQV87" s="18">
        <v>1</v>
      </c>
      <c r="AQW87" s="18">
        <v>0</v>
      </c>
      <c r="AQX87" s="18">
        <v>0</v>
      </c>
      <c r="AQY87" s="18">
        <v>0</v>
      </c>
      <c r="AQZ87" s="18">
        <v>0</v>
      </c>
      <c r="ARA87" s="18">
        <v>0</v>
      </c>
      <c r="ARB87" s="18">
        <v>0</v>
      </c>
      <c r="ARC87" s="18">
        <v>0</v>
      </c>
      <c r="ARD87" s="18">
        <v>0</v>
      </c>
      <c r="ARF87" s="18" t="s">
        <v>1328</v>
      </c>
      <c r="ARG87" s="18" t="s">
        <v>1312</v>
      </c>
      <c r="ARH87" s="18">
        <v>0</v>
      </c>
      <c r="ARI87" s="18">
        <v>1</v>
      </c>
      <c r="ARJ87" s="18">
        <v>0</v>
      </c>
      <c r="ARK87" s="18">
        <v>0</v>
      </c>
      <c r="ARL87" s="18">
        <v>0</v>
      </c>
      <c r="ARM87" s="18">
        <v>0</v>
      </c>
      <c r="ARO87" s="18" t="s">
        <v>1372</v>
      </c>
      <c r="ARP87" s="18">
        <v>1</v>
      </c>
      <c r="ARQ87" s="18">
        <v>0</v>
      </c>
      <c r="ARR87" s="18">
        <v>0</v>
      </c>
      <c r="ARS87" s="18">
        <v>0</v>
      </c>
      <c r="ART87" s="18">
        <v>0</v>
      </c>
      <c r="ARU87" s="18">
        <v>0</v>
      </c>
      <c r="ARV87" s="18">
        <v>0</v>
      </c>
      <c r="ARW87" s="18">
        <v>0</v>
      </c>
      <c r="ARX87" s="18">
        <v>0</v>
      </c>
      <c r="ARY87" s="18">
        <v>0</v>
      </c>
      <c r="ASB87" s="18" t="s">
        <v>1383</v>
      </c>
      <c r="ASC87" s="18" t="s">
        <v>1372</v>
      </c>
      <c r="ASD87" s="18">
        <v>1</v>
      </c>
      <c r="ASE87" s="18">
        <v>0</v>
      </c>
      <c r="ASF87" s="18">
        <v>0</v>
      </c>
      <c r="ASG87" s="18">
        <v>0</v>
      </c>
      <c r="ASH87" s="18">
        <v>0</v>
      </c>
      <c r="ASI87" s="18">
        <v>0</v>
      </c>
      <c r="ASJ87" s="18">
        <v>0</v>
      </c>
      <c r="ASK87" s="18">
        <v>0</v>
      </c>
      <c r="ASL87" s="18">
        <v>0</v>
      </c>
      <c r="ASN87" s="18" t="s">
        <v>1372</v>
      </c>
      <c r="ASO87" s="18">
        <v>1</v>
      </c>
      <c r="ASP87" s="18">
        <v>0</v>
      </c>
      <c r="ASQ87" s="18">
        <v>0</v>
      </c>
      <c r="ASR87" s="18">
        <v>0</v>
      </c>
      <c r="ASS87" s="18">
        <v>0</v>
      </c>
      <c r="AST87" s="18">
        <v>0</v>
      </c>
      <c r="ASU87" s="18">
        <v>0</v>
      </c>
      <c r="ASV87" s="18">
        <v>0</v>
      </c>
      <c r="ASW87" s="18">
        <v>0</v>
      </c>
      <c r="ASX87" s="18">
        <v>0</v>
      </c>
      <c r="ASZ87" s="18" t="s">
        <v>1372</v>
      </c>
      <c r="ATA87" s="18">
        <v>1</v>
      </c>
      <c r="ATB87" s="18">
        <v>0</v>
      </c>
      <c r="ATC87" s="18">
        <v>0</v>
      </c>
      <c r="ATD87" s="18">
        <v>0</v>
      </c>
      <c r="ATE87" s="18">
        <v>0</v>
      </c>
      <c r="ATF87" s="18">
        <v>0</v>
      </c>
      <c r="ATG87" s="18">
        <v>0</v>
      </c>
      <c r="ATH87" s="18">
        <v>0</v>
      </c>
      <c r="ATI87" s="18">
        <v>0</v>
      </c>
      <c r="ATK87" s="18" t="s">
        <v>1372</v>
      </c>
      <c r="ATL87" s="18">
        <v>1</v>
      </c>
      <c r="ATM87" s="18">
        <v>0</v>
      </c>
      <c r="ATN87" s="18">
        <v>0</v>
      </c>
      <c r="ATO87" s="18">
        <v>0</v>
      </c>
      <c r="ATP87" s="18">
        <v>0</v>
      </c>
      <c r="ATQ87" s="18">
        <v>0</v>
      </c>
      <c r="ATR87" s="18">
        <v>0</v>
      </c>
      <c r="ATS87" s="18">
        <v>0</v>
      </c>
      <c r="ATT87" s="18">
        <v>0</v>
      </c>
      <c r="ATV87" s="18" t="s">
        <v>1699</v>
      </c>
      <c r="ATW87" s="18" t="s">
        <v>1294</v>
      </c>
      <c r="ATX87" s="18" t="s">
        <v>1870</v>
      </c>
      <c r="ATZ87" s="18" t="s">
        <v>1790</v>
      </c>
      <c r="AUD87" s="18" t="s">
        <v>1871</v>
      </c>
      <c r="AUI87" s="18">
        <v>434127986</v>
      </c>
      <c r="AUJ87" s="144">
        <v>45077.33085648148</v>
      </c>
      <c r="AUM87" s="18" t="s">
        <v>1319</v>
      </c>
      <c r="AUN87" s="18" t="s">
        <v>1320</v>
      </c>
      <c r="AUO87" s="18" t="s">
        <v>1321</v>
      </c>
    </row>
    <row r="88" spans="1:534 1125:1237">
      <c r="A88" s="18">
        <v>87</v>
      </c>
      <c r="B88" s="18" t="s">
        <v>1872</v>
      </c>
      <c r="C88" s="144">
        <v>45076</v>
      </c>
      <c r="D88" s="18" t="s">
        <v>1817</v>
      </c>
      <c r="E88" s="18" t="s">
        <v>1861</v>
      </c>
      <c r="F88" s="144">
        <v>45076.46692165509</v>
      </c>
      <c r="G88" s="144">
        <v>45076.480467731482</v>
      </c>
      <c r="H88" s="18" t="s">
        <v>1286</v>
      </c>
      <c r="K88" s="18" t="s">
        <v>1777</v>
      </c>
      <c r="L88" s="144">
        <v>45076</v>
      </c>
      <c r="M88" s="18" t="s">
        <v>1819</v>
      </c>
      <c r="N88" s="18" t="s">
        <v>1820</v>
      </c>
      <c r="O88" s="18" t="s">
        <v>1821</v>
      </c>
      <c r="P88" s="18" t="s">
        <v>1291</v>
      </c>
      <c r="S88" s="18" t="s">
        <v>1781</v>
      </c>
      <c r="T88" s="18" t="s">
        <v>1822</v>
      </c>
      <c r="V88" s="18" t="s">
        <v>1294</v>
      </c>
      <c r="X88" s="18" t="s">
        <v>1485</v>
      </c>
      <c r="AA88" s="18" t="s">
        <v>1372</v>
      </c>
      <c r="AB88" s="18">
        <v>0</v>
      </c>
      <c r="AC88" s="18">
        <v>0</v>
      </c>
      <c r="AD88" s="18">
        <v>0</v>
      </c>
      <c r="AE88" s="18">
        <v>1</v>
      </c>
      <c r="AF88" s="18">
        <v>1</v>
      </c>
      <c r="EK88" s="18" t="s">
        <v>1372</v>
      </c>
      <c r="EL88" s="18">
        <v>0</v>
      </c>
      <c r="EM88" s="18">
        <v>0</v>
      </c>
      <c r="EN88" s="18">
        <v>0</v>
      </c>
      <c r="EO88" s="18">
        <v>0</v>
      </c>
      <c r="EP88" s="18">
        <v>1</v>
      </c>
      <c r="EQ88" s="18">
        <v>1</v>
      </c>
      <c r="JB88" s="18" t="s">
        <v>1836</v>
      </c>
      <c r="JC88" s="18">
        <v>1</v>
      </c>
      <c r="JD88" s="18">
        <v>1</v>
      </c>
      <c r="JE88" s="18">
        <v>0</v>
      </c>
      <c r="JF88" s="18">
        <v>0</v>
      </c>
      <c r="JG88" s="18">
        <v>0</v>
      </c>
      <c r="JH88" s="18">
        <v>0</v>
      </c>
      <c r="JI88" s="18">
        <v>0</v>
      </c>
      <c r="JJ88" s="18">
        <v>0</v>
      </c>
      <c r="JK88" s="18">
        <v>0</v>
      </c>
      <c r="JL88" s="18">
        <v>0</v>
      </c>
      <c r="JM88" s="18">
        <v>0</v>
      </c>
      <c r="JN88" s="18">
        <v>0</v>
      </c>
      <c r="JO88" s="18">
        <v>0</v>
      </c>
      <c r="JP88" s="18">
        <v>0</v>
      </c>
      <c r="JQ88" s="18">
        <v>0</v>
      </c>
      <c r="JR88" s="18">
        <v>0</v>
      </c>
      <c r="JS88" s="18">
        <v>2</v>
      </c>
      <c r="JT88" s="18">
        <v>4</v>
      </c>
      <c r="JV88" s="18" t="s">
        <v>1467</v>
      </c>
      <c r="JW88" s="18">
        <v>500</v>
      </c>
      <c r="JX88" s="18" t="s">
        <v>1305</v>
      </c>
      <c r="KA88" s="18">
        <v>7</v>
      </c>
      <c r="KB88" s="18">
        <v>10</v>
      </c>
      <c r="KC88" s="18">
        <v>1</v>
      </c>
      <c r="KD88" s="18">
        <v>250</v>
      </c>
      <c r="KE88" s="18">
        <v>100</v>
      </c>
      <c r="KG88" s="18" t="s">
        <v>1467</v>
      </c>
      <c r="KH88" s="18" t="s">
        <v>1504</v>
      </c>
      <c r="KI88" s="18">
        <v>1</v>
      </c>
      <c r="KJ88" s="18">
        <v>1</v>
      </c>
      <c r="KK88" s="18">
        <v>7000</v>
      </c>
      <c r="KL88" s="18">
        <v>100</v>
      </c>
      <c r="KM88" s="18" t="s">
        <v>1300</v>
      </c>
      <c r="KP88" s="18">
        <v>30</v>
      </c>
      <c r="KQ88" s="18">
        <v>5</v>
      </c>
      <c r="KR88" s="18">
        <v>0</v>
      </c>
      <c r="KS88" s="18">
        <v>1000</v>
      </c>
      <c r="KT88" s="18">
        <v>10000</v>
      </c>
      <c r="QX88" s="18" t="s">
        <v>1294</v>
      </c>
      <c r="QZ88" s="18" t="s">
        <v>1691</v>
      </c>
      <c r="RA88" s="18">
        <v>1</v>
      </c>
      <c r="RB88" s="18">
        <v>0</v>
      </c>
      <c r="RC88" s="18">
        <v>0</v>
      </c>
      <c r="RD88" s="18">
        <v>0</v>
      </c>
      <c r="RE88" s="18">
        <v>0</v>
      </c>
      <c r="RF88" s="18">
        <v>0</v>
      </c>
      <c r="RG88" s="18">
        <v>0</v>
      </c>
      <c r="RH88" s="18">
        <v>0</v>
      </c>
      <c r="RI88" s="18">
        <v>0</v>
      </c>
      <c r="RJ88" s="18">
        <v>0</v>
      </c>
      <c r="RK88" s="18">
        <v>0</v>
      </c>
      <c r="RL88" s="18">
        <v>0</v>
      </c>
      <c r="RM88" s="18">
        <v>0</v>
      </c>
      <c r="RN88" s="18">
        <v>0</v>
      </c>
      <c r="RO88" s="18">
        <v>0</v>
      </c>
      <c r="RP88" s="18">
        <v>0</v>
      </c>
      <c r="RR88" s="18" t="s">
        <v>1301</v>
      </c>
      <c r="RS88" s="18">
        <v>1</v>
      </c>
      <c r="RT88" s="18">
        <v>0</v>
      </c>
      <c r="RU88" s="18">
        <v>0</v>
      </c>
      <c r="RV88" s="18">
        <v>0</v>
      </c>
      <c r="RW88" s="18">
        <v>0</v>
      </c>
      <c r="RX88" s="18">
        <v>0</v>
      </c>
      <c r="RY88" s="18">
        <v>0</v>
      </c>
      <c r="RZ88" s="18">
        <v>0</v>
      </c>
      <c r="SA88" s="18">
        <v>0</v>
      </c>
      <c r="SB88" s="18">
        <v>0</v>
      </c>
      <c r="SC88" s="18">
        <v>0</v>
      </c>
      <c r="SF88" s="18" t="s">
        <v>1324</v>
      </c>
      <c r="SG88" s="18">
        <v>0</v>
      </c>
      <c r="SH88" s="18">
        <v>1</v>
      </c>
      <c r="SI88" s="18">
        <v>0</v>
      </c>
      <c r="SJ88" s="18">
        <v>0</v>
      </c>
      <c r="SK88" s="18" t="s">
        <v>1474</v>
      </c>
      <c r="SL88" s="18">
        <v>0</v>
      </c>
      <c r="SM88" s="18">
        <v>1</v>
      </c>
      <c r="SN88" s="18">
        <v>0</v>
      </c>
      <c r="SO88" s="18">
        <v>0</v>
      </c>
      <c r="SP88" s="18">
        <v>0</v>
      </c>
      <c r="SQ88" s="18">
        <v>0</v>
      </c>
      <c r="SR88" s="18">
        <v>0</v>
      </c>
      <c r="SS88" s="18">
        <v>0</v>
      </c>
      <c r="ST88" s="18">
        <v>0</v>
      </c>
      <c r="SU88" s="18">
        <v>0</v>
      </c>
      <c r="SV88" s="18">
        <v>0</v>
      </c>
      <c r="SW88" s="18">
        <v>0</v>
      </c>
      <c r="SX88" s="18">
        <v>0</v>
      </c>
      <c r="SY88" s="18">
        <v>0</v>
      </c>
      <c r="SZ88" s="18">
        <v>0</v>
      </c>
      <c r="TA88" s="18">
        <v>0</v>
      </c>
      <c r="TB88" s="18" t="s">
        <v>1342</v>
      </c>
      <c r="TC88" s="18">
        <v>0</v>
      </c>
      <c r="TD88" s="18">
        <v>0</v>
      </c>
      <c r="TE88" s="18">
        <v>0</v>
      </c>
      <c r="TF88" s="18">
        <v>0</v>
      </c>
      <c r="TG88" s="18">
        <v>0</v>
      </c>
      <c r="TH88" s="18">
        <v>0</v>
      </c>
      <c r="TI88" s="18">
        <v>0</v>
      </c>
      <c r="TJ88" s="18">
        <v>0</v>
      </c>
      <c r="TK88" s="18">
        <v>1</v>
      </c>
      <c r="TL88" s="18">
        <v>0</v>
      </c>
      <c r="TM88" s="18">
        <v>0</v>
      </c>
      <c r="TN88" s="18">
        <v>0</v>
      </c>
      <c r="AQG88" s="18" t="s">
        <v>1692</v>
      </c>
      <c r="AQH88" s="18">
        <v>0</v>
      </c>
      <c r="AQI88" s="18">
        <v>1</v>
      </c>
      <c r="AQJ88" s="18">
        <v>0</v>
      </c>
      <c r="AQK88" s="18">
        <v>0</v>
      </c>
      <c r="AQL88" s="18">
        <v>0</v>
      </c>
      <c r="AQM88" s="18">
        <v>0</v>
      </c>
      <c r="AQN88" s="18">
        <v>0</v>
      </c>
      <c r="AQO88" s="18">
        <v>0</v>
      </c>
      <c r="AQP88" s="18">
        <v>0</v>
      </c>
      <c r="AQQ88" s="18">
        <v>0</v>
      </c>
      <c r="AQS88" s="18" t="s">
        <v>1406</v>
      </c>
      <c r="AQT88" s="18">
        <v>0</v>
      </c>
      <c r="AQU88" s="18">
        <v>0</v>
      </c>
      <c r="AQV88" s="18">
        <v>1</v>
      </c>
      <c r="AQW88" s="18">
        <v>0</v>
      </c>
      <c r="AQX88" s="18">
        <v>0</v>
      </c>
      <c r="AQY88" s="18">
        <v>0</v>
      </c>
      <c r="AQZ88" s="18">
        <v>0</v>
      </c>
      <c r="ARA88" s="18">
        <v>0</v>
      </c>
      <c r="ARB88" s="18">
        <v>0</v>
      </c>
      <c r="ARC88" s="18">
        <v>0</v>
      </c>
      <c r="ARD88" s="18">
        <v>0</v>
      </c>
      <c r="ARF88" s="18" t="s">
        <v>1343</v>
      </c>
      <c r="ARG88" s="18" t="s">
        <v>1314</v>
      </c>
      <c r="ARH88" s="18">
        <v>1</v>
      </c>
      <c r="ARI88" s="18">
        <v>0</v>
      </c>
      <c r="ARJ88" s="18">
        <v>0</v>
      </c>
      <c r="ARK88" s="18">
        <v>0</v>
      </c>
      <c r="ARL88" s="18">
        <v>0</v>
      </c>
      <c r="ARM88" s="18">
        <v>0</v>
      </c>
      <c r="ARO88" s="18" t="s">
        <v>1372</v>
      </c>
      <c r="ARP88" s="18">
        <v>1</v>
      </c>
      <c r="ARQ88" s="18">
        <v>0</v>
      </c>
      <c r="ARR88" s="18">
        <v>0</v>
      </c>
      <c r="ARS88" s="18">
        <v>0</v>
      </c>
      <c r="ART88" s="18">
        <v>0</v>
      </c>
      <c r="ARU88" s="18">
        <v>0</v>
      </c>
      <c r="ARV88" s="18">
        <v>0</v>
      </c>
      <c r="ARW88" s="18">
        <v>0</v>
      </c>
      <c r="ARX88" s="18">
        <v>0</v>
      </c>
      <c r="ARY88" s="18">
        <v>0</v>
      </c>
      <c r="ASB88" s="18" t="s">
        <v>1383</v>
      </c>
      <c r="ASC88" s="18" t="s">
        <v>1372</v>
      </c>
      <c r="ASD88" s="18">
        <v>1</v>
      </c>
      <c r="ASE88" s="18">
        <v>0</v>
      </c>
      <c r="ASF88" s="18">
        <v>0</v>
      </c>
      <c r="ASG88" s="18">
        <v>0</v>
      </c>
      <c r="ASH88" s="18">
        <v>0</v>
      </c>
      <c r="ASI88" s="18">
        <v>0</v>
      </c>
      <c r="ASJ88" s="18">
        <v>0</v>
      </c>
      <c r="ASK88" s="18">
        <v>0</v>
      </c>
      <c r="ASL88" s="18">
        <v>0</v>
      </c>
      <c r="ASN88" s="18" t="s">
        <v>1372</v>
      </c>
      <c r="ASO88" s="18">
        <v>1</v>
      </c>
      <c r="ASP88" s="18">
        <v>0</v>
      </c>
      <c r="ASQ88" s="18">
        <v>0</v>
      </c>
      <c r="ASR88" s="18">
        <v>0</v>
      </c>
      <c r="ASS88" s="18">
        <v>0</v>
      </c>
      <c r="AST88" s="18">
        <v>0</v>
      </c>
      <c r="ASU88" s="18">
        <v>0</v>
      </c>
      <c r="ASV88" s="18">
        <v>0</v>
      </c>
      <c r="ASW88" s="18">
        <v>0</v>
      </c>
      <c r="ASX88" s="18">
        <v>0</v>
      </c>
      <c r="ASZ88" s="18" t="s">
        <v>1372</v>
      </c>
      <c r="ATA88" s="18">
        <v>1</v>
      </c>
      <c r="ATB88" s="18">
        <v>0</v>
      </c>
      <c r="ATC88" s="18">
        <v>0</v>
      </c>
      <c r="ATD88" s="18">
        <v>0</v>
      </c>
      <c r="ATE88" s="18">
        <v>0</v>
      </c>
      <c r="ATF88" s="18">
        <v>0</v>
      </c>
      <c r="ATG88" s="18">
        <v>0</v>
      </c>
      <c r="ATH88" s="18">
        <v>0</v>
      </c>
      <c r="ATI88" s="18">
        <v>0</v>
      </c>
      <c r="ATK88" s="18" t="s">
        <v>1873</v>
      </c>
      <c r="ATL88" s="18">
        <v>0</v>
      </c>
      <c r="ATM88" s="18">
        <v>0</v>
      </c>
      <c r="ATN88" s="18">
        <v>1</v>
      </c>
      <c r="ATO88" s="18">
        <v>0</v>
      </c>
      <c r="ATP88" s="18">
        <v>0</v>
      </c>
      <c r="ATQ88" s="18">
        <v>0</v>
      </c>
      <c r="ATR88" s="18">
        <v>0</v>
      </c>
      <c r="ATS88" s="18">
        <v>0</v>
      </c>
      <c r="ATT88" s="18">
        <v>0</v>
      </c>
      <c r="ATV88" s="18" t="s">
        <v>1790</v>
      </c>
      <c r="ATZ88" s="18" t="s">
        <v>1790</v>
      </c>
      <c r="AUI88" s="18">
        <v>434127997</v>
      </c>
      <c r="AUJ88" s="144">
        <v>45077.330868055556</v>
      </c>
      <c r="AUM88" s="18" t="s">
        <v>1319</v>
      </c>
      <c r="AUN88" s="18" t="s">
        <v>1320</v>
      </c>
      <c r="AUO88" s="18" t="s">
        <v>1321</v>
      </c>
    </row>
    <row r="89" spans="1:534 1125:1237">
      <c r="A89" s="18">
        <v>88</v>
      </c>
      <c r="B89" s="18" t="s">
        <v>1874</v>
      </c>
      <c r="C89" s="144">
        <v>45076</v>
      </c>
      <c r="D89" s="18" t="s">
        <v>1817</v>
      </c>
      <c r="E89" s="18" t="s">
        <v>1861</v>
      </c>
      <c r="F89" s="144">
        <v>45076.509172430553</v>
      </c>
      <c r="G89" s="144">
        <v>45076.52559881944</v>
      </c>
      <c r="H89" s="18" t="s">
        <v>1286</v>
      </c>
      <c r="K89" s="18" t="s">
        <v>1777</v>
      </c>
      <c r="L89" s="144">
        <v>45076</v>
      </c>
      <c r="M89" s="18" t="s">
        <v>1819</v>
      </c>
      <c r="N89" s="18" t="s">
        <v>1820</v>
      </c>
      <c r="O89" s="18" t="s">
        <v>1821</v>
      </c>
      <c r="P89" s="18" t="s">
        <v>1291</v>
      </c>
      <c r="S89" s="18" t="s">
        <v>1781</v>
      </c>
      <c r="T89" s="18" t="s">
        <v>1822</v>
      </c>
      <c r="V89" s="18" t="s">
        <v>1294</v>
      </c>
      <c r="X89" s="18" t="s">
        <v>1560</v>
      </c>
      <c r="AA89" s="18" t="s">
        <v>1371</v>
      </c>
      <c r="AB89" s="18">
        <v>1</v>
      </c>
      <c r="AC89" s="18">
        <v>0</v>
      </c>
      <c r="AD89" s="18">
        <v>0</v>
      </c>
      <c r="AE89" s="18">
        <v>0</v>
      </c>
      <c r="AF89" s="18">
        <v>1</v>
      </c>
      <c r="AH89" s="18" t="s">
        <v>1467</v>
      </c>
      <c r="AI89" s="18">
        <v>1000</v>
      </c>
      <c r="AJ89" s="18" t="s">
        <v>1300</v>
      </c>
      <c r="AM89" s="18">
        <v>30</v>
      </c>
      <c r="AN89" s="18">
        <v>1</v>
      </c>
      <c r="AO89" s="18">
        <v>0</v>
      </c>
      <c r="AP89" s="18">
        <v>120</v>
      </c>
      <c r="AQ89" s="18">
        <v>1000</v>
      </c>
      <c r="BW89" s="18" t="s">
        <v>1314</v>
      </c>
      <c r="CS89" s="18" t="s">
        <v>1333</v>
      </c>
      <c r="CT89" s="18">
        <v>1</v>
      </c>
      <c r="CU89" s="18">
        <v>0</v>
      </c>
      <c r="CV89" s="18">
        <v>0</v>
      </c>
      <c r="CW89" s="18">
        <v>0</v>
      </c>
      <c r="EK89" s="18" t="s">
        <v>1372</v>
      </c>
      <c r="EL89" s="18">
        <v>0</v>
      </c>
      <c r="EM89" s="18">
        <v>0</v>
      </c>
      <c r="EN89" s="18">
        <v>0</v>
      </c>
      <c r="EO89" s="18">
        <v>0</v>
      </c>
      <c r="EP89" s="18">
        <v>1</v>
      </c>
      <c r="EQ89" s="18">
        <v>1</v>
      </c>
      <c r="JB89" s="18" t="s">
        <v>1875</v>
      </c>
      <c r="JC89" s="18">
        <v>0</v>
      </c>
      <c r="JD89" s="18">
        <v>0</v>
      </c>
      <c r="JE89" s="18">
        <v>0</v>
      </c>
      <c r="JF89" s="18">
        <v>1</v>
      </c>
      <c r="JG89" s="18">
        <v>1</v>
      </c>
      <c r="JH89" s="18">
        <v>0</v>
      </c>
      <c r="JI89" s="18">
        <v>1</v>
      </c>
      <c r="JJ89" s="18">
        <v>0</v>
      </c>
      <c r="JK89" s="18">
        <v>1</v>
      </c>
      <c r="JL89" s="18">
        <v>0</v>
      </c>
      <c r="JM89" s="18">
        <v>0</v>
      </c>
      <c r="JN89" s="18">
        <v>0</v>
      </c>
      <c r="JO89" s="18">
        <v>0</v>
      </c>
      <c r="JP89" s="18">
        <v>0</v>
      </c>
      <c r="JQ89" s="18">
        <v>0</v>
      </c>
      <c r="JR89" s="18">
        <v>0</v>
      </c>
      <c r="JS89" s="18">
        <v>4</v>
      </c>
      <c r="JT89" s="18">
        <v>6</v>
      </c>
      <c r="LM89" s="18" t="s">
        <v>1467</v>
      </c>
      <c r="LN89" s="18">
        <v>5500</v>
      </c>
      <c r="LO89" s="18" t="s">
        <v>1300</v>
      </c>
      <c r="LR89" s="18">
        <v>30</v>
      </c>
      <c r="LS89" s="18">
        <v>1</v>
      </c>
      <c r="LT89" s="18">
        <v>0</v>
      </c>
      <c r="LU89" s="18">
        <v>120</v>
      </c>
      <c r="LV89" s="18">
        <v>1500</v>
      </c>
      <c r="LX89" s="18" t="s">
        <v>1467</v>
      </c>
      <c r="LY89" s="18">
        <v>4000</v>
      </c>
      <c r="LZ89" s="18" t="s">
        <v>1300</v>
      </c>
      <c r="MC89" s="18">
        <v>30</v>
      </c>
      <c r="MD89" s="18">
        <v>2</v>
      </c>
      <c r="ME89" s="18">
        <v>0</v>
      </c>
      <c r="MF89" s="18">
        <v>100</v>
      </c>
      <c r="MG89" s="18">
        <v>500</v>
      </c>
      <c r="MT89" s="18" t="s">
        <v>1467</v>
      </c>
      <c r="MU89" s="18">
        <v>150</v>
      </c>
      <c r="MV89" s="18" t="s">
        <v>1300</v>
      </c>
      <c r="MY89" s="18">
        <v>30</v>
      </c>
      <c r="MZ89" s="18">
        <v>1</v>
      </c>
      <c r="NA89" s="18">
        <v>0</v>
      </c>
      <c r="NB89" s="18">
        <v>72</v>
      </c>
      <c r="NC89" s="18">
        <v>500</v>
      </c>
      <c r="NV89" s="18" t="s">
        <v>1467</v>
      </c>
      <c r="NW89" s="18">
        <v>2250</v>
      </c>
      <c r="NX89" s="18" t="s">
        <v>1300</v>
      </c>
      <c r="OA89" s="18">
        <v>30</v>
      </c>
      <c r="OB89" s="18">
        <v>1</v>
      </c>
      <c r="OC89" s="18">
        <v>0</v>
      </c>
      <c r="OD89" s="18">
        <v>120</v>
      </c>
      <c r="OE89" s="18">
        <v>500</v>
      </c>
      <c r="QX89" s="18" t="s">
        <v>1314</v>
      </c>
      <c r="SF89" s="18" t="s">
        <v>1333</v>
      </c>
      <c r="SG89" s="18">
        <v>1</v>
      </c>
      <c r="SH89" s="18">
        <v>0</v>
      </c>
      <c r="SI89" s="18">
        <v>0</v>
      </c>
      <c r="SJ89" s="18">
        <v>0</v>
      </c>
      <c r="AQG89" s="18" t="s">
        <v>1862</v>
      </c>
      <c r="AQH89" s="18">
        <v>0</v>
      </c>
      <c r="AQI89" s="18">
        <v>0</v>
      </c>
      <c r="AQJ89" s="18">
        <v>0</v>
      </c>
      <c r="AQK89" s="18">
        <v>1</v>
      </c>
      <c r="AQL89" s="18">
        <v>0</v>
      </c>
      <c r="AQM89" s="18">
        <v>0</v>
      </c>
      <c r="AQN89" s="18">
        <v>0</v>
      </c>
      <c r="AQO89" s="18">
        <v>0</v>
      </c>
      <c r="AQP89" s="18">
        <v>0</v>
      </c>
      <c r="AQQ89" s="18">
        <v>0</v>
      </c>
      <c r="AQS89" s="18" t="s">
        <v>1406</v>
      </c>
      <c r="AQT89" s="18">
        <v>0</v>
      </c>
      <c r="AQU89" s="18">
        <v>0</v>
      </c>
      <c r="AQV89" s="18">
        <v>1</v>
      </c>
      <c r="AQW89" s="18">
        <v>0</v>
      </c>
      <c r="AQX89" s="18">
        <v>0</v>
      </c>
      <c r="AQY89" s="18">
        <v>0</v>
      </c>
      <c r="AQZ89" s="18">
        <v>0</v>
      </c>
      <c r="ARA89" s="18">
        <v>0</v>
      </c>
      <c r="ARB89" s="18">
        <v>0</v>
      </c>
      <c r="ARC89" s="18">
        <v>0</v>
      </c>
      <c r="ARD89" s="18">
        <v>0</v>
      </c>
      <c r="ARF89" s="18" t="s">
        <v>1328</v>
      </c>
      <c r="ARG89" s="18" t="s">
        <v>1312</v>
      </c>
      <c r="ARH89" s="18">
        <v>0</v>
      </c>
      <c r="ARI89" s="18">
        <v>1</v>
      </c>
      <c r="ARJ89" s="18">
        <v>0</v>
      </c>
      <c r="ARK89" s="18">
        <v>0</v>
      </c>
      <c r="ARL89" s="18">
        <v>0</v>
      </c>
      <c r="ARM89" s="18">
        <v>0</v>
      </c>
      <c r="ARO89" s="18" t="s">
        <v>1372</v>
      </c>
      <c r="ARP89" s="18">
        <v>1</v>
      </c>
      <c r="ARQ89" s="18">
        <v>0</v>
      </c>
      <c r="ARR89" s="18">
        <v>0</v>
      </c>
      <c r="ARS89" s="18">
        <v>0</v>
      </c>
      <c r="ART89" s="18">
        <v>0</v>
      </c>
      <c r="ARU89" s="18">
        <v>0</v>
      </c>
      <c r="ARV89" s="18">
        <v>0</v>
      </c>
      <c r="ARW89" s="18">
        <v>0</v>
      </c>
      <c r="ARX89" s="18">
        <v>0</v>
      </c>
      <c r="ARY89" s="18">
        <v>0</v>
      </c>
      <c r="ASB89" s="18" t="s">
        <v>1383</v>
      </c>
      <c r="ASC89" s="18" t="s">
        <v>1372</v>
      </c>
      <c r="ASD89" s="18">
        <v>1</v>
      </c>
      <c r="ASE89" s="18">
        <v>0</v>
      </c>
      <c r="ASF89" s="18">
        <v>0</v>
      </c>
      <c r="ASG89" s="18">
        <v>0</v>
      </c>
      <c r="ASH89" s="18">
        <v>0</v>
      </c>
      <c r="ASI89" s="18">
        <v>0</v>
      </c>
      <c r="ASJ89" s="18">
        <v>0</v>
      </c>
      <c r="ASK89" s="18">
        <v>0</v>
      </c>
      <c r="ASL89" s="18">
        <v>0</v>
      </c>
      <c r="ASN89" s="18" t="s">
        <v>1372</v>
      </c>
      <c r="ASO89" s="18">
        <v>1</v>
      </c>
      <c r="ASP89" s="18">
        <v>0</v>
      </c>
      <c r="ASQ89" s="18">
        <v>0</v>
      </c>
      <c r="ASR89" s="18">
        <v>0</v>
      </c>
      <c r="ASS89" s="18">
        <v>0</v>
      </c>
      <c r="AST89" s="18">
        <v>0</v>
      </c>
      <c r="ASU89" s="18">
        <v>0</v>
      </c>
      <c r="ASV89" s="18">
        <v>0</v>
      </c>
      <c r="ASW89" s="18">
        <v>0</v>
      </c>
      <c r="ASX89" s="18">
        <v>0</v>
      </c>
      <c r="ASZ89" s="18" t="s">
        <v>1372</v>
      </c>
      <c r="ATA89" s="18">
        <v>1</v>
      </c>
      <c r="ATB89" s="18">
        <v>0</v>
      </c>
      <c r="ATC89" s="18">
        <v>0</v>
      </c>
      <c r="ATD89" s="18">
        <v>0</v>
      </c>
      <c r="ATE89" s="18">
        <v>0</v>
      </c>
      <c r="ATF89" s="18">
        <v>0</v>
      </c>
      <c r="ATG89" s="18">
        <v>0</v>
      </c>
      <c r="ATH89" s="18">
        <v>0</v>
      </c>
      <c r="ATI89" s="18">
        <v>0</v>
      </c>
      <c r="ATK89" s="18" t="s">
        <v>1372</v>
      </c>
      <c r="ATL89" s="18">
        <v>1</v>
      </c>
      <c r="ATM89" s="18">
        <v>0</v>
      </c>
      <c r="ATN89" s="18">
        <v>0</v>
      </c>
      <c r="ATO89" s="18">
        <v>0</v>
      </c>
      <c r="ATP89" s="18">
        <v>0</v>
      </c>
      <c r="ATQ89" s="18">
        <v>0</v>
      </c>
      <c r="ATR89" s="18">
        <v>0</v>
      </c>
      <c r="ATS89" s="18">
        <v>0</v>
      </c>
      <c r="ATT89" s="18">
        <v>0</v>
      </c>
      <c r="ATV89" s="18" t="s">
        <v>1344</v>
      </c>
      <c r="ATW89" s="18" t="s">
        <v>1294</v>
      </c>
      <c r="ATY89" s="18" t="s">
        <v>1876</v>
      </c>
      <c r="ATZ89" s="18" t="s">
        <v>1344</v>
      </c>
      <c r="AUA89" s="18" t="s">
        <v>1314</v>
      </c>
      <c r="AUD89" s="18" t="s">
        <v>1877</v>
      </c>
      <c r="AUI89" s="18">
        <v>434128011</v>
      </c>
      <c r="AUJ89" s="144">
        <v>45077.330891203703</v>
      </c>
      <c r="AUM89" s="18" t="s">
        <v>1319</v>
      </c>
      <c r="AUN89" s="18" t="s">
        <v>1320</v>
      </c>
      <c r="AUO89" s="18" t="s">
        <v>1321</v>
      </c>
    </row>
    <row r="90" spans="1:534 1125:1237">
      <c r="A90" s="18">
        <v>89</v>
      </c>
      <c r="B90" s="18" t="s">
        <v>1878</v>
      </c>
      <c r="C90" s="144">
        <v>45076</v>
      </c>
      <c r="D90" s="18" t="s">
        <v>1817</v>
      </c>
      <c r="E90" s="18" t="s">
        <v>1861</v>
      </c>
      <c r="F90" s="144">
        <v>45076.543636759263</v>
      </c>
      <c r="G90" s="144">
        <v>45076.548396481478</v>
      </c>
      <c r="H90" s="18" t="s">
        <v>1286</v>
      </c>
      <c r="K90" s="18" t="s">
        <v>1777</v>
      </c>
      <c r="L90" s="144">
        <v>45076</v>
      </c>
      <c r="M90" s="18" t="s">
        <v>1819</v>
      </c>
      <c r="N90" s="18" t="s">
        <v>1820</v>
      </c>
      <c r="O90" s="18" t="s">
        <v>1821</v>
      </c>
      <c r="P90" s="18" t="s">
        <v>1291</v>
      </c>
      <c r="S90" s="18" t="s">
        <v>1781</v>
      </c>
      <c r="T90" s="18" t="s">
        <v>1822</v>
      </c>
      <c r="V90" s="18" t="s">
        <v>1294</v>
      </c>
      <c r="X90" s="18" t="s">
        <v>1485</v>
      </c>
      <c r="AA90" s="18" t="s">
        <v>1372</v>
      </c>
      <c r="AB90" s="18">
        <v>0</v>
      </c>
      <c r="AC90" s="18">
        <v>0</v>
      </c>
      <c r="AD90" s="18">
        <v>0</v>
      </c>
      <c r="AE90" s="18">
        <v>1</v>
      </c>
      <c r="AF90" s="18">
        <v>1</v>
      </c>
      <c r="EK90" s="18" t="s">
        <v>1487</v>
      </c>
      <c r="EL90" s="18">
        <v>1</v>
      </c>
      <c r="EM90" s="18">
        <v>1</v>
      </c>
      <c r="EN90" s="18">
        <v>0</v>
      </c>
      <c r="EO90" s="18">
        <v>0</v>
      </c>
      <c r="EP90" s="18">
        <v>0</v>
      </c>
      <c r="EQ90" s="18">
        <v>2</v>
      </c>
      <c r="ES90" s="18" t="s">
        <v>1467</v>
      </c>
      <c r="ET90" s="18">
        <v>5000</v>
      </c>
      <c r="EU90" s="18" t="s">
        <v>1300</v>
      </c>
      <c r="EX90" s="18">
        <v>30</v>
      </c>
      <c r="EY90" s="18">
        <v>1</v>
      </c>
      <c r="EZ90" s="18">
        <v>0</v>
      </c>
      <c r="FA90" s="18">
        <v>800</v>
      </c>
      <c r="FB90" s="18">
        <v>3000</v>
      </c>
      <c r="FD90" s="18" t="s">
        <v>1467</v>
      </c>
      <c r="FE90" s="18">
        <v>3000</v>
      </c>
      <c r="FF90" s="18" t="s">
        <v>1300</v>
      </c>
      <c r="FI90" s="18">
        <v>30</v>
      </c>
      <c r="FJ90" s="18">
        <v>1</v>
      </c>
      <c r="FK90" s="18">
        <v>0</v>
      </c>
      <c r="FL90" s="18">
        <v>1000</v>
      </c>
      <c r="FM90" s="18">
        <v>5000</v>
      </c>
      <c r="GK90" s="18" t="s">
        <v>1314</v>
      </c>
      <c r="HH90" s="18" t="s">
        <v>1333</v>
      </c>
      <c r="HI90" s="18">
        <v>1</v>
      </c>
      <c r="HJ90" s="18">
        <v>0</v>
      </c>
      <c r="HK90" s="18">
        <v>0</v>
      </c>
      <c r="HL90" s="18">
        <v>0</v>
      </c>
      <c r="JB90" s="18" t="s">
        <v>1879</v>
      </c>
      <c r="JC90" s="18">
        <v>0</v>
      </c>
      <c r="JD90" s="18">
        <v>0</v>
      </c>
      <c r="JE90" s="18">
        <v>0</v>
      </c>
      <c r="JF90" s="18">
        <v>0</v>
      </c>
      <c r="JG90" s="18">
        <v>0</v>
      </c>
      <c r="JH90" s="18">
        <v>0</v>
      </c>
      <c r="JI90" s="18">
        <v>0</v>
      </c>
      <c r="JJ90" s="18">
        <v>0</v>
      </c>
      <c r="JK90" s="18">
        <v>0</v>
      </c>
      <c r="JL90" s="18">
        <v>0</v>
      </c>
      <c r="JM90" s="18">
        <v>0</v>
      </c>
      <c r="JN90" s="18">
        <v>0</v>
      </c>
      <c r="JO90" s="18">
        <v>0</v>
      </c>
      <c r="JP90" s="18">
        <v>0</v>
      </c>
      <c r="JQ90" s="18">
        <v>1</v>
      </c>
      <c r="JR90" s="18">
        <v>0</v>
      </c>
      <c r="JS90" s="18">
        <v>1</v>
      </c>
      <c r="JT90" s="18">
        <v>4</v>
      </c>
      <c r="QM90" s="18" t="s">
        <v>1467</v>
      </c>
      <c r="QN90" s="18">
        <v>200</v>
      </c>
      <c r="QO90" s="18" t="s">
        <v>1300</v>
      </c>
      <c r="QR90" s="18">
        <v>30</v>
      </c>
      <c r="QS90" s="18">
        <v>1</v>
      </c>
      <c r="QT90" s="18">
        <v>0</v>
      </c>
      <c r="QU90" s="18">
        <v>500</v>
      </c>
      <c r="QV90" s="18">
        <v>2000</v>
      </c>
      <c r="QX90" s="18" t="s">
        <v>1314</v>
      </c>
      <c r="SF90" s="18" t="s">
        <v>1333</v>
      </c>
      <c r="SG90" s="18">
        <v>1</v>
      </c>
      <c r="SH90" s="18">
        <v>0</v>
      </c>
      <c r="SI90" s="18">
        <v>0</v>
      </c>
      <c r="SJ90" s="18">
        <v>0</v>
      </c>
      <c r="AQG90" s="18" t="s">
        <v>1372</v>
      </c>
      <c r="AQH90" s="18">
        <v>1</v>
      </c>
      <c r="AQI90" s="18">
        <v>0</v>
      </c>
      <c r="AQJ90" s="18">
        <v>0</v>
      </c>
      <c r="AQK90" s="18">
        <v>0</v>
      </c>
      <c r="AQL90" s="18">
        <v>0</v>
      </c>
      <c r="AQM90" s="18">
        <v>0</v>
      </c>
      <c r="AQN90" s="18">
        <v>0</v>
      </c>
      <c r="AQO90" s="18">
        <v>0</v>
      </c>
      <c r="AQP90" s="18">
        <v>0</v>
      </c>
      <c r="AQQ90" s="18">
        <v>0</v>
      </c>
      <c r="AQS90" s="18" t="s">
        <v>1406</v>
      </c>
      <c r="AQT90" s="18">
        <v>0</v>
      </c>
      <c r="AQU90" s="18">
        <v>0</v>
      </c>
      <c r="AQV90" s="18">
        <v>1</v>
      </c>
      <c r="AQW90" s="18">
        <v>0</v>
      </c>
      <c r="AQX90" s="18">
        <v>0</v>
      </c>
      <c r="AQY90" s="18">
        <v>0</v>
      </c>
      <c r="AQZ90" s="18">
        <v>0</v>
      </c>
      <c r="ARA90" s="18">
        <v>0</v>
      </c>
      <c r="ARB90" s="18">
        <v>0</v>
      </c>
      <c r="ARC90" s="18">
        <v>0</v>
      </c>
      <c r="ARD90" s="18">
        <v>0</v>
      </c>
      <c r="ARF90" s="18" t="s">
        <v>1328</v>
      </c>
      <c r="ARG90" s="18" t="s">
        <v>1312</v>
      </c>
      <c r="ARH90" s="18">
        <v>0</v>
      </c>
      <c r="ARI90" s="18">
        <v>1</v>
      </c>
      <c r="ARJ90" s="18">
        <v>0</v>
      </c>
      <c r="ARK90" s="18">
        <v>0</v>
      </c>
      <c r="ARL90" s="18">
        <v>0</v>
      </c>
      <c r="ARM90" s="18">
        <v>0</v>
      </c>
      <c r="ARO90" s="18" t="s">
        <v>1372</v>
      </c>
      <c r="ARP90" s="18">
        <v>1</v>
      </c>
      <c r="ARQ90" s="18">
        <v>0</v>
      </c>
      <c r="ARR90" s="18">
        <v>0</v>
      </c>
      <c r="ARS90" s="18">
        <v>0</v>
      </c>
      <c r="ART90" s="18">
        <v>0</v>
      </c>
      <c r="ARU90" s="18">
        <v>0</v>
      </c>
      <c r="ARV90" s="18">
        <v>0</v>
      </c>
      <c r="ARW90" s="18">
        <v>0</v>
      </c>
      <c r="ARX90" s="18">
        <v>0</v>
      </c>
      <c r="ARY90" s="18">
        <v>0</v>
      </c>
      <c r="ASB90" s="18" t="s">
        <v>1383</v>
      </c>
      <c r="ASC90" s="18" t="s">
        <v>1372</v>
      </c>
      <c r="ASD90" s="18">
        <v>1</v>
      </c>
      <c r="ASE90" s="18">
        <v>0</v>
      </c>
      <c r="ASF90" s="18">
        <v>0</v>
      </c>
      <c r="ASG90" s="18">
        <v>0</v>
      </c>
      <c r="ASH90" s="18">
        <v>0</v>
      </c>
      <c r="ASI90" s="18">
        <v>0</v>
      </c>
      <c r="ASJ90" s="18">
        <v>0</v>
      </c>
      <c r="ASK90" s="18">
        <v>0</v>
      </c>
      <c r="ASL90" s="18">
        <v>0</v>
      </c>
      <c r="ASN90" s="18" t="s">
        <v>1372</v>
      </c>
      <c r="ASO90" s="18">
        <v>1</v>
      </c>
      <c r="ASP90" s="18">
        <v>0</v>
      </c>
      <c r="ASQ90" s="18">
        <v>0</v>
      </c>
      <c r="ASR90" s="18">
        <v>0</v>
      </c>
      <c r="ASS90" s="18">
        <v>0</v>
      </c>
      <c r="AST90" s="18">
        <v>0</v>
      </c>
      <c r="ASU90" s="18">
        <v>0</v>
      </c>
      <c r="ASV90" s="18">
        <v>0</v>
      </c>
      <c r="ASW90" s="18">
        <v>0</v>
      </c>
      <c r="ASX90" s="18">
        <v>0</v>
      </c>
      <c r="ASZ90" s="18" t="s">
        <v>1372</v>
      </c>
      <c r="ATA90" s="18">
        <v>1</v>
      </c>
      <c r="ATB90" s="18">
        <v>0</v>
      </c>
      <c r="ATC90" s="18">
        <v>0</v>
      </c>
      <c r="ATD90" s="18">
        <v>0</v>
      </c>
      <c r="ATE90" s="18">
        <v>0</v>
      </c>
      <c r="ATF90" s="18">
        <v>0</v>
      </c>
      <c r="ATG90" s="18">
        <v>0</v>
      </c>
      <c r="ATH90" s="18">
        <v>0</v>
      </c>
      <c r="ATI90" s="18">
        <v>0</v>
      </c>
      <c r="ATK90" s="18" t="s">
        <v>1372</v>
      </c>
      <c r="ATL90" s="18">
        <v>1</v>
      </c>
      <c r="ATM90" s="18">
        <v>0</v>
      </c>
      <c r="ATN90" s="18">
        <v>0</v>
      </c>
      <c r="ATO90" s="18">
        <v>0</v>
      </c>
      <c r="ATP90" s="18">
        <v>0</v>
      </c>
      <c r="ATQ90" s="18">
        <v>0</v>
      </c>
      <c r="ATR90" s="18">
        <v>0</v>
      </c>
      <c r="ATS90" s="18">
        <v>0</v>
      </c>
      <c r="ATT90" s="18">
        <v>0</v>
      </c>
      <c r="ATV90" s="18" t="s">
        <v>1790</v>
      </c>
      <c r="ATZ90" s="18" t="s">
        <v>1344</v>
      </c>
      <c r="AUA90" s="18" t="s">
        <v>1314</v>
      </c>
      <c r="AUI90" s="18">
        <v>434128026</v>
      </c>
      <c r="AUJ90" s="144">
        <v>45077.33090277778</v>
      </c>
      <c r="AUM90" s="18" t="s">
        <v>1319</v>
      </c>
      <c r="AUN90" s="18" t="s">
        <v>1320</v>
      </c>
      <c r="AUO90" s="18" t="s">
        <v>1321</v>
      </c>
    </row>
    <row r="91" spans="1:534 1125:1237">
      <c r="A91" s="18">
        <v>90</v>
      </c>
      <c r="B91" s="18" t="s">
        <v>1880</v>
      </c>
      <c r="C91" s="144">
        <v>45076</v>
      </c>
      <c r="D91" s="18" t="s">
        <v>1817</v>
      </c>
      <c r="E91" s="18" t="s">
        <v>1861</v>
      </c>
      <c r="F91" s="144">
        <v>45076.556645335637</v>
      </c>
      <c r="G91" s="144">
        <v>45076.56923793981</v>
      </c>
      <c r="H91" s="18" t="s">
        <v>1286</v>
      </c>
      <c r="K91" s="18" t="s">
        <v>1777</v>
      </c>
      <c r="L91" s="144">
        <v>45076</v>
      </c>
      <c r="M91" s="18" t="s">
        <v>1819</v>
      </c>
      <c r="N91" s="18" t="s">
        <v>1820</v>
      </c>
      <c r="O91" s="18" t="s">
        <v>1821</v>
      </c>
      <c r="P91" s="18" t="s">
        <v>1291</v>
      </c>
      <c r="S91" s="18" t="s">
        <v>1781</v>
      </c>
      <c r="T91" s="18" t="s">
        <v>1822</v>
      </c>
      <c r="V91" s="18" t="s">
        <v>1294</v>
      </c>
      <c r="X91" s="18" t="s">
        <v>1485</v>
      </c>
      <c r="AA91" s="18" t="s">
        <v>1372</v>
      </c>
      <c r="AB91" s="18">
        <v>0</v>
      </c>
      <c r="AC91" s="18">
        <v>0</v>
      </c>
      <c r="AD91" s="18">
        <v>0</v>
      </c>
      <c r="AE91" s="18">
        <v>1</v>
      </c>
      <c r="AF91" s="18">
        <v>1</v>
      </c>
      <c r="EK91" s="18" t="s">
        <v>1847</v>
      </c>
      <c r="EL91" s="18">
        <v>0</v>
      </c>
      <c r="EM91" s="18">
        <v>1</v>
      </c>
      <c r="EN91" s="18">
        <v>1</v>
      </c>
      <c r="EO91" s="18">
        <v>1</v>
      </c>
      <c r="EP91" s="18">
        <v>0</v>
      </c>
      <c r="EQ91" s="18">
        <v>3</v>
      </c>
      <c r="FD91" s="18" t="s">
        <v>1467</v>
      </c>
      <c r="FE91" s="18">
        <v>3000</v>
      </c>
      <c r="FF91" s="18" t="s">
        <v>1300</v>
      </c>
      <c r="FI91" s="18">
        <v>7</v>
      </c>
      <c r="FJ91" s="18">
        <v>1</v>
      </c>
      <c r="FK91" s="18">
        <v>0</v>
      </c>
      <c r="FL91" s="18">
        <v>540</v>
      </c>
      <c r="FM91" s="18">
        <v>2800</v>
      </c>
      <c r="FO91" s="18" t="s">
        <v>1467</v>
      </c>
      <c r="FP91" s="18">
        <v>1500</v>
      </c>
      <c r="FQ91" s="18" t="s">
        <v>1300</v>
      </c>
      <c r="FT91" s="18">
        <v>14</v>
      </c>
      <c r="FU91" s="18">
        <v>1</v>
      </c>
      <c r="FV91" s="18">
        <v>0</v>
      </c>
      <c r="FW91" s="18">
        <v>100</v>
      </c>
      <c r="FX91" s="18">
        <v>500</v>
      </c>
      <c r="FZ91" s="18" t="s">
        <v>1467</v>
      </c>
      <c r="GA91" s="18">
        <v>2000</v>
      </c>
      <c r="GB91" s="18" t="s">
        <v>1300</v>
      </c>
      <c r="GE91" s="18">
        <v>14</v>
      </c>
      <c r="GF91" s="18">
        <v>1</v>
      </c>
      <c r="GG91" s="18">
        <v>0</v>
      </c>
      <c r="GH91" s="18">
        <v>500</v>
      </c>
      <c r="GI91" s="18">
        <v>2000</v>
      </c>
      <c r="GK91" s="18" t="s">
        <v>1314</v>
      </c>
      <c r="HH91" s="18" t="s">
        <v>1333</v>
      </c>
      <c r="HI91" s="18">
        <v>1</v>
      </c>
      <c r="HJ91" s="18">
        <v>0</v>
      </c>
      <c r="HK91" s="18">
        <v>0</v>
      </c>
      <c r="HL91" s="18">
        <v>0</v>
      </c>
      <c r="JB91" s="18" t="s">
        <v>1548</v>
      </c>
      <c r="JC91" s="18">
        <v>0</v>
      </c>
      <c r="JD91" s="18">
        <v>0</v>
      </c>
      <c r="JE91" s="18">
        <v>0</v>
      </c>
      <c r="JF91" s="18">
        <v>0</v>
      </c>
      <c r="JG91" s="18">
        <v>0</v>
      </c>
      <c r="JH91" s="18">
        <v>0</v>
      </c>
      <c r="JI91" s="18">
        <v>0</v>
      </c>
      <c r="JJ91" s="18">
        <v>0</v>
      </c>
      <c r="JK91" s="18">
        <v>0</v>
      </c>
      <c r="JL91" s="18">
        <v>0</v>
      </c>
      <c r="JM91" s="18">
        <v>0</v>
      </c>
      <c r="JN91" s="18">
        <v>0</v>
      </c>
      <c r="JO91" s="18">
        <v>1</v>
      </c>
      <c r="JP91" s="18">
        <v>0</v>
      </c>
      <c r="JQ91" s="18">
        <v>0</v>
      </c>
      <c r="JR91" s="18">
        <v>0</v>
      </c>
      <c r="JS91" s="18">
        <v>1</v>
      </c>
      <c r="JT91" s="18">
        <v>5</v>
      </c>
      <c r="PN91" s="18" t="s">
        <v>1467</v>
      </c>
      <c r="PO91" s="18">
        <v>1000</v>
      </c>
      <c r="PP91" s="18" t="s">
        <v>1300</v>
      </c>
      <c r="PS91" s="18">
        <v>14</v>
      </c>
      <c r="PT91" s="18">
        <v>1</v>
      </c>
      <c r="PU91" s="18">
        <v>0</v>
      </c>
      <c r="PV91" s="18">
        <v>50</v>
      </c>
      <c r="PW91" s="18">
        <v>200</v>
      </c>
      <c r="QX91" s="18" t="s">
        <v>1314</v>
      </c>
      <c r="SF91" s="18" t="s">
        <v>1333</v>
      </c>
      <c r="SG91" s="18">
        <v>1</v>
      </c>
      <c r="SH91" s="18">
        <v>0</v>
      </c>
      <c r="SI91" s="18">
        <v>0</v>
      </c>
      <c r="SJ91" s="18">
        <v>0</v>
      </c>
      <c r="AQG91" s="18" t="s">
        <v>1372</v>
      </c>
      <c r="AQH91" s="18">
        <v>1</v>
      </c>
      <c r="AQI91" s="18">
        <v>0</v>
      </c>
      <c r="AQJ91" s="18">
        <v>0</v>
      </c>
      <c r="AQK91" s="18">
        <v>0</v>
      </c>
      <c r="AQL91" s="18">
        <v>0</v>
      </c>
      <c r="AQM91" s="18">
        <v>0</v>
      </c>
      <c r="AQN91" s="18">
        <v>0</v>
      </c>
      <c r="AQO91" s="18">
        <v>0</v>
      </c>
      <c r="AQP91" s="18">
        <v>0</v>
      </c>
      <c r="AQQ91" s="18">
        <v>0</v>
      </c>
      <c r="AQS91" s="18" t="s">
        <v>1406</v>
      </c>
      <c r="AQT91" s="18">
        <v>0</v>
      </c>
      <c r="AQU91" s="18">
        <v>0</v>
      </c>
      <c r="AQV91" s="18">
        <v>1</v>
      </c>
      <c r="AQW91" s="18">
        <v>0</v>
      </c>
      <c r="AQX91" s="18">
        <v>0</v>
      </c>
      <c r="AQY91" s="18">
        <v>0</v>
      </c>
      <c r="AQZ91" s="18">
        <v>0</v>
      </c>
      <c r="ARA91" s="18">
        <v>0</v>
      </c>
      <c r="ARB91" s="18">
        <v>0</v>
      </c>
      <c r="ARC91" s="18">
        <v>0</v>
      </c>
      <c r="ARD91" s="18">
        <v>0</v>
      </c>
      <c r="ARF91" s="18" t="s">
        <v>1328</v>
      </c>
      <c r="ARG91" s="18" t="s">
        <v>1314</v>
      </c>
      <c r="ARH91" s="18">
        <v>1</v>
      </c>
      <c r="ARI91" s="18">
        <v>0</v>
      </c>
      <c r="ARJ91" s="18">
        <v>0</v>
      </c>
      <c r="ARK91" s="18">
        <v>0</v>
      </c>
      <c r="ARL91" s="18">
        <v>0</v>
      </c>
      <c r="ARM91" s="18">
        <v>0</v>
      </c>
      <c r="ARO91" s="18" t="s">
        <v>1372</v>
      </c>
      <c r="ARP91" s="18">
        <v>1</v>
      </c>
      <c r="ARQ91" s="18">
        <v>0</v>
      </c>
      <c r="ARR91" s="18">
        <v>0</v>
      </c>
      <c r="ARS91" s="18">
        <v>0</v>
      </c>
      <c r="ART91" s="18">
        <v>0</v>
      </c>
      <c r="ARU91" s="18">
        <v>0</v>
      </c>
      <c r="ARV91" s="18">
        <v>0</v>
      </c>
      <c r="ARW91" s="18">
        <v>0</v>
      </c>
      <c r="ARX91" s="18">
        <v>0</v>
      </c>
      <c r="ARY91" s="18">
        <v>0</v>
      </c>
      <c r="ASB91" s="18" t="s">
        <v>1383</v>
      </c>
      <c r="ASC91" s="18" t="s">
        <v>1372</v>
      </c>
      <c r="ASD91" s="18">
        <v>1</v>
      </c>
      <c r="ASE91" s="18">
        <v>0</v>
      </c>
      <c r="ASF91" s="18">
        <v>0</v>
      </c>
      <c r="ASG91" s="18">
        <v>0</v>
      </c>
      <c r="ASH91" s="18">
        <v>0</v>
      </c>
      <c r="ASI91" s="18">
        <v>0</v>
      </c>
      <c r="ASJ91" s="18">
        <v>0</v>
      </c>
      <c r="ASK91" s="18">
        <v>0</v>
      </c>
      <c r="ASL91" s="18">
        <v>0</v>
      </c>
      <c r="ASN91" s="18" t="s">
        <v>1372</v>
      </c>
      <c r="ASO91" s="18">
        <v>1</v>
      </c>
      <c r="ASP91" s="18">
        <v>0</v>
      </c>
      <c r="ASQ91" s="18">
        <v>0</v>
      </c>
      <c r="ASR91" s="18">
        <v>0</v>
      </c>
      <c r="ASS91" s="18">
        <v>0</v>
      </c>
      <c r="AST91" s="18">
        <v>0</v>
      </c>
      <c r="ASU91" s="18">
        <v>0</v>
      </c>
      <c r="ASV91" s="18">
        <v>0</v>
      </c>
      <c r="ASW91" s="18">
        <v>0</v>
      </c>
      <c r="ASX91" s="18">
        <v>0</v>
      </c>
      <c r="ASZ91" s="18" t="s">
        <v>1372</v>
      </c>
      <c r="ATA91" s="18">
        <v>1</v>
      </c>
      <c r="ATB91" s="18">
        <v>0</v>
      </c>
      <c r="ATC91" s="18">
        <v>0</v>
      </c>
      <c r="ATD91" s="18">
        <v>0</v>
      </c>
      <c r="ATE91" s="18">
        <v>0</v>
      </c>
      <c r="ATF91" s="18">
        <v>0</v>
      </c>
      <c r="ATG91" s="18">
        <v>0</v>
      </c>
      <c r="ATH91" s="18">
        <v>0</v>
      </c>
      <c r="ATI91" s="18">
        <v>0</v>
      </c>
      <c r="ATK91" s="18" t="s">
        <v>1372</v>
      </c>
      <c r="ATL91" s="18">
        <v>1</v>
      </c>
      <c r="ATM91" s="18">
        <v>0</v>
      </c>
      <c r="ATN91" s="18">
        <v>0</v>
      </c>
      <c r="ATO91" s="18">
        <v>0</v>
      </c>
      <c r="ATP91" s="18">
        <v>0</v>
      </c>
      <c r="ATQ91" s="18">
        <v>0</v>
      </c>
      <c r="ATR91" s="18">
        <v>0</v>
      </c>
      <c r="ATS91" s="18">
        <v>0</v>
      </c>
      <c r="ATT91" s="18">
        <v>0</v>
      </c>
      <c r="ATV91" s="18" t="s">
        <v>1790</v>
      </c>
      <c r="ATZ91" s="18" t="s">
        <v>1699</v>
      </c>
      <c r="AUA91" s="18" t="s">
        <v>1294</v>
      </c>
      <c r="AUB91" s="18" t="s">
        <v>1881</v>
      </c>
      <c r="AUI91" s="18">
        <v>434128047</v>
      </c>
      <c r="AUJ91" s="144">
        <v>45077.330925925933</v>
      </c>
      <c r="AUM91" s="18" t="s">
        <v>1319</v>
      </c>
      <c r="AUN91" s="18" t="s">
        <v>1320</v>
      </c>
      <c r="AUO91" s="18" t="s">
        <v>1321</v>
      </c>
    </row>
    <row r="92" spans="1:534 1125:1237">
      <c r="A92" s="18">
        <v>91</v>
      </c>
      <c r="B92" s="18" t="s">
        <v>1882</v>
      </c>
      <c r="C92" s="144">
        <v>45076</v>
      </c>
      <c r="D92" s="18" t="s">
        <v>1817</v>
      </c>
      <c r="E92" s="18" t="s">
        <v>1883</v>
      </c>
      <c r="F92" s="144">
        <v>45076.388218148153</v>
      </c>
      <c r="G92" s="144">
        <v>45076.438915335653</v>
      </c>
      <c r="H92" s="18" t="s">
        <v>1286</v>
      </c>
      <c r="K92" s="18" t="s">
        <v>1777</v>
      </c>
      <c r="L92" s="144">
        <v>45076</v>
      </c>
      <c r="M92" s="18" t="s">
        <v>1819</v>
      </c>
      <c r="N92" s="18" t="s">
        <v>1820</v>
      </c>
      <c r="O92" s="18" t="s">
        <v>1821</v>
      </c>
      <c r="P92" s="18" t="s">
        <v>1291</v>
      </c>
      <c r="S92" s="18" t="s">
        <v>1781</v>
      </c>
      <c r="T92" s="18" t="s">
        <v>1822</v>
      </c>
      <c r="V92" s="18" t="s">
        <v>1294</v>
      </c>
      <c r="X92" s="18" t="s">
        <v>1295</v>
      </c>
      <c r="AA92" s="18" t="s">
        <v>1296</v>
      </c>
      <c r="AB92" s="18">
        <v>1</v>
      </c>
      <c r="AC92" s="18">
        <v>1</v>
      </c>
      <c r="AD92" s="18">
        <v>1</v>
      </c>
      <c r="AE92" s="18">
        <v>0</v>
      </c>
      <c r="AF92" s="18">
        <v>3</v>
      </c>
      <c r="AH92" s="18" t="s">
        <v>1467</v>
      </c>
      <c r="AI92" s="18">
        <v>800</v>
      </c>
      <c r="AJ92" s="18" t="s">
        <v>1300</v>
      </c>
      <c r="AM92" s="18">
        <v>90</v>
      </c>
      <c r="AN92" s="18">
        <v>15</v>
      </c>
      <c r="AO92" s="18">
        <v>0</v>
      </c>
      <c r="AP92" s="18">
        <v>150</v>
      </c>
      <c r="AQ92" s="18">
        <v>200</v>
      </c>
      <c r="AS92" s="18" t="s">
        <v>1297</v>
      </c>
      <c r="BH92" s="18" t="s">
        <v>1467</v>
      </c>
      <c r="BI92" s="18" t="s">
        <v>1499</v>
      </c>
      <c r="BJ92" s="18">
        <v>1</v>
      </c>
      <c r="BK92" s="18">
        <v>1</v>
      </c>
      <c r="BL92" s="18">
        <v>500</v>
      </c>
      <c r="BM92" s="18">
        <v>300</v>
      </c>
      <c r="BN92" s="18" t="s">
        <v>1300</v>
      </c>
      <c r="BQ92" s="18">
        <v>60</v>
      </c>
      <c r="BR92" s="18">
        <v>25</v>
      </c>
      <c r="BS92" s="18">
        <v>0</v>
      </c>
      <c r="BT92" s="18">
        <v>1000</v>
      </c>
      <c r="BU92" s="18">
        <v>2000</v>
      </c>
      <c r="BW92" s="18" t="s">
        <v>1294</v>
      </c>
      <c r="BY92" s="18" t="s">
        <v>1884</v>
      </c>
      <c r="BZ92" s="18">
        <v>1</v>
      </c>
      <c r="CA92" s="18">
        <v>1</v>
      </c>
      <c r="CB92" s="18">
        <v>1</v>
      </c>
      <c r="CC92" s="18">
        <v>0</v>
      </c>
      <c r="CE92" s="18" t="s">
        <v>1885</v>
      </c>
      <c r="CF92" s="18">
        <v>0</v>
      </c>
      <c r="CG92" s="18">
        <v>0</v>
      </c>
      <c r="CH92" s="18">
        <v>1</v>
      </c>
      <c r="CI92" s="18">
        <v>0</v>
      </c>
      <c r="CJ92" s="18">
        <v>0</v>
      </c>
      <c r="CK92" s="18">
        <v>0</v>
      </c>
      <c r="CL92" s="18">
        <v>0</v>
      </c>
      <c r="CM92" s="18">
        <v>0</v>
      </c>
      <c r="CN92" s="18">
        <v>0</v>
      </c>
      <c r="CO92" s="18">
        <v>0</v>
      </c>
      <c r="CP92" s="18">
        <v>0</v>
      </c>
      <c r="CS92" s="18" t="s">
        <v>1333</v>
      </c>
      <c r="CT92" s="18">
        <v>1</v>
      </c>
      <c r="CU92" s="18">
        <v>0</v>
      </c>
      <c r="CV92" s="18">
        <v>0</v>
      </c>
      <c r="CW92" s="18">
        <v>0</v>
      </c>
      <c r="EK92" s="18" t="s">
        <v>1631</v>
      </c>
      <c r="EL92" s="18">
        <v>1</v>
      </c>
      <c r="EM92" s="18">
        <v>0</v>
      </c>
      <c r="EN92" s="18">
        <v>0</v>
      </c>
      <c r="EO92" s="18">
        <v>0</v>
      </c>
      <c r="EP92" s="18">
        <v>0</v>
      </c>
      <c r="EQ92" s="18">
        <v>1</v>
      </c>
      <c r="ES92" s="18" t="s">
        <v>1467</v>
      </c>
      <c r="ET92" s="18">
        <v>12500</v>
      </c>
      <c r="EU92" s="18" t="s">
        <v>1300</v>
      </c>
      <c r="EX92" s="18">
        <v>90</v>
      </c>
      <c r="EY92" s="18">
        <v>30</v>
      </c>
      <c r="EZ92" s="18">
        <v>0</v>
      </c>
      <c r="FA92" s="18">
        <v>300</v>
      </c>
      <c r="FB92" s="18">
        <v>500</v>
      </c>
      <c r="GK92" s="18" t="s">
        <v>1314</v>
      </c>
      <c r="HH92" s="18" t="s">
        <v>1333</v>
      </c>
      <c r="HI92" s="18">
        <v>1</v>
      </c>
      <c r="HJ92" s="18">
        <v>0</v>
      </c>
      <c r="HK92" s="18">
        <v>0</v>
      </c>
      <c r="HL92" s="18">
        <v>0</v>
      </c>
      <c r="JB92" s="18" t="s">
        <v>1886</v>
      </c>
      <c r="JC92" s="18">
        <v>0</v>
      </c>
      <c r="JD92" s="18">
        <v>1</v>
      </c>
      <c r="JE92" s="18">
        <v>0</v>
      </c>
      <c r="JF92" s="18">
        <v>1</v>
      </c>
      <c r="JG92" s="18">
        <v>1</v>
      </c>
      <c r="JH92" s="18">
        <v>0</v>
      </c>
      <c r="JI92" s="18">
        <v>1</v>
      </c>
      <c r="JJ92" s="18">
        <v>0</v>
      </c>
      <c r="JK92" s="18">
        <v>1</v>
      </c>
      <c r="JL92" s="18">
        <v>1</v>
      </c>
      <c r="JM92" s="18">
        <v>1</v>
      </c>
      <c r="JN92" s="18">
        <v>0</v>
      </c>
      <c r="JO92" s="18">
        <v>1</v>
      </c>
      <c r="JP92" s="18">
        <v>0</v>
      </c>
      <c r="JQ92" s="18">
        <v>1</v>
      </c>
      <c r="JR92" s="18">
        <v>0</v>
      </c>
      <c r="JS92" s="18">
        <v>9</v>
      </c>
      <c r="JT92" s="18">
        <v>13</v>
      </c>
      <c r="KG92" s="18" t="s">
        <v>1298</v>
      </c>
      <c r="KH92" s="18" t="s">
        <v>1504</v>
      </c>
      <c r="KI92" s="18">
        <v>1</v>
      </c>
      <c r="KJ92" s="18">
        <v>1</v>
      </c>
      <c r="KK92" s="18">
        <v>9000</v>
      </c>
      <c r="KL92" s="18">
        <v>100</v>
      </c>
      <c r="KM92" s="18" t="s">
        <v>1469</v>
      </c>
      <c r="KP92" s="18">
        <v>15</v>
      </c>
      <c r="KQ92" s="18">
        <v>10</v>
      </c>
      <c r="KR92" s="18">
        <v>0</v>
      </c>
      <c r="KS92" s="18">
        <v>150</v>
      </c>
      <c r="KT92" s="18">
        <v>200</v>
      </c>
      <c r="LM92" s="18" t="s">
        <v>1467</v>
      </c>
      <c r="LN92" s="18">
        <v>5500</v>
      </c>
      <c r="LO92" s="18" t="s">
        <v>1300</v>
      </c>
      <c r="LR92" s="18">
        <v>90</v>
      </c>
      <c r="LS92" s="18">
        <v>45</v>
      </c>
      <c r="LT92" s="18">
        <v>0</v>
      </c>
      <c r="LU92" s="18">
        <v>50</v>
      </c>
      <c r="LV92" s="18">
        <v>100</v>
      </c>
      <c r="LX92" s="18" t="s">
        <v>1298</v>
      </c>
      <c r="LY92" s="18">
        <v>4000</v>
      </c>
      <c r="LZ92" s="18" t="s">
        <v>1300</v>
      </c>
      <c r="MC92" s="18">
        <v>60</v>
      </c>
      <c r="MD92" s="18">
        <v>45</v>
      </c>
      <c r="ME92" s="18">
        <v>0</v>
      </c>
      <c r="MF92" s="18">
        <v>100</v>
      </c>
      <c r="MG92" s="18">
        <v>300</v>
      </c>
      <c r="MT92" s="18" t="s">
        <v>1467</v>
      </c>
      <c r="MU92" s="18">
        <v>125</v>
      </c>
      <c r="MV92" s="18" t="s">
        <v>1300</v>
      </c>
      <c r="MY92" s="18">
        <v>60</v>
      </c>
      <c r="MZ92" s="18">
        <v>50</v>
      </c>
      <c r="NA92" s="18">
        <v>0</v>
      </c>
      <c r="NB92" s="18">
        <v>300</v>
      </c>
      <c r="NC92" s="18">
        <v>500</v>
      </c>
      <c r="NV92" s="18" t="s">
        <v>1298</v>
      </c>
      <c r="NW92" s="18">
        <v>2000</v>
      </c>
      <c r="NX92" s="18" t="s">
        <v>1469</v>
      </c>
      <c r="OA92" s="18">
        <v>30</v>
      </c>
      <c r="OB92" s="18">
        <v>25</v>
      </c>
      <c r="OC92" s="18">
        <v>0</v>
      </c>
      <c r="OD92" s="18">
        <v>500</v>
      </c>
      <c r="OE92" s="18">
        <v>300</v>
      </c>
      <c r="OG92" s="18" t="s">
        <v>1298</v>
      </c>
      <c r="OH92" s="18">
        <v>3500</v>
      </c>
      <c r="OI92" s="18" t="s">
        <v>1300</v>
      </c>
      <c r="OL92" s="18">
        <v>60</v>
      </c>
      <c r="OM92" s="18">
        <v>90</v>
      </c>
      <c r="ON92" s="18">
        <v>1</v>
      </c>
      <c r="OO92" s="18">
        <v>200</v>
      </c>
      <c r="OP92" s="18">
        <v>200</v>
      </c>
      <c r="OR92" s="18" t="s">
        <v>1467</v>
      </c>
      <c r="OS92" s="18">
        <v>4000</v>
      </c>
      <c r="OT92" s="18" t="s">
        <v>1300</v>
      </c>
      <c r="OW92" s="18">
        <v>90</v>
      </c>
      <c r="OX92" s="18">
        <v>60</v>
      </c>
      <c r="OY92" s="18">
        <v>0</v>
      </c>
      <c r="OZ92" s="18">
        <v>150</v>
      </c>
      <c r="PA92" s="18">
        <v>300</v>
      </c>
      <c r="PN92" s="18" t="s">
        <v>1467</v>
      </c>
      <c r="PO92" s="18">
        <v>800</v>
      </c>
      <c r="PP92" s="18" t="s">
        <v>1300</v>
      </c>
      <c r="PS92" s="18">
        <v>65</v>
      </c>
      <c r="PT92" s="18">
        <v>45</v>
      </c>
      <c r="PU92" s="18">
        <v>0</v>
      </c>
      <c r="PV92" s="18">
        <v>300</v>
      </c>
      <c r="PW92" s="18">
        <v>300</v>
      </c>
      <c r="QM92" s="18" t="s">
        <v>1467</v>
      </c>
      <c r="QN92" s="18">
        <v>250</v>
      </c>
      <c r="QO92" s="18" t="s">
        <v>1469</v>
      </c>
      <c r="QR92" s="18">
        <v>60</v>
      </c>
      <c r="QS92" s="18">
        <v>30</v>
      </c>
      <c r="QT92" s="18">
        <v>0</v>
      </c>
      <c r="QU92" s="18">
        <v>500</v>
      </c>
      <c r="QV92" s="18">
        <v>1000</v>
      </c>
      <c r="QX92" s="18" t="s">
        <v>1314</v>
      </c>
      <c r="SF92" s="18" t="s">
        <v>1333</v>
      </c>
      <c r="SG92" s="18">
        <v>1</v>
      </c>
      <c r="SH92" s="18">
        <v>0</v>
      </c>
      <c r="SI92" s="18">
        <v>0</v>
      </c>
      <c r="SJ92" s="18">
        <v>0</v>
      </c>
      <c r="AQG92" s="18" t="s">
        <v>1372</v>
      </c>
      <c r="AQH92" s="18">
        <v>1</v>
      </c>
      <c r="AQI92" s="18">
        <v>0</v>
      </c>
      <c r="AQJ92" s="18">
        <v>0</v>
      </c>
      <c r="AQK92" s="18">
        <v>0</v>
      </c>
      <c r="AQL92" s="18">
        <v>0</v>
      </c>
      <c r="AQM92" s="18">
        <v>0</v>
      </c>
      <c r="AQN92" s="18">
        <v>0</v>
      </c>
      <c r="AQO92" s="18">
        <v>0</v>
      </c>
      <c r="AQP92" s="18">
        <v>0</v>
      </c>
      <c r="AQQ92" s="18">
        <v>0</v>
      </c>
      <c r="AQS92" s="18" t="s">
        <v>1756</v>
      </c>
      <c r="AQT92" s="18">
        <v>1</v>
      </c>
      <c r="AQU92" s="18">
        <v>0</v>
      </c>
      <c r="AQV92" s="18">
        <v>0</v>
      </c>
      <c r="AQW92" s="18">
        <v>1</v>
      </c>
      <c r="AQX92" s="18">
        <v>0</v>
      </c>
      <c r="AQY92" s="18">
        <v>1</v>
      </c>
      <c r="AQZ92" s="18">
        <v>0</v>
      </c>
      <c r="ARA92" s="18">
        <v>0</v>
      </c>
      <c r="ARB92" s="18">
        <v>0</v>
      </c>
      <c r="ARC92" s="18">
        <v>0</v>
      </c>
      <c r="ARD92" s="18">
        <v>0</v>
      </c>
      <c r="ARF92" s="18" t="s">
        <v>1328</v>
      </c>
      <c r="ARG92" s="18" t="s">
        <v>1314</v>
      </c>
      <c r="ARH92" s="18">
        <v>1</v>
      </c>
      <c r="ARI92" s="18">
        <v>0</v>
      </c>
      <c r="ARJ92" s="18">
        <v>0</v>
      </c>
      <c r="ARK92" s="18">
        <v>0</v>
      </c>
      <c r="ARL92" s="18">
        <v>0</v>
      </c>
      <c r="ARM92" s="18">
        <v>0</v>
      </c>
      <c r="ARN92" s="18" t="s">
        <v>1416</v>
      </c>
      <c r="ARO92" s="18" t="s">
        <v>1372</v>
      </c>
      <c r="ARP92" s="18">
        <v>1</v>
      </c>
      <c r="ARQ92" s="18">
        <v>0</v>
      </c>
      <c r="ARR92" s="18">
        <v>0</v>
      </c>
      <c r="ARS92" s="18">
        <v>0</v>
      </c>
      <c r="ART92" s="18">
        <v>0</v>
      </c>
      <c r="ARU92" s="18">
        <v>0</v>
      </c>
      <c r="ARV92" s="18">
        <v>0</v>
      </c>
      <c r="ARW92" s="18">
        <v>0</v>
      </c>
      <c r="ARX92" s="18">
        <v>0</v>
      </c>
      <c r="ARY92" s="18">
        <v>0</v>
      </c>
      <c r="ASB92" s="18" t="s">
        <v>1383</v>
      </c>
      <c r="ASC92" s="18" t="s">
        <v>1372</v>
      </c>
      <c r="ASD92" s="18">
        <v>1</v>
      </c>
      <c r="ASE92" s="18">
        <v>0</v>
      </c>
      <c r="ASF92" s="18">
        <v>0</v>
      </c>
      <c r="ASG92" s="18">
        <v>0</v>
      </c>
      <c r="ASH92" s="18">
        <v>0</v>
      </c>
      <c r="ASI92" s="18">
        <v>0</v>
      </c>
      <c r="ASJ92" s="18">
        <v>0</v>
      </c>
      <c r="ASK92" s="18">
        <v>0</v>
      </c>
      <c r="ASL92" s="18">
        <v>0</v>
      </c>
      <c r="ASN92" s="18" t="s">
        <v>1372</v>
      </c>
      <c r="ASO92" s="18">
        <v>1</v>
      </c>
      <c r="ASP92" s="18">
        <v>0</v>
      </c>
      <c r="ASQ92" s="18">
        <v>0</v>
      </c>
      <c r="ASR92" s="18">
        <v>0</v>
      </c>
      <c r="ASS92" s="18">
        <v>0</v>
      </c>
      <c r="AST92" s="18">
        <v>0</v>
      </c>
      <c r="ASU92" s="18">
        <v>0</v>
      </c>
      <c r="ASV92" s="18">
        <v>0</v>
      </c>
      <c r="ASW92" s="18">
        <v>0</v>
      </c>
      <c r="ASX92" s="18">
        <v>0</v>
      </c>
      <c r="ASZ92" s="18" t="s">
        <v>1372</v>
      </c>
      <c r="ATA92" s="18">
        <v>1</v>
      </c>
      <c r="ATB92" s="18">
        <v>0</v>
      </c>
      <c r="ATC92" s="18">
        <v>0</v>
      </c>
      <c r="ATD92" s="18">
        <v>0</v>
      </c>
      <c r="ATE92" s="18">
        <v>0</v>
      </c>
      <c r="ATF92" s="18">
        <v>0</v>
      </c>
      <c r="ATG92" s="18">
        <v>0</v>
      </c>
      <c r="ATH92" s="18">
        <v>0</v>
      </c>
      <c r="ATI92" s="18">
        <v>0</v>
      </c>
      <c r="ATK92" s="18" t="s">
        <v>1873</v>
      </c>
      <c r="ATL92" s="18">
        <v>0</v>
      </c>
      <c r="ATM92" s="18">
        <v>0</v>
      </c>
      <c r="ATN92" s="18">
        <v>1</v>
      </c>
      <c r="ATO92" s="18">
        <v>0</v>
      </c>
      <c r="ATP92" s="18">
        <v>0</v>
      </c>
      <c r="ATQ92" s="18">
        <v>0</v>
      </c>
      <c r="ATR92" s="18">
        <v>0</v>
      </c>
      <c r="ATS92" s="18">
        <v>0</v>
      </c>
      <c r="ATT92" s="18">
        <v>0</v>
      </c>
      <c r="ATV92" s="18" t="s">
        <v>1699</v>
      </c>
      <c r="ATW92" s="18" t="s">
        <v>1294</v>
      </c>
      <c r="ATX92" s="18" t="s">
        <v>1887</v>
      </c>
      <c r="ATZ92" s="18" t="s">
        <v>1573</v>
      </c>
      <c r="AUA92" s="18" t="s">
        <v>1294</v>
      </c>
      <c r="AUB92" s="18" t="s">
        <v>1888</v>
      </c>
      <c r="AUD92" s="18" t="s">
        <v>1889</v>
      </c>
      <c r="AUF92" s="18" t="s">
        <v>1338</v>
      </c>
      <c r="AUI92" s="18">
        <v>434131863</v>
      </c>
      <c r="AUJ92" s="144">
        <v>45077.3362962963</v>
      </c>
      <c r="AUM92" s="18" t="s">
        <v>1319</v>
      </c>
      <c r="AUN92" s="18" t="s">
        <v>1320</v>
      </c>
      <c r="AUO92" s="18" t="s">
        <v>1321</v>
      </c>
    </row>
    <row r="93" spans="1:534 1125:1237">
      <c r="A93" s="18">
        <v>92</v>
      </c>
      <c r="B93" s="18" t="s">
        <v>1890</v>
      </c>
      <c r="C93" s="144">
        <v>45072</v>
      </c>
      <c r="D93" s="18" t="s">
        <v>1891</v>
      </c>
      <c r="E93" s="18" t="s">
        <v>1892</v>
      </c>
      <c r="F93" s="144">
        <v>45072.59406643518</v>
      </c>
      <c r="G93" s="144">
        <v>45074.456179236113</v>
      </c>
      <c r="H93" s="18" t="s">
        <v>1286</v>
      </c>
      <c r="K93" s="18" t="s">
        <v>1893</v>
      </c>
      <c r="L93" s="144">
        <v>45072</v>
      </c>
      <c r="M93" s="18" t="s">
        <v>1894</v>
      </c>
      <c r="N93" s="18" t="s">
        <v>1895</v>
      </c>
      <c r="O93" s="18" t="s">
        <v>1896</v>
      </c>
      <c r="P93" s="18" t="s">
        <v>1291</v>
      </c>
      <c r="S93" s="18" t="s">
        <v>1897</v>
      </c>
      <c r="T93" s="18" t="s">
        <v>1898</v>
      </c>
      <c r="V93" s="18" t="s">
        <v>1294</v>
      </c>
      <c r="X93" s="18" t="s">
        <v>1485</v>
      </c>
      <c r="AA93" s="18" t="s">
        <v>1372</v>
      </c>
      <c r="AB93" s="18">
        <v>0</v>
      </c>
      <c r="AC93" s="18">
        <v>0</v>
      </c>
      <c r="AD93" s="18">
        <v>0</v>
      </c>
      <c r="AE93" s="18">
        <v>1</v>
      </c>
      <c r="AF93" s="18">
        <v>1</v>
      </c>
      <c r="EK93" s="18" t="s">
        <v>1303</v>
      </c>
      <c r="EL93" s="18">
        <v>1</v>
      </c>
      <c r="EM93" s="18">
        <v>1</v>
      </c>
      <c r="EN93" s="18">
        <v>1</v>
      </c>
      <c r="EO93" s="18">
        <v>1</v>
      </c>
      <c r="EP93" s="18">
        <v>0</v>
      </c>
      <c r="EQ93" s="18">
        <v>4</v>
      </c>
      <c r="ES93" s="18" t="s">
        <v>1298</v>
      </c>
      <c r="ET93" s="18">
        <v>5000</v>
      </c>
      <c r="EU93" s="18" t="s">
        <v>1300</v>
      </c>
      <c r="EX93" s="18">
        <v>30</v>
      </c>
      <c r="EY93" s="18">
        <v>14</v>
      </c>
      <c r="EZ93" s="18">
        <v>0</v>
      </c>
      <c r="FA93" s="18">
        <v>100</v>
      </c>
      <c r="FB93" s="18">
        <v>50</v>
      </c>
      <c r="FD93" s="18" t="s">
        <v>1298</v>
      </c>
      <c r="FE93" s="18">
        <v>200</v>
      </c>
      <c r="FF93" s="18" t="s">
        <v>1300</v>
      </c>
      <c r="FI93" s="18">
        <v>30</v>
      </c>
      <c r="FJ93" s="18">
        <v>14</v>
      </c>
      <c r="FK93" s="18">
        <v>0</v>
      </c>
      <c r="FL93" s="18">
        <v>200</v>
      </c>
      <c r="FM93" s="18">
        <v>100</v>
      </c>
      <c r="FO93" s="18" t="s">
        <v>1298</v>
      </c>
      <c r="FP93" s="18">
        <v>1000</v>
      </c>
      <c r="FQ93" s="18" t="s">
        <v>1300</v>
      </c>
      <c r="FT93" s="18">
        <v>30</v>
      </c>
      <c r="FU93" s="18">
        <v>14</v>
      </c>
      <c r="FV93" s="18">
        <v>0</v>
      </c>
      <c r="FW93" s="18">
        <v>200</v>
      </c>
      <c r="FX93" s="18">
        <v>200</v>
      </c>
      <c r="FZ93" s="18" t="s">
        <v>1298</v>
      </c>
      <c r="GA93" s="18">
        <v>2000</v>
      </c>
      <c r="GB93" s="18" t="s">
        <v>1300</v>
      </c>
      <c r="GE93" s="18">
        <v>30</v>
      </c>
      <c r="GF93" s="18">
        <v>14</v>
      </c>
      <c r="GG93" s="18">
        <v>0</v>
      </c>
      <c r="GH93" s="18">
        <v>300</v>
      </c>
      <c r="GI93" s="18">
        <v>150</v>
      </c>
      <c r="GK93" s="18" t="s">
        <v>1294</v>
      </c>
      <c r="GM93" s="18" t="s">
        <v>1303</v>
      </c>
      <c r="GN93" s="18">
        <v>1</v>
      </c>
      <c r="GO93" s="18">
        <v>1</v>
      </c>
      <c r="GP93" s="18">
        <v>1</v>
      </c>
      <c r="GQ93" s="18">
        <v>1</v>
      </c>
      <c r="GR93" s="18">
        <v>0</v>
      </c>
      <c r="GT93" s="18" t="s">
        <v>1899</v>
      </c>
      <c r="GU93" s="18">
        <v>1</v>
      </c>
      <c r="GV93" s="18">
        <v>0</v>
      </c>
      <c r="GW93" s="18">
        <v>0</v>
      </c>
      <c r="GX93" s="18">
        <v>0</v>
      </c>
      <c r="GY93" s="18">
        <v>0</v>
      </c>
      <c r="GZ93" s="18">
        <v>0</v>
      </c>
      <c r="HA93" s="18">
        <v>1</v>
      </c>
      <c r="HB93" s="18">
        <v>0</v>
      </c>
      <c r="HC93" s="18">
        <v>0</v>
      </c>
      <c r="HD93" s="18">
        <v>0</v>
      </c>
      <c r="HE93" s="18">
        <v>0</v>
      </c>
      <c r="HH93" s="18" t="s">
        <v>1324</v>
      </c>
      <c r="HI93" s="18">
        <v>0</v>
      </c>
      <c r="HJ93" s="18">
        <v>1</v>
      </c>
      <c r="HK93" s="18">
        <v>0</v>
      </c>
      <c r="HL93" s="18">
        <v>0</v>
      </c>
      <c r="HM93" s="18" t="s">
        <v>1900</v>
      </c>
      <c r="HN93" s="18">
        <v>1</v>
      </c>
      <c r="HO93" s="18">
        <v>1</v>
      </c>
      <c r="HP93" s="18">
        <v>1</v>
      </c>
      <c r="HQ93" s="18">
        <v>1</v>
      </c>
      <c r="HR93" s="18">
        <v>0</v>
      </c>
      <c r="HS93" s="18" t="s">
        <v>1342</v>
      </c>
      <c r="HT93" s="18">
        <v>0</v>
      </c>
      <c r="HU93" s="18">
        <v>0</v>
      </c>
      <c r="HV93" s="18">
        <v>0</v>
      </c>
      <c r="HW93" s="18">
        <v>0</v>
      </c>
      <c r="HX93" s="18">
        <v>0</v>
      </c>
      <c r="HY93" s="18">
        <v>0</v>
      </c>
      <c r="HZ93" s="18">
        <v>0</v>
      </c>
      <c r="IA93" s="18">
        <v>0</v>
      </c>
      <c r="IB93" s="18">
        <v>1</v>
      </c>
      <c r="IC93" s="18">
        <v>0</v>
      </c>
      <c r="ID93" s="18">
        <v>0</v>
      </c>
      <c r="IE93" s="18">
        <v>0</v>
      </c>
      <c r="JB93" s="18" t="s">
        <v>1372</v>
      </c>
      <c r="JC93" s="18">
        <v>0</v>
      </c>
      <c r="JD93" s="18">
        <v>0</v>
      </c>
      <c r="JE93" s="18">
        <v>0</v>
      </c>
      <c r="JF93" s="18">
        <v>0</v>
      </c>
      <c r="JG93" s="18">
        <v>0</v>
      </c>
      <c r="JH93" s="18">
        <v>0</v>
      </c>
      <c r="JI93" s="18">
        <v>0</v>
      </c>
      <c r="JJ93" s="18">
        <v>0</v>
      </c>
      <c r="JK93" s="18">
        <v>0</v>
      </c>
      <c r="JL93" s="18">
        <v>0</v>
      </c>
      <c r="JM93" s="18">
        <v>0</v>
      </c>
      <c r="JN93" s="18">
        <v>0</v>
      </c>
      <c r="JO93" s="18">
        <v>0</v>
      </c>
      <c r="JP93" s="18">
        <v>0</v>
      </c>
      <c r="JQ93" s="18">
        <v>0</v>
      </c>
      <c r="JR93" s="18">
        <v>1</v>
      </c>
      <c r="JS93" s="18">
        <v>1</v>
      </c>
      <c r="JT93" s="18">
        <v>6</v>
      </c>
      <c r="AQG93" s="18" t="s">
        <v>1335</v>
      </c>
      <c r="AQH93" s="18">
        <v>0</v>
      </c>
      <c r="AQI93" s="18">
        <v>0</v>
      </c>
      <c r="AQJ93" s="18">
        <v>1</v>
      </c>
      <c r="AQK93" s="18">
        <v>0</v>
      </c>
      <c r="AQL93" s="18">
        <v>0</v>
      </c>
      <c r="AQM93" s="18">
        <v>1</v>
      </c>
      <c r="AQN93" s="18">
        <v>0</v>
      </c>
      <c r="AQO93" s="18">
        <v>0</v>
      </c>
      <c r="AQP93" s="18">
        <v>0</v>
      </c>
      <c r="AQQ93" s="18">
        <v>0</v>
      </c>
      <c r="AQS93" s="18" t="s">
        <v>1406</v>
      </c>
      <c r="AQT93" s="18">
        <v>0</v>
      </c>
      <c r="AQU93" s="18">
        <v>0</v>
      </c>
      <c r="AQV93" s="18">
        <v>1</v>
      </c>
      <c r="AQW93" s="18">
        <v>0</v>
      </c>
      <c r="AQX93" s="18">
        <v>0</v>
      </c>
      <c r="AQY93" s="18">
        <v>0</v>
      </c>
      <c r="AQZ93" s="18">
        <v>0</v>
      </c>
      <c r="ARA93" s="18">
        <v>0</v>
      </c>
      <c r="ARB93" s="18">
        <v>0</v>
      </c>
      <c r="ARC93" s="18">
        <v>0</v>
      </c>
      <c r="ARD93" s="18">
        <v>0</v>
      </c>
      <c r="ARF93" s="18" t="s">
        <v>1343</v>
      </c>
      <c r="ARG93" s="18" t="s">
        <v>1312</v>
      </c>
      <c r="ARH93" s="18">
        <v>0</v>
      </c>
      <c r="ARI93" s="18">
        <v>1</v>
      </c>
      <c r="ARJ93" s="18">
        <v>0</v>
      </c>
      <c r="ARK93" s="18">
        <v>0</v>
      </c>
      <c r="ARL93" s="18">
        <v>0</v>
      </c>
      <c r="ARM93" s="18">
        <v>0</v>
      </c>
      <c r="ARO93" s="18" t="s">
        <v>1315</v>
      </c>
      <c r="ARP93" s="18">
        <v>0</v>
      </c>
      <c r="ARQ93" s="18">
        <v>0</v>
      </c>
      <c r="ARR93" s="18">
        <v>0</v>
      </c>
      <c r="ARS93" s="18">
        <v>0</v>
      </c>
      <c r="ART93" s="18">
        <v>0</v>
      </c>
      <c r="ARU93" s="18">
        <v>0</v>
      </c>
      <c r="ARV93" s="18">
        <v>0</v>
      </c>
      <c r="ARW93" s="18">
        <v>0</v>
      </c>
      <c r="ARX93" s="18">
        <v>1</v>
      </c>
      <c r="ARY93" s="18">
        <v>0</v>
      </c>
      <c r="ASB93" s="18" t="s">
        <v>1383</v>
      </c>
      <c r="ASC93" s="18" t="s">
        <v>1315</v>
      </c>
      <c r="ASD93" s="18">
        <v>0</v>
      </c>
      <c r="ASE93" s="18">
        <v>0</v>
      </c>
      <c r="ASF93" s="18">
        <v>0</v>
      </c>
      <c r="ASG93" s="18">
        <v>0</v>
      </c>
      <c r="ASH93" s="18">
        <v>0</v>
      </c>
      <c r="ASI93" s="18">
        <v>0</v>
      </c>
      <c r="ASJ93" s="18">
        <v>0</v>
      </c>
      <c r="ASK93" s="18">
        <v>1</v>
      </c>
      <c r="ASL93" s="18">
        <v>0</v>
      </c>
      <c r="ASN93" s="18" t="s">
        <v>1315</v>
      </c>
      <c r="ASO93" s="18">
        <v>0</v>
      </c>
      <c r="ASP93" s="18">
        <v>0</v>
      </c>
      <c r="ASQ93" s="18">
        <v>0</v>
      </c>
      <c r="ASR93" s="18">
        <v>0</v>
      </c>
      <c r="ASS93" s="18">
        <v>0</v>
      </c>
      <c r="AST93" s="18">
        <v>0</v>
      </c>
      <c r="ASU93" s="18">
        <v>0</v>
      </c>
      <c r="ASV93" s="18">
        <v>0</v>
      </c>
      <c r="ASW93" s="18">
        <v>1</v>
      </c>
      <c r="ASX93" s="18">
        <v>0</v>
      </c>
      <c r="ASZ93" s="18" t="s">
        <v>1422</v>
      </c>
      <c r="ATA93" s="18">
        <v>0</v>
      </c>
      <c r="ATB93" s="18">
        <v>0</v>
      </c>
      <c r="ATC93" s="18">
        <v>0</v>
      </c>
      <c r="ATD93" s="18">
        <v>0</v>
      </c>
      <c r="ATE93" s="18">
        <v>1</v>
      </c>
      <c r="ATF93" s="18">
        <v>0</v>
      </c>
      <c r="ATG93" s="18">
        <v>0</v>
      </c>
      <c r="ATH93" s="18">
        <v>0</v>
      </c>
      <c r="ATI93" s="18">
        <v>0</v>
      </c>
      <c r="ATK93" s="18" t="s">
        <v>1626</v>
      </c>
      <c r="ATL93" s="18">
        <v>0</v>
      </c>
      <c r="ATM93" s="18">
        <v>0</v>
      </c>
      <c r="ATN93" s="18">
        <v>0</v>
      </c>
      <c r="ATO93" s="18">
        <v>0</v>
      </c>
      <c r="ATP93" s="18">
        <v>1</v>
      </c>
      <c r="ATQ93" s="18">
        <v>0</v>
      </c>
      <c r="ATR93" s="18">
        <v>0</v>
      </c>
      <c r="ATS93" s="18">
        <v>0</v>
      </c>
      <c r="ATT93" s="18">
        <v>0</v>
      </c>
      <c r="ATV93" s="18" t="s">
        <v>1344</v>
      </c>
      <c r="ATW93" s="18" t="s">
        <v>1314</v>
      </c>
      <c r="ATZ93" s="18" t="s">
        <v>1699</v>
      </c>
      <c r="AUA93" s="18" t="s">
        <v>1314</v>
      </c>
      <c r="AUD93" s="18" t="s">
        <v>1889</v>
      </c>
      <c r="AUI93" s="18">
        <v>434234820</v>
      </c>
      <c r="AUJ93" s="144">
        <v>45077.461886574078</v>
      </c>
      <c r="AUM93" s="18" t="s">
        <v>1319</v>
      </c>
      <c r="AUN93" s="18" t="s">
        <v>1320</v>
      </c>
      <c r="AUO93" s="18" t="s">
        <v>1321</v>
      </c>
    </row>
    <row r="94" spans="1:534 1125:1237">
      <c r="A94" s="18">
        <v>93</v>
      </c>
      <c r="B94" s="18" t="s">
        <v>1901</v>
      </c>
      <c r="C94" s="144">
        <v>45072</v>
      </c>
      <c r="D94" s="18" t="s">
        <v>1891</v>
      </c>
      <c r="E94" s="18" t="s">
        <v>1892</v>
      </c>
      <c r="F94" s="144">
        <v>45072.649544097221</v>
      </c>
      <c r="G94" s="144">
        <v>45074.493901377311</v>
      </c>
      <c r="H94" s="18" t="s">
        <v>1286</v>
      </c>
      <c r="K94" s="18" t="s">
        <v>1893</v>
      </c>
      <c r="L94" s="144">
        <v>45072</v>
      </c>
      <c r="M94" s="18" t="s">
        <v>1894</v>
      </c>
      <c r="N94" s="18" t="s">
        <v>1895</v>
      </c>
      <c r="O94" s="18" t="s">
        <v>1896</v>
      </c>
      <c r="P94" s="18" t="s">
        <v>1291</v>
      </c>
      <c r="S94" s="18" t="s">
        <v>1897</v>
      </c>
      <c r="T94" s="18" t="s">
        <v>1898</v>
      </c>
      <c r="V94" s="18" t="s">
        <v>1294</v>
      </c>
      <c r="X94" s="18" t="s">
        <v>1485</v>
      </c>
      <c r="AA94" s="18" t="s">
        <v>1630</v>
      </c>
      <c r="AB94" s="18">
        <v>1</v>
      </c>
      <c r="AC94" s="18">
        <v>0</v>
      </c>
      <c r="AD94" s="18">
        <v>1</v>
      </c>
      <c r="AE94" s="18">
        <v>0</v>
      </c>
      <c r="AF94" s="18">
        <v>2</v>
      </c>
      <c r="AH94" s="18" t="s">
        <v>1298</v>
      </c>
      <c r="AI94" s="18">
        <v>1000</v>
      </c>
      <c r="AJ94" s="18" t="s">
        <v>1300</v>
      </c>
      <c r="AM94" s="18">
        <v>30</v>
      </c>
      <c r="AN94" s="18">
        <v>14</v>
      </c>
      <c r="AO94" s="18">
        <v>0</v>
      </c>
      <c r="AP94" s="18">
        <v>200</v>
      </c>
      <c r="AQ94" s="18">
        <v>100</v>
      </c>
      <c r="BH94" s="18" t="s">
        <v>1298</v>
      </c>
      <c r="BI94" s="18" t="s">
        <v>1499</v>
      </c>
      <c r="BJ94" s="18">
        <v>1</v>
      </c>
      <c r="BK94" s="18">
        <v>1</v>
      </c>
      <c r="BL94" s="18">
        <v>500</v>
      </c>
      <c r="BM94" s="18">
        <v>300</v>
      </c>
      <c r="BN94" s="18" t="s">
        <v>1300</v>
      </c>
      <c r="BQ94" s="18">
        <v>30</v>
      </c>
      <c r="BR94" s="18">
        <v>14</v>
      </c>
      <c r="BS94" s="18">
        <v>0</v>
      </c>
      <c r="BT94" s="18">
        <v>100</v>
      </c>
      <c r="BU94" s="18">
        <v>100</v>
      </c>
      <c r="BW94" s="18" t="s">
        <v>1294</v>
      </c>
      <c r="BY94" s="18" t="s">
        <v>1630</v>
      </c>
      <c r="BZ94" s="18">
        <v>1</v>
      </c>
      <c r="CA94" s="18">
        <v>0</v>
      </c>
      <c r="CB94" s="18">
        <v>1</v>
      </c>
      <c r="CC94" s="18">
        <v>0</v>
      </c>
      <c r="CE94" s="18" t="s">
        <v>1596</v>
      </c>
      <c r="CF94" s="18">
        <v>1</v>
      </c>
      <c r="CG94" s="18">
        <v>0</v>
      </c>
      <c r="CH94" s="18">
        <v>0</v>
      </c>
      <c r="CI94" s="18">
        <v>0</v>
      </c>
      <c r="CJ94" s="18">
        <v>0</v>
      </c>
      <c r="CK94" s="18">
        <v>1</v>
      </c>
      <c r="CL94" s="18">
        <v>1</v>
      </c>
      <c r="CM94" s="18">
        <v>0</v>
      </c>
      <c r="CN94" s="18">
        <v>0</v>
      </c>
      <c r="CO94" s="18">
        <v>0</v>
      </c>
      <c r="CP94" s="18">
        <v>0</v>
      </c>
      <c r="CS94" s="18" t="s">
        <v>1324</v>
      </c>
      <c r="CT94" s="18">
        <v>0</v>
      </c>
      <c r="CU94" s="18">
        <v>1</v>
      </c>
      <c r="CV94" s="18">
        <v>0</v>
      </c>
      <c r="CW94" s="18">
        <v>0</v>
      </c>
      <c r="CX94" s="18" t="s">
        <v>1630</v>
      </c>
      <c r="CY94" s="18">
        <v>1</v>
      </c>
      <c r="CZ94" s="18">
        <v>0</v>
      </c>
      <c r="DA94" s="18">
        <v>1</v>
      </c>
      <c r="DB94" s="18">
        <v>0</v>
      </c>
      <c r="DC94" s="18" t="s">
        <v>1342</v>
      </c>
      <c r="DD94" s="18">
        <v>0</v>
      </c>
      <c r="DE94" s="18">
        <v>0</v>
      </c>
      <c r="DF94" s="18">
        <v>0</v>
      </c>
      <c r="DG94" s="18">
        <v>0</v>
      </c>
      <c r="DH94" s="18">
        <v>0</v>
      </c>
      <c r="DI94" s="18">
        <v>0</v>
      </c>
      <c r="DJ94" s="18">
        <v>0</v>
      </c>
      <c r="DK94" s="18">
        <v>0</v>
      </c>
      <c r="DL94" s="18">
        <v>1</v>
      </c>
      <c r="DM94" s="18">
        <v>0</v>
      </c>
      <c r="DN94" s="18">
        <v>0</v>
      </c>
      <c r="DO94" s="18">
        <v>0</v>
      </c>
      <c r="EK94" s="18" t="s">
        <v>1372</v>
      </c>
      <c r="EL94" s="18">
        <v>0</v>
      </c>
      <c r="EM94" s="18">
        <v>0</v>
      </c>
      <c r="EN94" s="18">
        <v>0</v>
      </c>
      <c r="EO94" s="18">
        <v>0</v>
      </c>
      <c r="EP94" s="18">
        <v>1</v>
      </c>
      <c r="EQ94" s="18">
        <v>1</v>
      </c>
      <c r="JB94" s="18" t="s">
        <v>1372</v>
      </c>
      <c r="JC94" s="18">
        <v>0</v>
      </c>
      <c r="JD94" s="18">
        <v>0</v>
      </c>
      <c r="JE94" s="18">
        <v>0</v>
      </c>
      <c r="JF94" s="18">
        <v>0</v>
      </c>
      <c r="JG94" s="18">
        <v>0</v>
      </c>
      <c r="JH94" s="18">
        <v>0</v>
      </c>
      <c r="JI94" s="18">
        <v>0</v>
      </c>
      <c r="JJ94" s="18">
        <v>0</v>
      </c>
      <c r="JK94" s="18">
        <v>0</v>
      </c>
      <c r="JL94" s="18">
        <v>0</v>
      </c>
      <c r="JM94" s="18">
        <v>0</v>
      </c>
      <c r="JN94" s="18">
        <v>0</v>
      </c>
      <c r="JO94" s="18">
        <v>0</v>
      </c>
      <c r="JP94" s="18">
        <v>0</v>
      </c>
      <c r="JQ94" s="18">
        <v>0</v>
      </c>
      <c r="JR94" s="18">
        <v>1</v>
      </c>
      <c r="JS94" s="18">
        <v>1</v>
      </c>
      <c r="JT94" s="18">
        <v>4</v>
      </c>
      <c r="AQG94" s="18" t="s">
        <v>1395</v>
      </c>
      <c r="AQH94" s="18">
        <v>0</v>
      </c>
      <c r="AQI94" s="18">
        <v>0</v>
      </c>
      <c r="AQJ94" s="18">
        <v>1</v>
      </c>
      <c r="AQK94" s="18">
        <v>0</v>
      </c>
      <c r="AQL94" s="18">
        <v>0</v>
      </c>
      <c r="AQM94" s="18">
        <v>0</v>
      </c>
      <c r="AQN94" s="18">
        <v>0</v>
      </c>
      <c r="AQO94" s="18">
        <v>0</v>
      </c>
      <c r="AQP94" s="18">
        <v>0</v>
      </c>
      <c r="AQQ94" s="18">
        <v>0</v>
      </c>
      <c r="AQS94" s="18" t="s">
        <v>1477</v>
      </c>
      <c r="AQT94" s="18">
        <v>0</v>
      </c>
      <c r="AQU94" s="18">
        <v>0</v>
      </c>
      <c r="AQV94" s="18">
        <v>1</v>
      </c>
      <c r="AQW94" s="18">
        <v>1</v>
      </c>
      <c r="AQX94" s="18">
        <v>0</v>
      </c>
      <c r="AQY94" s="18">
        <v>0</v>
      </c>
      <c r="AQZ94" s="18">
        <v>0</v>
      </c>
      <c r="ARA94" s="18">
        <v>0</v>
      </c>
      <c r="ARB94" s="18">
        <v>0</v>
      </c>
      <c r="ARC94" s="18">
        <v>0</v>
      </c>
      <c r="ARD94" s="18">
        <v>0</v>
      </c>
      <c r="ARF94" s="18" t="s">
        <v>1328</v>
      </c>
      <c r="ARG94" s="18" t="s">
        <v>1312</v>
      </c>
      <c r="ARH94" s="18">
        <v>0</v>
      </c>
      <c r="ARI94" s="18">
        <v>1</v>
      </c>
      <c r="ARJ94" s="18">
        <v>0</v>
      </c>
      <c r="ARK94" s="18">
        <v>0</v>
      </c>
      <c r="ARL94" s="18">
        <v>0</v>
      </c>
      <c r="ARM94" s="18">
        <v>0</v>
      </c>
      <c r="ARO94" s="18" t="s">
        <v>1372</v>
      </c>
      <c r="ARP94" s="18">
        <v>1</v>
      </c>
      <c r="ARQ94" s="18">
        <v>0</v>
      </c>
      <c r="ARR94" s="18">
        <v>0</v>
      </c>
      <c r="ARS94" s="18">
        <v>0</v>
      </c>
      <c r="ART94" s="18">
        <v>0</v>
      </c>
      <c r="ARU94" s="18">
        <v>0</v>
      </c>
      <c r="ARV94" s="18">
        <v>0</v>
      </c>
      <c r="ARW94" s="18">
        <v>0</v>
      </c>
      <c r="ARX94" s="18">
        <v>0</v>
      </c>
      <c r="ARY94" s="18">
        <v>0</v>
      </c>
      <c r="ASB94" s="18" t="s">
        <v>1383</v>
      </c>
      <c r="ASC94" s="18" t="s">
        <v>1372</v>
      </c>
      <c r="ASD94" s="18">
        <v>1</v>
      </c>
      <c r="ASE94" s="18">
        <v>0</v>
      </c>
      <c r="ASF94" s="18">
        <v>0</v>
      </c>
      <c r="ASG94" s="18">
        <v>0</v>
      </c>
      <c r="ASH94" s="18">
        <v>0</v>
      </c>
      <c r="ASI94" s="18">
        <v>0</v>
      </c>
      <c r="ASJ94" s="18">
        <v>0</v>
      </c>
      <c r="ASK94" s="18">
        <v>0</v>
      </c>
      <c r="ASL94" s="18">
        <v>0</v>
      </c>
      <c r="ASN94" s="18" t="s">
        <v>1315</v>
      </c>
      <c r="ASO94" s="18">
        <v>0</v>
      </c>
      <c r="ASP94" s="18">
        <v>0</v>
      </c>
      <c r="ASQ94" s="18">
        <v>0</v>
      </c>
      <c r="ASR94" s="18">
        <v>0</v>
      </c>
      <c r="ASS94" s="18">
        <v>0</v>
      </c>
      <c r="AST94" s="18">
        <v>0</v>
      </c>
      <c r="ASU94" s="18">
        <v>0</v>
      </c>
      <c r="ASV94" s="18">
        <v>0</v>
      </c>
      <c r="ASW94" s="18">
        <v>1</v>
      </c>
      <c r="ASX94" s="18">
        <v>0</v>
      </c>
      <c r="ASZ94" s="18" t="s">
        <v>1372</v>
      </c>
      <c r="ATA94" s="18">
        <v>1</v>
      </c>
      <c r="ATB94" s="18">
        <v>0</v>
      </c>
      <c r="ATC94" s="18">
        <v>0</v>
      </c>
      <c r="ATD94" s="18">
        <v>0</v>
      </c>
      <c r="ATE94" s="18">
        <v>0</v>
      </c>
      <c r="ATF94" s="18">
        <v>0</v>
      </c>
      <c r="ATG94" s="18">
        <v>0</v>
      </c>
      <c r="ATH94" s="18">
        <v>0</v>
      </c>
      <c r="ATI94" s="18">
        <v>0</v>
      </c>
      <c r="ATK94" s="18" t="s">
        <v>1315</v>
      </c>
      <c r="ATL94" s="18">
        <v>0</v>
      </c>
      <c r="ATM94" s="18">
        <v>0</v>
      </c>
      <c r="ATN94" s="18">
        <v>0</v>
      </c>
      <c r="ATO94" s="18">
        <v>0</v>
      </c>
      <c r="ATP94" s="18">
        <v>0</v>
      </c>
      <c r="ATQ94" s="18">
        <v>0</v>
      </c>
      <c r="ATR94" s="18">
        <v>0</v>
      </c>
      <c r="ATS94" s="18">
        <v>0</v>
      </c>
      <c r="ATT94" s="18">
        <v>1</v>
      </c>
      <c r="ATV94" s="18" t="s">
        <v>1344</v>
      </c>
      <c r="ATW94" s="18" t="s">
        <v>1315</v>
      </c>
      <c r="ATZ94" s="18" t="s">
        <v>1344</v>
      </c>
      <c r="AUA94" s="18" t="s">
        <v>1315</v>
      </c>
      <c r="AUI94" s="18">
        <v>434234835</v>
      </c>
      <c r="AUJ94" s="144">
        <v>45077.461909722217</v>
      </c>
      <c r="AUM94" s="18" t="s">
        <v>1319</v>
      </c>
      <c r="AUN94" s="18" t="s">
        <v>1320</v>
      </c>
      <c r="AUO94" s="18" t="s">
        <v>1321</v>
      </c>
    </row>
    <row r="95" spans="1:534 1125:1237">
      <c r="A95" s="18">
        <v>94</v>
      </c>
      <c r="B95" s="18" t="s">
        <v>1902</v>
      </c>
      <c r="C95" s="144">
        <v>45072</v>
      </c>
      <c r="D95" s="18" t="s">
        <v>1891</v>
      </c>
      <c r="E95" s="18" t="s">
        <v>1892</v>
      </c>
      <c r="F95" s="144">
        <v>45072.655757476852</v>
      </c>
      <c r="G95" s="144">
        <v>45074.450971377308</v>
      </c>
      <c r="H95" s="18" t="s">
        <v>1286</v>
      </c>
      <c r="K95" s="18" t="s">
        <v>1893</v>
      </c>
      <c r="L95" s="144">
        <v>45073</v>
      </c>
      <c r="M95" s="18" t="s">
        <v>1894</v>
      </c>
      <c r="N95" s="18" t="s">
        <v>1895</v>
      </c>
      <c r="O95" s="18" t="s">
        <v>1896</v>
      </c>
      <c r="P95" s="18" t="s">
        <v>1291</v>
      </c>
      <c r="S95" s="18" t="s">
        <v>1897</v>
      </c>
      <c r="T95" s="18" t="s">
        <v>1898</v>
      </c>
      <c r="V95" s="18" t="s">
        <v>1294</v>
      </c>
      <c r="X95" s="18" t="s">
        <v>1485</v>
      </c>
      <c r="AA95" s="18" t="s">
        <v>1630</v>
      </c>
      <c r="AB95" s="18">
        <v>1</v>
      </c>
      <c r="AC95" s="18">
        <v>0</v>
      </c>
      <c r="AD95" s="18">
        <v>1</v>
      </c>
      <c r="AE95" s="18">
        <v>0</v>
      </c>
      <c r="AF95" s="18">
        <v>2</v>
      </c>
      <c r="AH95" s="18" t="s">
        <v>1298</v>
      </c>
      <c r="AI95" s="18">
        <v>1100</v>
      </c>
      <c r="AJ95" s="18" t="s">
        <v>1300</v>
      </c>
      <c r="AM95" s="18">
        <v>30</v>
      </c>
      <c r="AN95" s="18">
        <v>14</v>
      </c>
      <c r="AO95" s="18">
        <v>0</v>
      </c>
      <c r="AP95" s="18">
        <v>100</v>
      </c>
      <c r="AQ95" s="18">
        <v>50</v>
      </c>
      <c r="BH95" s="18" t="s">
        <v>1298</v>
      </c>
      <c r="BI95" s="18" t="s">
        <v>1499</v>
      </c>
      <c r="BJ95" s="18">
        <v>1</v>
      </c>
      <c r="BK95" s="18">
        <v>1</v>
      </c>
      <c r="BL95" s="18">
        <v>450</v>
      </c>
      <c r="BM95" s="18">
        <v>275</v>
      </c>
      <c r="BN95" s="18" t="s">
        <v>1300</v>
      </c>
      <c r="BQ95" s="18">
        <v>20</v>
      </c>
      <c r="BR95" s="18">
        <v>7</v>
      </c>
      <c r="BS95" s="18">
        <v>0</v>
      </c>
      <c r="BT95" s="18">
        <v>200</v>
      </c>
      <c r="BU95" s="18">
        <v>100</v>
      </c>
      <c r="BW95" s="18" t="s">
        <v>1294</v>
      </c>
      <c r="BY95" s="18" t="s">
        <v>1630</v>
      </c>
      <c r="BZ95" s="18">
        <v>1</v>
      </c>
      <c r="CA95" s="18">
        <v>0</v>
      </c>
      <c r="CB95" s="18">
        <v>1</v>
      </c>
      <c r="CC95" s="18">
        <v>0</v>
      </c>
      <c r="CE95" s="18" t="s">
        <v>1634</v>
      </c>
      <c r="CF95" s="18">
        <v>1</v>
      </c>
      <c r="CG95" s="18">
        <v>0</v>
      </c>
      <c r="CH95" s="18">
        <v>0</v>
      </c>
      <c r="CI95" s="18">
        <v>0</v>
      </c>
      <c r="CJ95" s="18">
        <v>0</v>
      </c>
      <c r="CK95" s="18">
        <v>0</v>
      </c>
      <c r="CL95" s="18">
        <v>1</v>
      </c>
      <c r="CM95" s="18">
        <v>0</v>
      </c>
      <c r="CN95" s="18">
        <v>0</v>
      </c>
      <c r="CO95" s="18">
        <v>0</v>
      </c>
      <c r="CP95" s="18">
        <v>0</v>
      </c>
      <c r="CS95" s="18" t="s">
        <v>1324</v>
      </c>
      <c r="CT95" s="18">
        <v>0</v>
      </c>
      <c r="CU95" s="18">
        <v>1</v>
      </c>
      <c r="CV95" s="18">
        <v>0</v>
      </c>
      <c r="CW95" s="18">
        <v>0</v>
      </c>
      <c r="CX95" s="18" t="s">
        <v>1630</v>
      </c>
      <c r="CY95" s="18">
        <v>1</v>
      </c>
      <c r="CZ95" s="18">
        <v>0</v>
      </c>
      <c r="DA95" s="18">
        <v>1</v>
      </c>
      <c r="DB95" s="18">
        <v>0</v>
      </c>
      <c r="DC95" s="18" t="s">
        <v>1342</v>
      </c>
      <c r="DD95" s="18">
        <v>0</v>
      </c>
      <c r="DE95" s="18">
        <v>0</v>
      </c>
      <c r="DF95" s="18">
        <v>0</v>
      </c>
      <c r="DG95" s="18">
        <v>0</v>
      </c>
      <c r="DH95" s="18">
        <v>0</v>
      </c>
      <c r="DI95" s="18">
        <v>0</v>
      </c>
      <c r="DJ95" s="18">
        <v>0</v>
      </c>
      <c r="DK95" s="18">
        <v>0</v>
      </c>
      <c r="DL95" s="18">
        <v>1</v>
      </c>
      <c r="DM95" s="18">
        <v>0</v>
      </c>
      <c r="DN95" s="18">
        <v>0</v>
      </c>
      <c r="DO95" s="18">
        <v>0</v>
      </c>
      <c r="EK95" s="18" t="s">
        <v>1372</v>
      </c>
      <c r="EL95" s="18">
        <v>0</v>
      </c>
      <c r="EM95" s="18">
        <v>0</v>
      </c>
      <c r="EN95" s="18">
        <v>0</v>
      </c>
      <c r="EO95" s="18">
        <v>0</v>
      </c>
      <c r="EP95" s="18">
        <v>1</v>
      </c>
      <c r="EQ95" s="18">
        <v>1</v>
      </c>
      <c r="JB95" s="18" t="s">
        <v>1372</v>
      </c>
      <c r="JC95" s="18">
        <v>0</v>
      </c>
      <c r="JD95" s="18">
        <v>0</v>
      </c>
      <c r="JE95" s="18">
        <v>0</v>
      </c>
      <c r="JF95" s="18">
        <v>0</v>
      </c>
      <c r="JG95" s="18">
        <v>0</v>
      </c>
      <c r="JH95" s="18">
        <v>0</v>
      </c>
      <c r="JI95" s="18">
        <v>0</v>
      </c>
      <c r="JJ95" s="18">
        <v>0</v>
      </c>
      <c r="JK95" s="18">
        <v>0</v>
      </c>
      <c r="JL95" s="18">
        <v>0</v>
      </c>
      <c r="JM95" s="18">
        <v>0</v>
      </c>
      <c r="JN95" s="18">
        <v>0</v>
      </c>
      <c r="JO95" s="18">
        <v>0</v>
      </c>
      <c r="JP95" s="18">
        <v>0</v>
      </c>
      <c r="JQ95" s="18">
        <v>0</v>
      </c>
      <c r="JR95" s="18">
        <v>1</v>
      </c>
      <c r="JS95" s="18">
        <v>1</v>
      </c>
      <c r="JT95" s="18">
        <v>4</v>
      </c>
      <c r="AQG95" s="18" t="s">
        <v>1335</v>
      </c>
      <c r="AQH95" s="18">
        <v>0</v>
      </c>
      <c r="AQI95" s="18">
        <v>0</v>
      </c>
      <c r="AQJ95" s="18">
        <v>1</v>
      </c>
      <c r="AQK95" s="18">
        <v>0</v>
      </c>
      <c r="AQL95" s="18">
        <v>0</v>
      </c>
      <c r="AQM95" s="18">
        <v>1</v>
      </c>
      <c r="AQN95" s="18">
        <v>0</v>
      </c>
      <c r="AQO95" s="18">
        <v>0</v>
      </c>
      <c r="AQP95" s="18">
        <v>0</v>
      </c>
      <c r="AQQ95" s="18">
        <v>0</v>
      </c>
      <c r="AQS95" s="18" t="s">
        <v>1825</v>
      </c>
      <c r="AQT95" s="18">
        <v>0</v>
      </c>
      <c r="AQU95" s="18">
        <v>0</v>
      </c>
      <c r="AQV95" s="18">
        <v>1</v>
      </c>
      <c r="AQW95" s="18">
        <v>1</v>
      </c>
      <c r="AQX95" s="18">
        <v>0</v>
      </c>
      <c r="AQY95" s="18">
        <v>0</v>
      </c>
      <c r="AQZ95" s="18">
        <v>0</v>
      </c>
      <c r="ARA95" s="18">
        <v>0</v>
      </c>
      <c r="ARB95" s="18">
        <v>0</v>
      </c>
      <c r="ARC95" s="18">
        <v>0</v>
      </c>
      <c r="ARD95" s="18">
        <v>0</v>
      </c>
      <c r="ARF95" s="18" t="s">
        <v>1343</v>
      </c>
      <c r="ARG95" s="18" t="s">
        <v>1315</v>
      </c>
      <c r="ARH95" s="18">
        <v>0</v>
      </c>
      <c r="ARI95" s="18">
        <v>0</v>
      </c>
      <c r="ARJ95" s="18">
        <v>0</v>
      </c>
      <c r="ARK95" s="18">
        <v>0</v>
      </c>
      <c r="ARL95" s="18">
        <v>1</v>
      </c>
      <c r="ARM95" s="18">
        <v>0</v>
      </c>
      <c r="ARO95" s="18" t="s">
        <v>1315</v>
      </c>
      <c r="ARP95" s="18">
        <v>0</v>
      </c>
      <c r="ARQ95" s="18">
        <v>0</v>
      </c>
      <c r="ARR95" s="18">
        <v>0</v>
      </c>
      <c r="ARS95" s="18">
        <v>0</v>
      </c>
      <c r="ART95" s="18">
        <v>0</v>
      </c>
      <c r="ARU95" s="18">
        <v>0</v>
      </c>
      <c r="ARV95" s="18">
        <v>0</v>
      </c>
      <c r="ARW95" s="18">
        <v>0</v>
      </c>
      <c r="ARX95" s="18">
        <v>1</v>
      </c>
      <c r="ARY95" s="18">
        <v>0</v>
      </c>
      <c r="ASB95" s="18" t="s">
        <v>1383</v>
      </c>
      <c r="ASC95" s="18" t="s">
        <v>1315</v>
      </c>
      <c r="ASD95" s="18">
        <v>0</v>
      </c>
      <c r="ASE95" s="18">
        <v>0</v>
      </c>
      <c r="ASF95" s="18">
        <v>0</v>
      </c>
      <c r="ASG95" s="18">
        <v>0</v>
      </c>
      <c r="ASH95" s="18">
        <v>0</v>
      </c>
      <c r="ASI95" s="18">
        <v>0</v>
      </c>
      <c r="ASJ95" s="18">
        <v>0</v>
      </c>
      <c r="ASK95" s="18">
        <v>1</v>
      </c>
      <c r="ASL95" s="18">
        <v>0</v>
      </c>
      <c r="ASN95" s="18" t="s">
        <v>1372</v>
      </c>
      <c r="ASO95" s="18">
        <v>1</v>
      </c>
      <c r="ASP95" s="18">
        <v>0</v>
      </c>
      <c r="ASQ95" s="18">
        <v>0</v>
      </c>
      <c r="ASR95" s="18">
        <v>0</v>
      </c>
      <c r="ASS95" s="18">
        <v>0</v>
      </c>
      <c r="AST95" s="18">
        <v>0</v>
      </c>
      <c r="ASU95" s="18">
        <v>0</v>
      </c>
      <c r="ASV95" s="18">
        <v>0</v>
      </c>
      <c r="ASW95" s="18">
        <v>0</v>
      </c>
      <c r="ASX95" s="18">
        <v>0</v>
      </c>
      <c r="ASZ95" s="18" t="s">
        <v>1315</v>
      </c>
      <c r="ATA95" s="18">
        <v>0</v>
      </c>
      <c r="ATB95" s="18">
        <v>0</v>
      </c>
      <c r="ATC95" s="18">
        <v>0</v>
      </c>
      <c r="ATD95" s="18">
        <v>0</v>
      </c>
      <c r="ATE95" s="18">
        <v>0</v>
      </c>
      <c r="ATF95" s="18">
        <v>0</v>
      </c>
      <c r="ATG95" s="18">
        <v>0</v>
      </c>
      <c r="ATH95" s="18">
        <v>1</v>
      </c>
      <c r="ATI95" s="18">
        <v>0</v>
      </c>
      <c r="ATK95" s="18" t="s">
        <v>1372</v>
      </c>
      <c r="ATL95" s="18">
        <v>1</v>
      </c>
      <c r="ATM95" s="18">
        <v>0</v>
      </c>
      <c r="ATN95" s="18">
        <v>0</v>
      </c>
      <c r="ATO95" s="18">
        <v>0</v>
      </c>
      <c r="ATP95" s="18">
        <v>0</v>
      </c>
      <c r="ATQ95" s="18">
        <v>0</v>
      </c>
      <c r="ATR95" s="18">
        <v>0</v>
      </c>
      <c r="ATS95" s="18">
        <v>0</v>
      </c>
      <c r="ATT95" s="18">
        <v>0</v>
      </c>
      <c r="ATV95" s="18" t="s">
        <v>1336</v>
      </c>
      <c r="ATW95" s="18" t="s">
        <v>1314</v>
      </c>
      <c r="ATZ95" s="18" t="s">
        <v>1336</v>
      </c>
      <c r="AUA95" s="18" t="s">
        <v>1314</v>
      </c>
      <c r="AUF95" s="18" t="s">
        <v>1903</v>
      </c>
      <c r="AUI95" s="18">
        <v>434234846</v>
      </c>
      <c r="AUJ95" s="144">
        <v>45077.461921296301</v>
      </c>
      <c r="AUM95" s="18" t="s">
        <v>1319</v>
      </c>
      <c r="AUN95" s="18" t="s">
        <v>1320</v>
      </c>
      <c r="AUO95" s="18" t="s">
        <v>1321</v>
      </c>
    </row>
    <row r="96" spans="1:534 1125:1237">
      <c r="A96" s="18">
        <v>95</v>
      </c>
      <c r="B96" s="18" t="s">
        <v>1904</v>
      </c>
      <c r="C96" s="144">
        <v>45074</v>
      </c>
      <c r="D96" s="18" t="s">
        <v>1891</v>
      </c>
      <c r="E96" s="18" t="s">
        <v>1892</v>
      </c>
      <c r="F96" s="144">
        <v>45074.438371921293</v>
      </c>
      <c r="G96" s="144">
        <v>45074.448145462957</v>
      </c>
      <c r="H96" s="18" t="s">
        <v>1286</v>
      </c>
      <c r="K96" s="18" t="s">
        <v>1893</v>
      </c>
      <c r="L96" s="144">
        <v>45074</v>
      </c>
      <c r="M96" s="18" t="s">
        <v>1894</v>
      </c>
      <c r="N96" s="18" t="s">
        <v>1895</v>
      </c>
      <c r="O96" s="18" t="s">
        <v>1896</v>
      </c>
      <c r="P96" s="18" t="s">
        <v>1291</v>
      </c>
      <c r="S96" s="18" t="s">
        <v>1897</v>
      </c>
      <c r="T96" s="18" t="s">
        <v>1898</v>
      </c>
      <c r="V96" s="18" t="s">
        <v>1294</v>
      </c>
      <c r="X96" s="18" t="s">
        <v>1485</v>
      </c>
      <c r="AA96" s="18" t="s">
        <v>1412</v>
      </c>
      <c r="AB96" s="18">
        <v>0</v>
      </c>
      <c r="AC96" s="18">
        <v>0</v>
      </c>
      <c r="AD96" s="18">
        <v>1</v>
      </c>
      <c r="AE96" s="18">
        <v>0</v>
      </c>
      <c r="AF96" s="18">
        <v>1</v>
      </c>
      <c r="BH96" s="18" t="s">
        <v>1298</v>
      </c>
      <c r="BI96" s="18" t="s">
        <v>1499</v>
      </c>
      <c r="BJ96" s="18">
        <v>1</v>
      </c>
      <c r="BK96" s="18">
        <v>1</v>
      </c>
      <c r="BL96" s="18">
        <v>450</v>
      </c>
      <c r="BM96" s="18">
        <v>300</v>
      </c>
      <c r="BN96" s="18" t="s">
        <v>1300</v>
      </c>
      <c r="BQ96" s="18">
        <v>7</v>
      </c>
      <c r="BR96" s="18">
        <v>14</v>
      </c>
      <c r="BS96" s="18">
        <v>1</v>
      </c>
      <c r="BT96" s="18">
        <v>150</v>
      </c>
      <c r="BU96" s="18">
        <v>100</v>
      </c>
      <c r="BW96" s="18" t="s">
        <v>1294</v>
      </c>
      <c r="BY96" s="18" t="s">
        <v>1412</v>
      </c>
      <c r="BZ96" s="18">
        <v>0</v>
      </c>
      <c r="CA96" s="18">
        <v>0</v>
      </c>
      <c r="CB96" s="18">
        <v>1</v>
      </c>
      <c r="CC96" s="18">
        <v>0</v>
      </c>
      <c r="CE96" s="18" t="s">
        <v>1301</v>
      </c>
      <c r="CF96" s="18">
        <v>1</v>
      </c>
      <c r="CG96" s="18">
        <v>0</v>
      </c>
      <c r="CH96" s="18">
        <v>0</v>
      </c>
      <c r="CI96" s="18">
        <v>0</v>
      </c>
      <c r="CJ96" s="18">
        <v>0</v>
      </c>
      <c r="CK96" s="18">
        <v>0</v>
      </c>
      <c r="CL96" s="18">
        <v>0</v>
      </c>
      <c r="CM96" s="18">
        <v>0</v>
      </c>
      <c r="CN96" s="18">
        <v>0</v>
      </c>
      <c r="CO96" s="18">
        <v>0</v>
      </c>
      <c r="CP96" s="18">
        <v>0</v>
      </c>
      <c r="CS96" s="18" t="s">
        <v>1324</v>
      </c>
      <c r="CT96" s="18">
        <v>0</v>
      </c>
      <c r="CU96" s="18">
        <v>1</v>
      </c>
      <c r="CV96" s="18">
        <v>0</v>
      </c>
      <c r="CW96" s="18">
        <v>0</v>
      </c>
      <c r="CX96" s="18" t="s">
        <v>1412</v>
      </c>
      <c r="CY96" s="18">
        <v>0</v>
      </c>
      <c r="CZ96" s="18">
        <v>0</v>
      </c>
      <c r="DA96" s="18">
        <v>1</v>
      </c>
      <c r="DB96" s="18">
        <v>0</v>
      </c>
      <c r="DC96" s="18" t="s">
        <v>1342</v>
      </c>
      <c r="DD96" s="18">
        <v>0</v>
      </c>
      <c r="DE96" s="18">
        <v>0</v>
      </c>
      <c r="DF96" s="18">
        <v>0</v>
      </c>
      <c r="DG96" s="18">
        <v>0</v>
      </c>
      <c r="DH96" s="18">
        <v>0</v>
      </c>
      <c r="DI96" s="18">
        <v>0</v>
      </c>
      <c r="DJ96" s="18">
        <v>0</v>
      </c>
      <c r="DK96" s="18">
        <v>0</v>
      </c>
      <c r="DL96" s="18">
        <v>1</v>
      </c>
      <c r="DM96" s="18">
        <v>0</v>
      </c>
      <c r="DN96" s="18">
        <v>0</v>
      </c>
      <c r="DO96" s="18">
        <v>0</v>
      </c>
      <c r="EK96" s="18" t="s">
        <v>1372</v>
      </c>
      <c r="EL96" s="18">
        <v>0</v>
      </c>
      <c r="EM96" s="18">
        <v>0</v>
      </c>
      <c r="EN96" s="18">
        <v>0</v>
      </c>
      <c r="EO96" s="18">
        <v>0</v>
      </c>
      <c r="EP96" s="18">
        <v>1</v>
      </c>
      <c r="EQ96" s="18">
        <v>1</v>
      </c>
      <c r="JB96" s="18" t="s">
        <v>1823</v>
      </c>
      <c r="JC96" s="18">
        <v>0</v>
      </c>
      <c r="JD96" s="18">
        <v>0</v>
      </c>
      <c r="JE96" s="18">
        <v>1</v>
      </c>
      <c r="JF96" s="18">
        <v>0</v>
      </c>
      <c r="JG96" s="18">
        <v>0</v>
      </c>
      <c r="JH96" s="18">
        <v>0</v>
      </c>
      <c r="JI96" s="18">
        <v>0</v>
      </c>
      <c r="JJ96" s="18">
        <v>0</v>
      </c>
      <c r="JK96" s="18">
        <v>0</v>
      </c>
      <c r="JL96" s="18">
        <v>0</v>
      </c>
      <c r="JM96" s="18">
        <v>0</v>
      </c>
      <c r="JN96" s="18">
        <v>0</v>
      </c>
      <c r="JO96" s="18">
        <v>0</v>
      </c>
      <c r="JP96" s="18">
        <v>0</v>
      </c>
      <c r="JQ96" s="18">
        <v>0</v>
      </c>
      <c r="JR96" s="18">
        <v>0</v>
      </c>
      <c r="JS96" s="18">
        <v>1</v>
      </c>
      <c r="JT96" s="18">
        <v>3</v>
      </c>
      <c r="KV96" s="18" t="s">
        <v>1298</v>
      </c>
      <c r="KW96" s="18" t="s">
        <v>1468</v>
      </c>
      <c r="KX96" s="18">
        <v>0</v>
      </c>
      <c r="KY96" s="18">
        <v>1</v>
      </c>
      <c r="KZ96" s="18">
        <v>1</v>
      </c>
      <c r="LB96" s="18">
        <v>28000</v>
      </c>
      <c r="LC96" s="18">
        <v>29000</v>
      </c>
      <c r="LD96" s="18" t="s">
        <v>1300</v>
      </c>
      <c r="LG96" s="18">
        <v>14</v>
      </c>
      <c r="LH96" s="18">
        <v>14</v>
      </c>
      <c r="LI96" s="18">
        <v>1</v>
      </c>
      <c r="LJ96" s="18">
        <v>50</v>
      </c>
      <c r="LK96" s="18">
        <v>25</v>
      </c>
      <c r="QX96" s="18" t="s">
        <v>1294</v>
      </c>
      <c r="QZ96" s="18" t="s">
        <v>1823</v>
      </c>
      <c r="RA96" s="18">
        <v>0</v>
      </c>
      <c r="RB96" s="18">
        <v>0</v>
      </c>
      <c r="RC96" s="18">
        <v>1</v>
      </c>
      <c r="RD96" s="18">
        <v>0</v>
      </c>
      <c r="RE96" s="18">
        <v>0</v>
      </c>
      <c r="RF96" s="18">
        <v>0</v>
      </c>
      <c r="RG96" s="18">
        <v>0</v>
      </c>
      <c r="RH96" s="18">
        <v>0</v>
      </c>
      <c r="RI96" s="18">
        <v>0</v>
      </c>
      <c r="RJ96" s="18">
        <v>0</v>
      </c>
      <c r="RK96" s="18">
        <v>0</v>
      </c>
      <c r="RL96" s="18">
        <v>0</v>
      </c>
      <c r="RM96" s="18">
        <v>0</v>
      </c>
      <c r="RN96" s="18">
        <v>0</v>
      </c>
      <c r="RO96" s="18">
        <v>0</v>
      </c>
      <c r="RP96" s="18">
        <v>0</v>
      </c>
      <c r="RR96" s="18" t="s">
        <v>1634</v>
      </c>
      <c r="RS96" s="18">
        <v>1</v>
      </c>
      <c r="RT96" s="18">
        <v>0</v>
      </c>
      <c r="RU96" s="18">
        <v>0</v>
      </c>
      <c r="RV96" s="18">
        <v>0</v>
      </c>
      <c r="RW96" s="18">
        <v>0</v>
      </c>
      <c r="RX96" s="18">
        <v>0</v>
      </c>
      <c r="RY96" s="18">
        <v>1</v>
      </c>
      <c r="RZ96" s="18">
        <v>0</v>
      </c>
      <c r="SA96" s="18">
        <v>0</v>
      </c>
      <c r="SB96" s="18">
        <v>0</v>
      </c>
      <c r="SC96" s="18">
        <v>0</v>
      </c>
      <c r="SF96" s="18" t="s">
        <v>1324</v>
      </c>
      <c r="SG96" s="18">
        <v>0</v>
      </c>
      <c r="SH96" s="18">
        <v>1</v>
      </c>
      <c r="SI96" s="18">
        <v>0</v>
      </c>
      <c r="SJ96" s="18">
        <v>0</v>
      </c>
      <c r="SK96" s="18" t="s">
        <v>1823</v>
      </c>
      <c r="SL96" s="18">
        <v>0</v>
      </c>
      <c r="SM96" s="18">
        <v>0</v>
      </c>
      <c r="SN96" s="18">
        <v>1</v>
      </c>
      <c r="SO96" s="18">
        <v>0</v>
      </c>
      <c r="SP96" s="18">
        <v>0</v>
      </c>
      <c r="SQ96" s="18">
        <v>0</v>
      </c>
      <c r="SR96" s="18">
        <v>0</v>
      </c>
      <c r="SS96" s="18">
        <v>0</v>
      </c>
      <c r="ST96" s="18">
        <v>0</v>
      </c>
      <c r="SU96" s="18">
        <v>0</v>
      </c>
      <c r="SV96" s="18">
        <v>0</v>
      </c>
      <c r="SW96" s="18">
        <v>0</v>
      </c>
      <c r="SX96" s="18">
        <v>0</v>
      </c>
      <c r="SY96" s="18">
        <v>0</v>
      </c>
      <c r="SZ96" s="18">
        <v>0</v>
      </c>
      <c r="TA96" s="18">
        <v>0</v>
      </c>
      <c r="TB96" s="18" t="s">
        <v>1342</v>
      </c>
      <c r="TC96" s="18">
        <v>0</v>
      </c>
      <c r="TD96" s="18">
        <v>0</v>
      </c>
      <c r="TE96" s="18">
        <v>0</v>
      </c>
      <c r="TF96" s="18">
        <v>0</v>
      </c>
      <c r="TG96" s="18">
        <v>0</v>
      </c>
      <c r="TH96" s="18">
        <v>0</v>
      </c>
      <c r="TI96" s="18">
        <v>0</v>
      </c>
      <c r="TJ96" s="18">
        <v>0</v>
      </c>
      <c r="TK96" s="18">
        <v>1</v>
      </c>
      <c r="TL96" s="18">
        <v>0</v>
      </c>
      <c r="TM96" s="18">
        <v>0</v>
      </c>
      <c r="TN96" s="18">
        <v>0</v>
      </c>
      <c r="AQG96" s="18" t="s">
        <v>1372</v>
      </c>
      <c r="AQH96" s="18">
        <v>1</v>
      </c>
      <c r="AQI96" s="18">
        <v>0</v>
      </c>
      <c r="AQJ96" s="18">
        <v>0</v>
      </c>
      <c r="AQK96" s="18">
        <v>0</v>
      </c>
      <c r="AQL96" s="18">
        <v>0</v>
      </c>
      <c r="AQM96" s="18">
        <v>0</v>
      </c>
      <c r="AQN96" s="18">
        <v>0</v>
      </c>
      <c r="AQO96" s="18">
        <v>0</v>
      </c>
      <c r="AQP96" s="18">
        <v>0</v>
      </c>
      <c r="AQQ96" s="18">
        <v>0</v>
      </c>
      <c r="AQS96" s="18" t="s">
        <v>1825</v>
      </c>
      <c r="AQT96" s="18">
        <v>0</v>
      </c>
      <c r="AQU96" s="18">
        <v>0</v>
      </c>
      <c r="AQV96" s="18">
        <v>1</v>
      </c>
      <c r="AQW96" s="18">
        <v>1</v>
      </c>
      <c r="AQX96" s="18">
        <v>0</v>
      </c>
      <c r="AQY96" s="18">
        <v>0</v>
      </c>
      <c r="AQZ96" s="18">
        <v>0</v>
      </c>
      <c r="ARA96" s="18">
        <v>0</v>
      </c>
      <c r="ARB96" s="18">
        <v>0</v>
      </c>
      <c r="ARC96" s="18">
        <v>0</v>
      </c>
      <c r="ARD96" s="18">
        <v>0</v>
      </c>
      <c r="ARF96" s="18" t="s">
        <v>1343</v>
      </c>
      <c r="ARG96" s="18" t="s">
        <v>1312</v>
      </c>
      <c r="ARH96" s="18">
        <v>0</v>
      </c>
      <c r="ARI96" s="18">
        <v>1</v>
      </c>
      <c r="ARJ96" s="18">
        <v>0</v>
      </c>
      <c r="ARK96" s="18">
        <v>0</v>
      </c>
      <c r="ARL96" s="18">
        <v>0</v>
      </c>
      <c r="ARM96" s="18">
        <v>0</v>
      </c>
      <c r="ARO96" s="18" t="s">
        <v>1372</v>
      </c>
      <c r="ARP96" s="18">
        <v>1</v>
      </c>
      <c r="ARQ96" s="18">
        <v>0</v>
      </c>
      <c r="ARR96" s="18">
        <v>0</v>
      </c>
      <c r="ARS96" s="18">
        <v>0</v>
      </c>
      <c r="ART96" s="18">
        <v>0</v>
      </c>
      <c r="ARU96" s="18">
        <v>0</v>
      </c>
      <c r="ARV96" s="18">
        <v>0</v>
      </c>
      <c r="ARW96" s="18">
        <v>0</v>
      </c>
      <c r="ARX96" s="18">
        <v>0</v>
      </c>
      <c r="ARY96" s="18">
        <v>0</v>
      </c>
      <c r="ASB96" s="18" t="s">
        <v>1383</v>
      </c>
      <c r="ASC96" s="18" t="s">
        <v>1372</v>
      </c>
      <c r="ASD96" s="18">
        <v>1</v>
      </c>
      <c r="ASE96" s="18">
        <v>0</v>
      </c>
      <c r="ASF96" s="18">
        <v>0</v>
      </c>
      <c r="ASG96" s="18">
        <v>0</v>
      </c>
      <c r="ASH96" s="18">
        <v>0</v>
      </c>
      <c r="ASI96" s="18">
        <v>0</v>
      </c>
      <c r="ASJ96" s="18">
        <v>0</v>
      </c>
      <c r="ASK96" s="18">
        <v>0</v>
      </c>
      <c r="ASL96" s="18">
        <v>0</v>
      </c>
      <c r="ASN96" s="18" t="s">
        <v>1372</v>
      </c>
      <c r="ASO96" s="18">
        <v>1</v>
      </c>
      <c r="ASP96" s="18">
        <v>0</v>
      </c>
      <c r="ASQ96" s="18">
        <v>0</v>
      </c>
      <c r="ASR96" s="18">
        <v>0</v>
      </c>
      <c r="ASS96" s="18">
        <v>0</v>
      </c>
      <c r="AST96" s="18">
        <v>0</v>
      </c>
      <c r="ASU96" s="18">
        <v>0</v>
      </c>
      <c r="ASV96" s="18">
        <v>0</v>
      </c>
      <c r="ASW96" s="18">
        <v>0</v>
      </c>
      <c r="ASX96" s="18">
        <v>0</v>
      </c>
      <c r="ASZ96" s="18" t="s">
        <v>1372</v>
      </c>
      <c r="ATA96" s="18">
        <v>1</v>
      </c>
      <c r="ATB96" s="18">
        <v>0</v>
      </c>
      <c r="ATC96" s="18">
        <v>0</v>
      </c>
      <c r="ATD96" s="18">
        <v>0</v>
      </c>
      <c r="ATE96" s="18">
        <v>0</v>
      </c>
      <c r="ATF96" s="18">
        <v>0</v>
      </c>
      <c r="ATG96" s="18">
        <v>0</v>
      </c>
      <c r="ATH96" s="18">
        <v>0</v>
      </c>
      <c r="ATI96" s="18">
        <v>0</v>
      </c>
      <c r="ATK96" s="18" t="s">
        <v>1372</v>
      </c>
      <c r="ATL96" s="18">
        <v>1</v>
      </c>
      <c r="ATM96" s="18">
        <v>0</v>
      </c>
      <c r="ATN96" s="18">
        <v>0</v>
      </c>
      <c r="ATO96" s="18">
        <v>0</v>
      </c>
      <c r="ATP96" s="18">
        <v>0</v>
      </c>
      <c r="ATQ96" s="18">
        <v>0</v>
      </c>
      <c r="ATR96" s="18">
        <v>0</v>
      </c>
      <c r="ATS96" s="18">
        <v>0</v>
      </c>
      <c r="ATT96" s="18">
        <v>0</v>
      </c>
      <c r="ATV96" s="18" t="s">
        <v>1790</v>
      </c>
      <c r="ATZ96" s="18" t="s">
        <v>1344</v>
      </c>
      <c r="AUA96" s="18" t="s">
        <v>1315</v>
      </c>
      <c r="AUI96" s="18">
        <v>434234858</v>
      </c>
      <c r="AUJ96" s="144">
        <v>45077.46193287037</v>
      </c>
      <c r="AUM96" s="18" t="s">
        <v>1319</v>
      </c>
      <c r="AUN96" s="18" t="s">
        <v>1320</v>
      </c>
      <c r="AUO96" s="18" t="s">
        <v>1321</v>
      </c>
    </row>
    <row r="97" spans="1:534 1125:1237">
      <c r="A97" s="18">
        <v>96</v>
      </c>
      <c r="B97" s="18" t="s">
        <v>1905</v>
      </c>
      <c r="C97" s="144">
        <v>45074</v>
      </c>
      <c r="D97" s="18" t="s">
        <v>1891</v>
      </c>
      <c r="E97" s="18" t="s">
        <v>1892</v>
      </c>
      <c r="F97" s="144">
        <v>45074.45683299769</v>
      </c>
      <c r="G97" s="144">
        <v>45074.466066412038</v>
      </c>
      <c r="H97" s="18" t="s">
        <v>1286</v>
      </c>
      <c r="K97" s="18" t="s">
        <v>1893</v>
      </c>
      <c r="L97" s="144">
        <v>45074</v>
      </c>
      <c r="M97" s="18" t="s">
        <v>1894</v>
      </c>
      <c r="N97" s="18" t="s">
        <v>1895</v>
      </c>
      <c r="O97" s="18" t="s">
        <v>1896</v>
      </c>
      <c r="P97" s="18" t="s">
        <v>1291</v>
      </c>
      <c r="S97" s="18" t="s">
        <v>1897</v>
      </c>
      <c r="T97" s="18" t="s">
        <v>1898</v>
      </c>
      <c r="V97" s="18" t="s">
        <v>1294</v>
      </c>
      <c r="X97" s="18" t="s">
        <v>1485</v>
      </c>
      <c r="AA97" s="18" t="s">
        <v>1630</v>
      </c>
      <c r="AB97" s="18">
        <v>1</v>
      </c>
      <c r="AC97" s="18">
        <v>0</v>
      </c>
      <c r="AD97" s="18">
        <v>1</v>
      </c>
      <c r="AE97" s="18">
        <v>0</v>
      </c>
      <c r="AF97" s="18">
        <v>2</v>
      </c>
      <c r="AH97" s="18" t="s">
        <v>1298</v>
      </c>
      <c r="AI97" s="18">
        <v>1100</v>
      </c>
      <c r="AJ97" s="18" t="s">
        <v>1300</v>
      </c>
      <c r="AM97" s="18">
        <v>15</v>
      </c>
      <c r="AN97" s="18">
        <v>14</v>
      </c>
      <c r="AO97" s="18">
        <v>0</v>
      </c>
      <c r="AP97" s="18">
        <v>75</v>
      </c>
      <c r="AQ97" s="18">
        <v>50</v>
      </c>
      <c r="BH97" s="18" t="s">
        <v>1298</v>
      </c>
      <c r="BI97" s="18" t="s">
        <v>1499</v>
      </c>
      <c r="BJ97" s="18">
        <v>1</v>
      </c>
      <c r="BK97" s="18">
        <v>1</v>
      </c>
      <c r="BL97" s="18">
        <v>475</v>
      </c>
      <c r="BM97" s="18">
        <v>300</v>
      </c>
      <c r="BN97" s="18" t="s">
        <v>1300</v>
      </c>
      <c r="BQ97" s="18">
        <v>14</v>
      </c>
      <c r="BR97" s="18">
        <v>14</v>
      </c>
      <c r="BS97" s="18">
        <v>1</v>
      </c>
      <c r="BT97" s="18">
        <v>100</v>
      </c>
      <c r="BU97" s="18">
        <v>50</v>
      </c>
      <c r="BW97" s="18" t="s">
        <v>1294</v>
      </c>
      <c r="BY97" s="18" t="s">
        <v>1630</v>
      </c>
      <c r="BZ97" s="18">
        <v>1</v>
      </c>
      <c r="CA97" s="18">
        <v>0</v>
      </c>
      <c r="CB97" s="18">
        <v>1</v>
      </c>
      <c r="CC97" s="18">
        <v>0</v>
      </c>
      <c r="CE97" s="18" t="s">
        <v>1301</v>
      </c>
      <c r="CF97" s="18">
        <v>1</v>
      </c>
      <c r="CG97" s="18">
        <v>0</v>
      </c>
      <c r="CH97" s="18">
        <v>0</v>
      </c>
      <c r="CI97" s="18">
        <v>0</v>
      </c>
      <c r="CJ97" s="18">
        <v>0</v>
      </c>
      <c r="CK97" s="18">
        <v>0</v>
      </c>
      <c r="CL97" s="18">
        <v>0</v>
      </c>
      <c r="CM97" s="18">
        <v>0</v>
      </c>
      <c r="CN97" s="18">
        <v>0</v>
      </c>
      <c r="CO97" s="18">
        <v>0</v>
      </c>
      <c r="CP97" s="18">
        <v>0</v>
      </c>
      <c r="CS97" s="18" t="s">
        <v>1324</v>
      </c>
      <c r="CT97" s="18">
        <v>0</v>
      </c>
      <c r="CU97" s="18">
        <v>1</v>
      </c>
      <c r="CV97" s="18">
        <v>0</v>
      </c>
      <c r="CW97" s="18">
        <v>0</v>
      </c>
      <c r="CX97" s="18" t="s">
        <v>1630</v>
      </c>
      <c r="CY97" s="18">
        <v>1</v>
      </c>
      <c r="CZ97" s="18">
        <v>0</v>
      </c>
      <c r="DA97" s="18">
        <v>1</v>
      </c>
      <c r="DB97" s="18">
        <v>0</v>
      </c>
      <c r="DC97" s="18" t="s">
        <v>1342</v>
      </c>
      <c r="DD97" s="18">
        <v>0</v>
      </c>
      <c r="DE97" s="18">
        <v>0</v>
      </c>
      <c r="DF97" s="18">
        <v>0</v>
      </c>
      <c r="DG97" s="18">
        <v>0</v>
      </c>
      <c r="DH97" s="18">
        <v>0</v>
      </c>
      <c r="DI97" s="18">
        <v>0</v>
      </c>
      <c r="DJ97" s="18">
        <v>0</v>
      </c>
      <c r="DK97" s="18">
        <v>0</v>
      </c>
      <c r="DL97" s="18">
        <v>1</v>
      </c>
      <c r="DM97" s="18">
        <v>0</v>
      </c>
      <c r="DN97" s="18">
        <v>0</v>
      </c>
      <c r="DO97" s="18">
        <v>0</v>
      </c>
      <c r="EK97" s="18" t="s">
        <v>1372</v>
      </c>
      <c r="EL97" s="18">
        <v>0</v>
      </c>
      <c r="EM97" s="18">
        <v>0</v>
      </c>
      <c r="EN97" s="18">
        <v>0</v>
      </c>
      <c r="EO97" s="18">
        <v>0</v>
      </c>
      <c r="EP97" s="18">
        <v>1</v>
      </c>
      <c r="EQ97" s="18">
        <v>1</v>
      </c>
      <c r="JB97" s="18" t="s">
        <v>1372</v>
      </c>
      <c r="JC97" s="18">
        <v>0</v>
      </c>
      <c r="JD97" s="18">
        <v>0</v>
      </c>
      <c r="JE97" s="18">
        <v>0</v>
      </c>
      <c r="JF97" s="18">
        <v>0</v>
      </c>
      <c r="JG97" s="18">
        <v>0</v>
      </c>
      <c r="JH97" s="18">
        <v>0</v>
      </c>
      <c r="JI97" s="18">
        <v>0</v>
      </c>
      <c r="JJ97" s="18">
        <v>0</v>
      </c>
      <c r="JK97" s="18">
        <v>0</v>
      </c>
      <c r="JL97" s="18">
        <v>0</v>
      </c>
      <c r="JM97" s="18">
        <v>0</v>
      </c>
      <c r="JN97" s="18">
        <v>0</v>
      </c>
      <c r="JO97" s="18">
        <v>0</v>
      </c>
      <c r="JP97" s="18">
        <v>0</v>
      </c>
      <c r="JQ97" s="18">
        <v>0</v>
      </c>
      <c r="JR97" s="18">
        <v>1</v>
      </c>
      <c r="JS97" s="18">
        <v>1</v>
      </c>
      <c r="JT97" s="18">
        <v>4</v>
      </c>
      <c r="AQG97" s="18" t="s">
        <v>1395</v>
      </c>
      <c r="AQH97" s="18">
        <v>0</v>
      </c>
      <c r="AQI97" s="18">
        <v>0</v>
      </c>
      <c r="AQJ97" s="18">
        <v>1</v>
      </c>
      <c r="AQK97" s="18">
        <v>0</v>
      </c>
      <c r="AQL97" s="18">
        <v>0</v>
      </c>
      <c r="AQM97" s="18">
        <v>0</v>
      </c>
      <c r="AQN97" s="18">
        <v>0</v>
      </c>
      <c r="AQO97" s="18">
        <v>0</v>
      </c>
      <c r="AQP97" s="18">
        <v>0</v>
      </c>
      <c r="AQQ97" s="18">
        <v>0</v>
      </c>
      <c r="AQS97" s="18" t="s">
        <v>1477</v>
      </c>
      <c r="AQT97" s="18">
        <v>0</v>
      </c>
      <c r="AQU97" s="18">
        <v>0</v>
      </c>
      <c r="AQV97" s="18">
        <v>1</v>
      </c>
      <c r="AQW97" s="18">
        <v>1</v>
      </c>
      <c r="AQX97" s="18">
        <v>0</v>
      </c>
      <c r="AQY97" s="18">
        <v>0</v>
      </c>
      <c r="AQZ97" s="18">
        <v>0</v>
      </c>
      <c r="ARA97" s="18">
        <v>0</v>
      </c>
      <c r="ARB97" s="18">
        <v>0</v>
      </c>
      <c r="ARC97" s="18">
        <v>0</v>
      </c>
      <c r="ARD97" s="18">
        <v>0</v>
      </c>
      <c r="ARF97" s="18" t="s">
        <v>1343</v>
      </c>
      <c r="ARG97" s="18" t="s">
        <v>1314</v>
      </c>
      <c r="ARH97" s="18">
        <v>1</v>
      </c>
      <c r="ARI97" s="18">
        <v>0</v>
      </c>
      <c r="ARJ97" s="18">
        <v>0</v>
      </c>
      <c r="ARK97" s="18">
        <v>0</v>
      </c>
      <c r="ARL97" s="18">
        <v>0</v>
      </c>
      <c r="ARM97" s="18">
        <v>0</v>
      </c>
      <c r="ARO97" s="18" t="s">
        <v>1372</v>
      </c>
      <c r="ARP97" s="18">
        <v>1</v>
      </c>
      <c r="ARQ97" s="18">
        <v>0</v>
      </c>
      <c r="ARR97" s="18">
        <v>0</v>
      </c>
      <c r="ARS97" s="18">
        <v>0</v>
      </c>
      <c r="ART97" s="18">
        <v>0</v>
      </c>
      <c r="ARU97" s="18">
        <v>0</v>
      </c>
      <c r="ARV97" s="18">
        <v>0</v>
      </c>
      <c r="ARW97" s="18">
        <v>0</v>
      </c>
      <c r="ARX97" s="18">
        <v>0</v>
      </c>
      <c r="ARY97" s="18">
        <v>0</v>
      </c>
      <c r="ASB97" s="18" t="s">
        <v>1383</v>
      </c>
      <c r="ASC97" s="18" t="s">
        <v>1372</v>
      </c>
      <c r="ASD97" s="18">
        <v>1</v>
      </c>
      <c r="ASE97" s="18">
        <v>0</v>
      </c>
      <c r="ASF97" s="18">
        <v>0</v>
      </c>
      <c r="ASG97" s="18">
        <v>0</v>
      </c>
      <c r="ASH97" s="18">
        <v>0</v>
      </c>
      <c r="ASI97" s="18">
        <v>0</v>
      </c>
      <c r="ASJ97" s="18">
        <v>0</v>
      </c>
      <c r="ASK97" s="18">
        <v>0</v>
      </c>
      <c r="ASL97" s="18">
        <v>0</v>
      </c>
      <c r="ASN97" s="18" t="s">
        <v>1372</v>
      </c>
      <c r="ASO97" s="18">
        <v>1</v>
      </c>
      <c r="ASP97" s="18">
        <v>0</v>
      </c>
      <c r="ASQ97" s="18">
        <v>0</v>
      </c>
      <c r="ASR97" s="18">
        <v>0</v>
      </c>
      <c r="ASS97" s="18">
        <v>0</v>
      </c>
      <c r="AST97" s="18">
        <v>0</v>
      </c>
      <c r="ASU97" s="18">
        <v>0</v>
      </c>
      <c r="ASV97" s="18">
        <v>0</v>
      </c>
      <c r="ASW97" s="18">
        <v>0</v>
      </c>
      <c r="ASX97" s="18">
        <v>0</v>
      </c>
      <c r="ASZ97" s="18" t="s">
        <v>1315</v>
      </c>
      <c r="ATA97" s="18">
        <v>0</v>
      </c>
      <c r="ATB97" s="18">
        <v>0</v>
      </c>
      <c r="ATC97" s="18">
        <v>0</v>
      </c>
      <c r="ATD97" s="18">
        <v>0</v>
      </c>
      <c r="ATE97" s="18">
        <v>0</v>
      </c>
      <c r="ATF97" s="18">
        <v>0</v>
      </c>
      <c r="ATG97" s="18">
        <v>0</v>
      </c>
      <c r="ATH97" s="18">
        <v>1</v>
      </c>
      <c r="ATI97" s="18">
        <v>0</v>
      </c>
      <c r="ATK97" s="18" t="s">
        <v>1315</v>
      </c>
      <c r="ATL97" s="18">
        <v>0</v>
      </c>
      <c r="ATM97" s="18">
        <v>0</v>
      </c>
      <c r="ATN97" s="18">
        <v>0</v>
      </c>
      <c r="ATO97" s="18">
        <v>0</v>
      </c>
      <c r="ATP97" s="18">
        <v>0</v>
      </c>
      <c r="ATQ97" s="18">
        <v>0</v>
      </c>
      <c r="ATR97" s="18">
        <v>0</v>
      </c>
      <c r="ATS97" s="18">
        <v>0</v>
      </c>
      <c r="ATT97" s="18">
        <v>1</v>
      </c>
      <c r="ATV97" s="18" t="s">
        <v>1344</v>
      </c>
      <c r="ATW97" s="18" t="s">
        <v>1315</v>
      </c>
      <c r="ATZ97" s="18" t="s">
        <v>1336</v>
      </c>
      <c r="AUA97" s="18" t="s">
        <v>1315</v>
      </c>
      <c r="AUI97" s="18">
        <v>434234868</v>
      </c>
      <c r="AUJ97" s="144">
        <v>45077.46194444444</v>
      </c>
      <c r="AUM97" s="18" t="s">
        <v>1319</v>
      </c>
      <c r="AUN97" s="18" t="s">
        <v>1320</v>
      </c>
      <c r="AUO97" s="18" t="s">
        <v>1321</v>
      </c>
    </row>
    <row r="98" spans="1:534 1125:1237">
      <c r="A98" s="18">
        <v>97</v>
      </c>
      <c r="B98" s="18" t="s">
        <v>1906</v>
      </c>
      <c r="C98" s="144">
        <v>45074</v>
      </c>
      <c r="D98" s="18" t="s">
        <v>1891</v>
      </c>
      <c r="E98" s="18" t="s">
        <v>1892</v>
      </c>
      <c r="F98" s="144">
        <v>45074.467615972222</v>
      </c>
      <c r="G98" s="144">
        <v>45074.492220960637</v>
      </c>
      <c r="H98" s="18" t="s">
        <v>1286</v>
      </c>
      <c r="K98" s="18" t="s">
        <v>1893</v>
      </c>
      <c r="L98" s="144">
        <v>45074</v>
      </c>
      <c r="M98" s="18" t="s">
        <v>1894</v>
      </c>
      <c r="N98" s="18" t="s">
        <v>1895</v>
      </c>
      <c r="O98" s="18" t="s">
        <v>1896</v>
      </c>
      <c r="P98" s="18" t="s">
        <v>1291</v>
      </c>
      <c r="S98" s="18" t="s">
        <v>1897</v>
      </c>
      <c r="T98" s="18" t="s">
        <v>1898</v>
      </c>
      <c r="V98" s="18" t="s">
        <v>1294</v>
      </c>
      <c r="X98" s="18" t="s">
        <v>1295</v>
      </c>
      <c r="AA98" s="18" t="s">
        <v>1372</v>
      </c>
      <c r="AB98" s="18">
        <v>0</v>
      </c>
      <c r="AC98" s="18">
        <v>0</v>
      </c>
      <c r="AD98" s="18">
        <v>0</v>
      </c>
      <c r="AE98" s="18">
        <v>1</v>
      </c>
      <c r="AF98" s="18">
        <v>1</v>
      </c>
      <c r="EK98" s="18" t="s">
        <v>1540</v>
      </c>
      <c r="EL98" s="18">
        <v>1</v>
      </c>
      <c r="EM98" s="18">
        <v>1</v>
      </c>
      <c r="EN98" s="18">
        <v>1</v>
      </c>
      <c r="EO98" s="18">
        <v>1</v>
      </c>
      <c r="EP98" s="18">
        <v>0</v>
      </c>
      <c r="EQ98" s="18">
        <v>4</v>
      </c>
      <c r="ES98" s="18" t="s">
        <v>1298</v>
      </c>
      <c r="ET98" s="18">
        <v>5500</v>
      </c>
      <c r="EU98" s="18" t="s">
        <v>1300</v>
      </c>
      <c r="EX98" s="18">
        <v>30</v>
      </c>
      <c r="EY98" s="18">
        <v>14</v>
      </c>
      <c r="EZ98" s="18">
        <v>0</v>
      </c>
      <c r="FA98" s="18">
        <v>20</v>
      </c>
      <c r="FB98" s="18">
        <v>10</v>
      </c>
      <c r="FD98" s="18" t="s">
        <v>1298</v>
      </c>
      <c r="FE98" s="18">
        <v>150</v>
      </c>
      <c r="FF98" s="18" t="s">
        <v>1300</v>
      </c>
      <c r="FI98" s="18">
        <v>30</v>
      </c>
      <c r="FJ98" s="18">
        <v>10</v>
      </c>
      <c r="FK98" s="18">
        <v>0</v>
      </c>
      <c r="FL98" s="18">
        <v>50</v>
      </c>
      <c r="FM98" s="18">
        <v>50</v>
      </c>
      <c r="FO98" s="18" t="s">
        <v>1298</v>
      </c>
      <c r="FP98" s="18">
        <v>1000</v>
      </c>
      <c r="FQ98" s="18" t="s">
        <v>1300</v>
      </c>
      <c r="FT98" s="18">
        <v>30</v>
      </c>
      <c r="FU98" s="18">
        <v>14</v>
      </c>
      <c r="FV98" s="18">
        <v>0</v>
      </c>
      <c r="FW98" s="18">
        <v>100</v>
      </c>
      <c r="FX98" s="18">
        <v>30</v>
      </c>
      <c r="FZ98" s="18" t="s">
        <v>1298</v>
      </c>
      <c r="GA98" s="18">
        <v>1500</v>
      </c>
      <c r="GB98" s="18" t="s">
        <v>1300</v>
      </c>
      <c r="GE98" s="18">
        <v>30</v>
      </c>
      <c r="GF98" s="18">
        <v>14</v>
      </c>
      <c r="GG98" s="18">
        <v>0</v>
      </c>
      <c r="GH98" s="18">
        <v>50</v>
      </c>
      <c r="GI98" s="18">
        <v>50</v>
      </c>
      <c r="GK98" s="18" t="s">
        <v>1294</v>
      </c>
      <c r="GM98" s="18" t="s">
        <v>1907</v>
      </c>
      <c r="GN98" s="18">
        <v>1</v>
      </c>
      <c r="GO98" s="18">
        <v>1</v>
      </c>
      <c r="GP98" s="18">
        <v>1</v>
      </c>
      <c r="GQ98" s="18">
        <v>1</v>
      </c>
      <c r="GR98" s="18">
        <v>0</v>
      </c>
      <c r="GT98" s="18" t="s">
        <v>1908</v>
      </c>
      <c r="GU98" s="18">
        <v>1</v>
      </c>
      <c r="GV98" s="18">
        <v>0</v>
      </c>
      <c r="GW98" s="18">
        <v>0</v>
      </c>
      <c r="GX98" s="18">
        <v>0</v>
      </c>
      <c r="GY98" s="18">
        <v>0</v>
      </c>
      <c r="GZ98" s="18">
        <v>1</v>
      </c>
      <c r="HA98" s="18">
        <v>1</v>
      </c>
      <c r="HB98" s="18">
        <v>0</v>
      </c>
      <c r="HC98" s="18">
        <v>0</v>
      </c>
      <c r="HD98" s="18">
        <v>0</v>
      </c>
      <c r="HE98" s="18">
        <v>0</v>
      </c>
      <c r="HH98" s="18" t="s">
        <v>1333</v>
      </c>
      <c r="HI98" s="18">
        <v>1</v>
      </c>
      <c r="HJ98" s="18">
        <v>0</v>
      </c>
      <c r="HK98" s="18">
        <v>0</v>
      </c>
      <c r="HL98" s="18">
        <v>0</v>
      </c>
      <c r="JB98" s="18" t="s">
        <v>1372</v>
      </c>
      <c r="JC98" s="18">
        <v>0</v>
      </c>
      <c r="JD98" s="18">
        <v>0</v>
      </c>
      <c r="JE98" s="18">
        <v>0</v>
      </c>
      <c r="JF98" s="18">
        <v>0</v>
      </c>
      <c r="JG98" s="18">
        <v>0</v>
      </c>
      <c r="JH98" s="18">
        <v>0</v>
      </c>
      <c r="JI98" s="18">
        <v>0</v>
      </c>
      <c r="JJ98" s="18">
        <v>0</v>
      </c>
      <c r="JK98" s="18">
        <v>0</v>
      </c>
      <c r="JL98" s="18">
        <v>0</v>
      </c>
      <c r="JM98" s="18">
        <v>0</v>
      </c>
      <c r="JN98" s="18">
        <v>0</v>
      </c>
      <c r="JO98" s="18">
        <v>0</v>
      </c>
      <c r="JP98" s="18">
        <v>0</v>
      </c>
      <c r="JQ98" s="18">
        <v>0</v>
      </c>
      <c r="JR98" s="18">
        <v>1</v>
      </c>
      <c r="JS98" s="18">
        <v>1</v>
      </c>
      <c r="JT98" s="18">
        <v>6</v>
      </c>
      <c r="AQG98" s="18" t="s">
        <v>1395</v>
      </c>
      <c r="AQH98" s="18">
        <v>0</v>
      </c>
      <c r="AQI98" s="18">
        <v>0</v>
      </c>
      <c r="AQJ98" s="18">
        <v>1</v>
      </c>
      <c r="AQK98" s="18">
        <v>0</v>
      </c>
      <c r="AQL98" s="18">
        <v>0</v>
      </c>
      <c r="AQM98" s="18">
        <v>0</v>
      </c>
      <c r="AQN98" s="18">
        <v>0</v>
      </c>
      <c r="AQO98" s="18">
        <v>0</v>
      </c>
      <c r="AQP98" s="18">
        <v>0</v>
      </c>
      <c r="AQQ98" s="18">
        <v>0</v>
      </c>
      <c r="AQS98" s="18" t="s">
        <v>1477</v>
      </c>
      <c r="AQT98" s="18">
        <v>0</v>
      </c>
      <c r="AQU98" s="18">
        <v>0</v>
      </c>
      <c r="AQV98" s="18">
        <v>1</v>
      </c>
      <c r="AQW98" s="18">
        <v>1</v>
      </c>
      <c r="AQX98" s="18">
        <v>0</v>
      </c>
      <c r="AQY98" s="18">
        <v>0</v>
      </c>
      <c r="AQZ98" s="18">
        <v>0</v>
      </c>
      <c r="ARA98" s="18">
        <v>0</v>
      </c>
      <c r="ARB98" s="18">
        <v>0</v>
      </c>
      <c r="ARC98" s="18">
        <v>0</v>
      </c>
      <c r="ARD98" s="18">
        <v>0</v>
      </c>
      <c r="ARF98" s="18" t="s">
        <v>1343</v>
      </c>
      <c r="ARG98" s="18" t="s">
        <v>1312</v>
      </c>
      <c r="ARH98" s="18">
        <v>0</v>
      </c>
      <c r="ARI98" s="18">
        <v>1</v>
      </c>
      <c r="ARJ98" s="18">
        <v>0</v>
      </c>
      <c r="ARK98" s="18">
        <v>0</v>
      </c>
      <c r="ARL98" s="18">
        <v>0</v>
      </c>
      <c r="ARM98" s="18">
        <v>0</v>
      </c>
      <c r="ARO98" s="18" t="s">
        <v>1372</v>
      </c>
      <c r="ARP98" s="18">
        <v>1</v>
      </c>
      <c r="ARQ98" s="18">
        <v>0</v>
      </c>
      <c r="ARR98" s="18">
        <v>0</v>
      </c>
      <c r="ARS98" s="18">
        <v>0</v>
      </c>
      <c r="ART98" s="18">
        <v>0</v>
      </c>
      <c r="ARU98" s="18">
        <v>0</v>
      </c>
      <c r="ARV98" s="18">
        <v>0</v>
      </c>
      <c r="ARW98" s="18">
        <v>0</v>
      </c>
      <c r="ARX98" s="18">
        <v>0</v>
      </c>
      <c r="ARY98" s="18">
        <v>0</v>
      </c>
      <c r="ASB98" s="18" t="s">
        <v>1383</v>
      </c>
      <c r="ASC98" s="18" t="s">
        <v>1372</v>
      </c>
      <c r="ASD98" s="18">
        <v>1</v>
      </c>
      <c r="ASE98" s="18">
        <v>0</v>
      </c>
      <c r="ASF98" s="18">
        <v>0</v>
      </c>
      <c r="ASG98" s="18">
        <v>0</v>
      </c>
      <c r="ASH98" s="18">
        <v>0</v>
      </c>
      <c r="ASI98" s="18">
        <v>0</v>
      </c>
      <c r="ASJ98" s="18">
        <v>0</v>
      </c>
      <c r="ASK98" s="18">
        <v>0</v>
      </c>
      <c r="ASL98" s="18">
        <v>0</v>
      </c>
      <c r="ASN98" s="18" t="s">
        <v>1372</v>
      </c>
      <c r="ASO98" s="18">
        <v>1</v>
      </c>
      <c r="ASP98" s="18">
        <v>0</v>
      </c>
      <c r="ASQ98" s="18">
        <v>0</v>
      </c>
      <c r="ASR98" s="18">
        <v>0</v>
      </c>
      <c r="ASS98" s="18">
        <v>0</v>
      </c>
      <c r="AST98" s="18">
        <v>0</v>
      </c>
      <c r="ASU98" s="18">
        <v>0</v>
      </c>
      <c r="ASV98" s="18">
        <v>0</v>
      </c>
      <c r="ASW98" s="18">
        <v>0</v>
      </c>
      <c r="ASX98" s="18">
        <v>0</v>
      </c>
      <c r="ASZ98" s="18" t="s">
        <v>1372</v>
      </c>
      <c r="ATA98" s="18">
        <v>1</v>
      </c>
      <c r="ATB98" s="18">
        <v>0</v>
      </c>
      <c r="ATC98" s="18">
        <v>0</v>
      </c>
      <c r="ATD98" s="18">
        <v>0</v>
      </c>
      <c r="ATE98" s="18">
        <v>0</v>
      </c>
      <c r="ATF98" s="18">
        <v>0</v>
      </c>
      <c r="ATG98" s="18">
        <v>0</v>
      </c>
      <c r="ATH98" s="18">
        <v>0</v>
      </c>
      <c r="ATI98" s="18">
        <v>0</v>
      </c>
      <c r="ATK98" s="18" t="s">
        <v>1315</v>
      </c>
      <c r="ATL98" s="18">
        <v>0</v>
      </c>
      <c r="ATM98" s="18">
        <v>0</v>
      </c>
      <c r="ATN98" s="18">
        <v>0</v>
      </c>
      <c r="ATO98" s="18">
        <v>0</v>
      </c>
      <c r="ATP98" s="18">
        <v>0</v>
      </c>
      <c r="ATQ98" s="18">
        <v>0</v>
      </c>
      <c r="ATR98" s="18">
        <v>0</v>
      </c>
      <c r="ATS98" s="18">
        <v>0</v>
      </c>
      <c r="ATT98" s="18">
        <v>1</v>
      </c>
      <c r="ATV98" s="18" t="s">
        <v>1344</v>
      </c>
      <c r="ATW98" s="18" t="s">
        <v>1315</v>
      </c>
      <c r="ATZ98" s="18" t="s">
        <v>1336</v>
      </c>
      <c r="AUA98" s="18" t="s">
        <v>1315</v>
      </c>
      <c r="AUI98" s="18">
        <v>434234883</v>
      </c>
      <c r="AUJ98" s="144">
        <v>45077.461956018517</v>
      </c>
      <c r="AUM98" s="18" t="s">
        <v>1319</v>
      </c>
      <c r="AUN98" s="18" t="s">
        <v>1320</v>
      </c>
      <c r="AUO98" s="18" t="s">
        <v>1321</v>
      </c>
    </row>
    <row r="99" spans="1:534 1125:1237">
      <c r="A99" s="18">
        <v>98</v>
      </c>
      <c r="B99" s="18" t="s">
        <v>1909</v>
      </c>
      <c r="C99" s="144">
        <v>45074</v>
      </c>
      <c r="D99" s="18" t="s">
        <v>1891</v>
      </c>
      <c r="E99" s="18" t="s">
        <v>1892</v>
      </c>
      <c r="F99" s="144">
        <v>45074.467882245372</v>
      </c>
      <c r="G99" s="144">
        <v>45074.4738224537</v>
      </c>
      <c r="H99" s="18" t="s">
        <v>1286</v>
      </c>
      <c r="K99" s="18" t="s">
        <v>1893</v>
      </c>
      <c r="L99" s="144">
        <v>45074</v>
      </c>
      <c r="M99" s="18" t="s">
        <v>1894</v>
      </c>
      <c r="N99" s="18" t="s">
        <v>1895</v>
      </c>
      <c r="O99" s="18" t="s">
        <v>1896</v>
      </c>
      <c r="P99" s="18" t="s">
        <v>1291</v>
      </c>
      <c r="S99" s="18" t="s">
        <v>1897</v>
      </c>
      <c r="T99" s="18" t="s">
        <v>1898</v>
      </c>
      <c r="V99" s="18" t="s">
        <v>1294</v>
      </c>
      <c r="X99" s="18" t="s">
        <v>1485</v>
      </c>
      <c r="AA99" s="18" t="s">
        <v>1372</v>
      </c>
      <c r="AB99" s="18">
        <v>0</v>
      </c>
      <c r="AC99" s="18">
        <v>0</v>
      </c>
      <c r="AD99" s="18">
        <v>0</v>
      </c>
      <c r="AE99" s="18">
        <v>1</v>
      </c>
      <c r="AF99" s="18">
        <v>1</v>
      </c>
      <c r="EK99" s="18" t="s">
        <v>1303</v>
      </c>
      <c r="EL99" s="18">
        <v>1</v>
      </c>
      <c r="EM99" s="18">
        <v>1</v>
      </c>
      <c r="EN99" s="18">
        <v>1</v>
      </c>
      <c r="EO99" s="18">
        <v>1</v>
      </c>
      <c r="EP99" s="18">
        <v>0</v>
      </c>
      <c r="EQ99" s="18">
        <v>4</v>
      </c>
      <c r="ES99" s="18" t="s">
        <v>1298</v>
      </c>
      <c r="ET99" s="18">
        <v>7000</v>
      </c>
      <c r="EU99" s="18" t="s">
        <v>1300</v>
      </c>
      <c r="EX99" s="18">
        <v>14</v>
      </c>
      <c r="EY99" s="18">
        <v>14</v>
      </c>
      <c r="EZ99" s="18">
        <v>1</v>
      </c>
      <c r="FA99" s="18">
        <v>50</v>
      </c>
      <c r="FB99" s="18">
        <v>30</v>
      </c>
      <c r="FD99" s="18" t="s">
        <v>1298</v>
      </c>
      <c r="FE99" s="18">
        <v>150</v>
      </c>
      <c r="FF99" s="18" t="s">
        <v>1300</v>
      </c>
      <c r="FI99" s="18">
        <v>30</v>
      </c>
      <c r="FJ99" s="18">
        <v>14</v>
      </c>
      <c r="FK99" s="18">
        <v>0</v>
      </c>
      <c r="FL99" s="18">
        <v>100</v>
      </c>
      <c r="FM99" s="18">
        <v>60</v>
      </c>
      <c r="FO99" s="18" t="s">
        <v>1298</v>
      </c>
      <c r="FP99" s="18">
        <v>1000</v>
      </c>
      <c r="FQ99" s="18" t="s">
        <v>1300</v>
      </c>
      <c r="FT99" s="18">
        <v>30</v>
      </c>
      <c r="FU99" s="18">
        <v>14</v>
      </c>
      <c r="FV99" s="18">
        <v>0</v>
      </c>
      <c r="FW99" s="18">
        <v>100</v>
      </c>
      <c r="FX99" s="18">
        <v>50</v>
      </c>
      <c r="FZ99" s="18" t="s">
        <v>1298</v>
      </c>
      <c r="GA99" s="18">
        <v>1750</v>
      </c>
      <c r="GB99" s="18" t="s">
        <v>1300</v>
      </c>
      <c r="GE99" s="18">
        <v>100</v>
      </c>
      <c r="GF99" s="18">
        <v>14</v>
      </c>
      <c r="GG99" s="18">
        <v>0</v>
      </c>
      <c r="GH99" s="18">
        <v>100</v>
      </c>
      <c r="GI99" s="18">
        <v>50</v>
      </c>
      <c r="GK99" s="18" t="s">
        <v>1294</v>
      </c>
      <c r="GM99" s="18" t="s">
        <v>1303</v>
      </c>
      <c r="GN99" s="18">
        <v>1</v>
      </c>
      <c r="GO99" s="18">
        <v>1</v>
      </c>
      <c r="GP99" s="18">
        <v>1</v>
      </c>
      <c r="GQ99" s="18">
        <v>1</v>
      </c>
      <c r="GR99" s="18">
        <v>0</v>
      </c>
      <c r="GT99" s="18" t="s">
        <v>1634</v>
      </c>
      <c r="GU99" s="18">
        <v>1</v>
      </c>
      <c r="GV99" s="18">
        <v>0</v>
      </c>
      <c r="GW99" s="18">
        <v>0</v>
      </c>
      <c r="GX99" s="18">
        <v>0</v>
      </c>
      <c r="GY99" s="18">
        <v>0</v>
      </c>
      <c r="GZ99" s="18">
        <v>0</v>
      </c>
      <c r="HA99" s="18">
        <v>1</v>
      </c>
      <c r="HB99" s="18">
        <v>0</v>
      </c>
      <c r="HC99" s="18">
        <v>0</v>
      </c>
      <c r="HD99" s="18">
        <v>0</v>
      </c>
      <c r="HE99" s="18">
        <v>0</v>
      </c>
      <c r="HH99" s="18" t="s">
        <v>1333</v>
      </c>
      <c r="HI99" s="18">
        <v>1</v>
      </c>
      <c r="HJ99" s="18">
        <v>0</v>
      </c>
      <c r="HK99" s="18">
        <v>0</v>
      </c>
      <c r="HL99" s="18">
        <v>0</v>
      </c>
      <c r="JB99" s="18" t="s">
        <v>1372</v>
      </c>
      <c r="JC99" s="18">
        <v>0</v>
      </c>
      <c r="JD99" s="18">
        <v>0</v>
      </c>
      <c r="JE99" s="18">
        <v>0</v>
      </c>
      <c r="JF99" s="18">
        <v>0</v>
      </c>
      <c r="JG99" s="18">
        <v>0</v>
      </c>
      <c r="JH99" s="18">
        <v>0</v>
      </c>
      <c r="JI99" s="18">
        <v>0</v>
      </c>
      <c r="JJ99" s="18">
        <v>0</v>
      </c>
      <c r="JK99" s="18">
        <v>0</v>
      </c>
      <c r="JL99" s="18">
        <v>0</v>
      </c>
      <c r="JM99" s="18">
        <v>0</v>
      </c>
      <c r="JN99" s="18">
        <v>0</v>
      </c>
      <c r="JO99" s="18">
        <v>0</v>
      </c>
      <c r="JP99" s="18">
        <v>0</v>
      </c>
      <c r="JQ99" s="18">
        <v>0</v>
      </c>
      <c r="JR99" s="18">
        <v>1</v>
      </c>
      <c r="JS99" s="18">
        <v>1</v>
      </c>
      <c r="JT99" s="18">
        <v>6</v>
      </c>
      <c r="AQG99" s="18" t="s">
        <v>1309</v>
      </c>
      <c r="AQH99" s="18">
        <v>0</v>
      </c>
      <c r="AQI99" s="18">
        <v>0</v>
      </c>
      <c r="AQJ99" s="18">
        <v>0</v>
      </c>
      <c r="AQK99" s="18">
        <v>0</v>
      </c>
      <c r="AQL99" s="18">
        <v>0</v>
      </c>
      <c r="AQM99" s="18">
        <v>1</v>
      </c>
      <c r="AQN99" s="18">
        <v>0</v>
      </c>
      <c r="AQO99" s="18">
        <v>0</v>
      </c>
      <c r="AQP99" s="18">
        <v>0</v>
      </c>
      <c r="AQQ99" s="18">
        <v>0</v>
      </c>
      <c r="AQS99" s="18" t="s">
        <v>1825</v>
      </c>
      <c r="AQT99" s="18">
        <v>0</v>
      </c>
      <c r="AQU99" s="18">
        <v>0</v>
      </c>
      <c r="AQV99" s="18">
        <v>1</v>
      </c>
      <c r="AQW99" s="18">
        <v>1</v>
      </c>
      <c r="AQX99" s="18">
        <v>0</v>
      </c>
      <c r="AQY99" s="18">
        <v>0</v>
      </c>
      <c r="AQZ99" s="18">
        <v>0</v>
      </c>
      <c r="ARA99" s="18">
        <v>0</v>
      </c>
      <c r="ARB99" s="18">
        <v>0</v>
      </c>
      <c r="ARC99" s="18">
        <v>0</v>
      </c>
      <c r="ARD99" s="18">
        <v>0</v>
      </c>
      <c r="ARF99" s="18" t="s">
        <v>1343</v>
      </c>
      <c r="ARG99" s="18" t="s">
        <v>1312</v>
      </c>
      <c r="ARH99" s="18">
        <v>0</v>
      </c>
      <c r="ARI99" s="18">
        <v>1</v>
      </c>
      <c r="ARJ99" s="18">
        <v>0</v>
      </c>
      <c r="ARK99" s="18">
        <v>0</v>
      </c>
      <c r="ARL99" s="18">
        <v>0</v>
      </c>
      <c r="ARM99" s="18">
        <v>0</v>
      </c>
      <c r="ARO99" s="18" t="s">
        <v>1372</v>
      </c>
      <c r="ARP99" s="18">
        <v>1</v>
      </c>
      <c r="ARQ99" s="18">
        <v>0</v>
      </c>
      <c r="ARR99" s="18">
        <v>0</v>
      </c>
      <c r="ARS99" s="18">
        <v>0</v>
      </c>
      <c r="ART99" s="18">
        <v>0</v>
      </c>
      <c r="ARU99" s="18">
        <v>0</v>
      </c>
      <c r="ARV99" s="18">
        <v>0</v>
      </c>
      <c r="ARW99" s="18">
        <v>0</v>
      </c>
      <c r="ARX99" s="18">
        <v>0</v>
      </c>
      <c r="ARY99" s="18">
        <v>0</v>
      </c>
      <c r="ASB99" s="18" t="s">
        <v>1383</v>
      </c>
      <c r="ASC99" s="18" t="s">
        <v>1372</v>
      </c>
      <c r="ASD99" s="18">
        <v>1</v>
      </c>
      <c r="ASE99" s="18">
        <v>0</v>
      </c>
      <c r="ASF99" s="18">
        <v>0</v>
      </c>
      <c r="ASG99" s="18">
        <v>0</v>
      </c>
      <c r="ASH99" s="18">
        <v>0</v>
      </c>
      <c r="ASI99" s="18">
        <v>0</v>
      </c>
      <c r="ASJ99" s="18">
        <v>0</v>
      </c>
      <c r="ASK99" s="18">
        <v>0</v>
      </c>
      <c r="ASL99" s="18">
        <v>0</v>
      </c>
      <c r="ASN99" s="18" t="s">
        <v>1372</v>
      </c>
      <c r="ASO99" s="18">
        <v>1</v>
      </c>
      <c r="ASP99" s="18">
        <v>0</v>
      </c>
      <c r="ASQ99" s="18">
        <v>0</v>
      </c>
      <c r="ASR99" s="18">
        <v>0</v>
      </c>
      <c r="ASS99" s="18">
        <v>0</v>
      </c>
      <c r="AST99" s="18">
        <v>0</v>
      </c>
      <c r="ASU99" s="18">
        <v>0</v>
      </c>
      <c r="ASV99" s="18">
        <v>0</v>
      </c>
      <c r="ASW99" s="18">
        <v>0</v>
      </c>
      <c r="ASX99" s="18">
        <v>0</v>
      </c>
      <c r="ASZ99" s="18" t="s">
        <v>1372</v>
      </c>
      <c r="ATA99" s="18">
        <v>1</v>
      </c>
      <c r="ATB99" s="18">
        <v>0</v>
      </c>
      <c r="ATC99" s="18">
        <v>0</v>
      </c>
      <c r="ATD99" s="18">
        <v>0</v>
      </c>
      <c r="ATE99" s="18">
        <v>0</v>
      </c>
      <c r="ATF99" s="18">
        <v>0</v>
      </c>
      <c r="ATG99" s="18">
        <v>0</v>
      </c>
      <c r="ATH99" s="18">
        <v>0</v>
      </c>
      <c r="ATI99" s="18">
        <v>0</v>
      </c>
      <c r="ATK99" s="18" t="s">
        <v>1372</v>
      </c>
      <c r="ATL99" s="18">
        <v>1</v>
      </c>
      <c r="ATM99" s="18">
        <v>0</v>
      </c>
      <c r="ATN99" s="18">
        <v>0</v>
      </c>
      <c r="ATO99" s="18">
        <v>0</v>
      </c>
      <c r="ATP99" s="18">
        <v>0</v>
      </c>
      <c r="ATQ99" s="18">
        <v>0</v>
      </c>
      <c r="ATR99" s="18">
        <v>0</v>
      </c>
      <c r="ATS99" s="18">
        <v>0</v>
      </c>
      <c r="ATT99" s="18">
        <v>0</v>
      </c>
      <c r="ATV99" s="18" t="s">
        <v>1344</v>
      </c>
      <c r="ATW99" s="18" t="s">
        <v>1315</v>
      </c>
      <c r="ATZ99" s="18" t="s">
        <v>1336</v>
      </c>
      <c r="AUA99" s="18" t="s">
        <v>1314</v>
      </c>
      <c r="AUI99" s="18">
        <v>434234892</v>
      </c>
      <c r="AUJ99" s="144">
        <v>45077.461967592593</v>
      </c>
      <c r="AUM99" s="18" t="s">
        <v>1319</v>
      </c>
      <c r="AUN99" s="18" t="s">
        <v>1320</v>
      </c>
      <c r="AUO99" s="18" t="s">
        <v>1321</v>
      </c>
    </row>
    <row r="100" spans="1:534 1125:1237">
      <c r="A100" s="18">
        <v>99</v>
      </c>
      <c r="B100" s="18" t="s">
        <v>1910</v>
      </c>
      <c r="C100" s="144">
        <v>45074</v>
      </c>
      <c r="D100" s="18" t="s">
        <v>1891</v>
      </c>
      <c r="E100" s="18" t="s">
        <v>1892</v>
      </c>
      <c r="F100" s="144">
        <v>45074.494432453706</v>
      </c>
      <c r="G100" s="144">
        <v>45074.503135868057</v>
      </c>
      <c r="H100" s="18" t="s">
        <v>1286</v>
      </c>
      <c r="K100" s="18" t="s">
        <v>1893</v>
      </c>
      <c r="L100" s="144">
        <v>45074</v>
      </c>
      <c r="M100" s="18" t="s">
        <v>1894</v>
      </c>
      <c r="N100" s="18" t="s">
        <v>1895</v>
      </c>
      <c r="O100" s="18" t="s">
        <v>1896</v>
      </c>
      <c r="P100" s="18" t="s">
        <v>1291</v>
      </c>
      <c r="S100" s="18" t="s">
        <v>1897</v>
      </c>
      <c r="T100" s="18" t="s">
        <v>1898</v>
      </c>
      <c r="V100" s="18" t="s">
        <v>1294</v>
      </c>
      <c r="X100" s="18" t="s">
        <v>1485</v>
      </c>
      <c r="AA100" s="18" t="s">
        <v>1372</v>
      </c>
      <c r="AB100" s="18">
        <v>0</v>
      </c>
      <c r="AC100" s="18">
        <v>0</v>
      </c>
      <c r="AD100" s="18">
        <v>0</v>
      </c>
      <c r="AE100" s="18">
        <v>1</v>
      </c>
      <c r="AF100" s="18">
        <v>1</v>
      </c>
      <c r="EK100" s="18" t="s">
        <v>1303</v>
      </c>
      <c r="EL100" s="18">
        <v>1</v>
      </c>
      <c r="EM100" s="18">
        <v>1</v>
      </c>
      <c r="EN100" s="18">
        <v>1</v>
      </c>
      <c r="EO100" s="18">
        <v>1</v>
      </c>
      <c r="EP100" s="18">
        <v>0</v>
      </c>
      <c r="EQ100" s="18">
        <v>4</v>
      </c>
      <c r="ES100" s="18" t="s">
        <v>1298</v>
      </c>
      <c r="ET100" s="18">
        <v>5000</v>
      </c>
      <c r="EU100" s="18" t="s">
        <v>1300</v>
      </c>
      <c r="EX100" s="18">
        <v>30</v>
      </c>
      <c r="EY100" s="18">
        <v>15</v>
      </c>
      <c r="EZ100" s="18">
        <v>0</v>
      </c>
      <c r="FA100" s="18">
        <v>100</v>
      </c>
      <c r="FB100" s="18">
        <v>50</v>
      </c>
      <c r="FD100" s="18" t="s">
        <v>1298</v>
      </c>
      <c r="FE100" s="18">
        <v>150</v>
      </c>
      <c r="FF100" s="18" t="s">
        <v>1300</v>
      </c>
      <c r="FI100" s="18">
        <v>30</v>
      </c>
      <c r="FJ100" s="18">
        <v>15</v>
      </c>
      <c r="FK100" s="18">
        <v>0</v>
      </c>
      <c r="FL100" s="18">
        <v>50</v>
      </c>
      <c r="FM100" s="18">
        <v>25</v>
      </c>
      <c r="FO100" s="18" t="s">
        <v>1298</v>
      </c>
      <c r="FP100" s="18">
        <v>1000</v>
      </c>
      <c r="FQ100" s="18" t="s">
        <v>1300</v>
      </c>
      <c r="FT100" s="18">
        <v>30</v>
      </c>
      <c r="FU100" s="18">
        <v>15</v>
      </c>
      <c r="FV100" s="18">
        <v>0</v>
      </c>
      <c r="FW100" s="18">
        <v>100</v>
      </c>
      <c r="FX100" s="18">
        <v>50</v>
      </c>
      <c r="FZ100" s="18" t="s">
        <v>1298</v>
      </c>
      <c r="GA100" s="18">
        <v>2000</v>
      </c>
      <c r="GB100" s="18" t="s">
        <v>1300</v>
      </c>
      <c r="GE100" s="18">
        <v>30</v>
      </c>
      <c r="GF100" s="18">
        <v>15</v>
      </c>
      <c r="GG100" s="18">
        <v>0</v>
      </c>
      <c r="GH100" s="18">
        <v>100</v>
      </c>
      <c r="GI100" s="18">
        <v>50</v>
      </c>
      <c r="GK100" s="18" t="s">
        <v>1294</v>
      </c>
      <c r="GM100" s="18" t="s">
        <v>1303</v>
      </c>
      <c r="GN100" s="18">
        <v>1</v>
      </c>
      <c r="GO100" s="18">
        <v>1</v>
      </c>
      <c r="GP100" s="18">
        <v>1</v>
      </c>
      <c r="GQ100" s="18">
        <v>1</v>
      </c>
      <c r="GR100" s="18">
        <v>0</v>
      </c>
      <c r="GT100" s="18" t="s">
        <v>1517</v>
      </c>
      <c r="GU100" s="18">
        <v>1</v>
      </c>
      <c r="GV100" s="18">
        <v>0</v>
      </c>
      <c r="GW100" s="18">
        <v>0</v>
      </c>
      <c r="GX100" s="18">
        <v>0</v>
      </c>
      <c r="GY100" s="18">
        <v>0</v>
      </c>
      <c r="GZ100" s="18">
        <v>1</v>
      </c>
      <c r="HA100" s="18">
        <v>1</v>
      </c>
      <c r="HB100" s="18">
        <v>0</v>
      </c>
      <c r="HC100" s="18">
        <v>0</v>
      </c>
      <c r="HD100" s="18">
        <v>0</v>
      </c>
      <c r="HE100" s="18">
        <v>0</v>
      </c>
      <c r="HH100" s="18" t="s">
        <v>1333</v>
      </c>
      <c r="HI100" s="18">
        <v>1</v>
      </c>
      <c r="HJ100" s="18">
        <v>0</v>
      </c>
      <c r="HK100" s="18">
        <v>0</v>
      </c>
      <c r="HL100" s="18">
        <v>0</v>
      </c>
      <c r="JB100" s="18" t="s">
        <v>1372</v>
      </c>
      <c r="JC100" s="18">
        <v>0</v>
      </c>
      <c r="JD100" s="18">
        <v>0</v>
      </c>
      <c r="JE100" s="18">
        <v>0</v>
      </c>
      <c r="JF100" s="18">
        <v>0</v>
      </c>
      <c r="JG100" s="18">
        <v>0</v>
      </c>
      <c r="JH100" s="18">
        <v>0</v>
      </c>
      <c r="JI100" s="18">
        <v>0</v>
      </c>
      <c r="JJ100" s="18">
        <v>0</v>
      </c>
      <c r="JK100" s="18">
        <v>0</v>
      </c>
      <c r="JL100" s="18">
        <v>0</v>
      </c>
      <c r="JM100" s="18">
        <v>0</v>
      </c>
      <c r="JN100" s="18">
        <v>0</v>
      </c>
      <c r="JO100" s="18">
        <v>0</v>
      </c>
      <c r="JP100" s="18">
        <v>0</v>
      </c>
      <c r="JQ100" s="18">
        <v>0</v>
      </c>
      <c r="JR100" s="18">
        <v>1</v>
      </c>
      <c r="JS100" s="18">
        <v>1</v>
      </c>
      <c r="JT100" s="18">
        <v>6</v>
      </c>
      <c r="AQG100" s="18" t="s">
        <v>1309</v>
      </c>
      <c r="AQH100" s="18">
        <v>0</v>
      </c>
      <c r="AQI100" s="18">
        <v>0</v>
      </c>
      <c r="AQJ100" s="18">
        <v>0</v>
      </c>
      <c r="AQK100" s="18">
        <v>0</v>
      </c>
      <c r="AQL100" s="18">
        <v>0</v>
      </c>
      <c r="AQM100" s="18">
        <v>1</v>
      </c>
      <c r="AQN100" s="18">
        <v>0</v>
      </c>
      <c r="AQO100" s="18">
        <v>0</v>
      </c>
      <c r="AQP100" s="18">
        <v>0</v>
      </c>
      <c r="AQQ100" s="18">
        <v>0</v>
      </c>
      <c r="AQS100" s="18" t="s">
        <v>1825</v>
      </c>
      <c r="AQT100" s="18">
        <v>0</v>
      </c>
      <c r="AQU100" s="18">
        <v>0</v>
      </c>
      <c r="AQV100" s="18">
        <v>1</v>
      </c>
      <c r="AQW100" s="18">
        <v>1</v>
      </c>
      <c r="AQX100" s="18">
        <v>0</v>
      </c>
      <c r="AQY100" s="18">
        <v>0</v>
      </c>
      <c r="AQZ100" s="18">
        <v>0</v>
      </c>
      <c r="ARA100" s="18">
        <v>0</v>
      </c>
      <c r="ARB100" s="18">
        <v>0</v>
      </c>
      <c r="ARC100" s="18">
        <v>0</v>
      </c>
      <c r="ARD100" s="18">
        <v>0</v>
      </c>
      <c r="ARF100" s="18" t="s">
        <v>1343</v>
      </c>
      <c r="ARG100" s="18" t="s">
        <v>1312</v>
      </c>
      <c r="ARH100" s="18">
        <v>0</v>
      </c>
      <c r="ARI100" s="18">
        <v>1</v>
      </c>
      <c r="ARJ100" s="18">
        <v>0</v>
      </c>
      <c r="ARK100" s="18">
        <v>0</v>
      </c>
      <c r="ARL100" s="18">
        <v>0</v>
      </c>
      <c r="ARM100" s="18">
        <v>0</v>
      </c>
      <c r="ARO100" s="18" t="s">
        <v>1372</v>
      </c>
      <c r="ARP100" s="18">
        <v>1</v>
      </c>
      <c r="ARQ100" s="18">
        <v>0</v>
      </c>
      <c r="ARR100" s="18">
        <v>0</v>
      </c>
      <c r="ARS100" s="18">
        <v>0</v>
      </c>
      <c r="ART100" s="18">
        <v>0</v>
      </c>
      <c r="ARU100" s="18">
        <v>0</v>
      </c>
      <c r="ARV100" s="18">
        <v>0</v>
      </c>
      <c r="ARW100" s="18">
        <v>0</v>
      </c>
      <c r="ARX100" s="18">
        <v>0</v>
      </c>
      <c r="ARY100" s="18">
        <v>0</v>
      </c>
      <c r="ASB100" s="18" t="s">
        <v>1383</v>
      </c>
      <c r="ASC100" s="18" t="s">
        <v>1372</v>
      </c>
      <c r="ASD100" s="18">
        <v>1</v>
      </c>
      <c r="ASE100" s="18">
        <v>0</v>
      </c>
      <c r="ASF100" s="18">
        <v>0</v>
      </c>
      <c r="ASG100" s="18">
        <v>0</v>
      </c>
      <c r="ASH100" s="18">
        <v>0</v>
      </c>
      <c r="ASI100" s="18">
        <v>0</v>
      </c>
      <c r="ASJ100" s="18">
        <v>0</v>
      </c>
      <c r="ASK100" s="18">
        <v>0</v>
      </c>
      <c r="ASL100" s="18">
        <v>0</v>
      </c>
      <c r="ASN100" s="18" t="s">
        <v>1372</v>
      </c>
      <c r="ASO100" s="18">
        <v>1</v>
      </c>
      <c r="ASP100" s="18">
        <v>0</v>
      </c>
      <c r="ASQ100" s="18">
        <v>0</v>
      </c>
      <c r="ASR100" s="18">
        <v>0</v>
      </c>
      <c r="ASS100" s="18">
        <v>0</v>
      </c>
      <c r="AST100" s="18">
        <v>0</v>
      </c>
      <c r="ASU100" s="18">
        <v>0</v>
      </c>
      <c r="ASV100" s="18">
        <v>0</v>
      </c>
      <c r="ASW100" s="18">
        <v>0</v>
      </c>
      <c r="ASX100" s="18">
        <v>0</v>
      </c>
      <c r="ASZ100" s="18" t="s">
        <v>1911</v>
      </c>
      <c r="ATA100" s="18">
        <v>0</v>
      </c>
      <c r="ATB100" s="18">
        <v>0</v>
      </c>
      <c r="ATC100" s="18">
        <v>0</v>
      </c>
      <c r="ATD100" s="18">
        <v>1</v>
      </c>
      <c r="ATE100" s="18">
        <v>0</v>
      </c>
      <c r="ATF100" s="18">
        <v>0</v>
      </c>
      <c r="ATG100" s="18">
        <v>0</v>
      </c>
      <c r="ATH100" s="18">
        <v>0</v>
      </c>
      <c r="ATI100" s="18">
        <v>0</v>
      </c>
      <c r="ATK100" s="18" t="s">
        <v>1372</v>
      </c>
      <c r="ATL100" s="18">
        <v>1</v>
      </c>
      <c r="ATM100" s="18">
        <v>0</v>
      </c>
      <c r="ATN100" s="18">
        <v>0</v>
      </c>
      <c r="ATO100" s="18">
        <v>0</v>
      </c>
      <c r="ATP100" s="18">
        <v>0</v>
      </c>
      <c r="ATQ100" s="18">
        <v>0</v>
      </c>
      <c r="ATR100" s="18">
        <v>0</v>
      </c>
      <c r="ATS100" s="18">
        <v>0</v>
      </c>
      <c r="ATT100" s="18">
        <v>0</v>
      </c>
      <c r="ATV100" s="18" t="s">
        <v>1790</v>
      </c>
      <c r="ATZ100" s="18" t="s">
        <v>1336</v>
      </c>
      <c r="AUA100" s="18" t="s">
        <v>1315</v>
      </c>
      <c r="AUI100" s="18">
        <v>434234901</v>
      </c>
      <c r="AUJ100" s="144">
        <v>45077.46199074074</v>
      </c>
      <c r="AUM100" s="18" t="s">
        <v>1319</v>
      </c>
      <c r="AUN100" s="18" t="s">
        <v>1320</v>
      </c>
      <c r="AUO100" s="18" t="s">
        <v>1321</v>
      </c>
    </row>
    <row r="101" spans="1:534 1125:1237">
      <c r="A101" s="18">
        <v>100</v>
      </c>
      <c r="B101" s="18" t="s">
        <v>1912</v>
      </c>
      <c r="C101" s="144">
        <v>45074</v>
      </c>
      <c r="D101" s="18" t="s">
        <v>1891</v>
      </c>
      <c r="E101" s="18" t="s">
        <v>1892</v>
      </c>
      <c r="F101" s="144">
        <v>45074.717465324073</v>
      </c>
      <c r="G101" s="144">
        <v>45074.732521863421</v>
      </c>
      <c r="H101" s="18" t="s">
        <v>1286</v>
      </c>
      <c r="K101" s="18" t="s">
        <v>1893</v>
      </c>
      <c r="L101" s="144">
        <v>45074</v>
      </c>
      <c r="M101" s="18" t="s">
        <v>1894</v>
      </c>
      <c r="N101" s="18" t="s">
        <v>1895</v>
      </c>
      <c r="O101" s="18" t="s">
        <v>1896</v>
      </c>
      <c r="P101" s="18" t="s">
        <v>1291</v>
      </c>
      <c r="S101" s="18" t="s">
        <v>1897</v>
      </c>
      <c r="T101" s="18" t="s">
        <v>1898</v>
      </c>
      <c r="V101" s="18" t="s">
        <v>1294</v>
      </c>
      <c r="X101" s="18" t="s">
        <v>1485</v>
      </c>
      <c r="AA101" s="18" t="s">
        <v>1371</v>
      </c>
      <c r="AB101" s="18">
        <v>1</v>
      </c>
      <c r="AC101" s="18">
        <v>0</v>
      </c>
      <c r="AD101" s="18">
        <v>0</v>
      </c>
      <c r="AE101" s="18">
        <v>0</v>
      </c>
      <c r="AF101" s="18">
        <v>1</v>
      </c>
      <c r="AH101" s="18" t="s">
        <v>1298</v>
      </c>
      <c r="AI101" s="18">
        <v>1000</v>
      </c>
      <c r="AJ101" s="18" t="s">
        <v>1469</v>
      </c>
      <c r="AM101" s="18">
        <v>30</v>
      </c>
      <c r="AN101" s="18">
        <v>10</v>
      </c>
      <c r="AO101" s="18">
        <v>0</v>
      </c>
      <c r="AP101" s="18">
        <v>100</v>
      </c>
      <c r="AQ101" s="18">
        <v>50</v>
      </c>
      <c r="BW101" s="18" t="s">
        <v>1314</v>
      </c>
      <c r="CS101" s="18" t="s">
        <v>1333</v>
      </c>
      <c r="CT101" s="18">
        <v>1</v>
      </c>
      <c r="CU101" s="18">
        <v>0</v>
      </c>
      <c r="CV101" s="18">
        <v>0</v>
      </c>
      <c r="CW101" s="18">
        <v>0</v>
      </c>
      <c r="EK101" s="18" t="s">
        <v>1372</v>
      </c>
      <c r="EL101" s="18">
        <v>0</v>
      </c>
      <c r="EM101" s="18">
        <v>0</v>
      </c>
      <c r="EN101" s="18">
        <v>0</v>
      </c>
      <c r="EO101" s="18">
        <v>0</v>
      </c>
      <c r="EP101" s="18">
        <v>1</v>
      </c>
      <c r="EQ101" s="18">
        <v>1</v>
      </c>
      <c r="JB101" s="18" t="s">
        <v>1913</v>
      </c>
      <c r="JC101" s="18">
        <v>0</v>
      </c>
      <c r="JD101" s="18">
        <v>0</v>
      </c>
      <c r="JE101" s="18">
        <v>0</v>
      </c>
      <c r="JF101" s="18">
        <v>1</v>
      </c>
      <c r="JG101" s="18">
        <v>1</v>
      </c>
      <c r="JH101" s="18">
        <v>1</v>
      </c>
      <c r="JI101" s="18">
        <v>1</v>
      </c>
      <c r="JJ101" s="18">
        <v>1</v>
      </c>
      <c r="JK101" s="18">
        <v>1</v>
      </c>
      <c r="JL101" s="18">
        <v>1</v>
      </c>
      <c r="JM101" s="18">
        <v>0</v>
      </c>
      <c r="JN101" s="18">
        <v>0</v>
      </c>
      <c r="JO101" s="18">
        <v>0</v>
      </c>
      <c r="JP101" s="18">
        <v>0</v>
      </c>
      <c r="JQ101" s="18">
        <v>0</v>
      </c>
      <c r="JR101" s="18">
        <v>0</v>
      </c>
      <c r="JS101" s="18">
        <v>7</v>
      </c>
      <c r="JT101" s="18">
        <v>9</v>
      </c>
      <c r="LM101" s="18" t="s">
        <v>1298</v>
      </c>
      <c r="LN101" s="18">
        <v>7000</v>
      </c>
      <c r="LO101" s="18" t="s">
        <v>1300</v>
      </c>
      <c r="LR101" s="18">
        <v>30</v>
      </c>
      <c r="LS101" s="18">
        <v>14</v>
      </c>
      <c r="LT101" s="18">
        <v>0</v>
      </c>
      <c r="LU101" s="18">
        <v>50</v>
      </c>
      <c r="LV101" s="18">
        <v>25</v>
      </c>
      <c r="LX101" s="18" t="s">
        <v>1298</v>
      </c>
      <c r="LY101" s="18">
        <v>6000</v>
      </c>
      <c r="LZ101" s="18" t="s">
        <v>1300</v>
      </c>
      <c r="MC101" s="18">
        <v>30</v>
      </c>
      <c r="MD101" s="18">
        <v>14</v>
      </c>
      <c r="ME101" s="18">
        <v>0</v>
      </c>
      <c r="MF101" s="18">
        <v>50</v>
      </c>
      <c r="MG101" s="18">
        <v>25</v>
      </c>
      <c r="MI101" s="18" t="s">
        <v>1298</v>
      </c>
      <c r="MJ101" s="18">
        <v>400</v>
      </c>
      <c r="MK101" s="18" t="s">
        <v>1300</v>
      </c>
      <c r="MN101" s="18">
        <v>30</v>
      </c>
      <c r="MO101" s="18">
        <v>14</v>
      </c>
      <c r="MP101" s="18">
        <v>0</v>
      </c>
      <c r="MQ101" s="18">
        <v>200</v>
      </c>
      <c r="MR101" s="18">
        <v>100</v>
      </c>
      <c r="MT101" s="18" t="s">
        <v>1298</v>
      </c>
      <c r="MU101" s="18">
        <v>150</v>
      </c>
      <c r="MV101" s="18" t="s">
        <v>1300</v>
      </c>
      <c r="MY101" s="18">
        <v>30</v>
      </c>
      <c r="MZ101" s="18">
        <v>14</v>
      </c>
      <c r="NA101" s="18">
        <v>0</v>
      </c>
      <c r="NB101" s="18">
        <v>100</v>
      </c>
      <c r="NC101" s="18">
        <v>50</v>
      </c>
      <c r="NE101" s="18" t="s">
        <v>1298</v>
      </c>
      <c r="NF101" s="18" t="s">
        <v>1914</v>
      </c>
      <c r="NG101" s="18">
        <v>0</v>
      </c>
      <c r="NH101" s="18">
        <v>1</v>
      </c>
      <c r="NI101" s="18">
        <v>1</v>
      </c>
      <c r="NK101" s="18">
        <v>600</v>
      </c>
      <c r="NL101" s="18">
        <v>800</v>
      </c>
      <c r="NM101" s="18" t="s">
        <v>1300</v>
      </c>
      <c r="NP101" s="18">
        <v>30</v>
      </c>
      <c r="NQ101" s="18">
        <v>14</v>
      </c>
      <c r="NR101" s="18">
        <v>0</v>
      </c>
      <c r="NS101" s="18">
        <v>50</v>
      </c>
      <c r="NT101" s="18">
        <v>20</v>
      </c>
      <c r="NV101" s="18" t="s">
        <v>1298</v>
      </c>
      <c r="NW101" s="18">
        <v>1250</v>
      </c>
      <c r="NX101" s="18" t="s">
        <v>1300</v>
      </c>
      <c r="OA101" s="18">
        <v>30</v>
      </c>
      <c r="OB101" s="18">
        <v>14</v>
      </c>
      <c r="OC101" s="18">
        <v>0</v>
      </c>
      <c r="OD101" s="18">
        <v>100</v>
      </c>
      <c r="OE101" s="18">
        <v>50</v>
      </c>
      <c r="OG101" s="18" t="s">
        <v>1298</v>
      </c>
      <c r="OH101" s="18">
        <v>3000</v>
      </c>
      <c r="OI101" s="18" t="s">
        <v>1300</v>
      </c>
      <c r="OL101" s="18">
        <v>40</v>
      </c>
      <c r="OM101" s="18">
        <v>14</v>
      </c>
      <c r="ON101" s="18">
        <v>0</v>
      </c>
      <c r="OO101" s="18">
        <v>100</v>
      </c>
      <c r="OP101" s="18">
        <v>50</v>
      </c>
      <c r="QX101" s="18" t="s">
        <v>1294</v>
      </c>
      <c r="QZ101" s="18" t="s">
        <v>1915</v>
      </c>
      <c r="RA101" s="18">
        <v>0</v>
      </c>
      <c r="RB101" s="18">
        <v>0</v>
      </c>
      <c r="RC101" s="18">
        <v>0</v>
      </c>
      <c r="RD101" s="18">
        <v>1</v>
      </c>
      <c r="RE101" s="18">
        <v>1</v>
      </c>
      <c r="RF101" s="18">
        <v>1</v>
      </c>
      <c r="RG101" s="18">
        <v>1</v>
      </c>
      <c r="RH101" s="18">
        <v>1</v>
      </c>
      <c r="RI101" s="18">
        <v>1</v>
      </c>
      <c r="RJ101" s="18">
        <v>1</v>
      </c>
      <c r="RK101" s="18">
        <v>0</v>
      </c>
      <c r="RL101" s="18">
        <v>0</v>
      </c>
      <c r="RM101" s="18">
        <v>0</v>
      </c>
      <c r="RN101" s="18">
        <v>0</v>
      </c>
      <c r="RO101" s="18">
        <v>0</v>
      </c>
      <c r="RP101" s="18">
        <v>0</v>
      </c>
      <c r="RR101" s="18" t="s">
        <v>1916</v>
      </c>
      <c r="RS101" s="18">
        <v>1</v>
      </c>
      <c r="RT101" s="18">
        <v>0</v>
      </c>
      <c r="RU101" s="18">
        <v>0</v>
      </c>
      <c r="RV101" s="18">
        <v>0</v>
      </c>
      <c r="RW101" s="18">
        <v>0</v>
      </c>
      <c r="RX101" s="18">
        <v>1</v>
      </c>
      <c r="RY101" s="18">
        <v>1</v>
      </c>
      <c r="RZ101" s="18">
        <v>0</v>
      </c>
      <c r="SA101" s="18">
        <v>0</v>
      </c>
      <c r="SB101" s="18">
        <v>0</v>
      </c>
      <c r="SC101" s="18">
        <v>0</v>
      </c>
      <c r="SF101" s="18" t="s">
        <v>1333</v>
      </c>
      <c r="SG101" s="18">
        <v>1</v>
      </c>
      <c r="SH101" s="18">
        <v>0</v>
      </c>
      <c r="SI101" s="18">
        <v>0</v>
      </c>
      <c r="SJ101" s="18">
        <v>0</v>
      </c>
      <c r="AQG101" s="18" t="s">
        <v>1327</v>
      </c>
      <c r="AQH101" s="18">
        <v>0</v>
      </c>
      <c r="AQI101" s="18">
        <v>0</v>
      </c>
      <c r="AQJ101" s="18">
        <v>1</v>
      </c>
      <c r="AQK101" s="18">
        <v>0</v>
      </c>
      <c r="AQL101" s="18">
        <v>0</v>
      </c>
      <c r="AQM101" s="18">
        <v>1</v>
      </c>
      <c r="AQN101" s="18">
        <v>0</v>
      </c>
      <c r="AQO101" s="18">
        <v>0</v>
      </c>
      <c r="AQP101" s="18">
        <v>0</v>
      </c>
      <c r="AQQ101" s="18">
        <v>0</v>
      </c>
      <c r="AQS101" s="18" t="s">
        <v>1477</v>
      </c>
      <c r="AQT101" s="18">
        <v>0</v>
      </c>
      <c r="AQU101" s="18">
        <v>0</v>
      </c>
      <c r="AQV101" s="18">
        <v>1</v>
      </c>
      <c r="AQW101" s="18">
        <v>1</v>
      </c>
      <c r="AQX101" s="18">
        <v>0</v>
      </c>
      <c r="AQY101" s="18">
        <v>0</v>
      </c>
      <c r="AQZ101" s="18">
        <v>0</v>
      </c>
      <c r="ARA101" s="18">
        <v>0</v>
      </c>
      <c r="ARB101" s="18">
        <v>0</v>
      </c>
      <c r="ARC101" s="18">
        <v>0</v>
      </c>
      <c r="ARD101" s="18">
        <v>0</v>
      </c>
      <c r="ARF101" s="18" t="s">
        <v>1343</v>
      </c>
      <c r="ARG101" s="18" t="s">
        <v>1312</v>
      </c>
      <c r="ARH101" s="18">
        <v>0</v>
      </c>
      <c r="ARI101" s="18">
        <v>1</v>
      </c>
      <c r="ARJ101" s="18">
        <v>0</v>
      </c>
      <c r="ARK101" s="18">
        <v>0</v>
      </c>
      <c r="ARL101" s="18">
        <v>0</v>
      </c>
      <c r="ARM101" s="18">
        <v>0</v>
      </c>
      <c r="ARO101" s="18" t="s">
        <v>1372</v>
      </c>
      <c r="ARP101" s="18">
        <v>1</v>
      </c>
      <c r="ARQ101" s="18">
        <v>0</v>
      </c>
      <c r="ARR101" s="18">
        <v>0</v>
      </c>
      <c r="ARS101" s="18">
        <v>0</v>
      </c>
      <c r="ART101" s="18">
        <v>0</v>
      </c>
      <c r="ARU101" s="18">
        <v>0</v>
      </c>
      <c r="ARV101" s="18">
        <v>0</v>
      </c>
      <c r="ARW101" s="18">
        <v>0</v>
      </c>
      <c r="ARX101" s="18">
        <v>0</v>
      </c>
      <c r="ARY101" s="18">
        <v>0</v>
      </c>
      <c r="ASB101" s="18" t="s">
        <v>1383</v>
      </c>
      <c r="ASC101" s="18" t="s">
        <v>1372</v>
      </c>
      <c r="ASD101" s="18">
        <v>1</v>
      </c>
      <c r="ASE101" s="18">
        <v>0</v>
      </c>
      <c r="ASF101" s="18">
        <v>0</v>
      </c>
      <c r="ASG101" s="18">
        <v>0</v>
      </c>
      <c r="ASH101" s="18">
        <v>0</v>
      </c>
      <c r="ASI101" s="18">
        <v>0</v>
      </c>
      <c r="ASJ101" s="18">
        <v>0</v>
      </c>
      <c r="ASK101" s="18">
        <v>0</v>
      </c>
      <c r="ASL101" s="18">
        <v>0</v>
      </c>
      <c r="ASN101" s="18" t="s">
        <v>1372</v>
      </c>
      <c r="ASO101" s="18">
        <v>1</v>
      </c>
      <c r="ASP101" s="18">
        <v>0</v>
      </c>
      <c r="ASQ101" s="18">
        <v>0</v>
      </c>
      <c r="ASR101" s="18">
        <v>0</v>
      </c>
      <c r="ASS101" s="18">
        <v>0</v>
      </c>
      <c r="AST101" s="18">
        <v>0</v>
      </c>
      <c r="ASU101" s="18">
        <v>0</v>
      </c>
      <c r="ASV101" s="18">
        <v>0</v>
      </c>
      <c r="ASW101" s="18">
        <v>0</v>
      </c>
      <c r="ASX101" s="18">
        <v>0</v>
      </c>
      <c r="ASZ101" s="18" t="s">
        <v>1315</v>
      </c>
      <c r="ATA101" s="18">
        <v>0</v>
      </c>
      <c r="ATB101" s="18">
        <v>0</v>
      </c>
      <c r="ATC101" s="18">
        <v>0</v>
      </c>
      <c r="ATD101" s="18">
        <v>0</v>
      </c>
      <c r="ATE101" s="18">
        <v>0</v>
      </c>
      <c r="ATF101" s="18">
        <v>0</v>
      </c>
      <c r="ATG101" s="18">
        <v>0</v>
      </c>
      <c r="ATH101" s="18">
        <v>1</v>
      </c>
      <c r="ATI101" s="18">
        <v>0</v>
      </c>
      <c r="ATK101" s="18" t="s">
        <v>1372</v>
      </c>
      <c r="ATL101" s="18">
        <v>1</v>
      </c>
      <c r="ATM101" s="18">
        <v>0</v>
      </c>
      <c r="ATN101" s="18">
        <v>0</v>
      </c>
      <c r="ATO101" s="18">
        <v>0</v>
      </c>
      <c r="ATP101" s="18">
        <v>0</v>
      </c>
      <c r="ATQ101" s="18">
        <v>0</v>
      </c>
      <c r="ATR101" s="18">
        <v>0</v>
      </c>
      <c r="ATS101" s="18">
        <v>0</v>
      </c>
      <c r="ATT101" s="18">
        <v>0</v>
      </c>
      <c r="ATV101" s="18" t="s">
        <v>1790</v>
      </c>
      <c r="ATZ101" s="18" t="s">
        <v>1344</v>
      </c>
      <c r="AUA101" s="18" t="s">
        <v>1314</v>
      </c>
      <c r="AUI101" s="18">
        <v>434234914</v>
      </c>
      <c r="AUJ101" s="144">
        <v>45077.462002314824</v>
      </c>
      <c r="AUM101" s="18" t="s">
        <v>1319</v>
      </c>
      <c r="AUN101" s="18" t="s">
        <v>1320</v>
      </c>
      <c r="AUO101" s="18" t="s">
        <v>1321</v>
      </c>
    </row>
    <row r="102" spans="1:534 1125:1237">
      <c r="A102" s="18">
        <v>101</v>
      </c>
      <c r="B102" s="18" t="s">
        <v>1917</v>
      </c>
      <c r="C102" s="144">
        <v>45074</v>
      </c>
      <c r="D102" s="18" t="s">
        <v>1891</v>
      </c>
      <c r="E102" s="18" t="s">
        <v>1892</v>
      </c>
      <c r="F102" s="144">
        <v>45074.748698854157</v>
      </c>
      <c r="G102" s="144">
        <v>45074.758503969897</v>
      </c>
      <c r="H102" s="18" t="s">
        <v>1286</v>
      </c>
      <c r="K102" s="18" t="s">
        <v>1893</v>
      </c>
      <c r="L102" s="144">
        <v>45074</v>
      </c>
      <c r="M102" s="18" t="s">
        <v>1894</v>
      </c>
      <c r="N102" s="18" t="s">
        <v>1895</v>
      </c>
      <c r="O102" s="18" t="s">
        <v>1896</v>
      </c>
      <c r="P102" s="18" t="s">
        <v>1291</v>
      </c>
      <c r="S102" s="18" t="s">
        <v>1897</v>
      </c>
      <c r="T102" s="18" t="s">
        <v>1898</v>
      </c>
      <c r="V102" s="18" t="s">
        <v>1294</v>
      </c>
      <c r="X102" s="18" t="s">
        <v>1485</v>
      </c>
      <c r="AA102" s="18" t="s">
        <v>1371</v>
      </c>
      <c r="AB102" s="18">
        <v>1</v>
      </c>
      <c r="AC102" s="18">
        <v>0</v>
      </c>
      <c r="AD102" s="18">
        <v>0</v>
      </c>
      <c r="AE102" s="18">
        <v>0</v>
      </c>
      <c r="AF102" s="18">
        <v>1</v>
      </c>
      <c r="AH102" s="18" t="s">
        <v>1298</v>
      </c>
      <c r="AI102" s="18">
        <v>1000</v>
      </c>
      <c r="AJ102" s="18" t="s">
        <v>1300</v>
      </c>
      <c r="AM102" s="18">
        <v>30</v>
      </c>
      <c r="AN102" s="18">
        <v>14</v>
      </c>
      <c r="AO102" s="18">
        <v>0</v>
      </c>
      <c r="AP102" s="18">
        <v>100</v>
      </c>
      <c r="AQ102" s="18">
        <v>50</v>
      </c>
      <c r="BW102" s="18" t="s">
        <v>1314</v>
      </c>
      <c r="CS102" s="18" t="s">
        <v>1333</v>
      </c>
      <c r="CT102" s="18">
        <v>1</v>
      </c>
      <c r="CU102" s="18">
        <v>0</v>
      </c>
      <c r="CV102" s="18">
        <v>0</v>
      </c>
      <c r="CW102" s="18">
        <v>0</v>
      </c>
      <c r="EK102" s="18" t="s">
        <v>1372</v>
      </c>
      <c r="EL102" s="18">
        <v>0</v>
      </c>
      <c r="EM102" s="18">
        <v>0</v>
      </c>
      <c r="EN102" s="18">
        <v>0</v>
      </c>
      <c r="EO102" s="18">
        <v>0</v>
      </c>
      <c r="EP102" s="18">
        <v>1</v>
      </c>
      <c r="EQ102" s="18">
        <v>1</v>
      </c>
      <c r="JB102" s="18" t="s">
        <v>1915</v>
      </c>
      <c r="JC102" s="18">
        <v>0</v>
      </c>
      <c r="JD102" s="18">
        <v>0</v>
      </c>
      <c r="JE102" s="18">
        <v>0</v>
      </c>
      <c r="JF102" s="18">
        <v>1</v>
      </c>
      <c r="JG102" s="18">
        <v>1</v>
      </c>
      <c r="JH102" s="18">
        <v>1</v>
      </c>
      <c r="JI102" s="18">
        <v>1</v>
      </c>
      <c r="JJ102" s="18">
        <v>1</v>
      </c>
      <c r="JK102" s="18">
        <v>1</v>
      </c>
      <c r="JL102" s="18">
        <v>1</v>
      </c>
      <c r="JM102" s="18">
        <v>0</v>
      </c>
      <c r="JN102" s="18">
        <v>0</v>
      </c>
      <c r="JO102" s="18">
        <v>0</v>
      </c>
      <c r="JP102" s="18">
        <v>0</v>
      </c>
      <c r="JQ102" s="18">
        <v>0</v>
      </c>
      <c r="JR102" s="18">
        <v>0</v>
      </c>
      <c r="JS102" s="18">
        <v>7</v>
      </c>
      <c r="JT102" s="18">
        <v>9</v>
      </c>
      <c r="LM102" s="18" t="s">
        <v>1298</v>
      </c>
      <c r="LN102" s="18">
        <v>7500</v>
      </c>
      <c r="LO102" s="18" t="s">
        <v>1300</v>
      </c>
      <c r="LR102" s="18">
        <v>30</v>
      </c>
      <c r="LS102" s="18">
        <v>15</v>
      </c>
      <c r="LT102" s="18">
        <v>0</v>
      </c>
      <c r="LU102" s="18">
        <v>50</v>
      </c>
      <c r="LV102" s="18">
        <v>20</v>
      </c>
      <c r="LX102" s="18" t="s">
        <v>1298</v>
      </c>
      <c r="LY102" s="18">
        <v>6250</v>
      </c>
      <c r="LZ102" s="18" t="s">
        <v>1300</v>
      </c>
      <c r="MC102" s="18">
        <v>30</v>
      </c>
      <c r="MD102" s="18">
        <v>15</v>
      </c>
      <c r="ME102" s="18">
        <v>0</v>
      </c>
      <c r="MF102" s="18">
        <v>50</v>
      </c>
      <c r="MG102" s="18">
        <v>20</v>
      </c>
      <c r="MI102" s="18" t="s">
        <v>1298</v>
      </c>
      <c r="MJ102" s="18">
        <v>450</v>
      </c>
      <c r="MK102" s="18" t="s">
        <v>1300</v>
      </c>
      <c r="MN102" s="18">
        <v>30</v>
      </c>
      <c r="MO102" s="18">
        <v>15</v>
      </c>
      <c r="MP102" s="18">
        <v>0</v>
      </c>
      <c r="MQ102" s="18">
        <v>100</v>
      </c>
      <c r="MR102" s="18">
        <v>50</v>
      </c>
      <c r="MT102" s="18" t="s">
        <v>1298</v>
      </c>
      <c r="MU102" s="18">
        <v>150</v>
      </c>
      <c r="MV102" s="18" t="s">
        <v>1300</v>
      </c>
      <c r="MY102" s="18">
        <v>20</v>
      </c>
      <c r="MZ102" s="18">
        <v>15</v>
      </c>
      <c r="NA102" s="18">
        <v>0</v>
      </c>
      <c r="NB102" s="18">
        <v>100</v>
      </c>
      <c r="NC102" s="18">
        <v>100</v>
      </c>
      <c r="NE102" s="18" t="s">
        <v>1298</v>
      </c>
      <c r="NF102" s="18" t="s">
        <v>1918</v>
      </c>
      <c r="NG102" s="18">
        <v>0</v>
      </c>
      <c r="NH102" s="18">
        <v>1</v>
      </c>
      <c r="NI102" s="18">
        <v>1</v>
      </c>
      <c r="NK102" s="18">
        <v>650</v>
      </c>
      <c r="NL102" s="18">
        <v>850</v>
      </c>
      <c r="NM102" s="18" t="s">
        <v>1300</v>
      </c>
      <c r="NP102" s="18">
        <v>30</v>
      </c>
      <c r="NQ102" s="18">
        <v>15</v>
      </c>
      <c r="NR102" s="18">
        <v>0</v>
      </c>
      <c r="NS102" s="18">
        <v>50</v>
      </c>
      <c r="NT102" s="18">
        <v>50</v>
      </c>
      <c r="NV102" s="18" t="s">
        <v>1298</v>
      </c>
      <c r="NW102" s="18">
        <v>1500</v>
      </c>
      <c r="NX102" s="18" t="s">
        <v>1300</v>
      </c>
      <c r="OA102" s="18">
        <v>30</v>
      </c>
      <c r="OB102" s="18">
        <v>15</v>
      </c>
      <c r="OC102" s="18">
        <v>0</v>
      </c>
      <c r="OD102" s="18">
        <v>100</v>
      </c>
      <c r="OE102" s="18">
        <v>50</v>
      </c>
      <c r="OG102" s="18" t="s">
        <v>1298</v>
      </c>
      <c r="OH102" s="18">
        <v>3200</v>
      </c>
      <c r="OI102" s="18" t="s">
        <v>1300</v>
      </c>
      <c r="OL102" s="18">
        <v>40</v>
      </c>
      <c r="OM102" s="18">
        <v>15</v>
      </c>
      <c r="ON102" s="18">
        <v>0</v>
      </c>
      <c r="OO102" s="18">
        <v>100</v>
      </c>
      <c r="OP102" s="18">
        <v>60</v>
      </c>
      <c r="QX102" s="18" t="s">
        <v>1294</v>
      </c>
      <c r="QZ102" s="18" t="s">
        <v>1919</v>
      </c>
      <c r="RA102" s="18">
        <v>0</v>
      </c>
      <c r="RB102" s="18">
        <v>0</v>
      </c>
      <c r="RC102" s="18">
        <v>0</v>
      </c>
      <c r="RD102" s="18">
        <v>1</v>
      </c>
      <c r="RE102" s="18">
        <v>1</v>
      </c>
      <c r="RF102" s="18">
        <v>1</v>
      </c>
      <c r="RG102" s="18">
        <v>1</v>
      </c>
      <c r="RH102" s="18">
        <v>1</v>
      </c>
      <c r="RI102" s="18">
        <v>1</v>
      </c>
      <c r="RJ102" s="18">
        <v>1</v>
      </c>
      <c r="RK102" s="18">
        <v>0</v>
      </c>
      <c r="RL102" s="18">
        <v>0</v>
      </c>
      <c r="RM102" s="18">
        <v>0</v>
      </c>
      <c r="RN102" s="18">
        <v>0</v>
      </c>
      <c r="RO102" s="18">
        <v>0</v>
      </c>
      <c r="RP102" s="18">
        <v>0</v>
      </c>
      <c r="RR102" s="18" t="s">
        <v>1596</v>
      </c>
      <c r="RS102" s="18">
        <v>1</v>
      </c>
      <c r="RT102" s="18">
        <v>0</v>
      </c>
      <c r="RU102" s="18">
        <v>0</v>
      </c>
      <c r="RV102" s="18">
        <v>0</v>
      </c>
      <c r="RW102" s="18">
        <v>0</v>
      </c>
      <c r="RX102" s="18">
        <v>1</v>
      </c>
      <c r="RY102" s="18">
        <v>1</v>
      </c>
      <c r="RZ102" s="18">
        <v>0</v>
      </c>
      <c r="SA102" s="18">
        <v>0</v>
      </c>
      <c r="SB102" s="18">
        <v>0</v>
      </c>
      <c r="SC102" s="18">
        <v>0</v>
      </c>
      <c r="SF102" s="18" t="s">
        <v>1333</v>
      </c>
      <c r="SG102" s="18">
        <v>1</v>
      </c>
      <c r="SH102" s="18">
        <v>0</v>
      </c>
      <c r="SI102" s="18">
        <v>0</v>
      </c>
      <c r="SJ102" s="18">
        <v>0</v>
      </c>
      <c r="AQG102" s="18" t="s">
        <v>1395</v>
      </c>
      <c r="AQH102" s="18">
        <v>0</v>
      </c>
      <c r="AQI102" s="18">
        <v>0</v>
      </c>
      <c r="AQJ102" s="18">
        <v>1</v>
      </c>
      <c r="AQK102" s="18">
        <v>0</v>
      </c>
      <c r="AQL102" s="18">
        <v>0</v>
      </c>
      <c r="AQM102" s="18">
        <v>0</v>
      </c>
      <c r="AQN102" s="18">
        <v>0</v>
      </c>
      <c r="AQO102" s="18">
        <v>0</v>
      </c>
      <c r="AQP102" s="18">
        <v>0</v>
      </c>
      <c r="AQQ102" s="18">
        <v>0</v>
      </c>
      <c r="AQS102" s="18" t="s">
        <v>1477</v>
      </c>
      <c r="AQT102" s="18">
        <v>0</v>
      </c>
      <c r="AQU102" s="18">
        <v>0</v>
      </c>
      <c r="AQV102" s="18">
        <v>1</v>
      </c>
      <c r="AQW102" s="18">
        <v>1</v>
      </c>
      <c r="AQX102" s="18">
        <v>0</v>
      </c>
      <c r="AQY102" s="18">
        <v>0</v>
      </c>
      <c r="AQZ102" s="18">
        <v>0</v>
      </c>
      <c r="ARA102" s="18">
        <v>0</v>
      </c>
      <c r="ARB102" s="18">
        <v>0</v>
      </c>
      <c r="ARC102" s="18">
        <v>0</v>
      </c>
      <c r="ARD102" s="18">
        <v>0</v>
      </c>
      <c r="ARF102" s="18" t="s">
        <v>1343</v>
      </c>
      <c r="ARG102" s="18" t="s">
        <v>1312</v>
      </c>
      <c r="ARH102" s="18">
        <v>0</v>
      </c>
      <c r="ARI102" s="18">
        <v>1</v>
      </c>
      <c r="ARJ102" s="18">
        <v>0</v>
      </c>
      <c r="ARK102" s="18">
        <v>0</v>
      </c>
      <c r="ARL102" s="18">
        <v>0</v>
      </c>
      <c r="ARM102" s="18">
        <v>0</v>
      </c>
      <c r="ARO102" s="18" t="s">
        <v>1372</v>
      </c>
      <c r="ARP102" s="18">
        <v>1</v>
      </c>
      <c r="ARQ102" s="18">
        <v>0</v>
      </c>
      <c r="ARR102" s="18">
        <v>0</v>
      </c>
      <c r="ARS102" s="18">
        <v>0</v>
      </c>
      <c r="ART102" s="18">
        <v>0</v>
      </c>
      <c r="ARU102" s="18">
        <v>0</v>
      </c>
      <c r="ARV102" s="18">
        <v>0</v>
      </c>
      <c r="ARW102" s="18">
        <v>0</v>
      </c>
      <c r="ARX102" s="18">
        <v>0</v>
      </c>
      <c r="ARY102" s="18">
        <v>0</v>
      </c>
      <c r="ASB102" s="18" t="s">
        <v>1383</v>
      </c>
      <c r="ASC102" s="18" t="s">
        <v>1372</v>
      </c>
      <c r="ASD102" s="18">
        <v>1</v>
      </c>
      <c r="ASE102" s="18">
        <v>0</v>
      </c>
      <c r="ASF102" s="18">
        <v>0</v>
      </c>
      <c r="ASG102" s="18">
        <v>0</v>
      </c>
      <c r="ASH102" s="18">
        <v>0</v>
      </c>
      <c r="ASI102" s="18">
        <v>0</v>
      </c>
      <c r="ASJ102" s="18">
        <v>0</v>
      </c>
      <c r="ASK102" s="18">
        <v>0</v>
      </c>
      <c r="ASL102" s="18">
        <v>0</v>
      </c>
      <c r="ASN102" s="18" t="s">
        <v>1372</v>
      </c>
      <c r="ASO102" s="18">
        <v>1</v>
      </c>
      <c r="ASP102" s="18">
        <v>0</v>
      </c>
      <c r="ASQ102" s="18">
        <v>0</v>
      </c>
      <c r="ASR102" s="18">
        <v>0</v>
      </c>
      <c r="ASS102" s="18">
        <v>0</v>
      </c>
      <c r="AST102" s="18">
        <v>0</v>
      </c>
      <c r="ASU102" s="18">
        <v>0</v>
      </c>
      <c r="ASV102" s="18">
        <v>0</v>
      </c>
      <c r="ASW102" s="18">
        <v>0</v>
      </c>
      <c r="ASX102" s="18">
        <v>0</v>
      </c>
      <c r="ASZ102" s="18" t="s">
        <v>1315</v>
      </c>
      <c r="ATA102" s="18">
        <v>0</v>
      </c>
      <c r="ATB102" s="18">
        <v>0</v>
      </c>
      <c r="ATC102" s="18">
        <v>0</v>
      </c>
      <c r="ATD102" s="18">
        <v>0</v>
      </c>
      <c r="ATE102" s="18">
        <v>0</v>
      </c>
      <c r="ATF102" s="18">
        <v>0</v>
      </c>
      <c r="ATG102" s="18">
        <v>0</v>
      </c>
      <c r="ATH102" s="18">
        <v>1</v>
      </c>
      <c r="ATI102" s="18">
        <v>0</v>
      </c>
      <c r="ATK102" s="18" t="s">
        <v>1372</v>
      </c>
      <c r="ATL102" s="18">
        <v>1</v>
      </c>
      <c r="ATM102" s="18">
        <v>0</v>
      </c>
      <c r="ATN102" s="18">
        <v>0</v>
      </c>
      <c r="ATO102" s="18">
        <v>0</v>
      </c>
      <c r="ATP102" s="18">
        <v>0</v>
      </c>
      <c r="ATQ102" s="18">
        <v>0</v>
      </c>
      <c r="ATR102" s="18">
        <v>0</v>
      </c>
      <c r="ATS102" s="18">
        <v>0</v>
      </c>
      <c r="ATT102" s="18">
        <v>0</v>
      </c>
      <c r="ATV102" s="18" t="s">
        <v>1344</v>
      </c>
      <c r="ATW102" s="18" t="s">
        <v>1315</v>
      </c>
      <c r="ATZ102" s="18" t="s">
        <v>1336</v>
      </c>
      <c r="AUA102" s="18" t="s">
        <v>1315</v>
      </c>
      <c r="AUI102" s="18">
        <v>434234924</v>
      </c>
      <c r="AUJ102" s="144">
        <v>45077.462013888893</v>
      </c>
      <c r="AUM102" s="18" t="s">
        <v>1319</v>
      </c>
      <c r="AUN102" s="18" t="s">
        <v>1320</v>
      </c>
      <c r="AUO102" s="18" t="s">
        <v>1321</v>
      </c>
    </row>
    <row r="103" spans="1:534 1125:1237">
      <c r="A103" s="18">
        <v>102</v>
      </c>
      <c r="B103" s="18" t="s">
        <v>1920</v>
      </c>
      <c r="C103" s="144">
        <v>45075</v>
      </c>
      <c r="D103" s="18" t="s">
        <v>1891</v>
      </c>
      <c r="E103" s="18" t="s">
        <v>1892</v>
      </c>
      <c r="F103" s="144">
        <v>45075.366580983798</v>
      </c>
      <c r="G103" s="144">
        <v>45075.436760173623</v>
      </c>
      <c r="H103" s="18" t="s">
        <v>1286</v>
      </c>
      <c r="K103" s="18" t="s">
        <v>1893</v>
      </c>
      <c r="L103" s="144">
        <v>45075</v>
      </c>
      <c r="M103" s="18" t="s">
        <v>1894</v>
      </c>
      <c r="N103" s="18" t="s">
        <v>1895</v>
      </c>
      <c r="O103" s="18" t="s">
        <v>1896</v>
      </c>
      <c r="P103" s="18" t="s">
        <v>1291</v>
      </c>
      <c r="S103" s="18" t="s">
        <v>1897</v>
      </c>
      <c r="T103" s="18" t="s">
        <v>1898</v>
      </c>
      <c r="V103" s="18" t="s">
        <v>1294</v>
      </c>
      <c r="X103" s="18" t="s">
        <v>1485</v>
      </c>
      <c r="AA103" s="18" t="s">
        <v>1372</v>
      </c>
      <c r="AB103" s="18">
        <v>0</v>
      </c>
      <c r="AC103" s="18">
        <v>0</v>
      </c>
      <c r="AD103" s="18">
        <v>0</v>
      </c>
      <c r="AE103" s="18">
        <v>1</v>
      </c>
      <c r="AF103" s="18">
        <v>1</v>
      </c>
      <c r="EK103" s="18" t="s">
        <v>1372</v>
      </c>
      <c r="EL103" s="18">
        <v>0</v>
      </c>
      <c r="EM103" s="18">
        <v>0</v>
      </c>
      <c r="EN103" s="18">
        <v>0</v>
      </c>
      <c r="EO103" s="18">
        <v>0</v>
      </c>
      <c r="EP103" s="18">
        <v>1</v>
      </c>
      <c r="EQ103" s="18">
        <v>1</v>
      </c>
      <c r="JB103" s="18" t="s">
        <v>1915</v>
      </c>
      <c r="JC103" s="18">
        <v>0</v>
      </c>
      <c r="JD103" s="18">
        <v>0</v>
      </c>
      <c r="JE103" s="18">
        <v>0</v>
      </c>
      <c r="JF103" s="18">
        <v>1</v>
      </c>
      <c r="JG103" s="18">
        <v>1</v>
      </c>
      <c r="JH103" s="18">
        <v>1</v>
      </c>
      <c r="JI103" s="18">
        <v>1</v>
      </c>
      <c r="JJ103" s="18">
        <v>1</v>
      </c>
      <c r="JK103" s="18">
        <v>1</v>
      </c>
      <c r="JL103" s="18">
        <v>1</v>
      </c>
      <c r="JM103" s="18">
        <v>0</v>
      </c>
      <c r="JN103" s="18">
        <v>0</v>
      </c>
      <c r="JO103" s="18">
        <v>0</v>
      </c>
      <c r="JP103" s="18">
        <v>0</v>
      </c>
      <c r="JQ103" s="18">
        <v>0</v>
      </c>
      <c r="JR103" s="18">
        <v>0</v>
      </c>
      <c r="JS103" s="18">
        <v>7</v>
      </c>
      <c r="JT103" s="18">
        <v>9</v>
      </c>
      <c r="LM103" s="18" t="s">
        <v>1298</v>
      </c>
      <c r="LN103" s="18">
        <v>7500</v>
      </c>
      <c r="LO103" s="18" t="s">
        <v>1300</v>
      </c>
      <c r="LR103" s="18">
        <v>30</v>
      </c>
      <c r="LS103" s="18">
        <v>14</v>
      </c>
      <c r="LT103" s="18">
        <v>0</v>
      </c>
      <c r="LU103" s="18">
        <v>100</v>
      </c>
      <c r="LV103" s="18">
        <v>60</v>
      </c>
      <c r="LX103" s="18" t="s">
        <v>1298</v>
      </c>
      <c r="LY103" s="18">
        <v>6250</v>
      </c>
      <c r="LZ103" s="18" t="s">
        <v>1300</v>
      </c>
      <c r="MC103" s="18">
        <v>30</v>
      </c>
      <c r="MD103" s="18">
        <v>14</v>
      </c>
      <c r="ME103" s="18">
        <v>0</v>
      </c>
      <c r="MF103" s="18">
        <v>100</v>
      </c>
      <c r="MG103" s="18">
        <v>50</v>
      </c>
      <c r="MI103" s="18" t="s">
        <v>1298</v>
      </c>
      <c r="MJ103" s="18">
        <v>450</v>
      </c>
      <c r="MK103" s="18" t="s">
        <v>1300</v>
      </c>
      <c r="MN103" s="18">
        <v>30</v>
      </c>
      <c r="MO103" s="18">
        <v>14</v>
      </c>
      <c r="MP103" s="18">
        <v>0</v>
      </c>
      <c r="MQ103" s="18">
        <v>100</v>
      </c>
      <c r="MR103" s="18">
        <v>50</v>
      </c>
      <c r="MT103" s="18" t="s">
        <v>1298</v>
      </c>
      <c r="MU103" s="18">
        <v>150</v>
      </c>
      <c r="MV103" s="18" t="s">
        <v>1300</v>
      </c>
      <c r="MY103" s="18">
        <v>30</v>
      </c>
      <c r="MZ103" s="18">
        <v>14</v>
      </c>
      <c r="NA103" s="18">
        <v>0</v>
      </c>
      <c r="NB103" s="18">
        <v>200</v>
      </c>
      <c r="NC103" s="18">
        <v>100</v>
      </c>
      <c r="NE103" s="18" t="s">
        <v>1298</v>
      </c>
      <c r="NF103" s="18" t="s">
        <v>1918</v>
      </c>
      <c r="NG103" s="18">
        <v>0</v>
      </c>
      <c r="NH103" s="18">
        <v>1</v>
      </c>
      <c r="NI103" s="18">
        <v>1</v>
      </c>
      <c r="NK103" s="18">
        <v>600</v>
      </c>
      <c r="NL103" s="18">
        <v>800</v>
      </c>
      <c r="NM103" s="18" t="s">
        <v>1300</v>
      </c>
      <c r="NP103" s="18">
        <v>30</v>
      </c>
      <c r="NQ103" s="18">
        <v>14</v>
      </c>
      <c r="NR103" s="18">
        <v>0</v>
      </c>
      <c r="NS103" s="18">
        <v>100</v>
      </c>
      <c r="NT103" s="18">
        <v>50</v>
      </c>
      <c r="NV103" s="18" t="s">
        <v>1298</v>
      </c>
      <c r="NW103" s="18">
        <v>1500</v>
      </c>
      <c r="NX103" s="18" t="s">
        <v>1300</v>
      </c>
      <c r="OA103" s="18">
        <v>30</v>
      </c>
      <c r="OB103" s="18">
        <v>14</v>
      </c>
      <c r="OC103" s="18">
        <v>0</v>
      </c>
      <c r="OD103" s="18">
        <v>100</v>
      </c>
      <c r="OE103" s="18">
        <v>50</v>
      </c>
      <c r="OG103" s="18" t="s">
        <v>1298</v>
      </c>
      <c r="OH103" s="18">
        <v>3000</v>
      </c>
      <c r="OI103" s="18" t="s">
        <v>1300</v>
      </c>
      <c r="OL103" s="18">
        <v>30</v>
      </c>
      <c r="OM103" s="18">
        <v>14</v>
      </c>
      <c r="ON103" s="18">
        <v>0</v>
      </c>
      <c r="OO103" s="18">
        <v>200</v>
      </c>
      <c r="OP103" s="18">
        <v>100</v>
      </c>
      <c r="QX103" s="18" t="s">
        <v>1294</v>
      </c>
      <c r="QZ103" s="18" t="s">
        <v>1915</v>
      </c>
      <c r="RA103" s="18">
        <v>0</v>
      </c>
      <c r="RB103" s="18">
        <v>0</v>
      </c>
      <c r="RC103" s="18">
        <v>0</v>
      </c>
      <c r="RD103" s="18">
        <v>1</v>
      </c>
      <c r="RE103" s="18">
        <v>1</v>
      </c>
      <c r="RF103" s="18">
        <v>1</v>
      </c>
      <c r="RG103" s="18">
        <v>1</v>
      </c>
      <c r="RH103" s="18">
        <v>1</v>
      </c>
      <c r="RI103" s="18">
        <v>1</v>
      </c>
      <c r="RJ103" s="18">
        <v>1</v>
      </c>
      <c r="RK103" s="18">
        <v>0</v>
      </c>
      <c r="RL103" s="18">
        <v>0</v>
      </c>
      <c r="RM103" s="18">
        <v>0</v>
      </c>
      <c r="RN103" s="18">
        <v>0</v>
      </c>
      <c r="RO103" s="18">
        <v>0</v>
      </c>
      <c r="RP103" s="18">
        <v>0</v>
      </c>
      <c r="RR103" s="18" t="s">
        <v>1517</v>
      </c>
      <c r="RS103" s="18">
        <v>1</v>
      </c>
      <c r="RT103" s="18">
        <v>0</v>
      </c>
      <c r="RU103" s="18">
        <v>0</v>
      </c>
      <c r="RV103" s="18">
        <v>0</v>
      </c>
      <c r="RW103" s="18">
        <v>0</v>
      </c>
      <c r="RX103" s="18">
        <v>1</v>
      </c>
      <c r="RY103" s="18">
        <v>1</v>
      </c>
      <c r="RZ103" s="18">
        <v>0</v>
      </c>
      <c r="SA103" s="18">
        <v>0</v>
      </c>
      <c r="SB103" s="18">
        <v>0</v>
      </c>
      <c r="SC103" s="18">
        <v>0</v>
      </c>
      <c r="SF103" s="18" t="s">
        <v>1333</v>
      </c>
      <c r="SG103" s="18">
        <v>1</v>
      </c>
      <c r="SH103" s="18">
        <v>0</v>
      </c>
      <c r="SI103" s="18">
        <v>0</v>
      </c>
      <c r="SJ103" s="18">
        <v>0</v>
      </c>
      <c r="AQG103" s="18" t="s">
        <v>1395</v>
      </c>
      <c r="AQH103" s="18">
        <v>0</v>
      </c>
      <c r="AQI103" s="18">
        <v>0</v>
      </c>
      <c r="AQJ103" s="18">
        <v>1</v>
      </c>
      <c r="AQK103" s="18">
        <v>0</v>
      </c>
      <c r="AQL103" s="18">
        <v>0</v>
      </c>
      <c r="AQM103" s="18">
        <v>0</v>
      </c>
      <c r="AQN103" s="18">
        <v>0</v>
      </c>
      <c r="AQO103" s="18">
        <v>0</v>
      </c>
      <c r="AQP103" s="18">
        <v>0</v>
      </c>
      <c r="AQQ103" s="18">
        <v>0</v>
      </c>
      <c r="AQS103" s="18" t="s">
        <v>1477</v>
      </c>
      <c r="AQT103" s="18">
        <v>0</v>
      </c>
      <c r="AQU103" s="18">
        <v>0</v>
      </c>
      <c r="AQV103" s="18">
        <v>1</v>
      </c>
      <c r="AQW103" s="18">
        <v>1</v>
      </c>
      <c r="AQX103" s="18">
        <v>0</v>
      </c>
      <c r="AQY103" s="18">
        <v>0</v>
      </c>
      <c r="AQZ103" s="18">
        <v>0</v>
      </c>
      <c r="ARA103" s="18">
        <v>0</v>
      </c>
      <c r="ARB103" s="18">
        <v>0</v>
      </c>
      <c r="ARC103" s="18">
        <v>0</v>
      </c>
      <c r="ARD103" s="18">
        <v>0</v>
      </c>
      <c r="ARF103" s="18" t="s">
        <v>1343</v>
      </c>
      <c r="ARG103" s="18" t="s">
        <v>1312</v>
      </c>
      <c r="ARH103" s="18">
        <v>0</v>
      </c>
      <c r="ARI103" s="18">
        <v>1</v>
      </c>
      <c r="ARJ103" s="18">
        <v>0</v>
      </c>
      <c r="ARK103" s="18">
        <v>0</v>
      </c>
      <c r="ARL103" s="18">
        <v>0</v>
      </c>
      <c r="ARM103" s="18">
        <v>0</v>
      </c>
      <c r="ARO103" s="18" t="s">
        <v>1372</v>
      </c>
      <c r="ARP103" s="18">
        <v>1</v>
      </c>
      <c r="ARQ103" s="18">
        <v>0</v>
      </c>
      <c r="ARR103" s="18">
        <v>0</v>
      </c>
      <c r="ARS103" s="18">
        <v>0</v>
      </c>
      <c r="ART103" s="18">
        <v>0</v>
      </c>
      <c r="ARU103" s="18">
        <v>0</v>
      </c>
      <c r="ARV103" s="18">
        <v>0</v>
      </c>
      <c r="ARW103" s="18">
        <v>0</v>
      </c>
      <c r="ARX103" s="18">
        <v>0</v>
      </c>
      <c r="ARY103" s="18">
        <v>0</v>
      </c>
      <c r="ASB103" s="18" t="s">
        <v>1383</v>
      </c>
      <c r="ASC103" s="18" t="s">
        <v>1372</v>
      </c>
      <c r="ASD103" s="18">
        <v>1</v>
      </c>
      <c r="ASE103" s="18">
        <v>0</v>
      </c>
      <c r="ASF103" s="18">
        <v>0</v>
      </c>
      <c r="ASG103" s="18">
        <v>0</v>
      </c>
      <c r="ASH103" s="18">
        <v>0</v>
      </c>
      <c r="ASI103" s="18">
        <v>0</v>
      </c>
      <c r="ASJ103" s="18">
        <v>0</v>
      </c>
      <c r="ASK103" s="18">
        <v>0</v>
      </c>
      <c r="ASL103" s="18">
        <v>0</v>
      </c>
      <c r="ASN103" s="18" t="s">
        <v>1372</v>
      </c>
      <c r="ASO103" s="18">
        <v>1</v>
      </c>
      <c r="ASP103" s="18">
        <v>0</v>
      </c>
      <c r="ASQ103" s="18">
        <v>0</v>
      </c>
      <c r="ASR103" s="18">
        <v>0</v>
      </c>
      <c r="ASS103" s="18">
        <v>0</v>
      </c>
      <c r="AST103" s="18">
        <v>0</v>
      </c>
      <c r="ASU103" s="18">
        <v>0</v>
      </c>
      <c r="ASV103" s="18">
        <v>0</v>
      </c>
      <c r="ASW103" s="18">
        <v>0</v>
      </c>
      <c r="ASX103" s="18">
        <v>0</v>
      </c>
      <c r="ASZ103" s="18" t="s">
        <v>1315</v>
      </c>
      <c r="ATA103" s="18">
        <v>0</v>
      </c>
      <c r="ATB103" s="18">
        <v>0</v>
      </c>
      <c r="ATC103" s="18">
        <v>0</v>
      </c>
      <c r="ATD103" s="18">
        <v>0</v>
      </c>
      <c r="ATE103" s="18">
        <v>0</v>
      </c>
      <c r="ATF103" s="18">
        <v>0</v>
      </c>
      <c r="ATG103" s="18">
        <v>0</v>
      </c>
      <c r="ATH103" s="18">
        <v>1</v>
      </c>
      <c r="ATI103" s="18">
        <v>0</v>
      </c>
      <c r="ATK103" s="18" t="s">
        <v>1372</v>
      </c>
      <c r="ATL103" s="18">
        <v>1</v>
      </c>
      <c r="ATM103" s="18">
        <v>0</v>
      </c>
      <c r="ATN103" s="18">
        <v>0</v>
      </c>
      <c r="ATO103" s="18">
        <v>0</v>
      </c>
      <c r="ATP103" s="18">
        <v>0</v>
      </c>
      <c r="ATQ103" s="18">
        <v>0</v>
      </c>
      <c r="ATR103" s="18">
        <v>0</v>
      </c>
      <c r="ATS103" s="18">
        <v>0</v>
      </c>
      <c r="ATT103" s="18">
        <v>0</v>
      </c>
      <c r="ATV103" s="18" t="s">
        <v>1790</v>
      </c>
      <c r="ATZ103" s="18" t="s">
        <v>1344</v>
      </c>
      <c r="AUA103" s="18" t="s">
        <v>1315</v>
      </c>
      <c r="AUI103" s="18">
        <v>434234930</v>
      </c>
      <c r="AUJ103" s="144">
        <v>45077.462025462963</v>
      </c>
      <c r="AUM103" s="18" t="s">
        <v>1319</v>
      </c>
      <c r="AUN103" s="18" t="s">
        <v>1320</v>
      </c>
      <c r="AUO103" s="18" t="s">
        <v>1321</v>
      </c>
    </row>
    <row r="104" spans="1:534 1125:1237">
      <c r="A104" s="18">
        <v>103</v>
      </c>
      <c r="B104" s="18" t="s">
        <v>1921</v>
      </c>
      <c r="C104" s="144">
        <v>45075</v>
      </c>
      <c r="D104" s="18" t="s">
        <v>1891</v>
      </c>
      <c r="E104" s="18" t="s">
        <v>1892</v>
      </c>
      <c r="F104" s="144">
        <v>45075.436845902783</v>
      </c>
      <c r="G104" s="144">
        <v>45075.485707662039</v>
      </c>
      <c r="H104" s="18" t="s">
        <v>1286</v>
      </c>
      <c r="K104" s="18" t="s">
        <v>1893</v>
      </c>
      <c r="L104" s="144">
        <v>45075</v>
      </c>
      <c r="M104" s="18" t="s">
        <v>1894</v>
      </c>
      <c r="N104" s="18" t="s">
        <v>1895</v>
      </c>
      <c r="O104" s="18" t="s">
        <v>1896</v>
      </c>
      <c r="P104" s="18" t="s">
        <v>1291</v>
      </c>
      <c r="S104" s="18" t="s">
        <v>1897</v>
      </c>
      <c r="T104" s="18" t="s">
        <v>1898</v>
      </c>
      <c r="V104" s="18" t="s">
        <v>1294</v>
      </c>
      <c r="X104" s="18" t="s">
        <v>1485</v>
      </c>
      <c r="AA104" s="18" t="s">
        <v>1372</v>
      </c>
      <c r="AB104" s="18">
        <v>0</v>
      </c>
      <c r="AC104" s="18">
        <v>0</v>
      </c>
      <c r="AD104" s="18">
        <v>0</v>
      </c>
      <c r="AE104" s="18">
        <v>1</v>
      </c>
      <c r="AF104" s="18">
        <v>1</v>
      </c>
      <c r="EK104" s="18" t="s">
        <v>1372</v>
      </c>
      <c r="EL104" s="18">
        <v>0</v>
      </c>
      <c r="EM104" s="18">
        <v>0</v>
      </c>
      <c r="EN104" s="18">
        <v>0</v>
      </c>
      <c r="EO104" s="18">
        <v>0</v>
      </c>
      <c r="EP104" s="18">
        <v>1</v>
      </c>
      <c r="EQ104" s="18">
        <v>1</v>
      </c>
      <c r="JB104" s="18" t="s">
        <v>1913</v>
      </c>
      <c r="JC104" s="18">
        <v>0</v>
      </c>
      <c r="JD104" s="18">
        <v>0</v>
      </c>
      <c r="JE104" s="18">
        <v>0</v>
      </c>
      <c r="JF104" s="18">
        <v>1</v>
      </c>
      <c r="JG104" s="18">
        <v>1</v>
      </c>
      <c r="JH104" s="18">
        <v>1</v>
      </c>
      <c r="JI104" s="18">
        <v>1</v>
      </c>
      <c r="JJ104" s="18">
        <v>1</v>
      </c>
      <c r="JK104" s="18">
        <v>1</v>
      </c>
      <c r="JL104" s="18">
        <v>1</v>
      </c>
      <c r="JM104" s="18">
        <v>0</v>
      </c>
      <c r="JN104" s="18">
        <v>0</v>
      </c>
      <c r="JO104" s="18">
        <v>0</v>
      </c>
      <c r="JP104" s="18">
        <v>0</v>
      </c>
      <c r="JQ104" s="18">
        <v>0</v>
      </c>
      <c r="JR104" s="18">
        <v>0</v>
      </c>
      <c r="JS104" s="18">
        <v>7</v>
      </c>
      <c r="JT104" s="18">
        <v>9</v>
      </c>
      <c r="LM104" s="18" t="s">
        <v>1298</v>
      </c>
      <c r="LN104" s="18">
        <v>7500</v>
      </c>
      <c r="LO104" s="18" t="s">
        <v>1300</v>
      </c>
      <c r="LR104" s="18">
        <v>30</v>
      </c>
      <c r="LS104" s="18">
        <v>14</v>
      </c>
      <c r="LT104" s="18">
        <v>0</v>
      </c>
      <c r="LU104" s="18">
        <v>100</v>
      </c>
      <c r="LV104" s="18">
        <v>35</v>
      </c>
      <c r="LX104" s="18" t="s">
        <v>1298</v>
      </c>
      <c r="LY104" s="18">
        <v>10000</v>
      </c>
      <c r="LZ104" s="18" t="s">
        <v>1300</v>
      </c>
      <c r="MC104" s="18">
        <v>30</v>
      </c>
      <c r="MD104" s="18">
        <v>14</v>
      </c>
      <c r="ME104" s="18">
        <v>0</v>
      </c>
      <c r="MF104" s="18">
        <v>100</v>
      </c>
      <c r="MG104" s="18">
        <v>50</v>
      </c>
      <c r="MI104" s="18" t="s">
        <v>1298</v>
      </c>
      <c r="MJ104" s="18">
        <v>400</v>
      </c>
      <c r="MK104" s="18" t="s">
        <v>1300</v>
      </c>
      <c r="MN104" s="18">
        <v>30</v>
      </c>
      <c r="MO104" s="18">
        <v>44</v>
      </c>
      <c r="MP104" s="18">
        <v>1</v>
      </c>
      <c r="MQ104" s="18">
        <v>150</v>
      </c>
      <c r="MR104" s="18">
        <v>100</v>
      </c>
      <c r="MT104" s="18" t="s">
        <v>1298</v>
      </c>
      <c r="MU104" s="18">
        <v>150</v>
      </c>
      <c r="MV104" s="18" t="s">
        <v>1300</v>
      </c>
      <c r="MY104" s="18">
        <v>30</v>
      </c>
      <c r="MZ104" s="18">
        <v>14</v>
      </c>
      <c r="NA104" s="18">
        <v>0</v>
      </c>
      <c r="NB104" s="18">
        <v>100</v>
      </c>
      <c r="NC104" s="18">
        <v>100</v>
      </c>
      <c r="NE104" s="18" t="s">
        <v>1298</v>
      </c>
      <c r="NF104" s="18" t="s">
        <v>1918</v>
      </c>
      <c r="NG104" s="18">
        <v>0</v>
      </c>
      <c r="NH104" s="18">
        <v>1</v>
      </c>
      <c r="NI104" s="18">
        <v>1</v>
      </c>
      <c r="NK104" s="18">
        <v>650</v>
      </c>
      <c r="NL104" s="18">
        <v>850</v>
      </c>
      <c r="NM104" s="18" t="s">
        <v>1300</v>
      </c>
      <c r="NP104" s="18">
        <v>30</v>
      </c>
      <c r="NQ104" s="18">
        <v>14</v>
      </c>
      <c r="NR104" s="18">
        <v>0</v>
      </c>
      <c r="NS104" s="18">
        <v>50</v>
      </c>
      <c r="NT104" s="18">
        <v>50</v>
      </c>
      <c r="NV104" s="18" t="s">
        <v>1298</v>
      </c>
      <c r="NW104" s="18">
        <v>1500</v>
      </c>
      <c r="NX104" s="18" t="s">
        <v>1300</v>
      </c>
      <c r="OA104" s="18">
        <v>30</v>
      </c>
      <c r="OB104" s="18">
        <v>14</v>
      </c>
      <c r="OC104" s="18">
        <v>0</v>
      </c>
      <c r="OD104" s="18">
        <v>100</v>
      </c>
      <c r="OE104" s="18">
        <v>60</v>
      </c>
      <c r="OG104" s="18" t="s">
        <v>1298</v>
      </c>
      <c r="OH104" s="18">
        <v>3000</v>
      </c>
      <c r="OI104" s="18" t="s">
        <v>1300</v>
      </c>
      <c r="OL104" s="18">
        <v>30</v>
      </c>
      <c r="OM104" s="18">
        <v>14</v>
      </c>
      <c r="ON104" s="18">
        <v>0</v>
      </c>
      <c r="OO104" s="18">
        <v>50</v>
      </c>
      <c r="OP104" s="18">
        <v>50</v>
      </c>
      <c r="QX104" s="18" t="s">
        <v>1294</v>
      </c>
      <c r="QZ104" s="18" t="s">
        <v>1915</v>
      </c>
      <c r="RA104" s="18">
        <v>0</v>
      </c>
      <c r="RB104" s="18">
        <v>0</v>
      </c>
      <c r="RC104" s="18">
        <v>0</v>
      </c>
      <c r="RD104" s="18">
        <v>1</v>
      </c>
      <c r="RE104" s="18">
        <v>1</v>
      </c>
      <c r="RF104" s="18">
        <v>1</v>
      </c>
      <c r="RG104" s="18">
        <v>1</v>
      </c>
      <c r="RH104" s="18">
        <v>1</v>
      </c>
      <c r="RI104" s="18">
        <v>1</v>
      </c>
      <c r="RJ104" s="18">
        <v>1</v>
      </c>
      <c r="RK104" s="18">
        <v>0</v>
      </c>
      <c r="RL104" s="18">
        <v>0</v>
      </c>
      <c r="RM104" s="18">
        <v>0</v>
      </c>
      <c r="RN104" s="18">
        <v>0</v>
      </c>
      <c r="RO104" s="18">
        <v>0</v>
      </c>
      <c r="RP104" s="18">
        <v>0</v>
      </c>
      <c r="RR104" s="18" t="s">
        <v>1517</v>
      </c>
      <c r="RS104" s="18">
        <v>1</v>
      </c>
      <c r="RT104" s="18">
        <v>0</v>
      </c>
      <c r="RU104" s="18">
        <v>0</v>
      </c>
      <c r="RV104" s="18">
        <v>0</v>
      </c>
      <c r="RW104" s="18">
        <v>0</v>
      </c>
      <c r="RX104" s="18">
        <v>1</v>
      </c>
      <c r="RY104" s="18">
        <v>1</v>
      </c>
      <c r="RZ104" s="18">
        <v>0</v>
      </c>
      <c r="SA104" s="18">
        <v>0</v>
      </c>
      <c r="SB104" s="18">
        <v>0</v>
      </c>
      <c r="SC104" s="18">
        <v>0</v>
      </c>
      <c r="SF104" s="18" t="s">
        <v>1333</v>
      </c>
      <c r="SG104" s="18">
        <v>1</v>
      </c>
      <c r="SH104" s="18">
        <v>0</v>
      </c>
      <c r="SI104" s="18">
        <v>0</v>
      </c>
      <c r="SJ104" s="18">
        <v>0</v>
      </c>
      <c r="AQG104" s="18" t="s">
        <v>1395</v>
      </c>
      <c r="AQH104" s="18">
        <v>0</v>
      </c>
      <c r="AQI104" s="18">
        <v>0</v>
      </c>
      <c r="AQJ104" s="18">
        <v>1</v>
      </c>
      <c r="AQK104" s="18">
        <v>0</v>
      </c>
      <c r="AQL104" s="18">
        <v>0</v>
      </c>
      <c r="AQM104" s="18">
        <v>0</v>
      </c>
      <c r="AQN104" s="18">
        <v>0</v>
      </c>
      <c r="AQO104" s="18">
        <v>0</v>
      </c>
      <c r="AQP104" s="18">
        <v>0</v>
      </c>
      <c r="AQQ104" s="18">
        <v>0</v>
      </c>
      <c r="AQS104" s="18" t="s">
        <v>1477</v>
      </c>
      <c r="AQT104" s="18">
        <v>0</v>
      </c>
      <c r="AQU104" s="18">
        <v>0</v>
      </c>
      <c r="AQV104" s="18">
        <v>1</v>
      </c>
      <c r="AQW104" s="18">
        <v>1</v>
      </c>
      <c r="AQX104" s="18">
        <v>0</v>
      </c>
      <c r="AQY104" s="18">
        <v>0</v>
      </c>
      <c r="AQZ104" s="18">
        <v>0</v>
      </c>
      <c r="ARA104" s="18">
        <v>0</v>
      </c>
      <c r="ARB104" s="18">
        <v>0</v>
      </c>
      <c r="ARC104" s="18">
        <v>0</v>
      </c>
      <c r="ARD104" s="18">
        <v>0</v>
      </c>
      <c r="ARF104" s="18" t="s">
        <v>1343</v>
      </c>
      <c r="ARG104" s="18" t="s">
        <v>1312</v>
      </c>
      <c r="ARH104" s="18">
        <v>0</v>
      </c>
      <c r="ARI104" s="18">
        <v>1</v>
      </c>
      <c r="ARJ104" s="18">
        <v>0</v>
      </c>
      <c r="ARK104" s="18">
        <v>0</v>
      </c>
      <c r="ARL104" s="18">
        <v>0</v>
      </c>
      <c r="ARM104" s="18">
        <v>0</v>
      </c>
      <c r="ARO104" s="18" t="s">
        <v>1372</v>
      </c>
      <c r="ARP104" s="18">
        <v>1</v>
      </c>
      <c r="ARQ104" s="18">
        <v>0</v>
      </c>
      <c r="ARR104" s="18">
        <v>0</v>
      </c>
      <c r="ARS104" s="18">
        <v>0</v>
      </c>
      <c r="ART104" s="18">
        <v>0</v>
      </c>
      <c r="ARU104" s="18">
        <v>0</v>
      </c>
      <c r="ARV104" s="18">
        <v>0</v>
      </c>
      <c r="ARW104" s="18">
        <v>0</v>
      </c>
      <c r="ARX104" s="18">
        <v>0</v>
      </c>
      <c r="ARY104" s="18">
        <v>0</v>
      </c>
      <c r="ASB104" s="18" t="s">
        <v>1383</v>
      </c>
      <c r="ASC104" s="18" t="s">
        <v>1315</v>
      </c>
      <c r="ASD104" s="18">
        <v>0</v>
      </c>
      <c r="ASE104" s="18">
        <v>0</v>
      </c>
      <c r="ASF104" s="18">
        <v>0</v>
      </c>
      <c r="ASG104" s="18">
        <v>0</v>
      </c>
      <c r="ASH104" s="18">
        <v>0</v>
      </c>
      <c r="ASI104" s="18">
        <v>0</v>
      </c>
      <c r="ASJ104" s="18">
        <v>0</v>
      </c>
      <c r="ASK104" s="18">
        <v>1</v>
      </c>
      <c r="ASL104" s="18">
        <v>0</v>
      </c>
      <c r="ASN104" s="18" t="s">
        <v>1372</v>
      </c>
      <c r="ASO104" s="18">
        <v>1</v>
      </c>
      <c r="ASP104" s="18">
        <v>0</v>
      </c>
      <c r="ASQ104" s="18">
        <v>0</v>
      </c>
      <c r="ASR104" s="18">
        <v>0</v>
      </c>
      <c r="ASS104" s="18">
        <v>0</v>
      </c>
      <c r="AST104" s="18">
        <v>0</v>
      </c>
      <c r="ASU104" s="18">
        <v>0</v>
      </c>
      <c r="ASV104" s="18">
        <v>0</v>
      </c>
      <c r="ASW104" s="18">
        <v>0</v>
      </c>
      <c r="ASX104" s="18">
        <v>0</v>
      </c>
      <c r="ASZ104" s="18" t="s">
        <v>1315</v>
      </c>
      <c r="ATA104" s="18">
        <v>0</v>
      </c>
      <c r="ATB104" s="18">
        <v>0</v>
      </c>
      <c r="ATC104" s="18">
        <v>0</v>
      </c>
      <c r="ATD104" s="18">
        <v>0</v>
      </c>
      <c r="ATE104" s="18">
        <v>0</v>
      </c>
      <c r="ATF104" s="18">
        <v>0</v>
      </c>
      <c r="ATG104" s="18">
        <v>0</v>
      </c>
      <c r="ATH104" s="18">
        <v>1</v>
      </c>
      <c r="ATI104" s="18">
        <v>0</v>
      </c>
      <c r="ATK104" s="18" t="s">
        <v>1372</v>
      </c>
      <c r="ATL104" s="18">
        <v>1</v>
      </c>
      <c r="ATM104" s="18">
        <v>0</v>
      </c>
      <c r="ATN104" s="18">
        <v>0</v>
      </c>
      <c r="ATO104" s="18">
        <v>0</v>
      </c>
      <c r="ATP104" s="18">
        <v>0</v>
      </c>
      <c r="ATQ104" s="18">
        <v>0</v>
      </c>
      <c r="ATR104" s="18">
        <v>0</v>
      </c>
      <c r="ATS104" s="18">
        <v>0</v>
      </c>
      <c r="ATT104" s="18">
        <v>0</v>
      </c>
      <c r="ATV104" s="18" t="s">
        <v>1790</v>
      </c>
      <c r="ATZ104" s="18" t="s">
        <v>1336</v>
      </c>
      <c r="AUA104" s="18" t="s">
        <v>1315</v>
      </c>
      <c r="AUI104" s="18">
        <v>434234940</v>
      </c>
      <c r="AUJ104" s="144">
        <v>45077.462037037039</v>
      </c>
      <c r="AUM104" s="18" t="s">
        <v>1319</v>
      </c>
      <c r="AUN104" s="18" t="s">
        <v>1320</v>
      </c>
      <c r="AUO104" s="18" t="s">
        <v>1321</v>
      </c>
    </row>
    <row r="105" spans="1:534 1125:1237">
      <c r="A105" s="18">
        <v>104</v>
      </c>
      <c r="B105" s="18" t="s">
        <v>1922</v>
      </c>
      <c r="C105" s="144">
        <v>45075</v>
      </c>
      <c r="D105" s="18" t="s">
        <v>1891</v>
      </c>
      <c r="E105" s="18" t="s">
        <v>1892</v>
      </c>
      <c r="F105" s="144">
        <v>45075.485797372683</v>
      </c>
      <c r="G105" s="144">
        <v>45075.495968657408</v>
      </c>
      <c r="H105" s="18" t="s">
        <v>1286</v>
      </c>
      <c r="K105" s="18" t="s">
        <v>1893</v>
      </c>
      <c r="L105" s="144">
        <v>45075</v>
      </c>
      <c r="M105" s="18" t="s">
        <v>1894</v>
      </c>
      <c r="N105" s="18" t="s">
        <v>1895</v>
      </c>
      <c r="O105" s="18" t="s">
        <v>1896</v>
      </c>
      <c r="P105" s="18" t="s">
        <v>1291</v>
      </c>
      <c r="S105" s="18" t="s">
        <v>1897</v>
      </c>
      <c r="T105" s="18" t="s">
        <v>1898</v>
      </c>
      <c r="V105" s="18" t="s">
        <v>1294</v>
      </c>
      <c r="X105" s="18" t="s">
        <v>1295</v>
      </c>
      <c r="AA105" s="18" t="s">
        <v>1372</v>
      </c>
      <c r="AB105" s="18">
        <v>0</v>
      </c>
      <c r="AC105" s="18">
        <v>0</v>
      </c>
      <c r="AD105" s="18">
        <v>0</v>
      </c>
      <c r="AE105" s="18">
        <v>1</v>
      </c>
      <c r="AF105" s="18">
        <v>1</v>
      </c>
      <c r="EK105" s="18" t="s">
        <v>1372</v>
      </c>
      <c r="EL105" s="18">
        <v>0</v>
      </c>
      <c r="EM105" s="18">
        <v>0</v>
      </c>
      <c r="EN105" s="18">
        <v>0</v>
      </c>
      <c r="EO105" s="18">
        <v>0</v>
      </c>
      <c r="EP105" s="18">
        <v>1</v>
      </c>
      <c r="EQ105" s="18">
        <v>1</v>
      </c>
      <c r="JB105" s="18" t="s">
        <v>1923</v>
      </c>
      <c r="JC105" s="18">
        <v>0</v>
      </c>
      <c r="JD105" s="18">
        <v>0</v>
      </c>
      <c r="JE105" s="18">
        <v>0</v>
      </c>
      <c r="JF105" s="18">
        <v>0</v>
      </c>
      <c r="JG105" s="18">
        <v>0</v>
      </c>
      <c r="JH105" s="18">
        <v>0</v>
      </c>
      <c r="JI105" s="18">
        <v>0</v>
      </c>
      <c r="JJ105" s="18">
        <v>0</v>
      </c>
      <c r="JK105" s="18">
        <v>0</v>
      </c>
      <c r="JL105" s="18">
        <v>0</v>
      </c>
      <c r="JM105" s="18">
        <v>1</v>
      </c>
      <c r="JN105" s="18">
        <v>1</v>
      </c>
      <c r="JO105" s="18">
        <v>1</v>
      </c>
      <c r="JP105" s="18">
        <v>1</v>
      </c>
      <c r="JQ105" s="18">
        <v>1</v>
      </c>
      <c r="JR105" s="18">
        <v>0</v>
      </c>
      <c r="JS105" s="18">
        <v>5</v>
      </c>
      <c r="JT105" s="18">
        <v>7</v>
      </c>
      <c r="OR105" s="18" t="s">
        <v>1298</v>
      </c>
      <c r="OS105" s="18">
        <v>2500</v>
      </c>
      <c r="OT105" s="18" t="s">
        <v>1300</v>
      </c>
      <c r="OW105" s="18">
        <v>60</v>
      </c>
      <c r="OX105" s="18">
        <v>30</v>
      </c>
      <c r="OY105" s="18">
        <v>0</v>
      </c>
      <c r="OZ105" s="18">
        <v>50</v>
      </c>
      <c r="PA105" s="18">
        <v>50</v>
      </c>
      <c r="PC105" s="18" t="s">
        <v>1298</v>
      </c>
      <c r="PD105" s="18">
        <v>2500</v>
      </c>
      <c r="PE105" s="18" t="s">
        <v>1300</v>
      </c>
      <c r="PH105" s="18">
        <v>60</v>
      </c>
      <c r="PI105" s="18">
        <v>30</v>
      </c>
      <c r="PJ105" s="18">
        <v>0</v>
      </c>
      <c r="PK105" s="18">
        <v>100</v>
      </c>
      <c r="PL105" s="18">
        <v>50</v>
      </c>
      <c r="PN105" s="18" t="s">
        <v>1298</v>
      </c>
      <c r="PO105" s="18">
        <v>1500</v>
      </c>
      <c r="PP105" s="18" t="s">
        <v>1300</v>
      </c>
      <c r="PS105" s="18">
        <v>30</v>
      </c>
      <c r="PT105" s="18">
        <v>14</v>
      </c>
      <c r="PU105" s="18">
        <v>0</v>
      </c>
      <c r="PV105" s="18">
        <v>100</v>
      </c>
      <c r="PW105" s="18">
        <v>100</v>
      </c>
      <c r="PY105" s="18" t="s">
        <v>1298</v>
      </c>
      <c r="PZ105" s="18" t="s">
        <v>1294</v>
      </c>
      <c r="QA105" s="18">
        <v>6500</v>
      </c>
      <c r="QD105" s="18" t="s">
        <v>1300</v>
      </c>
      <c r="QG105" s="18">
        <v>30</v>
      </c>
      <c r="QH105" s="18">
        <v>15</v>
      </c>
      <c r="QI105" s="18">
        <v>0</v>
      </c>
      <c r="QJ105" s="18">
        <v>50</v>
      </c>
      <c r="QK105" s="18">
        <v>50</v>
      </c>
      <c r="QM105" s="18" t="s">
        <v>1467</v>
      </c>
      <c r="QN105" s="18">
        <v>200</v>
      </c>
      <c r="QO105" s="18" t="s">
        <v>1300</v>
      </c>
      <c r="QR105" s="18">
        <v>14</v>
      </c>
      <c r="QS105" s="18">
        <v>7</v>
      </c>
      <c r="QT105" s="18">
        <v>0</v>
      </c>
      <c r="QU105" s="18">
        <v>100</v>
      </c>
      <c r="QV105" s="18">
        <v>100</v>
      </c>
      <c r="QX105" s="18" t="s">
        <v>1294</v>
      </c>
      <c r="QZ105" s="18" t="s">
        <v>1924</v>
      </c>
      <c r="RA105" s="18">
        <v>0</v>
      </c>
      <c r="RB105" s="18">
        <v>0</v>
      </c>
      <c r="RC105" s="18">
        <v>0</v>
      </c>
      <c r="RD105" s="18">
        <v>0</v>
      </c>
      <c r="RE105" s="18">
        <v>0</v>
      </c>
      <c r="RF105" s="18">
        <v>0</v>
      </c>
      <c r="RG105" s="18">
        <v>0</v>
      </c>
      <c r="RH105" s="18">
        <v>0</v>
      </c>
      <c r="RI105" s="18">
        <v>0</v>
      </c>
      <c r="RJ105" s="18">
        <v>0</v>
      </c>
      <c r="RK105" s="18">
        <v>1</v>
      </c>
      <c r="RL105" s="18">
        <v>1</v>
      </c>
      <c r="RM105" s="18">
        <v>1</v>
      </c>
      <c r="RN105" s="18">
        <v>1</v>
      </c>
      <c r="RO105" s="18">
        <v>1</v>
      </c>
      <c r="RP105" s="18">
        <v>0</v>
      </c>
      <c r="RR105" s="18" t="s">
        <v>1517</v>
      </c>
      <c r="RS105" s="18">
        <v>1</v>
      </c>
      <c r="RT105" s="18">
        <v>0</v>
      </c>
      <c r="RU105" s="18">
        <v>0</v>
      </c>
      <c r="RV105" s="18">
        <v>0</v>
      </c>
      <c r="RW105" s="18">
        <v>0</v>
      </c>
      <c r="RX105" s="18">
        <v>1</v>
      </c>
      <c r="RY105" s="18">
        <v>1</v>
      </c>
      <c r="RZ105" s="18">
        <v>0</v>
      </c>
      <c r="SA105" s="18">
        <v>0</v>
      </c>
      <c r="SB105" s="18">
        <v>0</v>
      </c>
      <c r="SC105" s="18">
        <v>0</v>
      </c>
      <c r="SF105" s="18" t="s">
        <v>1333</v>
      </c>
      <c r="SG105" s="18">
        <v>1</v>
      </c>
      <c r="SH105" s="18">
        <v>0</v>
      </c>
      <c r="SI105" s="18">
        <v>0</v>
      </c>
      <c r="SJ105" s="18">
        <v>0</v>
      </c>
      <c r="AQG105" s="18" t="s">
        <v>1395</v>
      </c>
      <c r="AQH105" s="18">
        <v>0</v>
      </c>
      <c r="AQI105" s="18">
        <v>0</v>
      </c>
      <c r="AQJ105" s="18">
        <v>1</v>
      </c>
      <c r="AQK105" s="18">
        <v>0</v>
      </c>
      <c r="AQL105" s="18">
        <v>0</v>
      </c>
      <c r="AQM105" s="18">
        <v>0</v>
      </c>
      <c r="AQN105" s="18">
        <v>0</v>
      </c>
      <c r="AQO105" s="18">
        <v>0</v>
      </c>
      <c r="AQP105" s="18">
        <v>0</v>
      </c>
      <c r="AQQ105" s="18">
        <v>0</v>
      </c>
      <c r="AQS105" s="18" t="s">
        <v>1477</v>
      </c>
      <c r="AQT105" s="18">
        <v>0</v>
      </c>
      <c r="AQU105" s="18">
        <v>0</v>
      </c>
      <c r="AQV105" s="18">
        <v>1</v>
      </c>
      <c r="AQW105" s="18">
        <v>1</v>
      </c>
      <c r="AQX105" s="18">
        <v>0</v>
      </c>
      <c r="AQY105" s="18">
        <v>0</v>
      </c>
      <c r="AQZ105" s="18">
        <v>0</v>
      </c>
      <c r="ARA105" s="18">
        <v>0</v>
      </c>
      <c r="ARB105" s="18">
        <v>0</v>
      </c>
      <c r="ARC105" s="18">
        <v>0</v>
      </c>
      <c r="ARD105" s="18">
        <v>0</v>
      </c>
      <c r="ARF105" s="18" t="s">
        <v>1343</v>
      </c>
      <c r="ARG105" s="18" t="s">
        <v>1312</v>
      </c>
      <c r="ARH105" s="18">
        <v>0</v>
      </c>
      <c r="ARI105" s="18">
        <v>1</v>
      </c>
      <c r="ARJ105" s="18">
        <v>0</v>
      </c>
      <c r="ARK105" s="18">
        <v>0</v>
      </c>
      <c r="ARL105" s="18">
        <v>0</v>
      </c>
      <c r="ARM105" s="18">
        <v>0</v>
      </c>
      <c r="ARO105" s="18" t="s">
        <v>1372</v>
      </c>
      <c r="ARP105" s="18">
        <v>1</v>
      </c>
      <c r="ARQ105" s="18">
        <v>0</v>
      </c>
      <c r="ARR105" s="18">
        <v>0</v>
      </c>
      <c r="ARS105" s="18">
        <v>0</v>
      </c>
      <c r="ART105" s="18">
        <v>0</v>
      </c>
      <c r="ARU105" s="18">
        <v>0</v>
      </c>
      <c r="ARV105" s="18">
        <v>0</v>
      </c>
      <c r="ARW105" s="18">
        <v>0</v>
      </c>
      <c r="ARX105" s="18">
        <v>0</v>
      </c>
      <c r="ARY105" s="18">
        <v>0</v>
      </c>
      <c r="ASB105" s="18" t="s">
        <v>1383</v>
      </c>
      <c r="ASC105" s="18" t="s">
        <v>1372</v>
      </c>
      <c r="ASD105" s="18">
        <v>1</v>
      </c>
      <c r="ASE105" s="18">
        <v>0</v>
      </c>
      <c r="ASF105" s="18">
        <v>0</v>
      </c>
      <c r="ASG105" s="18">
        <v>0</v>
      </c>
      <c r="ASH105" s="18">
        <v>0</v>
      </c>
      <c r="ASI105" s="18">
        <v>0</v>
      </c>
      <c r="ASJ105" s="18">
        <v>0</v>
      </c>
      <c r="ASK105" s="18">
        <v>0</v>
      </c>
      <c r="ASL105" s="18">
        <v>0</v>
      </c>
      <c r="ASN105" s="18" t="s">
        <v>1372</v>
      </c>
      <c r="ASO105" s="18">
        <v>1</v>
      </c>
      <c r="ASP105" s="18">
        <v>0</v>
      </c>
      <c r="ASQ105" s="18">
        <v>0</v>
      </c>
      <c r="ASR105" s="18">
        <v>0</v>
      </c>
      <c r="ASS105" s="18">
        <v>0</v>
      </c>
      <c r="AST105" s="18">
        <v>0</v>
      </c>
      <c r="ASU105" s="18">
        <v>0</v>
      </c>
      <c r="ASV105" s="18">
        <v>0</v>
      </c>
      <c r="ASW105" s="18">
        <v>0</v>
      </c>
      <c r="ASX105" s="18">
        <v>0</v>
      </c>
      <c r="ASZ105" s="18" t="s">
        <v>1315</v>
      </c>
      <c r="ATA105" s="18">
        <v>0</v>
      </c>
      <c r="ATB105" s="18">
        <v>0</v>
      </c>
      <c r="ATC105" s="18">
        <v>0</v>
      </c>
      <c r="ATD105" s="18">
        <v>0</v>
      </c>
      <c r="ATE105" s="18">
        <v>0</v>
      </c>
      <c r="ATF105" s="18">
        <v>0</v>
      </c>
      <c r="ATG105" s="18">
        <v>0</v>
      </c>
      <c r="ATH105" s="18">
        <v>1</v>
      </c>
      <c r="ATI105" s="18">
        <v>0</v>
      </c>
      <c r="ATK105" s="18" t="s">
        <v>1372</v>
      </c>
      <c r="ATL105" s="18">
        <v>1</v>
      </c>
      <c r="ATM105" s="18">
        <v>0</v>
      </c>
      <c r="ATN105" s="18">
        <v>0</v>
      </c>
      <c r="ATO105" s="18">
        <v>0</v>
      </c>
      <c r="ATP105" s="18">
        <v>0</v>
      </c>
      <c r="ATQ105" s="18">
        <v>0</v>
      </c>
      <c r="ATR105" s="18">
        <v>0</v>
      </c>
      <c r="ATS105" s="18">
        <v>0</v>
      </c>
      <c r="ATT105" s="18">
        <v>0</v>
      </c>
      <c r="ATV105" s="18" t="s">
        <v>1790</v>
      </c>
      <c r="ATZ105" s="18" t="s">
        <v>1336</v>
      </c>
      <c r="AUA105" s="18" t="s">
        <v>1315</v>
      </c>
      <c r="AUI105" s="18">
        <v>434234953</v>
      </c>
      <c r="AUJ105" s="144">
        <v>45077.462048611109</v>
      </c>
      <c r="AUM105" s="18" t="s">
        <v>1319</v>
      </c>
      <c r="AUN105" s="18" t="s">
        <v>1320</v>
      </c>
      <c r="AUO105" s="18" t="s">
        <v>1321</v>
      </c>
    </row>
    <row r="106" spans="1:534 1125:1237">
      <c r="A106" s="18">
        <v>105</v>
      </c>
      <c r="B106" s="18" t="s">
        <v>1925</v>
      </c>
      <c r="C106" s="144">
        <v>45075</v>
      </c>
      <c r="D106" s="18" t="s">
        <v>1891</v>
      </c>
      <c r="E106" s="18" t="s">
        <v>1892</v>
      </c>
      <c r="F106" s="144">
        <v>45075.496213958337</v>
      </c>
      <c r="G106" s="144">
        <v>45075.512697569437</v>
      </c>
      <c r="H106" s="18" t="s">
        <v>1286</v>
      </c>
      <c r="K106" s="18" t="s">
        <v>1893</v>
      </c>
      <c r="L106" s="144">
        <v>45075</v>
      </c>
      <c r="M106" s="18" t="s">
        <v>1894</v>
      </c>
      <c r="N106" s="18" t="s">
        <v>1895</v>
      </c>
      <c r="O106" s="18" t="s">
        <v>1896</v>
      </c>
      <c r="P106" s="18" t="s">
        <v>1291</v>
      </c>
      <c r="S106" s="18" t="s">
        <v>1897</v>
      </c>
      <c r="T106" s="18" t="s">
        <v>1898</v>
      </c>
      <c r="V106" s="18" t="s">
        <v>1294</v>
      </c>
      <c r="X106" s="18" t="s">
        <v>1295</v>
      </c>
      <c r="AA106" s="18" t="s">
        <v>1372</v>
      </c>
      <c r="AB106" s="18">
        <v>0</v>
      </c>
      <c r="AC106" s="18">
        <v>0</v>
      </c>
      <c r="AD106" s="18">
        <v>0</v>
      </c>
      <c r="AE106" s="18">
        <v>1</v>
      </c>
      <c r="AF106" s="18">
        <v>1</v>
      </c>
      <c r="EK106" s="18" t="s">
        <v>1372</v>
      </c>
      <c r="EL106" s="18">
        <v>0</v>
      </c>
      <c r="EM106" s="18">
        <v>0</v>
      </c>
      <c r="EN106" s="18">
        <v>0</v>
      </c>
      <c r="EO106" s="18">
        <v>0</v>
      </c>
      <c r="EP106" s="18">
        <v>1</v>
      </c>
      <c r="EQ106" s="18">
        <v>1</v>
      </c>
      <c r="JB106" s="18" t="s">
        <v>1923</v>
      </c>
      <c r="JC106" s="18">
        <v>0</v>
      </c>
      <c r="JD106" s="18">
        <v>0</v>
      </c>
      <c r="JE106" s="18">
        <v>0</v>
      </c>
      <c r="JF106" s="18">
        <v>0</v>
      </c>
      <c r="JG106" s="18">
        <v>0</v>
      </c>
      <c r="JH106" s="18">
        <v>0</v>
      </c>
      <c r="JI106" s="18">
        <v>0</v>
      </c>
      <c r="JJ106" s="18">
        <v>0</v>
      </c>
      <c r="JK106" s="18">
        <v>0</v>
      </c>
      <c r="JL106" s="18">
        <v>0</v>
      </c>
      <c r="JM106" s="18">
        <v>1</v>
      </c>
      <c r="JN106" s="18">
        <v>1</v>
      </c>
      <c r="JO106" s="18">
        <v>1</v>
      </c>
      <c r="JP106" s="18">
        <v>1</v>
      </c>
      <c r="JQ106" s="18">
        <v>1</v>
      </c>
      <c r="JR106" s="18">
        <v>0</v>
      </c>
      <c r="JS106" s="18">
        <v>5</v>
      </c>
      <c r="JT106" s="18">
        <v>7</v>
      </c>
      <c r="OR106" s="18" t="s">
        <v>1298</v>
      </c>
      <c r="OS106" s="18">
        <v>2500</v>
      </c>
      <c r="OT106" s="18" t="s">
        <v>1300</v>
      </c>
      <c r="OW106" s="18">
        <v>30</v>
      </c>
      <c r="OX106" s="18">
        <v>15</v>
      </c>
      <c r="OY106" s="18">
        <v>0</v>
      </c>
      <c r="OZ106" s="18">
        <v>50</v>
      </c>
      <c r="PA106" s="18">
        <v>50</v>
      </c>
      <c r="PC106" s="18" t="s">
        <v>1298</v>
      </c>
      <c r="PD106" s="18">
        <v>2500</v>
      </c>
      <c r="PE106" s="18" t="s">
        <v>1300</v>
      </c>
      <c r="PH106" s="18">
        <v>30</v>
      </c>
      <c r="PI106" s="18">
        <v>15</v>
      </c>
      <c r="PJ106" s="18">
        <v>0</v>
      </c>
      <c r="PK106" s="18">
        <v>50</v>
      </c>
      <c r="PL106" s="18">
        <v>50</v>
      </c>
      <c r="PN106" s="18" t="s">
        <v>1298</v>
      </c>
      <c r="PO106" s="18">
        <v>1500</v>
      </c>
      <c r="PP106" s="18" t="s">
        <v>1300</v>
      </c>
      <c r="PS106" s="18">
        <v>30</v>
      </c>
      <c r="PT106" s="18">
        <v>15</v>
      </c>
      <c r="PU106" s="18">
        <v>0</v>
      </c>
      <c r="PV106" s="18">
        <v>50</v>
      </c>
      <c r="PW106" s="18">
        <v>50</v>
      </c>
      <c r="PY106" s="18" t="s">
        <v>1298</v>
      </c>
      <c r="PZ106" s="18" t="s">
        <v>1294</v>
      </c>
      <c r="QA106" s="18">
        <v>6250</v>
      </c>
      <c r="QD106" s="18" t="s">
        <v>1300</v>
      </c>
      <c r="QG106" s="18">
        <v>30</v>
      </c>
      <c r="QH106" s="18">
        <v>15</v>
      </c>
      <c r="QI106" s="18">
        <v>0</v>
      </c>
      <c r="QJ106" s="18">
        <v>50</v>
      </c>
      <c r="QK106" s="18">
        <v>50</v>
      </c>
      <c r="QM106" s="18" t="s">
        <v>1467</v>
      </c>
      <c r="QN106" s="18">
        <v>200</v>
      </c>
      <c r="QO106" s="18" t="s">
        <v>1300</v>
      </c>
      <c r="QR106" s="18">
        <v>20</v>
      </c>
      <c r="QS106" s="18">
        <v>7</v>
      </c>
      <c r="QT106" s="18">
        <v>0</v>
      </c>
      <c r="QU106" s="18">
        <v>50</v>
      </c>
      <c r="QV106" s="18">
        <v>50</v>
      </c>
      <c r="QX106" s="18" t="s">
        <v>1294</v>
      </c>
      <c r="QZ106" s="18" t="s">
        <v>1926</v>
      </c>
      <c r="RA106" s="18">
        <v>0</v>
      </c>
      <c r="RB106" s="18">
        <v>0</v>
      </c>
      <c r="RC106" s="18">
        <v>0</v>
      </c>
      <c r="RD106" s="18">
        <v>0</v>
      </c>
      <c r="RE106" s="18">
        <v>0</v>
      </c>
      <c r="RF106" s="18">
        <v>0</v>
      </c>
      <c r="RG106" s="18">
        <v>0</v>
      </c>
      <c r="RH106" s="18">
        <v>0</v>
      </c>
      <c r="RI106" s="18">
        <v>0</v>
      </c>
      <c r="RJ106" s="18">
        <v>0</v>
      </c>
      <c r="RK106" s="18">
        <v>1</v>
      </c>
      <c r="RL106" s="18">
        <v>1</v>
      </c>
      <c r="RM106" s="18">
        <v>1</v>
      </c>
      <c r="RN106" s="18">
        <v>1</v>
      </c>
      <c r="RO106" s="18">
        <v>1</v>
      </c>
      <c r="RP106" s="18">
        <v>0</v>
      </c>
      <c r="RR106" s="18" t="s">
        <v>1596</v>
      </c>
      <c r="RS106" s="18">
        <v>1</v>
      </c>
      <c r="RT106" s="18">
        <v>0</v>
      </c>
      <c r="RU106" s="18">
        <v>0</v>
      </c>
      <c r="RV106" s="18">
        <v>0</v>
      </c>
      <c r="RW106" s="18">
        <v>0</v>
      </c>
      <c r="RX106" s="18">
        <v>1</v>
      </c>
      <c r="RY106" s="18">
        <v>1</v>
      </c>
      <c r="RZ106" s="18">
        <v>0</v>
      </c>
      <c r="SA106" s="18">
        <v>0</v>
      </c>
      <c r="SB106" s="18">
        <v>0</v>
      </c>
      <c r="SC106" s="18">
        <v>0</v>
      </c>
      <c r="SF106" s="18" t="s">
        <v>1333</v>
      </c>
      <c r="SG106" s="18">
        <v>1</v>
      </c>
      <c r="SH106" s="18">
        <v>0</v>
      </c>
      <c r="SI106" s="18">
        <v>0</v>
      </c>
      <c r="SJ106" s="18">
        <v>0</v>
      </c>
      <c r="AQG106" s="18" t="s">
        <v>1395</v>
      </c>
      <c r="AQH106" s="18">
        <v>0</v>
      </c>
      <c r="AQI106" s="18">
        <v>0</v>
      </c>
      <c r="AQJ106" s="18">
        <v>1</v>
      </c>
      <c r="AQK106" s="18">
        <v>0</v>
      </c>
      <c r="AQL106" s="18">
        <v>0</v>
      </c>
      <c r="AQM106" s="18">
        <v>0</v>
      </c>
      <c r="AQN106" s="18">
        <v>0</v>
      </c>
      <c r="AQO106" s="18">
        <v>0</v>
      </c>
      <c r="AQP106" s="18">
        <v>0</v>
      </c>
      <c r="AQQ106" s="18">
        <v>0</v>
      </c>
      <c r="AQS106" s="18" t="s">
        <v>1477</v>
      </c>
      <c r="AQT106" s="18">
        <v>0</v>
      </c>
      <c r="AQU106" s="18">
        <v>0</v>
      </c>
      <c r="AQV106" s="18">
        <v>1</v>
      </c>
      <c r="AQW106" s="18">
        <v>1</v>
      </c>
      <c r="AQX106" s="18">
        <v>0</v>
      </c>
      <c r="AQY106" s="18">
        <v>0</v>
      </c>
      <c r="AQZ106" s="18">
        <v>0</v>
      </c>
      <c r="ARA106" s="18">
        <v>0</v>
      </c>
      <c r="ARB106" s="18">
        <v>0</v>
      </c>
      <c r="ARC106" s="18">
        <v>0</v>
      </c>
      <c r="ARD106" s="18">
        <v>0</v>
      </c>
      <c r="ARF106" s="18" t="s">
        <v>1343</v>
      </c>
      <c r="ARG106" s="18" t="s">
        <v>1312</v>
      </c>
      <c r="ARH106" s="18">
        <v>0</v>
      </c>
      <c r="ARI106" s="18">
        <v>1</v>
      </c>
      <c r="ARJ106" s="18">
        <v>0</v>
      </c>
      <c r="ARK106" s="18">
        <v>0</v>
      </c>
      <c r="ARL106" s="18">
        <v>0</v>
      </c>
      <c r="ARM106" s="18">
        <v>0</v>
      </c>
      <c r="ARO106" s="18" t="s">
        <v>1372</v>
      </c>
      <c r="ARP106" s="18">
        <v>1</v>
      </c>
      <c r="ARQ106" s="18">
        <v>0</v>
      </c>
      <c r="ARR106" s="18">
        <v>0</v>
      </c>
      <c r="ARS106" s="18">
        <v>0</v>
      </c>
      <c r="ART106" s="18">
        <v>0</v>
      </c>
      <c r="ARU106" s="18">
        <v>0</v>
      </c>
      <c r="ARV106" s="18">
        <v>0</v>
      </c>
      <c r="ARW106" s="18">
        <v>0</v>
      </c>
      <c r="ARX106" s="18">
        <v>0</v>
      </c>
      <c r="ARY106" s="18">
        <v>0</v>
      </c>
      <c r="ASB106" s="18" t="s">
        <v>1383</v>
      </c>
      <c r="ASC106" s="18" t="s">
        <v>1372</v>
      </c>
      <c r="ASD106" s="18">
        <v>1</v>
      </c>
      <c r="ASE106" s="18">
        <v>0</v>
      </c>
      <c r="ASF106" s="18">
        <v>0</v>
      </c>
      <c r="ASG106" s="18">
        <v>0</v>
      </c>
      <c r="ASH106" s="18">
        <v>0</v>
      </c>
      <c r="ASI106" s="18">
        <v>0</v>
      </c>
      <c r="ASJ106" s="18">
        <v>0</v>
      </c>
      <c r="ASK106" s="18">
        <v>0</v>
      </c>
      <c r="ASL106" s="18">
        <v>0</v>
      </c>
      <c r="ASN106" s="18" t="s">
        <v>1372</v>
      </c>
      <c r="ASO106" s="18">
        <v>1</v>
      </c>
      <c r="ASP106" s="18">
        <v>0</v>
      </c>
      <c r="ASQ106" s="18">
        <v>0</v>
      </c>
      <c r="ASR106" s="18">
        <v>0</v>
      </c>
      <c r="ASS106" s="18">
        <v>0</v>
      </c>
      <c r="AST106" s="18">
        <v>0</v>
      </c>
      <c r="ASU106" s="18">
        <v>0</v>
      </c>
      <c r="ASV106" s="18">
        <v>0</v>
      </c>
      <c r="ASW106" s="18">
        <v>0</v>
      </c>
      <c r="ASX106" s="18">
        <v>0</v>
      </c>
      <c r="ASZ106" s="18" t="s">
        <v>1315</v>
      </c>
      <c r="ATA106" s="18">
        <v>0</v>
      </c>
      <c r="ATB106" s="18">
        <v>0</v>
      </c>
      <c r="ATC106" s="18">
        <v>0</v>
      </c>
      <c r="ATD106" s="18">
        <v>0</v>
      </c>
      <c r="ATE106" s="18">
        <v>0</v>
      </c>
      <c r="ATF106" s="18">
        <v>0</v>
      </c>
      <c r="ATG106" s="18">
        <v>0</v>
      </c>
      <c r="ATH106" s="18">
        <v>1</v>
      </c>
      <c r="ATI106" s="18">
        <v>0</v>
      </c>
      <c r="ATK106" s="18" t="s">
        <v>1315</v>
      </c>
      <c r="ATL106" s="18">
        <v>0</v>
      </c>
      <c r="ATM106" s="18">
        <v>0</v>
      </c>
      <c r="ATN106" s="18">
        <v>0</v>
      </c>
      <c r="ATO106" s="18">
        <v>0</v>
      </c>
      <c r="ATP106" s="18">
        <v>0</v>
      </c>
      <c r="ATQ106" s="18">
        <v>0</v>
      </c>
      <c r="ATR106" s="18">
        <v>0</v>
      </c>
      <c r="ATS106" s="18">
        <v>0</v>
      </c>
      <c r="ATT106" s="18">
        <v>1</v>
      </c>
      <c r="ATV106" s="18" t="s">
        <v>1790</v>
      </c>
      <c r="ATZ106" s="18" t="s">
        <v>1316</v>
      </c>
      <c r="AUA106" s="18" t="s">
        <v>1315</v>
      </c>
      <c r="AUI106" s="18">
        <v>434234966</v>
      </c>
      <c r="AUJ106" s="144">
        <v>45077.462060185193</v>
      </c>
      <c r="AUM106" s="18" t="s">
        <v>1319</v>
      </c>
      <c r="AUN106" s="18" t="s">
        <v>1320</v>
      </c>
      <c r="AUO106" s="18" t="s">
        <v>1321</v>
      </c>
    </row>
    <row r="107" spans="1:534 1125:1237">
      <c r="A107" s="18">
        <v>106</v>
      </c>
      <c r="B107" s="18" t="s">
        <v>1927</v>
      </c>
      <c r="C107" s="144">
        <v>45075</v>
      </c>
      <c r="D107" s="18" t="s">
        <v>1891</v>
      </c>
      <c r="E107" s="18" t="s">
        <v>1892</v>
      </c>
      <c r="F107" s="144">
        <v>45075.514805902778</v>
      </c>
      <c r="G107" s="144">
        <v>45076.762560243063</v>
      </c>
      <c r="H107" s="18" t="s">
        <v>1286</v>
      </c>
      <c r="K107" s="18" t="s">
        <v>1893</v>
      </c>
      <c r="L107" s="144">
        <v>45075</v>
      </c>
      <c r="M107" s="18" t="s">
        <v>1894</v>
      </c>
      <c r="N107" s="18" t="s">
        <v>1895</v>
      </c>
      <c r="O107" s="18" t="s">
        <v>1896</v>
      </c>
      <c r="P107" s="18" t="s">
        <v>1291</v>
      </c>
      <c r="S107" s="18" t="s">
        <v>1897</v>
      </c>
      <c r="T107" s="18" t="s">
        <v>1898</v>
      </c>
      <c r="V107" s="18" t="s">
        <v>1294</v>
      </c>
      <c r="X107" s="18" t="s">
        <v>1485</v>
      </c>
      <c r="AA107" s="18" t="s">
        <v>1372</v>
      </c>
      <c r="AB107" s="18">
        <v>0</v>
      </c>
      <c r="AC107" s="18">
        <v>0</v>
      </c>
      <c r="AD107" s="18">
        <v>0</v>
      </c>
      <c r="AE107" s="18">
        <v>1</v>
      </c>
      <c r="AF107" s="18">
        <v>1</v>
      </c>
      <c r="EK107" s="18" t="s">
        <v>1372</v>
      </c>
      <c r="EL107" s="18">
        <v>0</v>
      </c>
      <c r="EM107" s="18">
        <v>0</v>
      </c>
      <c r="EN107" s="18">
        <v>0</v>
      </c>
      <c r="EO107" s="18">
        <v>0</v>
      </c>
      <c r="EP107" s="18">
        <v>1</v>
      </c>
      <c r="EQ107" s="18">
        <v>1</v>
      </c>
      <c r="JB107" s="18" t="s">
        <v>1923</v>
      </c>
      <c r="JC107" s="18">
        <v>0</v>
      </c>
      <c r="JD107" s="18">
        <v>0</v>
      </c>
      <c r="JE107" s="18">
        <v>0</v>
      </c>
      <c r="JF107" s="18">
        <v>0</v>
      </c>
      <c r="JG107" s="18">
        <v>0</v>
      </c>
      <c r="JH107" s="18">
        <v>0</v>
      </c>
      <c r="JI107" s="18">
        <v>0</v>
      </c>
      <c r="JJ107" s="18">
        <v>0</v>
      </c>
      <c r="JK107" s="18">
        <v>0</v>
      </c>
      <c r="JL107" s="18">
        <v>0</v>
      </c>
      <c r="JM107" s="18">
        <v>1</v>
      </c>
      <c r="JN107" s="18">
        <v>1</v>
      </c>
      <c r="JO107" s="18">
        <v>1</v>
      </c>
      <c r="JP107" s="18">
        <v>1</v>
      </c>
      <c r="JQ107" s="18">
        <v>1</v>
      </c>
      <c r="JR107" s="18">
        <v>0</v>
      </c>
      <c r="JS107" s="18">
        <v>5</v>
      </c>
      <c r="JT107" s="18">
        <v>7</v>
      </c>
      <c r="OR107" s="18" t="s">
        <v>1298</v>
      </c>
      <c r="OS107" s="18">
        <v>2500</v>
      </c>
      <c r="OT107" s="18" t="s">
        <v>1300</v>
      </c>
      <c r="OW107" s="18">
        <v>60</v>
      </c>
      <c r="OX107" s="18">
        <v>15</v>
      </c>
      <c r="OY107" s="18">
        <v>0</v>
      </c>
      <c r="OZ107" s="18">
        <v>50</v>
      </c>
      <c r="PA107" s="18">
        <v>50</v>
      </c>
      <c r="PC107" s="18" t="s">
        <v>1298</v>
      </c>
      <c r="PD107" s="18">
        <v>2500</v>
      </c>
      <c r="PE107" s="18" t="s">
        <v>1300</v>
      </c>
      <c r="PH107" s="18">
        <v>60</v>
      </c>
      <c r="PI107" s="18">
        <v>15</v>
      </c>
      <c r="PJ107" s="18">
        <v>0</v>
      </c>
      <c r="PK107" s="18">
        <v>50</v>
      </c>
      <c r="PL107" s="18">
        <v>50</v>
      </c>
      <c r="PN107" s="18" t="s">
        <v>1298</v>
      </c>
      <c r="PO107" s="18">
        <v>1500</v>
      </c>
      <c r="PP107" s="18" t="s">
        <v>1300</v>
      </c>
      <c r="PS107" s="18">
        <v>30</v>
      </c>
      <c r="PT107" s="18">
        <v>15</v>
      </c>
      <c r="PU107" s="18">
        <v>0</v>
      </c>
      <c r="PV107" s="18">
        <v>50</v>
      </c>
      <c r="PW107" s="18">
        <v>50</v>
      </c>
      <c r="PY107" s="18" t="s">
        <v>1298</v>
      </c>
      <c r="PZ107" s="18" t="s">
        <v>1294</v>
      </c>
      <c r="QA107" s="18">
        <v>7000</v>
      </c>
      <c r="QD107" s="18" t="s">
        <v>1300</v>
      </c>
      <c r="QG107" s="18">
        <v>60</v>
      </c>
      <c r="QH107" s="18">
        <v>15</v>
      </c>
      <c r="QI107" s="18">
        <v>0</v>
      </c>
      <c r="QJ107" s="18">
        <v>50</v>
      </c>
      <c r="QK107" s="18">
        <v>50</v>
      </c>
      <c r="QM107" s="18" t="s">
        <v>1298</v>
      </c>
      <c r="QN107" s="18">
        <v>200</v>
      </c>
      <c r="QO107" s="18" t="s">
        <v>1300</v>
      </c>
      <c r="QR107" s="18">
        <v>20</v>
      </c>
      <c r="QS107" s="18">
        <v>14</v>
      </c>
      <c r="QT107" s="18">
        <v>0</v>
      </c>
      <c r="QU107" s="18">
        <v>50</v>
      </c>
      <c r="QV107" s="18">
        <v>50</v>
      </c>
      <c r="QX107" s="18" t="s">
        <v>1294</v>
      </c>
      <c r="QZ107" s="18" t="s">
        <v>1926</v>
      </c>
      <c r="RA107" s="18">
        <v>0</v>
      </c>
      <c r="RB107" s="18">
        <v>0</v>
      </c>
      <c r="RC107" s="18">
        <v>0</v>
      </c>
      <c r="RD107" s="18">
        <v>0</v>
      </c>
      <c r="RE107" s="18">
        <v>0</v>
      </c>
      <c r="RF107" s="18">
        <v>0</v>
      </c>
      <c r="RG107" s="18">
        <v>0</v>
      </c>
      <c r="RH107" s="18">
        <v>0</v>
      </c>
      <c r="RI107" s="18">
        <v>0</v>
      </c>
      <c r="RJ107" s="18">
        <v>0</v>
      </c>
      <c r="RK107" s="18">
        <v>1</v>
      </c>
      <c r="RL107" s="18">
        <v>1</v>
      </c>
      <c r="RM107" s="18">
        <v>1</v>
      </c>
      <c r="RN107" s="18">
        <v>1</v>
      </c>
      <c r="RO107" s="18">
        <v>1</v>
      </c>
      <c r="RP107" s="18">
        <v>0</v>
      </c>
      <c r="RR107" s="18" t="s">
        <v>1517</v>
      </c>
      <c r="RS107" s="18">
        <v>1</v>
      </c>
      <c r="RT107" s="18">
        <v>0</v>
      </c>
      <c r="RU107" s="18">
        <v>0</v>
      </c>
      <c r="RV107" s="18">
        <v>0</v>
      </c>
      <c r="RW107" s="18">
        <v>0</v>
      </c>
      <c r="RX107" s="18">
        <v>1</v>
      </c>
      <c r="RY107" s="18">
        <v>1</v>
      </c>
      <c r="RZ107" s="18">
        <v>0</v>
      </c>
      <c r="SA107" s="18">
        <v>0</v>
      </c>
      <c r="SB107" s="18">
        <v>0</v>
      </c>
      <c r="SC107" s="18">
        <v>0</v>
      </c>
      <c r="SF107" s="18" t="s">
        <v>1333</v>
      </c>
      <c r="SG107" s="18">
        <v>1</v>
      </c>
      <c r="SH107" s="18">
        <v>0</v>
      </c>
      <c r="SI107" s="18">
        <v>0</v>
      </c>
      <c r="SJ107" s="18">
        <v>0</v>
      </c>
      <c r="AQG107" s="18" t="s">
        <v>1395</v>
      </c>
      <c r="AQH107" s="18">
        <v>0</v>
      </c>
      <c r="AQI107" s="18">
        <v>0</v>
      </c>
      <c r="AQJ107" s="18">
        <v>1</v>
      </c>
      <c r="AQK107" s="18">
        <v>0</v>
      </c>
      <c r="AQL107" s="18">
        <v>0</v>
      </c>
      <c r="AQM107" s="18">
        <v>0</v>
      </c>
      <c r="AQN107" s="18">
        <v>0</v>
      </c>
      <c r="AQO107" s="18">
        <v>0</v>
      </c>
      <c r="AQP107" s="18">
        <v>0</v>
      </c>
      <c r="AQQ107" s="18">
        <v>0</v>
      </c>
      <c r="AQS107" s="18" t="s">
        <v>1477</v>
      </c>
      <c r="AQT107" s="18">
        <v>0</v>
      </c>
      <c r="AQU107" s="18">
        <v>0</v>
      </c>
      <c r="AQV107" s="18">
        <v>1</v>
      </c>
      <c r="AQW107" s="18">
        <v>1</v>
      </c>
      <c r="AQX107" s="18">
        <v>0</v>
      </c>
      <c r="AQY107" s="18">
        <v>0</v>
      </c>
      <c r="AQZ107" s="18">
        <v>0</v>
      </c>
      <c r="ARA107" s="18">
        <v>0</v>
      </c>
      <c r="ARB107" s="18">
        <v>0</v>
      </c>
      <c r="ARC107" s="18">
        <v>0</v>
      </c>
      <c r="ARD107" s="18">
        <v>0</v>
      </c>
      <c r="ARF107" s="18" t="s">
        <v>1343</v>
      </c>
      <c r="ARG107" s="18" t="s">
        <v>1312</v>
      </c>
      <c r="ARH107" s="18">
        <v>0</v>
      </c>
      <c r="ARI107" s="18">
        <v>1</v>
      </c>
      <c r="ARJ107" s="18">
        <v>0</v>
      </c>
      <c r="ARK107" s="18">
        <v>0</v>
      </c>
      <c r="ARL107" s="18">
        <v>0</v>
      </c>
      <c r="ARM107" s="18">
        <v>0</v>
      </c>
      <c r="ARO107" s="18" t="s">
        <v>1372</v>
      </c>
      <c r="ARP107" s="18">
        <v>1</v>
      </c>
      <c r="ARQ107" s="18">
        <v>0</v>
      </c>
      <c r="ARR107" s="18">
        <v>0</v>
      </c>
      <c r="ARS107" s="18">
        <v>0</v>
      </c>
      <c r="ART107" s="18">
        <v>0</v>
      </c>
      <c r="ARU107" s="18">
        <v>0</v>
      </c>
      <c r="ARV107" s="18">
        <v>0</v>
      </c>
      <c r="ARW107" s="18">
        <v>0</v>
      </c>
      <c r="ARX107" s="18">
        <v>0</v>
      </c>
      <c r="ARY107" s="18">
        <v>0</v>
      </c>
      <c r="ASB107" s="18" t="s">
        <v>1383</v>
      </c>
      <c r="ASC107" s="18" t="s">
        <v>1372</v>
      </c>
      <c r="ASD107" s="18">
        <v>1</v>
      </c>
      <c r="ASE107" s="18">
        <v>0</v>
      </c>
      <c r="ASF107" s="18">
        <v>0</v>
      </c>
      <c r="ASG107" s="18">
        <v>0</v>
      </c>
      <c r="ASH107" s="18">
        <v>0</v>
      </c>
      <c r="ASI107" s="18">
        <v>0</v>
      </c>
      <c r="ASJ107" s="18">
        <v>0</v>
      </c>
      <c r="ASK107" s="18">
        <v>0</v>
      </c>
      <c r="ASL107" s="18">
        <v>0</v>
      </c>
      <c r="ASN107" s="18" t="s">
        <v>1372</v>
      </c>
      <c r="ASO107" s="18">
        <v>1</v>
      </c>
      <c r="ASP107" s="18">
        <v>0</v>
      </c>
      <c r="ASQ107" s="18">
        <v>0</v>
      </c>
      <c r="ASR107" s="18">
        <v>0</v>
      </c>
      <c r="ASS107" s="18">
        <v>0</v>
      </c>
      <c r="AST107" s="18">
        <v>0</v>
      </c>
      <c r="ASU107" s="18">
        <v>0</v>
      </c>
      <c r="ASV107" s="18">
        <v>0</v>
      </c>
      <c r="ASW107" s="18">
        <v>0</v>
      </c>
      <c r="ASX107" s="18">
        <v>0</v>
      </c>
      <c r="ASZ107" s="18" t="s">
        <v>1422</v>
      </c>
      <c r="ATA107" s="18">
        <v>0</v>
      </c>
      <c r="ATB107" s="18">
        <v>0</v>
      </c>
      <c r="ATC107" s="18">
        <v>0</v>
      </c>
      <c r="ATD107" s="18">
        <v>0</v>
      </c>
      <c r="ATE107" s="18">
        <v>1</v>
      </c>
      <c r="ATF107" s="18">
        <v>0</v>
      </c>
      <c r="ATG107" s="18">
        <v>0</v>
      </c>
      <c r="ATH107" s="18">
        <v>0</v>
      </c>
      <c r="ATI107" s="18">
        <v>0</v>
      </c>
      <c r="ATK107" s="18" t="s">
        <v>1315</v>
      </c>
      <c r="ATL107" s="18">
        <v>0</v>
      </c>
      <c r="ATM107" s="18">
        <v>0</v>
      </c>
      <c r="ATN107" s="18">
        <v>0</v>
      </c>
      <c r="ATO107" s="18">
        <v>0</v>
      </c>
      <c r="ATP107" s="18">
        <v>0</v>
      </c>
      <c r="ATQ107" s="18">
        <v>0</v>
      </c>
      <c r="ATR107" s="18">
        <v>0</v>
      </c>
      <c r="ATS107" s="18">
        <v>0</v>
      </c>
      <c r="ATT107" s="18">
        <v>1</v>
      </c>
      <c r="ATV107" s="18" t="s">
        <v>1790</v>
      </c>
      <c r="ATZ107" s="18" t="s">
        <v>1344</v>
      </c>
      <c r="AUA107" s="18" t="s">
        <v>1314</v>
      </c>
      <c r="AUI107" s="18">
        <v>434234974</v>
      </c>
      <c r="AUJ107" s="144">
        <v>45077.462071759262</v>
      </c>
      <c r="AUM107" s="18" t="s">
        <v>1319</v>
      </c>
      <c r="AUN107" s="18" t="s">
        <v>1320</v>
      </c>
      <c r="AUO107" s="18" t="s">
        <v>1321</v>
      </c>
    </row>
    <row r="108" spans="1:534 1125:1237">
      <c r="A108" s="18">
        <v>107</v>
      </c>
      <c r="B108" s="18" t="s">
        <v>1928</v>
      </c>
      <c r="C108" s="144">
        <v>45076</v>
      </c>
      <c r="D108" s="18" t="s">
        <v>1891</v>
      </c>
      <c r="E108" s="18" t="s">
        <v>1892</v>
      </c>
      <c r="F108" s="144">
        <v>45076.710517222222</v>
      </c>
      <c r="G108" s="144">
        <v>45076.760020405098</v>
      </c>
      <c r="H108" s="18" t="s">
        <v>1286</v>
      </c>
      <c r="K108" s="18" t="s">
        <v>1893</v>
      </c>
      <c r="L108" s="144">
        <v>45076</v>
      </c>
      <c r="M108" s="18" t="s">
        <v>1894</v>
      </c>
      <c r="N108" s="18" t="s">
        <v>1895</v>
      </c>
      <c r="O108" s="18" t="s">
        <v>1896</v>
      </c>
      <c r="P108" s="18" t="s">
        <v>1291</v>
      </c>
      <c r="S108" s="18" t="s">
        <v>1897</v>
      </c>
      <c r="T108" s="18" t="s">
        <v>1898</v>
      </c>
      <c r="V108" s="18" t="s">
        <v>1294</v>
      </c>
      <c r="X108" s="18" t="s">
        <v>1295</v>
      </c>
      <c r="AA108" s="18" t="s">
        <v>1372</v>
      </c>
      <c r="AB108" s="18">
        <v>0</v>
      </c>
      <c r="AC108" s="18">
        <v>0</v>
      </c>
      <c r="AD108" s="18">
        <v>0</v>
      </c>
      <c r="AE108" s="18">
        <v>1</v>
      </c>
      <c r="AF108" s="18">
        <v>1</v>
      </c>
      <c r="EK108" s="18" t="s">
        <v>1372</v>
      </c>
      <c r="EL108" s="18">
        <v>0</v>
      </c>
      <c r="EM108" s="18">
        <v>0</v>
      </c>
      <c r="EN108" s="18">
        <v>0</v>
      </c>
      <c r="EO108" s="18">
        <v>0</v>
      </c>
      <c r="EP108" s="18">
        <v>1</v>
      </c>
      <c r="EQ108" s="18">
        <v>1</v>
      </c>
      <c r="JB108" s="18" t="s">
        <v>1929</v>
      </c>
      <c r="JC108" s="18">
        <v>0</v>
      </c>
      <c r="JD108" s="18">
        <v>0</v>
      </c>
      <c r="JE108" s="18">
        <v>0</v>
      </c>
      <c r="JF108" s="18">
        <v>0</v>
      </c>
      <c r="JG108" s="18">
        <v>0</v>
      </c>
      <c r="JH108" s="18">
        <v>0</v>
      </c>
      <c r="JI108" s="18">
        <v>0</v>
      </c>
      <c r="JJ108" s="18">
        <v>0</v>
      </c>
      <c r="JK108" s="18">
        <v>0</v>
      </c>
      <c r="JL108" s="18">
        <v>0</v>
      </c>
      <c r="JM108" s="18">
        <v>1</v>
      </c>
      <c r="JN108" s="18">
        <v>1</v>
      </c>
      <c r="JO108" s="18">
        <v>1</v>
      </c>
      <c r="JP108" s="18">
        <v>1</v>
      </c>
      <c r="JQ108" s="18">
        <v>1</v>
      </c>
      <c r="JR108" s="18">
        <v>0</v>
      </c>
      <c r="JS108" s="18">
        <v>5</v>
      </c>
      <c r="JT108" s="18">
        <v>7</v>
      </c>
      <c r="OR108" s="18" t="s">
        <v>1298</v>
      </c>
      <c r="OS108" s="18">
        <v>2750</v>
      </c>
      <c r="OT108" s="18" t="s">
        <v>1300</v>
      </c>
      <c r="OW108" s="18">
        <v>30</v>
      </c>
      <c r="OX108" s="18">
        <v>15</v>
      </c>
      <c r="OY108" s="18">
        <v>0</v>
      </c>
      <c r="OZ108" s="18">
        <v>30</v>
      </c>
      <c r="PA108" s="18">
        <v>30</v>
      </c>
      <c r="PC108" s="18" t="s">
        <v>1298</v>
      </c>
      <c r="PD108" s="18">
        <v>2500</v>
      </c>
      <c r="PE108" s="18" t="s">
        <v>1300</v>
      </c>
      <c r="PH108" s="18">
        <v>30</v>
      </c>
      <c r="PI108" s="18">
        <v>15</v>
      </c>
      <c r="PJ108" s="18">
        <v>0</v>
      </c>
      <c r="PK108" s="18">
        <v>60</v>
      </c>
      <c r="PL108" s="18">
        <v>60</v>
      </c>
      <c r="PN108" s="18" t="s">
        <v>1298</v>
      </c>
      <c r="PO108" s="18">
        <v>1500</v>
      </c>
      <c r="PP108" s="18" t="s">
        <v>1300</v>
      </c>
      <c r="PS108" s="18">
        <v>30</v>
      </c>
      <c r="PT108" s="18">
        <v>15</v>
      </c>
      <c r="PU108" s="18">
        <v>0</v>
      </c>
      <c r="PV108" s="18">
        <v>100</v>
      </c>
      <c r="PW108" s="18">
        <v>50</v>
      </c>
      <c r="PY108" s="18" t="s">
        <v>1298</v>
      </c>
      <c r="PZ108" s="18" t="s">
        <v>1294</v>
      </c>
      <c r="QA108" s="18">
        <v>6500</v>
      </c>
      <c r="QD108" s="18" t="s">
        <v>1300</v>
      </c>
      <c r="QG108" s="18">
        <v>30</v>
      </c>
      <c r="QH108" s="18">
        <v>15</v>
      </c>
      <c r="QI108" s="18">
        <v>0</v>
      </c>
      <c r="QJ108" s="18">
        <v>50</v>
      </c>
      <c r="QK108" s="18">
        <v>50</v>
      </c>
      <c r="QM108" s="18" t="s">
        <v>1467</v>
      </c>
      <c r="QN108" s="18">
        <v>200</v>
      </c>
      <c r="QO108" s="18" t="s">
        <v>1300</v>
      </c>
      <c r="QR108" s="18">
        <v>30</v>
      </c>
      <c r="QS108" s="18">
        <v>14</v>
      </c>
      <c r="QT108" s="18">
        <v>0</v>
      </c>
      <c r="QU108" s="18">
        <v>50</v>
      </c>
      <c r="QV108" s="18">
        <v>50</v>
      </c>
      <c r="QX108" s="18" t="s">
        <v>1294</v>
      </c>
      <c r="QZ108" s="18" t="s">
        <v>1926</v>
      </c>
      <c r="RA108" s="18">
        <v>0</v>
      </c>
      <c r="RB108" s="18">
        <v>0</v>
      </c>
      <c r="RC108" s="18">
        <v>0</v>
      </c>
      <c r="RD108" s="18">
        <v>0</v>
      </c>
      <c r="RE108" s="18">
        <v>0</v>
      </c>
      <c r="RF108" s="18">
        <v>0</v>
      </c>
      <c r="RG108" s="18">
        <v>0</v>
      </c>
      <c r="RH108" s="18">
        <v>0</v>
      </c>
      <c r="RI108" s="18">
        <v>0</v>
      </c>
      <c r="RJ108" s="18">
        <v>0</v>
      </c>
      <c r="RK108" s="18">
        <v>1</v>
      </c>
      <c r="RL108" s="18">
        <v>1</v>
      </c>
      <c r="RM108" s="18">
        <v>1</v>
      </c>
      <c r="RN108" s="18">
        <v>1</v>
      </c>
      <c r="RO108" s="18">
        <v>1</v>
      </c>
      <c r="RP108" s="18">
        <v>0</v>
      </c>
      <c r="RR108" s="18" t="s">
        <v>1596</v>
      </c>
      <c r="RS108" s="18">
        <v>1</v>
      </c>
      <c r="RT108" s="18">
        <v>0</v>
      </c>
      <c r="RU108" s="18">
        <v>0</v>
      </c>
      <c r="RV108" s="18">
        <v>0</v>
      </c>
      <c r="RW108" s="18">
        <v>0</v>
      </c>
      <c r="RX108" s="18">
        <v>1</v>
      </c>
      <c r="RY108" s="18">
        <v>1</v>
      </c>
      <c r="RZ108" s="18">
        <v>0</v>
      </c>
      <c r="SA108" s="18">
        <v>0</v>
      </c>
      <c r="SB108" s="18">
        <v>0</v>
      </c>
      <c r="SC108" s="18">
        <v>0</v>
      </c>
      <c r="SF108" s="18" t="s">
        <v>1324</v>
      </c>
      <c r="SG108" s="18">
        <v>0</v>
      </c>
      <c r="SH108" s="18">
        <v>1</v>
      </c>
      <c r="SI108" s="18">
        <v>0</v>
      </c>
      <c r="SJ108" s="18">
        <v>0</v>
      </c>
      <c r="SK108" s="18" t="s">
        <v>1926</v>
      </c>
      <c r="SL108" s="18">
        <v>0</v>
      </c>
      <c r="SM108" s="18">
        <v>0</v>
      </c>
      <c r="SN108" s="18">
        <v>0</v>
      </c>
      <c r="SO108" s="18">
        <v>0</v>
      </c>
      <c r="SP108" s="18">
        <v>0</v>
      </c>
      <c r="SQ108" s="18">
        <v>0</v>
      </c>
      <c r="SR108" s="18">
        <v>0</v>
      </c>
      <c r="SS108" s="18">
        <v>0</v>
      </c>
      <c r="ST108" s="18">
        <v>0</v>
      </c>
      <c r="SU108" s="18">
        <v>0</v>
      </c>
      <c r="SV108" s="18">
        <v>1</v>
      </c>
      <c r="SW108" s="18">
        <v>1</v>
      </c>
      <c r="SX108" s="18">
        <v>1</v>
      </c>
      <c r="SY108" s="18">
        <v>1</v>
      </c>
      <c r="SZ108" s="18">
        <v>1</v>
      </c>
      <c r="TA108" s="18">
        <v>0</v>
      </c>
      <c r="TB108" s="18" t="s">
        <v>1342</v>
      </c>
      <c r="TC108" s="18">
        <v>0</v>
      </c>
      <c r="TD108" s="18">
        <v>0</v>
      </c>
      <c r="TE108" s="18">
        <v>0</v>
      </c>
      <c r="TF108" s="18">
        <v>0</v>
      </c>
      <c r="TG108" s="18">
        <v>0</v>
      </c>
      <c r="TH108" s="18">
        <v>0</v>
      </c>
      <c r="TI108" s="18">
        <v>0</v>
      </c>
      <c r="TJ108" s="18">
        <v>0</v>
      </c>
      <c r="TK108" s="18">
        <v>1</v>
      </c>
      <c r="TL108" s="18">
        <v>0</v>
      </c>
      <c r="TM108" s="18">
        <v>0</v>
      </c>
      <c r="TN108" s="18">
        <v>0</v>
      </c>
      <c r="AQG108" s="18" t="s">
        <v>1395</v>
      </c>
      <c r="AQH108" s="18">
        <v>0</v>
      </c>
      <c r="AQI108" s="18">
        <v>0</v>
      </c>
      <c r="AQJ108" s="18">
        <v>1</v>
      </c>
      <c r="AQK108" s="18">
        <v>0</v>
      </c>
      <c r="AQL108" s="18">
        <v>0</v>
      </c>
      <c r="AQM108" s="18">
        <v>0</v>
      </c>
      <c r="AQN108" s="18">
        <v>0</v>
      </c>
      <c r="AQO108" s="18">
        <v>0</v>
      </c>
      <c r="AQP108" s="18">
        <v>0</v>
      </c>
      <c r="AQQ108" s="18">
        <v>0</v>
      </c>
      <c r="AQS108" s="18" t="s">
        <v>1477</v>
      </c>
      <c r="AQT108" s="18">
        <v>0</v>
      </c>
      <c r="AQU108" s="18">
        <v>0</v>
      </c>
      <c r="AQV108" s="18">
        <v>1</v>
      </c>
      <c r="AQW108" s="18">
        <v>1</v>
      </c>
      <c r="AQX108" s="18">
        <v>0</v>
      </c>
      <c r="AQY108" s="18">
        <v>0</v>
      </c>
      <c r="AQZ108" s="18">
        <v>0</v>
      </c>
      <c r="ARA108" s="18">
        <v>0</v>
      </c>
      <c r="ARB108" s="18">
        <v>0</v>
      </c>
      <c r="ARC108" s="18">
        <v>0</v>
      </c>
      <c r="ARD108" s="18">
        <v>0</v>
      </c>
      <c r="ARF108" s="18" t="s">
        <v>1343</v>
      </c>
      <c r="ARG108" s="18" t="s">
        <v>1312</v>
      </c>
      <c r="ARH108" s="18">
        <v>0</v>
      </c>
      <c r="ARI108" s="18">
        <v>1</v>
      </c>
      <c r="ARJ108" s="18">
        <v>0</v>
      </c>
      <c r="ARK108" s="18">
        <v>0</v>
      </c>
      <c r="ARL108" s="18">
        <v>0</v>
      </c>
      <c r="ARM108" s="18">
        <v>0</v>
      </c>
      <c r="ARO108" s="18" t="s">
        <v>1372</v>
      </c>
      <c r="ARP108" s="18">
        <v>1</v>
      </c>
      <c r="ARQ108" s="18">
        <v>0</v>
      </c>
      <c r="ARR108" s="18">
        <v>0</v>
      </c>
      <c r="ARS108" s="18">
        <v>0</v>
      </c>
      <c r="ART108" s="18">
        <v>0</v>
      </c>
      <c r="ARU108" s="18">
        <v>0</v>
      </c>
      <c r="ARV108" s="18">
        <v>0</v>
      </c>
      <c r="ARW108" s="18">
        <v>0</v>
      </c>
      <c r="ARX108" s="18">
        <v>0</v>
      </c>
      <c r="ARY108" s="18">
        <v>0</v>
      </c>
      <c r="ASB108" s="18" t="s">
        <v>1383</v>
      </c>
      <c r="ASC108" s="18" t="s">
        <v>1372</v>
      </c>
      <c r="ASD108" s="18">
        <v>1</v>
      </c>
      <c r="ASE108" s="18">
        <v>0</v>
      </c>
      <c r="ASF108" s="18">
        <v>0</v>
      </c>
      <c r="ASG108" s="18">
        <v>0</v>
      </c>
      <c r="ASH108" s="18">
        <v>0</v>
      </c>
      <c r="ASI108" s="18">
        <v>0</v>
      </c>
      <c r="ASJ108" s="18">
        <v>0</v>
      </c>
      <c r="ASK108" s="18">
        <v>0</v>
      </c>
      <c r="ASL108" s="18">
        <v>0</v>
      </c>
      <c r="ASN108" s="18" t="s">
        <v>1372</v>
      </c>
      <c r="ASO108" s="18">
        <v>1</v>
      </c>
      <c r="ASP108" s="18">
        <v>0</v>
      </c>
      <c r="ASQ108" s="18">
        <v>0</v>
      </c>
      <c r="ASR108" s="18">
        <v>0</v>
      </c>
      <c r="ASS108" s="18">
        <v>0</v>
      </c>
      <c r="AST108" s="18">
        <v>0</v>
      </c>
      <c r="ASU108" s="18">
        <v>0</v>
      </c>
      <c r="ASV108" s="18">
        <v>0</v>
      </c>
      <c r="ASW108" s="18">
        <v>0</v>
      </c>
      <c r="ASX108" s="18">
        <v>0</v>
      </c>
      <c r="ASZ108" s="18" t="s">
        <v>1422</v>
      </c>
      <c r="ATA108" s="18">
        <v>0</v>
      </c>
      <c r="ATB108" s="18">
        <v>0</v>
      </c>
      <c r="ATC108" s="18">
        <v>0</v>
      </c>
      <c r="ATD108" s="18">
        <v>0</v>
      </c>
      <c r="ATE108" s="18">
        <v>1</v>
      </c>
      <c r="ATF108" s="18">
        <v>0</v>
      </c>
      <c r="ATG108" s="18">
        <v>0</v>
      </c>
      <c r="ATH108" s="18">
        <v>0</v>
      </c>
      <c r="ATI108" s="18">
        <v>0</v>
      </c>
      <c r="ATK108" s="18" t="s">
        <v>1372</v>
      </c>
      <c r="ATL108" s="18">
        <v>1</v>
      </c>
      <c r="ATM108" s="18">
        <v>0</v>
      </c>
      <c r="ATN108" s="18">
        <v>0</v>
      </c>
      <c r="ATO108" s="18">
        <v>0</v>
      </c>
      <c r="ATP108" s="18">
        <v>0</v>
      </c>
      <c r="ATQ108" s="18">
        <v>0</v>
      </c>
      <c r="ATR108" s="18">
        <v>0</v>
      </c>
      <c r="ATS108" s="18">
        <v>0</v>
      </c>
      <c r="ATT108" s="18">
        <v>0</v>
      </c>
      <c r="ATV108" s="18" t="s">
        <v>1344</v>
      </c>
      <c r="ATW108" s="18" t="s">
        <v>1315</v>
      </c>
      <c r="ATZ108" s="18" t="s">
        <v>1344</v>
      </c>
      <c r="AUA108" s="18" t="s">
        <v>1314</v>
      </c>
      <c r="AUI108" s="18">
        <v>434234993</v>
      </c>
      <c r="AUJ108" s="144">
        <v>45077.462094907409</v>
      </c>
      <c r="AUM108" s="18" t="s">
        <v>1319</v>
      </c>
      <c r="AUN108" s="18" t="s">
        <v>1320</v>
      </c>
      <c r="AUO108" s="18" t="s">
        <v>1321</v>
      </c>
    </row>
    <row r="109" spans="1:534 1125:1237">
      <c r="A109" s="18">
        <v>108</v>
      </c>
      <c r="B109" s="18" t="s">
        <v>1930</v>
      </c>
      <c r="C109" s="144">
        <v>45076</v>
      </c>
      <c r="D109" s="18" t="s">
        <v>1891</v>
      </c>
      <c r="E109" s="18" t="s">
        <v>1892</v>
      </c>
      <c r="F109" s="144">
        <v>45076.762657673607</v>
      </c>
      <c r="G109" s="144">
        <v>45076.770334062501</v>
      </c>
      <c r="H109" s="18" t="s">
        <v>1286</v>
      </c>
      <c r="K109" s="18" t="s">
        <v>1893</v>
      </c>
      <c r="L109" s="144">
        <v>45076</v>
      </c>
      <c r="M109" s="18" t="s">
        <v>1894</v>
      </c>
      <c r="N109" s="18" t="s">
        <v>1895</v>
      </c>
      <c r="O109" s="18" t="s">
        <v>1896</v>
      </c>
      <c r="P109" s="18" t="s">
        <v>1291</v>
      </c>
      <c r="S109" s="18" t="s">
        <v>1897</v>
      </c>
      <c r="T109" s="18" t="s">
        <v>1898</v>
      </c>
      <c r="V109" s="18" t="s">
        <v>1294</v>
      </c>
      <c r="X109" s="18" t="s">
        <v>1295</v>
      </c>
      <c r="AA109" s="18" t="s">
        <v>1372</v>
      </c>
      <c r="AB109" s="18">
        <v>0</v>
      </c>
      <c r="AC109" s="18">
        <v>0</v>
      </c>
      <c r="AD109" s="18">
        <v>0</v>
      </c>
      <c r="AE109" s="18">
        <v>1</v>
      </c>
      <c r="AF109" s="18">
        <v>1</v>
      </c>
      <c r="EK109" s="18" t="s">
        <v>1372</v>
      </c>
      <c r="EL109" s="18">
        <v>0</v>
      </c>
      <c r="EM109" s="18">
        <v>0</v>
      </c>
      <c r="EN109" s="18">
        <v>0</v>
      </c>
      <c r="EO109" s="18">
        <v>0</v>
      </c>
      <c r="EP109" s="18">
        <v>1</v>
      </c>
      <c r="EQ109" s="18">
        <v>1</v>
      </c>
      <c r="JB109" s="18" t="s">
        <v>1931</v>
      </c>
      <c r="JC109" s="18">
        <v>0</v>
      </c>
      <c r="JD109" s="18">
        <v>1</v>
      </c>
      <c r="JE109" s="18">
        <v>1</v>
      </c>
      <c r="JF109" s="18">
        <v>0</v>
      </c>
      <c r="JG109" s="18">
        <v>0</v>
      </c>
      <c r="JH109" s="18">
        <v>0</v>
      </c>
      <c r="JI109" s="18">
        <v>0</v>
      </c>
      <c r="JJ109" s="18">
        <v>0</v>
      </c>
      <c r="JK109" s="18">
        <v>0</v>
      </c>
      <c r="JL109" s="18">
        <v>0</v>
      </c>
      <c r="JM109" s="18">
        <v>0</v>
      </c>
      <c r="JN109" s="18">
        <v>0</v>
      </c>
      <c r="JO109" s="18">
        <v>0</v>
      </c>
      <c r="JP109" s="18">
        <v>0</v>
      </c>
      <c r="JQ109" s="18">
        <v>0</v>
      </c>
      <c r="JR109" s="18">
        <v>0</v>
      </c>
      <c r="JS109" s="18">
        <v>2</v>
      </c>
      <c r="JT109" s="18">
        <v>4</v>
      </c>
      <c r="KG109" s="18" t="s">
        <v>1298</v>
      </c>
      <c r="KH109" s="18" t="s">
        <v>1504</v>
      </c>
      <c r="KI109" s="18">
        <v>1</v>
      </c>
      <c r="KJ109" s="18">
        <v>1</v>
      </c>
      <c r="KK109" s="18">
        <v>7000</v>
      </c>
      <c r="KL109" s="18">
        <v>200</v>
      </c>
      <c r="KM109" s="18" t="s">
        <v>1300</v>
      </c>
      <c r="KP109" s="18">
        <v>30</v>
      </c>
      <c r="KQ109" s="18">
        <v>14</v>
      </c>
      <c r="KR109" s="18">
        <v>0</v>
      </c>
      <c r="KS109" s="18">
        <v>50</v>
      </c>
      <c r="KT109" s="18">
        <v>30</v>
      </c>
      <c r="KV109" s="18" t="s">
        <v>1298</v>
      </c>
      <c r="KW109" s="18" t="s">
        <v>1468</v>
      </c>
      <c r="KX109" s="18">
        <v>0</v>
      </c>
      <c r="KY109" s="18">
        <v>1</v>
      </c>
      <c r="KZ109" s="18">
        <v>1</v>
      </c>
      <c r="LB109" s="18">
        <v>32500</v>
      </c>
      <c r="LC109" s="18">
        <v>32500</v>
      </c>
      <c r="LD109" s="18" t="s">
        <v>1300</v>
      </c>
      <c r="LG109" s="18">
        <v>30</v>
      </c>
      <c r="LH109" s="18">
        <v>15</v>
      </c>
      <c r="LI109" s="18">
        <v>0</v>
      </c>
      <c r="LJ109" s="18">
        <v>50</v>
      </c>
      <c r="LK109" s="18">
        <v>30</v>
      </c>
      <c r="QX109" s="18" t="s">
        <v>1294</v>
      </c>
      <c r="QZ109" s="18" t="s">
        <v>1931</v>
      </c>
      <c r="RA109" s="18">
        <v>0</v>
      </c>
      <c r="RB109" s="18">
        <v>1</v>
      </c>
      <c r="RC109" s="18">
        <v>1</v>
      </c>
      <c r="RD109" s="18">
        <v>0</v>
      </c>
      <c r="RE109" s="18">
        <v>0</v>
      </c>
      <c r="RF109" s="18">
        <v>0</v>
      </c>
      <c r="RG109" s="18">
        <v>0</v>
      </c>
      <c r="RH109" s="18">
        <v>0</v>
      </c>
      <c r="RI109" s="18">
        <v>0</v>
      </c>
      <c r="RJ109" s="18">
        <v>0</v>
      </c>
      <c r="RK109" s="18">
        <v>0</v>
      </c>
      <c r="RL109" s="18">
        <v>0</v>
      </c>
      <c r="RM109" s="18">
        <v>0</v>
      </c>
      <c r="RN109" s="18">
        <v>0</v>
      </c>
      <c r="RO109" s="18">
        <v>0</v>
      </c>
      <c r="RP109" s="18">
        <v>0</v>
      </c>
      <c r="RR109" s="18" t="s">
        <v>1517</v>
      </c>
      <c r="RS109" s="18">
        <v>1</v>
      </c>
      <c r="RT109" s="18">
        <v>0</v>
      </c>
      <c r="RU109" s="18">
        <v>0</v>
      </c>
      <c r="RV109" s="18">
        <v>0</v>
      </c>
      <c r="RW109" s="18">
        <v>0</v>
      </c>
      <c r="RX109" s="18">
        <v>1</v>
      </c>
      <c r="RY109" s="18">
        <v>1</v>
      </c>
      <c r="RZ109" s="18">
        <v>0</v>
      </c>
      <c r="SA109" s="18">
        <v>0</v>
      </c>
      <c r="SB109" s="18">
        <v>0</v>
      </c>
      <c r="SC109" s="18">
        <v>0</v>
      </c>
      <c r="SF109" s="18" t="s">
        <v>1324</v>
      </c>
      <c r="SG109" s="18">
        <v>0</v>
      </c>
      <c r="SH109" s="18">
        <v>1</v>
      </c>
      <c r="SI109" s="18">
        <v>0</v>
      </c>
      <c r="SJ109" s="18">
        <v>0</v>
      </c>
      <c r="SK109" s="18" t="s">
        <v>1931</v>
      </c>
      <c r="SL109" s="18">
        <v>0</v>
      </c>
      <c r="SM109" s="18">
        <v>1</v>
      </c>
      <c r="SN109" s="18">
        <v>1</v>
      </c>
      <c r="SO109" s="18">
        <v>0</v>
      </c>
      <c r="SP109" s="18">
        <v>0</v>
      </c>
      <c r="SQ109" s="18">
        <v>0</v>
      </c>
      <c r="SR109" s="18">
        <v>0</v>
      </c>
      <c r="SS109" s="18">
        <v>0</v>
      </c>
      <c r="ST109" s="18">
        <v>0</v>
      </c>
      <c r="SU109" s="18">
        <v>0</v>
      </c>
      <c r="SV109" s="18">
        <v>0</v>
      </c>
      <c r="SW109" s="18">
        <v>0</v>
      </c>
      <c r="SX109" s="18">
        <v>0</v>
      </c>
      <c r="SY109" s="18">
        <v>0</v>
      </c>
      <c r="SZ109" s="18">
        <v>0</v>
      </c>
      <c r="TA109" s="18">
        <v>0</v>
      </c>
      <c r="TB109" s="18" t="s">
        <v>1342</v>
      </c>
      <c r="TC109" s="18">
        <v>0</v>
      </c>
      <c r="TD109" s="18">
        <v>0</v>
      </c>
      <c r="TE109" s="18">
        <v>0</v>
      </c>
      <c r="TF109" s="18">
        <v>0</v>
      </c>
      <c r="TG109" s="18">
        <v>0</v>
      </c>
      <c r="TH109" s="18">
        <v>0</v>
      </c>
      <c r="TI109" s="18">
        <v>0</v>
      </c>
      <c r="TJ109" s="18">
        <v>0</v>
      </c>
      <c r="TK109" s="18">
        <v>1</v>
      </c>
      <c r="TL109" s="18">
        <v>0</v>
      </c>
      <c r="TM109" s="18">
        <v>0</v>
      </c>
      <c r="TN109" s="18">
        <v>0</v>
      </c>
      <c r="AQG109" s="18" t="s">
        <v>1395</v>
      </c>
      <c r="AQH109" s="18">
        <v>0</v>
      </c>
      <c r="AQI109" s="18">
        <v>0</v>
      </c>
      <c r="AQJ109" s="18">
        <v>1</v>
      </c>
      <c r="AQK109" s="18">
        <v>0</v>
      </c>
      <c r="AQL109" s="18">
        <v>0</v>
      </c>
      <c r="AQM109" s="18">
        <v>0</v>
      </c>
      <c r="AQN109" s="18">
        <v>0</v>
      </c>
      <c r="AQO109" s="18">
        <v>0</v>
      </c>
      <c r="AQP109" s="18">
        <v>0</v>
      </c>
      <c r="AQQ109" s="18">
        <v>0</v>
      </c>
      <c r="AQS109" s="18" t="s">
        <v>1477</v>
      </c>
      <c r="AQT109" s="18">
        <v>0</v>
      </c>
      <c r="AQU109" s="18">
        <v>0</v>
      </c>
      <c r="AQV109" s="18">
        <v>1</v>
      </c>
      <c r="AQW109" s="18">
        <v>1</v>
      </c>
      <c r="AQX109" s="18">
        <v>0</v>
      </c>
      <c r="AQY109" s="18">
        <v>0</v>
      </c>
      <c r="AQZ109" s="18">
        <v>0</v>
      </c>
      <c r="ARA109" s="18">
        <v>0</v>
      </c>
      <c r="ARB109" s="18">
        <v>0</v>
      </c>
      <c r="ARC109" s="18">
        <v>0</v>
      </c>
      <c r="ARD109" s="18">
        <v>0</v>
      </c>
      <c r="ARF109" s="18" t="s">
        <v>1343</v>
      </c>
      <c r="ARG109" s="18" t="s">
        <v>1312</v>
      </c>
      <c r="ARH109" s="18">
        <v>0</v>
      </c>
      <c r="ARI109" s="18">
        <v>1</v>
      </c>
      <c r="ARJ109" s="18">
        <v>0</v>
      </c>
      <c r="ARK109" s="18">
        <v>0</v>
      </c>
      <c r="ARL109" s="18">
        <v>0</v>
      </c>
      <c r="ARM109" s="18">
        <v>0</v>
      </c>
      <c r="ARO109" s="18" t="s">
        <v>1372</v>
      </c>
      <c r="ARP109" s="18">
        <v>1</v>
      </c>
      <c r="ARQ109" s="18">
        <v>0</v>
      </c>
      <c r="ARR109" s="18">
        <v>0</v>
      </c>
      <c r="ARS109" s="18">
        <v>0</v>
      </c>
      <c r="ART109" s="18">
        <v>0</v>
      </c>
      <c r="ARU109" s="18">
        <v>0</v>
      </c>
      <c r="ARV109" s="18">
        <v>0</v>
      </c>
      <c r="ARW109" s="18">
        <v>0</v>
      </c>
      <c r="ARX109" s="18">
        <v>0</v>
      </c>
      <c r="ARY109" s="18">
        <v>0</v>
      </c>
      <c r="ASB109" s="18" t="s">
        <v>1383</v>
      </c>
      <c r="ASC109" s="18" t="s">
        <v>1372</v>
      </c>
      <c r="ASD109" s="18">
        <v>1</v>
      </c>
      <c r="ASE109" s="18">
        <v>0</v>
      </c>
      <c r="ASF109" s="18">
        <v>0</v>
      </c>
      <c r="ASG109" s="18">
        <v>0</v>
      </c>
      <c r="ASH109" s="18">
        <v>0</v>
      </c>
      <c r="ASI109" s="18">
        <v>0</v>
      </c>
      <c r="ASJ109" s="18">
        <v>0</v>
      </c>
      <c r="ASK109" s="18">
        <v>0</v>
      </c>
      <c r="ASL109" s="18">
        <v>0</v>
      </c>
      <c r="ASN109" s="18" t="s">
        <v>1372</v>
      </c>
      <c r="ASO109" s="18">
        <v>1</v>
      </c>
      <c r="ASP109" s="18">
        <v>0</v>
      </c>
      <c r="ASQ109" s="18">
        <v>0</v>
      </c>
      <c r="ASR109" s="18">
        <v>0</v>
      </c>
      <c r="ASS109" s="18">
        <v>0</v>
      </c>
      <c r="AST109" s="18">
        <v>0</v>
      </c>
      <c r="ASU109" s="18">
        <v>0</v>
      </c>
      <c r="ASV109" s="18">
        <v>0</v>
      </c>
      <c r="ASW109" s="18">
        <v>0</v>
      </c>
      <c r="ASX109" s="18">
        <v>0</v>
      </c>
      <c r="ASZ109" s="18" t="s">
        <v>1315</v>
      </c>
      <c r="ATA109" s="18">
        <v>0</v>
      </c>
      <c r="ATB109" s="18">
        <v>0</v>
      </c>
      <c r="ATC109" s="18">
        <v>0</v>
      </c>
      <c r="ATD109" s="18">
        <v>0</v>
      </c>
      <c r="ATE109" s="18">
        <v>0</v>
      </c>
      <c r="ATF109" s="18">
        <v>0</v>
      </c>
      <c r="ATG109" s="18">
        <v>0</v>
      </c>
      <c r="ATH109" s="18">
        <v>1</v>
      </c>
      <c r="ATI109" s="18">
        <v>0</v>
      </c>
      <c r="ATK109" s="18" t="s">
        <v>1372</v>
      </c>
      <c r="ATL109" s="18">
        <v>1</v>
      </c>
      <c r="ATM109" s="18">
        <v>0</v>
      </c>
      <c r="ATN109" s="18">
        <v>0</v>
      </c>
      <c r="ATO109" s="18">
        <v>0</v>
      </c>
      <c r="ATP109" s="18">
        <v>0</v>
      </c>
      <c r="ATQ109" s="18">
        <v>0</v>
      </c>
      <c r="ATR109" s="18">
        <v>0</v>
      </c>
      <c r="ATS109" s="18">
        <v>0</v>
      </c>
      <c r="ATT109" s="18">
        <v>0</v>
      </c>
      <c r="ATV109" s="18" t="s">
        <v>1790</v>
      </c>
      <c r="ATZ109" s="18" t="s">
        <v>1344</v>
      </c>
      <c r="AUA109" s="18" t="s">
        <v>1315</v>
      </c>
      <c r="AUI109" s="18">
        <v>434235009</v>
      </c>
      <c r="AUJ109" s="144">
        <v>45077.462106481493</v>
      </c>
      <c r="AUM109" s="18" t="s">
        <v>1319</v>
      </c>
      <c r="AUN109" s="18" t="s">
        <v>1320</v>
      </c>
      <c r="AUO109" s="18" t="s">
        <v>1321</v>
      </c>
    </row>
    <row r="110" spans="1:534 1125:1237">
      <c r="A110" s="18">
        <v>109</v>
      </c>
      <c r="B110" s="18" t="s">
        <v>1932</v>
      </c>
      <c r="C110" s="144">
        <v>45076</v>
      </c>
      <c r="D110" s="18" t="s">
        <v>1891</v>
      </c>
      <c r="E110" s="18" t="s">
        <v>1892</v>
      </c>
      <c r="F110" s="144">
        <v>45076.770603703713</v>
      </c>
      <c r="G110" s="144">
        <v>45076.775933298617</v>
      </c>
      <c r="H110" s="18" t="s">
        <v>1286</v>
      </c>
      <c r="K110" s="18" t="s">
        <v>1893</v>
      </c>
      <c r="L110" s="144">
        <v>45076</v>
      </c>
      <c r="M110" s="18" t="s">
        <v>1894</v>
      </c>
      <c r="N110" s="18" t="s">
        <v>1895</v>
      </c>
      <c r="O110" s="18" t="s">
        <v>1896</v>
      </c>
      <c r="P110" s="18" t="s">
        <v>1291</v>
      </c>
      <c r="S110" s="18" t="s">
        <v>1897</v>
      </c>
      <c r="T110" s="18" t="s">
        <v>1898</v>
      </c>
      <c r="V110" s="18" t="s">
        <v>1294</v>
      </c>
      <c r="X110" s="18" t="s">
        <v>1485</v>
      </c>
      <c r="AA110" s="18" t="s">
        <v>1372</v>
      </c>
      <c r="AB110" s="18">
        <v>0</v>
      </c>
      <c r="AC110" s="18">
        <v>0</v>
      </c>
      <c r="AD110" s="18">
        <v>0</v>
      </c>
      <c r="AE110" s="18">
        <v>1</v>
      </c>
      <c r="AF110" s="18">
        <v>1</v>
      </c>
      <c r="EK110" s="18" t="s">
        <v>1372</v>
      </c>
      <c r="EL110" s="18">
        <v>0</v>
      </c>
      <c r="EM110" s="18">
        <v>0</v>
      </c>
      <c r="EN110" s="18">
        <v>0</v>
      </c>
      <c r="EO110" s="18">
        <v>0</v>
      </c>
      <c r="EP110" s="18">
        <v>1</v>
      </c>
      <c r="EQ110" s="18">
        <v>1</v>
      </c>
      <c r="JB110" s="18" t="s">
        <v>1931</v>
      </c>
      <c r="JC110" s="18">
        <v>0</v>
      </c>
      <c r="JD110" s="18">
        <v>1</v>
      </c>
      <c r="JE110" s="18">
        <v>1</v>
      </c>
      <c r="JF110" s="18">
        <v>0</v>
      </c>
      <c r="JG110" s="18">
        <v>0</v>
      </c>
      <c r="JH110" s="18">
        <v>0</v>
      </c>
      <c r="JI110" s="18">
        <v>0</v>
      </c>
      <c r="JJ110" s="18">
        <v>0</v>
      </c>
      <c r="JK110" s="18">
        <v>0</v>
      </c>
      <c r="JL110" s="18">
        <v>0</v>
      </c>
      <c r="JM110" s="18">
        <v>0</v>
      </c>
      <c r="JN110" s="18">
        <v>0</v>
      </c>
      <c r="JO110" s="18">
        <v>0</v>
      </c>
      <c r="JP110" s="18">
        <v>0</v>
      </c>
      <c r="JQ110" s="18">
        <v>0</v>
      </c>
      <c r="JR110" s="18">
        <v>0</v>
      </c>
      <c r="JS110" s="18">
        <v>2</v>
      </c>
      <c r="JT110" s="18">
        <v>4</v>
      </c>
      <c r="KG110" s="18" t="s">
        <v>1298</v>
      </c>
      <c r="KH110" s="18" t="s">
        <v>1804</v>
      </c>
      <c r="KI110" s="18">
        <v>1</v>
      </c>
      <c r="KJ110" s="18">
        <v>1</v>
      </c>
      <c r="KK110" s="18">
        <v>7500</v>
      </c>
      <c r="KL110" s="18">
        <v>200</v>
      </c>
      <c r="KM110" s="18" t="s">
        <v>1300</v>
      </c>
      <c r="KP110" s="18">
        <v>30</v>
      </c>
      <c r="KQ110" s="18">
        <v>15</v>
      </c>
      <c r="KR110" s="18">
        <v>0</v>
      </c>
      <c r="KS110" s="18">
        <v>30</v>
      </c>
      <c r="KT110" s="18">
        <v>30</v>
      </c>
      <c r="KV110" s="18" t="s">
        <v>1298</v>
      </c>
      <c r="KW110" s="18" t="s">
        <v>1468</v>
      </c>
      <c r="KX110" s="18">
        <v>0</v>
      </c>
      <c r="KY110" s="18">
        <v>1</v>
      </c>
      <c r="KZ110" s="18">
        <v>1</v>
      </c>
      <c r="LB110" s="18">
        <v>31500</v>
      </c>
      <c r="LC110" s="18">
        <v>37500</v>
      </c>
      <c r="LD110" s="18" t="s">
        <v>1300</v>
      </c>
      <c r="LG110" s="18">
        <v>30</v>
      </c>
      <c r="LH110" s="18">
        <v>15</v>
      </c>
      <c r="LI110" s="18">
        <v>0</v>
      </c>
      <c r="LJ110" s="18">
        <v>50</v>
      </c>
      <c r="LK110" s="18">
        <v>25</v>
      </c>
      <c r="QX110" s="18" t="s">
        <v>1294</v>
      </c>
      <c r="QZ110" s="18" t="s">
        <v>1931</v>
      </c>
      <c r="RA110" s="18">
        <v>0</v>
      </c>
      <c r="RB110" s="18">
        <v>1</v>
      </c>
      <c r="RC110" s="18">
        <v>1</v>
      </c>
      <c r="RD110" s="18">
        <v>0</v>
      </c>
      <c r="RE110" s="18">
        <v>0</v>
      </c>
      <c r="RF110" s="18">
        <v>0</v>
      </c>
      <c r="RG110" s="18">
        <v>0</v>
      </c>
      <c r="RH110" s="18">
        <v>0</v>
      </c>
      <c r="RI110" s="18">
        <v>0</v>
      </c>
      <c r="RJ110" s="18">
        <v>0</v>
      </c>
      <c r="RK110" s="18">
        <v>0</v>
      </c>
      <c r="RL110" s="18">
        <v>0</v>
      </c>
      <c r="RM110" s="18">
        <v>0</v>
      </c>
      <c r="RN110" s="18">
        <v>0</v>
      </c>
      <c r="RO110" s="18">
        <v>0</v>
      </c>
      <c r="RP110" s="18">
        <v>0</v>
      </c>
      <c r="RR110" s="18" t="s">
        <v>1634</v>
      </c>
      <c r="RS110" s="18">
        <v>1</v>
      </c>
      <c r="RT110" s="18">
        <v>0</v>
      </c>
      <c r="RU110" s="18">
        <v>0</v>
      </c>
      <c r="RV110" s="18">
        <v>0</v>
      </c>
      <c r="RW110" s="18">
        <v>0</v>
      </c>
      <c r="RX110" s="18">
        <v>0</v>
      </c>
      <c r="RY110" s="18">
        <v>1</v>
      </c>
      <c r="RZ110" s="18">
        <v>0</v>
      </c>
      <c r="SA110" s="18">
        <v>0</v>
      </c>
      <c r="SB110" s="18">
        <v>0</v>
      </c>
      <c r="SC110" s="18">
        <v>0</v>
      </c>
      <c r="SF110" s="18" t="s">
        <v>1324</v>
      </c>
      <c r="SG110" s="18">
        <v>0</v>
      </c>
      <c r="SH110" s="18">
        <v>1</v>
      </c>
      <c r="SI110" s="18">
        <v>0</v>
      </c>
      <c r="SJ110" s="18">
        <v>0</v>
      </c>
      <c r="SK110" s="18" t="s">
        <v>1931</v>
      </c>
      <c r="SL110" s="18">
        <v>0</v>
      </c>
      <c r="SM110" s="18">
        <v>1</v>
      </c>
      <c r="SN110" s="18">
        <v>1</v>
      </c>
      <c r="SO110" s="18">
        <v>0</v>
      </c>
      <c r="SP110" s="18">
        <v>0</v>
      </c>
      <c r="SQ110" s="18">
        <v>0</v>
      </c>
      <c r="SR110" s="18">
        <v>0</v>
      </c>
      <c r="SS110" s="18">
        <v>0</v>
      </c>
      <c r="ST110" s="18">
        <v>0</v>
      </c>
      <c r="SU110" s="18">
        <v>0</v>
      </c>
      <c r="SV110" s="18">
        <v>0</v>
      </c>
      <c r="SW110" s="18">
        <v>0</v>
      </c>
      <c r="SX110" s="18">
        <v>0</v>
      </c>
      <c r="SY110" s="18">
        <v>0</v>
      </c>
      <c r="SZ110" s="18">
        <v>0</v>
      </c>
      <c r="TA110" s="18">
        <v>0</v>
      </c>
      <c r="TB110" s="18" t="s">
        <v>1342</v>
      </c>
      <c r="TC110" s="18">
        <v>0</v>
      </c>
      <c r="TD110" s="18">
        <v>0</v>
      </c>
      <c r="TE110" s="18">
        <v>0</v>
      </c>
      <c r="TF110" s="18">
        <v>0</v>
      </c>
      <c r="TG110" s="18">
        <v>0</v>
      </c>
      <c r="TH110" s="18">
        <v>0</v>
      </c>
      <c r="TI110" s="18">
        <v>0</v>
      </c>
      <c r="TJ110" s="18">
        <v>0</v>
      </c>
      <c r="TK110" s="18">
        <v>1</v>
      </c>
      <c r="TL110" s="18">
        <v>0</v>
      </c>
      <c r="TM110" s="18">
        <v>0</v>
      </c>
      <c r="TN110" s="18">
        <v>0</v>
      </c>
      <c r="AQG110" s="18" t="s">
        <v>1395</v>
      </c>
      <c r="AQH110" s="18">
        <v>0</v>
      </c>
      <c r="AQI110" s="18">
        <v>0</v>
      </c>
      <c r="AQJ110" s="18">
        <v>1</v>
      </c>
      <c r="AQK110" s="18">
        <v>0</v>
      </c>
      <c r="AQL110" s="18">
        <v>0</v>
      </c>
      <c r="AQM110" s="18">
        <v>0</v>
      </c>
      <c r="AQN110" s="18">
        <v>0</v>
      </c>
      <c r="AQO110" s="18">
        <v>0</v>
      </c>
      <c r="AQP110" s="18">
        <v>0</v>
      </c>
      <c r="AQQ110" s="18">
        <v>0</v>
      </c>
      <c r="AQS110" s="18" t="s">
        <v>1477</v>
      </c>
      <c r="AQT110" s="18">
        <v>0</v>
      </c>
      <c r="AQU110" s="18">
        <v>0</v>
      </c>
      <c r="AQV110" s="18">
        <v>1</v>
      </c>
      <c r="AQW110" s="18">
        <v>1</v>
      </c>
      <c r="AQX110" s="18">
        <v>0</v>
      </c>
      <c r="AQY110" s="18">
        <v>0</v>
      </c>
      <c r="AQZ110" s="18">
        <v>0</v>
      </c>
      <c r="ARA110" s="18">
        <v>0</v>
      </c>
      <c r="ARB110" s="18">
        <v>0</v>
      </c>
      <c r="ARC110" s="18">
        <v>0</v>
      </c>
      <c r="ARD110" s="18">
        <v>0</v>
      </c>
      <c r="ARF110" s="18" t="s">
        <v>1343</v>
      </c>
      <c r="ARG110" s="18" t="s">
        <v>1312</v>
      </c>
      <c r="ARH110" s="18">
        <v>0</v>
      </c>
      <c r="ARI110" s="18">
        <v>1</v>
      </c>
      <c r="ARJ110" s="18">
        <v>0</v>
      </c>
      <c r="ARK110" s="18">
        <v>0</v>
      </c>
      <c r="ARL110" s="18">
        <v>0</v>
      </c>
      <c r="ARM110" s="18">
        <v>0</v>
      </c>
      <c r="ARO110" s="18" t="s">
        <v>1372</v>
      </c>
      <c r="ARP110" s="18">
        <v>1</v>
      </c>
      <c r="ARQ110" s="18">
        <v>0</v>
      </c>
      <c r="ARR110" s="18">
        <v>0</v>
      </c>
      <c r="ARS110" s="18">
        <v>0</v>
      </c>
      <c r="ART110" s="18">
        <v>0</v>
      </c>
      <c r="ARU110" s="18">
        <v>0</v>
      </c>
      <c r="ARV110" s="18">
        <v>0</v>
      </c>
      <c r="ARW110" s="18">
        <v>0</v>
      </c>
      <c r="ARX110" s="18">
        <v>0</v>
      </c>
      <c r="ARY110" s="18">
        <v>0</v>
      </c>
      <c r="ASB110" s="18" t="s">
        <v>1383</v>
      </c>
      <c r="ASC110" s="18" t="s">
        <v>1372</v>
      </c>
      <c r="ASD110" s="18">
        <v>1</v>
      </c>
      <c r="ASE110" s="18">
        <v>0</v>
      </c>
      <c r="ASF110" s="18">
        <v>0</v>
      </c>
      <c r="ASG110" s="18">
        <v>0</v>
      </c>
      <c r="ASH110" s="18">
        <v>0</v>
      </c>
      <c r="ASI110" s="18">
        <v>0</v>
      </c>
      <c r="ASJ110" s="18">
        <v>0</v>
      </c>
      <c r="ASK110" s="18">
        <v>0</v>
      </c>
      <c r="ASL110" s="18">
        <v>0</v>
      </c>
      <c r="ASN110" s="18" t="s">
        <v>1372</v>
      </c>
      <c r="ASO110" s="18">
        <v>1</v>
      </c>
      <c r="ASP110" s="18">
        <v>0</v>
      </c>
      <c r="ASQ110" s="18">
        <v>0</v>
      </c>
      <c r="ASR110" s="18">
        <v>0</v>
      </c>
      <c r="ASS110" s="18">
        <v>0</v>
      </c>
      <c r="AST110" s="18">
        <v>0</v>
      </c>
      <c r="ASU110" s="18">
        <v>0</v>
      </c>
      <c r="ASV110" s="18">
        <v>0</v>
      </c>
      <c r="ASW110" s="18">
        <v>0</v>
      </c>
      <c r="ASX110" s="18">
        <v>0</v>
      </c>
      <c r="ASZ110" s="18" t="s">
        <v>1315</v>
      </c>
      <c r="ATA110" s="18">
        <v>0</v>
      </c>
      <c r="ATB110" s="18">
        <v>0</v>
      </c>
      <c r="ATC110" s="18">
        <v>0</v>
      </c>
      <c r="ATD110" s="18">
        <v>0</v>
      </c>
      <c r="ATE110" s="18">
        <v>0</v>
      </c>
      <c r="ATF110" s="18">
        <v>0</v>
      </c>
      <c r="ATG110" s="18">
        <v>0</v>
      </c>
      <c r="ATH110" s="18">
        <v>1</v>
      </c>
      <c r="ATI110" s="18">
        <v>0</v>
      </c>
      <c r="ATK110" s="18" t="s">
        <v>1372</v>
      </c>
      <c r="ATL110" s="18">
        <v>1</v>
      </c>
      <c r="ATM110" s="18">
        <v>0</v>
      </c>
      <c r="ATN110" s="18">
        <v>0</v>
      </c>
      <c r="ATO110" s="18">
        <v>0</v>
      </c>
      <c r="ATP110" s="18">
        <v>0</v>
      </c>
      <c r="ATQ110" s="18">
        <v>0</v>
      </c>
      <c r="ATR110" s="18">
        <v>0</v>
      </c>
      <c r="ATS110" s="18">
        <v>0</v>
      </c>
      <c r="ATT110" s="18">
        <v>0</v>
      </c>
      <c r="ATV110" s="18" t="s">
        <v>1790</v>
      </c>
      <c r="ATZ110" s="18" t="s">
        <v>1699</v>
      </c>
      <c r="AUA110" s="18" t="s">
        <v>1315</v>
      </c>
      <c r="AUI110" s="18">
        <v>434235018</v>
      </c>
      <c r="AUJ110" s="144">
        <v>45077.462118055562</v>
      </c>
      <c r="AUM110" s="18" t="s">
        <v>1319</v>
      </c>
      <c r="AUN110" s="18" t="s">
        <v>1320</v>
      </c>
      <c r="AUO110" s="18" t="s">
        <v>1321</v>
      </c>
    </row>
    <row r="111" spans="1:534 1125:1237">
      <c r="A111" s="18">
        <v>110</v>
      </c>
      <c r="B111" s="18" t="s">
        <v>1933</v>
      </c>
      <c r="C111" s="144">
        <v>45076</v>
      </c>
      <c r="D111" s="18" t="s">
        <v>1891</v>
      </c>
      <c r="E111" s="18" t="s">
        <v>1892</v>
      </c>
      <c r="F111" s="144">
        <v>45076.776081064818</v>
      </c>
      <c r="G111" s="144">
        <v>45076.784477372683</v>
      </c>
      <c r="H111" s="18" t="s">
        <v>1286</v>
      </c>
      <c r="K111" s="18" t="s">
        <v>1893</v>
      </c>
      <c r="L111" s="144">
        <v>45076</v>
      </c>
      <c r="M111" s="18" t="s">
        <v>1894</v>
      </c>
      <c r="N111" s="18" t="s">
        <v>1895</v>
      </c>
      <c r="O111" s="18" t="s">
        <v>1896</v>
      </c>
      <c r="P111" s="18" t="s">
        <v>1291</v>
      </c>
      <c r="S111" s="18" t="s">
        <v>1897</v>
      </c>
      <c r="T111" s="18" t="s">
        <v>1898</v>
      </c>
      <c r="V111" s="18" t="s">
        <v>1294</v>
      </c>
      <c r="X111" s="18" t="s">
        <v>1485</v>
      </c>
      <c r="AA111" s="18" t="s">
        <v>1372</v>
      </c>
      <c r="AB111" s="18">
        <v>0</v>
      </c>
      <c r="AC111" s="18">
        <v>0</v>
      </c>
      <c r="AD111" s="18">
        <v>0</v>
      </c>
      <c r="AE111" s="18">
        <v>1</v>
      </c>
      <c r="AF111" s="18">
        <v>1</v>
      </c>
      <c r="EK111" s="18" t="s">
        <v>1372</v>
      </c>
      <c r="EL111" s="18">
        <v>0</v>
      </c>
      <c r="EM111" s="18">
        <v>0</v>
      </c>
      <c r="EN111" s="18">
        <v>0</v>
      </c>
      <c r="EO111" s="18">
        <v>0</v>
      </c>
      <c r="EP111" s="18">
        <v>1</v>
      </c>
      <c r="EQ111" s="18">
        <v>1</v>
      </c>
      <c r="JB111" s="18" t="s">
        <v>1931</v>
      </c>
      <c r="JC111" s="18">
        <v>0</v>
      </c>
      <c r="JD111" s="18">
        <v>1</v>
      </c>
      <c r="JE111" s="18">
        <v>1</v>
      </c>
      <c r="JF111" s="18">
        <v>0</v>
      </c>
      <c r="JG111" s="18">
        <v>0</v>
      </c>
      <c r="JH111" s="18">
        <v>0</v>
      </c>
      <c r="JI111" s="18">
        <v>0</v>
      </c>
      <c r="JJ111" s="18">
        <v>0</v>
      </c>
      <c r="JK111" s="18">
        <v>0</v>
      </c>
      <c r="JL111" s="18">
        <v>0</v>
      </c>
      <c r="JM111" s="18">
        <v>0</v>
      </c>
      <c r="JN111" s="18">
        <v>0</v>
      </c>
      <c r="JO111" s="18">
        <v>0</v>
      </c>
      <c r="JP111" s="18">
        <v>0</v>
      </c>
      <c r="JQ111" s="18">
        <v>0</v>
      </c>
      <c r="JR111" s="18">
        <v>0</v>
      </c>
      <c r="JS111" s="18">
        <v>2</v>
      </c>
      <c r="JT111" s="18">
        <v>4</v>
      </c>
      <c r="KG111" s="18" t="s">
        <v>1298</v>
      </c>
      <c r="KH111" s="18" t="s">
        <v>1504</v>
      </c>
      <c r="KI111" s="18">
        <v>1</v>
      </c>
      <c r="KJ111" s="18">
        <v>1</v>
      </c>
      <c r="KK111" s="18">
        <v>8000</v>
      </c>
      <c r="KL111" s="18">
        <v>200</v>
      </c>
      <c r="KM111" s="18" t="s">
        <v>1300</v>
      </c>
      <c r="KP111" s="18">
        <v>30</v>
      </c>
      <c r="KQ111" s="18">
        <v>14</v>
      </c>
      <c r="KR111" s="18">
        <v>0</v>
      </c>
      <c r="KS111" s="18">
        <v>30</v>
      </c>
      <c r="KT111" s="18">
        <v>30</v>
      </c>
      <c r="KV111" s="18" t="s">
        <v>1298</v>
      </c>
      <c r="KW111" s="18" t="s">
        <v>1468</v>
      </c>
      <c r="KX111" s="18">
        <v>0</v>
      </c>
      <c r="KY111" s="18">
        <v>1</v>
      </c>
      <c r="KZ111" s="18">
        <v>1</v>
      </c>
      <c r="LB111" s="18">
        <v>32000</v>
      </c>
      <c r="LC111" s="18">
        <v>37000</v>
      </c>
      <c r="LD111" s="18" t="s">
        <v>1300</v>
      </c>
      <c r="LG111" s="18">
        <v>30</v>
      </c>
      <c r="LH111" s="18">
        <v>30</v>
      </c>
      <c r="LI111" s="18">
        <v>1</v>
      </c>
      <c r="LJ111" s="18">
        <v>30</v>
      </c>
      <c r="LK111" s="18">
        <v>15</v>
      </c>
      <c r="QX111" s="18" t="s">
        <v>1294</v>
      </c>
      <c r="QZ111" s="18" t="s">
        <v>1934</v>
      </c>
      <c r="RA111" s="18">
        <v>0</v>
      </c>
      <c r="RB111" s="18">
        <v>1</v>
      </c>
      <c r="RC111" s="18">
        <v>1</v>
      </c>
      <c r="RD111" s="18">
        <v>0</v>
      </c>
      <c r="RE111" s="18">
        <v>0</v>
      </c>
      <c r="RF111" s="18">
        <v>0</v>
      </c>
      <c r="RG111" s="18">
        <v>0</v>
      </c>
      <c r="RH111" s="18">
        <v>0</v>
      </c>
      <c r="RI111" s="18">
        <v>0</v>
      </c>
      <c r="RJ111" s="18">
        <v>0</v>
      </c>
      <c r="RK111" s="18">
        <v>0</v>
      </c>
      <c r="RL111" s="18">
        <v>0</v>
      </c>
      <c r="RM111" s="18">
        <v>0</v>
      </c>
      <c r="RN111" s="18">
        <v>0</v>
      </c>
      <c r="RO111" s="18">
        <v>0</v>
      </c>
      <c r="RP111" s="18">
        <v>0</v>
      </c>
      <c r="RR111" s="18" t="s">
        <v>1634</v>
      </c>
      <c r="RS111" s="18">
        <v>1</v>
      </c>
      <c r="RT111" s="18">
        <v>0</v>
      </c>
      <c r="RU111" s="18">
        <v>0</v>
      </c>
      <c r="RV111" s="18">
        <v>0</v>
      </c>
      <c r="RW111" s="18">
        <v>0</v>
      </c>
      <c r="RX111" s="18">
        <v>0</v>
      </c>
      <c r="RY111" s="18">
        <v>1</v>
      </c>
      <c r="RZ111" s="18">
        <v>0</v>
      </c>
      <c r="SA111" s="18">
        <v>0</v>
      </c>
      <c r="SB111" s="18">
        <v>0</v>
      </c>
      <c r="SC111" s="18">
        <v>0</v>
      </c>
      <c r="SF111" s="18" t="s">
        <v>1324</v>
      </c>
      <c r="SG111" s="18">
        <v>0</v>
      </c>
      <c r="SH111" s="18">
        <v>1</v>
      </c>
      <c r="SI111" s="18">
        <v>0</v>
      </c>
      <c r="SJ111" s="18">
        <v>0</v>
      </c>
      <c r="SK111" s="18" t="s">
        <v>1931</v>
      </c>
      <c r="SL111" s="18">
        <v>0</v>
      </c>
      <c r="SM111" s="18">
        <v>1</v>
      </c>
      <c r="SN111" s="18">
        <v>1</v>
      </c>
      <c r="SO111" s="18">
        <v>0</v>
      </c>
      <c r="SP111" s="18">
        <v>0</v>
      </c>
      <c r="SQ111" s="18">
        <v>0</v>
      </c>
      <c r="SR111" s="18">
        <v>0</v>
      </c>
      <c r="SS111" s="18">
        <v>0</v>
      </c>
      <c r="ST111" s="18">
        <v>0</v>
      </c>
      <c r="SU111" s="18">
        <v>0</v>
      </c>
      <c r="SV111" s="18">
        <v>0</v>
      </c>
      <c r="SW111" s="18">
        <v>0</v>
      </c>
      <c r="SX111" s="18">
        <v>0</v>
      </c>
      <c r="SY111" s="18">
        <v>0</v>
      </c>
      <c r="SZ111" s="18">
        <v>0</v>
      </c>
      <c r="TA111" s="18">
        <v>0</v>
      </c>
      <c r="TB111" s="18" t="s">
        <v>1342</v>
      </c>
      <c r="TC111" s="18">
        <v>0</v>
      </c>
      <c r="TD111" s="18">
        <v>0</v>
      </c>
      <c r="TE111" s="18">
        <v>0</v>
      </c>
      <c r="TF111" s="18">
        <v>0</v>
      </c>
      <c r="TG111" s="18">
        <v>0</v>
      </c>
      <c r="TH111" s="18">
        <v>0</v>
      </c>
      <c r="TI111" s="18">
        <v>0</v>
      </c>
      <c r="TJ111" s="18">
        <v>0</v>
      </c>
      <c r="TK111" s="18">
        <v>1</v>
      </c>
      <c r="TL111" s="18">
        <v>0</v>
      </c>
      <c r="TM111" s="18">
        <v>0</v>
      </c>
      <c r="TN111" s="18">
        <v>0</v>
      </c>
      <c r="AQG111" s="18" t="s">
        <v>1395</v>
      </c>
      <c r="AQH111" s="18">
        <v>0</v>
      </c>
      <c r="AQI111" s="18">
        <v>0</v>
      </c>
      <c r="AQJ111" s="18">
        <v>1</v>
      </c>
      <c r="AQK111" s="18">
        <v>0</v>
      </c>
      <c r="AQL111" s="18">
        <v>0</v>
      </c>
      <c r="AQM111" s="18">
        <v>0</v>
      </c>
      <c r="AQN111" s="18">
        <v>0</v>
      </c>
      <c r="AQO111" s="18">
        <v>0</v>
      </c>
      <c r="AQP111" s="18">
        <v>0</v>
      </c>
      <c r="AQQ111" s="18">
        <v>0</v>
      </c>
      <c r="AQS111" s="18" t="s">
        <v>1477</v>
      </c>
      <c r="AQT111" s="18">
        <v>0</v>
      </c>
      <c r="AQU111" s="18">
        <v>0</v>
      </c>
      <c r="AQV111" s="18">
        <v>1</v>
      </c>
      <c r="AQW111" s="18">
        <v>1</v>
      </c>
      <c r="AQX111" s="18">
        <v>0</v>
      </c>
      <c r="AQY111" s="18">
        <v>0</v>
      </c>
      <c r="AQZ111" s="18">
        <v>0</v>
      </c>
      <c r="ARA111" s="18">
        <v>0</v>
      </c>
      <c r="ARB111" s="18">
        <v>0</v>
      </c>
      <c r="ARC111" s="18">
        <v>0</v>
      </c>
      <c r="ARD111" s="18">
        <v>0</v>
      </c>
      <c r="ARF111" s="18" t="s">
        <v>1343</v>
      </c>
      <c r="ARG111" s="18" t="s">
        <v>1312</v>
      </c>
      <c r="ARH111" s="18">
        <v>0</v>
      </c>
      <c r="ARI111" s="18">
        <v>1</v>
      </c>
      <c r="ARJ111" s="18">
        <v>0</v>
      </c>
      <c r="ARK111" s="18">
        <v>0</v>
      </c>
      <c r="ARL111" s="18">
        <v>0</v>
      </c>
      <c r="ARM111" s="18">
        <v>0</v>
      </c>
      <c r="ARO111" s="18" t="s">
        <v>1372</v>
      </c>
      <c r="ARP111" s="18">
        <v>1</v>
      </c>
      <c r="ARQ111" s="18">
        <v>0</v>
      </c>
      <c r="ARR111" s="18">
        <v>0</v>
      </c>
      <c r="ARS111" s="18">
        <v>0</v>
      </c>
      <c r="ART111" s="18">
        <v>0</v>
      </c>
      <c r="ARU111" s="18">
        <v>0</v>
      </c>
      <c r="ARV111" s="18">
        <v>0</v>
      </c>
      <c r="ARW111" s="18">
        <v>0</v>
      </c>
      <c r="ARX111" s="18">
        <v>0</v>
      </c>
      <c r="ARY111" s="18">
        <v>0</v>
      </c>
      <c r="ASB111" s="18" t="s">
        <v>1383</v>
      </c>
      <c r="ASC111" s="18" t="s">
        <v>1372</v>
      </c>
      <c r="ASD111" s="18">
        <v>1</v>
      </c>
      <c r="ASE111" s="18">
        <v>0</v>
      </c>
      <c r="ASF111" s="18">
        <v>0</v>
      </c>
      <c r="ASG111" s="18">
        <v>0</v>
      </c>
      <c r="ASH111" s="18">
        <v>0</v>
      </c>
      <c r="ASI111" s="18">
        <v>0</v>
      </c>
      <c r="ASJ111" s="18">
        <v>0</v>
      </c>
      <c r="ASK111" s="18">
        <v>0</v>
      </c>
      <c r="ASL111" s="18">
        <v>0</v>
      </c>
      <c r="ASN111" s="18" t="s">
        <v>1372</v>
      </c>
      <c r="ASO111" s="18">
        <v>1</v>
      </c>
      <c r="ASP111" s="18">
        <v>0</v>
      </c>
      <c r="ASQ111" s="18">
        <v>0</v>
      </c>
      <c r="ASR111" s="18">
        <v>0</v>
      </c>
      <c r="ASS111" s="18">
        <v>0</v>
      </c>
      <c r="AST111" s="18">
        <v>0</v>
      </c>
      <c r="ASU111" s="18">
        <v>0</v>
      </c>
      <c r="ASV111" s="18">
        <v>0</v>
      </c>
      <c r="ASW111" s="18">
        <v>0</v>
      </c>
      <c r="ASX111" s="18">
        <v>0</v>
      </c>
      <c r="ASZ111" s="18" t="s">
        <v>1315</v>
      </c>
      <c r="ATA111" s="18">
        <v>0</v>
      </c>
      <c r="ATB111" s="18">
        <v>0</v>
      </c>
      <c r="ATC111" s="18">
        <v>0</v>
      </c>
      <c r="ATD111" s="18">
        <v>0</v>
      </c>
      <c r="ATE111" s="18">
        <v>0</v>
      </c>
      <c r="ATF111" s="18">
        <v>0</v>
      </c>
      <c r="ATG111" s="18">
        <v>0</v>
      </c>
      <c r="ATH111" s="18">
        <v>1</v>
      </c>
      <c r="ATI111" s="18">
        <v>0</v>
      </c>
      <c r="ATK111" s="18" t="s">
        <v>1372</v>
      </c>
      <c r="ATL111" s="18">
        <v>1</v>
      </c>
      <c r="ATM111" s="18">
        <v>0</v>
      </c>
      <c r="ATN111" s="18">
        <v>0</v>
      </c>
      <c r="ATO111" s="18">
        <v>0</v>
      </c>
      <c r="ATP111" s="18">
        <v>0</v>
      </c>
      <c r="ATQ111" s="18">
        <v>0</v>
      </c>
      <c r="ATR111" s="18">
        <v>0</v>
      </c>
      <c r="ATS111" s="18">
        <v>0</v>
      </c>
      <c r="ATT111" s="18">
        <v>0</v>
      </c>
      <c r="ATV111" s="18" t="s">
        <v>1790</v>
      </c>
      <c r="ATZ111" s="18" t="s">
        <v>1344</v>
      </c>
      <c r="AUA111" s="18" t="s">
        <v>1315</v>
      </c>
      <c r="AUI111" s="18">
        <v>434235026</v>
      </c>
      <c r="AUJ111" s="144">
        <v>45077.462129629617</v>
      </c>
      <c r="AUM111" s="18" t="s">
        <v>1319</v>
      </c>
      <c r="AUN111" s="18" t="s">
        <v>1320</v>
      </c>
      <c r="AUO111" s="18" t="s">
        <v>1321</v>
      </c>
    </row>
    <row r="112" spans="1:534 1125:1237">
      <c r="A112" s="18">
        <v>111</v>
      </c>
      <c r="B112" s="18" t="s">
        <v>1935</v>
      </c>
      <c r="C112" s="144">
        <v>45076</v>
      </c>
      <c r="D112" s="18" t="s">
        <v>1891</v>
      </c>
      <c r="E112" s="18" t="s">
        <v>1892</v>
      </c>
      <c r="F112" s="144">
        <v>45076.784617314806</v>
      </c>
      <c r="G112" s="144">
        <v>45077.459150520837</v>
      </c>
      <c r="H112" s="18" t="s">
        <v>1286</v>
      </c>
      <c r="K112" s="18" t="s">
        <v>1893</v>
      </c>
      <c r="L112" s="144">
        <v>45076</v>
      </c>
      <c r="M112" s="18" t="s">
        <v>1894</v>
      </c>
      <c r="N112" s="18" t="s">
        <v>1895</v>
      </c>
      <c r="O112" s="18" t="s">
        <v>1896</v>
      </c>
      <c r="P112" s="18" t="s">
        <v>1291</v>
      </c>
      <c r="S112" s="18" t="s">
        <v>1897</v>
      </c>
      <c r="T112" s="18" t="s">
        <v>1898</v>
      </c>
      <c r="V112" s="18" t="s">
        <v>1294</v>
      </c>
      <c r="X112" s="18" t="s">
        <v>1485</v>
      </c>
      <c r="AA112" s="18" t="s">
        <v>1372</v>
      </c>
      <c r="AB112" s="18">
        <v>0</v>
      </c>
      <c r="AC112" s="18">
        <v>0</v>
      </c>
      <c r="AD112" s="18">
        <v>0</v>
      </c>
      <c r="AE112" s="18">
        <v>1</v>
      </c>
      <c r="AF112" s="18">
        <v>1</v>
      </c>
      <c r="EK112" s="18" t="s">
        <v>1372</v>
      </c>
      <c r="EL112" s="18">
        <v>0</v>
      </c>
      <c r="EM112" s="18">
        <v>0</v>
      </c>
      <c r="EN112" s="18">
        <v>0</v>
      </c>
      <c r="EO112" s="18">
        <v>0</v>
      </c>
      <c r="EP112" s="18">
        <v>1</v>
      </c>
      <c r="EQ112" s="18">
        <v>1</v>
      </c>
      <c r="JB112" s="18" t="s">
        <v>1836</v>
      </c>
      <c r="JC112" s="18">
        <v>1</v>
      </c>
      <c r="JD112" s="18">
        <v>1</v>
      </c>
      <c r="JE112" s="18">
        <v>0</v>
      </c>
      <c r="JF112" s="18">
        <v>0</v>
      </c>
      <c r="JG112" s="18">
        <v>0</v>
      </c>
      <c r="JH112" s="18">
        <v>0</v>
      </c>
      <c r="JI112" s="18">
        <v>0</v>
      </c>
      <c r="JJ112" s="18">
        <v>0</v>
      </c>
      <c r="JK112" s="18">
        <v>0</v>
      </c>
      <c r="JL112" s="18">
        <v>0</v>
      </c>
      <c r="JM112" s="18">
        <v>0</v>
      </c>
      <c r="JN112" s="18">
        <v>0</v>
      </c>
      <c r="JO112" s="18">
        <v>0</v>
      </c>
      <c r="JP112" s="18">
        <v>0</v>
      </c>
      <c r="JQ112" s="18">
        <v>0</v>
      </c>
      <c r="JR112" s="18">
        <v>0</v>
      </c>
      <c r="JS112" s="18">
        <v>2</v>
      </c>
      <c r="JT112" s="18">
        <v>4</v>
      </c>
      <c r="JV112" s="18" t="s">
        <v>1298</v>
      </c>
      <c r="JW112" s="18">
        <v>500</v>
      </c>
      <c r="JX112" s="18" t="s">
        <v>1469</v>
      </c>
      <c r="KA112" s="18">
        <v>30</v>
      </c>
      <c r="KB112" s="18">
        <v>30</v>
      </c>
      <c r="KC112" s="18">
        <v>1</v>
      </c>
      <c r="KD112" s="18">
        <v>40</v>
      </c>
      <c r="KE112" s="18">
        <v>20</v>
      </c>
      <c r="KG112" s="18" t="s">
        <v>1298</v>
      </c>
      <c r="KH112" s="18" t="s">
        <v>1504</v>
      </c>
      <c r="KI112" s="18">
        <v>1</v>
      </c>
      <c r="KJ112" s="18">
        <v>1</v>
      </c>
      <c r="KK112" s="18">
        <v>7500</v>
      </c>
      <c r="KL112" s="18">
        <v>200</v>
      </c>
      <c r="KM112" s="18" t="s">
        <v>1300</v>
      </c>
      <c r="KP112" s="18">
        <v>30</v>
      </c>
      <c r="KQ112" s="18">
        <v>15</v>
      </c>
      <c r="KR112" s="18">
        <v>0</v>
      </c>
      <c r="KS112" s="18">
        <v>50</v>
      </c>
      <c r="KT112" s="18">
        <v>30</v>
      </c>
      <c r="QX112" s="18" t="s">
        <v>1294</v>
      </c>
      <c r="QZ112" s="18" t="s">
        <v>1836</v>
      </c>
      <c r="RA112" s="18">
        <v>1</v>
      </c>
      <c r="RB112" s="18">
        <v>1</v>
      </c>
      <c r="RC112" s="18">
        <v>0</v>
      </c>
      <c r="RD112" s="18">
        <v>0</v>
      </c>
      <c r="RE112" s="18">
        <v>0</v>
      </c>
      <c r="RF112" s="18">
        <v>0</v>
      </c>
      <c r="RG112" s="18">
        <v>0</v>
      </c>
      <c r="RH112" s="18">
        <v>0</v>
      </c>
      <c r="RI112" s="18">
        <v>0</v>
      </c>
      <c r="RJ112" s="18">
        <v>0</v>
      </c>
      <c r="RK112" s="18">
        <v>0</v>
      </c>
      <c r="RL112" s="18">
        <v>0</v>
      </c>
      <c r="RM112" s="18">
        <v>0</v>
      </c>
      <c r="RN112" s="18">
        <v>0</v>
      </c>
      <c r="RO112" s="18">
        <v>0</v>
      </c>
      <c r="RP112" s="18">
        <v>0</v>
      </c>
      <c r="RR112" s="18" t="s">
        <v>1639</v>
      </c>
      <c r="RS112" s="18">
        <v>1</v>
      </c>
      <c r="RT112" s="18">
        <v>0</v>
      </c>
      <c r="RU112" s="18">
        <v>0</v>
      </c>
      <c r="RV112" s="18">
        <v>0</v>
      </c>
      <c r="RW112" s="18">
        <v>1</v>
      </c>
      <c r="RX112" s="18">
        <v>0</v>
      </c>
      <c r="RY112" s="18">
        <v>1</v>
      </c>
      <c r="RZ112" s="18">
        <v>0</v>
      </c>
      <c r="SA112" s="18">
        <v>0</v>
      </c>
      <c r="SB112" s="18">
        <v>0</v>
      </c>
      <c r="SC112" s="18">
        <v>0</v>
      </c>
      <c r="SF112" s="18" t="s">
        <v>1324</v>
      </c>
      <c r="SG112" s="18">
        <v>0</v>
      </c>
      <c r="SH112" s="18">
        <v>1</v>
      </c>
      <c r="SI112" s="18">
        <v>0</v>
      </c>
      <c r="SJ112" s="18">
        <v>0</v>
      </c>
      <c r="SK112" s="18" t="s">
        <v>1836</v>
      </c>
      <c r="SL112" s="18">
        <v>1</v>
      </c>
      <c r="SM112" s="18">
        <v>1</v>
      </c>
      <c r="SN112" s="18">
        <v>0</v>
      </c>
      <c r="SO112" s="18">
        <v>0</v>
      </c>
      <c r="SP112" s="18">
        <v>0</v>
      </c>
      <c r="SQ112" s="18">
        <v>0</v>
      </c>
      <c r="SR112" s="18">
        <v>0</v>
      </c>
      <c r="SS112" s="18">
        <v>0</v>
      </c>
      <c r="ST112" s="18">
        <v>0</v>
      </c>
      <c r="SU112" s="18">
        <v>0</v>
      </c>
      <c r="SV112" s="18">
        <v>0</v>
      </c>
      <c r="SW112" s="18">
        <v>0</v>
      </c>
      <c r="SX112" s="18">
        <v>0</v>
      </c>
      <c r="SY112" s="18">
        <v>0</v>
      </c>
      <c r="SZ112" s="18">
        <v>0</v>
      </c>
      <c r="TA112" s="18">
        <v>0</v>
      </c>
      <c r="TB112" s="18" t="s">
        <v>1427</v>
      </c>
      <c r="TC112" s="18">
        <v>0</v>
      </c>
      <c r="TD112" s="18">
        <v>0</v>
      </c>
      <c r="TE112" s="18">
        <v>0</v>
      </c>
      <c r="TF112" s="18">
        <v>0</v>
      </c>
      <c r="TG112" s="18">
        <v>0</v>
      </c>
      <c r="TH112" s="18">
        <v>1</v>
      </c>
      <c r="TI112" s="18">
        <v>0</v>
      </c>
      <c r="TJ112" s="18">
        <v>0</v>
      </c>
      <c r="TK112" s="18">
        <v>1</v>
      </c>
      <c r="TL112" s="18">
        <v>0</v>
      </c>
      <c r="TM112" s="18">
        <v>0</v>
      </c>
      <c r="TN112" s="18">
        <v>0</v>
      </c>
      <c r="AQG112" s="18" t="s">
        <v>1395</v>
      </c>
      <c r="AQH112" s="18">
        <v>0</v>
      </c>
      <c r="AQI112" s="18">
        <v>0</v>
      </c>
      <c r="AQJ112" s="18">
        <v>1</v>
      </c>
      <c r="AQK112" s="18">
        <v>0</v>
      </c>
      <c r="AQL112" s="18">
        <v>0</v>
      </c>
      <c r="AQM112" s="18">
        <v>0</v>
      </c>
      <c r="AQN112" s="18">
        <v>0</v>
      </c>
      <c r="AQO112" s="18">
        <v>0</v>
      </c>
      <c r="AQP112" s="18">
        <v>0</v>
      </c>
      <c r="AQQ112" s="18">
        <v>0</v>
      </c>
      <c r="AQS112" s="18" t="s">
        <v>1477</v>
      </c>
      <c r="AQT112" s="18">
        <v>0</v>
      </c>
      <c r="AQU112" s="18">
        <v>0</v>
      </c>
      <c r="AQV112" s="18">
        <v>1</v>
      </c>
      <c r="AQW112" s="18">
        <v>1</v>
      </c>
      <c r="AQX112" s="18">
        <v>0</v>
      </c>
      <c r="AQY112" s="18">
        <v>0</v>
      </c>
      <c r="AQZ112" s="18">
        <v>0</v>
      </c>
      <c r="ARA112" s="18">
        <v>0</v>
      </c>
      <c r="ARB112" s="18">
        <v>0</v>
      </c>
      <c r="ARC112" s="18">
        <v>0</v>
      </c>
      <c r="ARD112" s="18">
        <v>0</v>
      </c>
      <c r="ARF112" s="18" t="s">
        <v>1343</v>
      </c>
      <c r="ARG112" s="18" t="s">
        <v>1312</v>
      </c>
      <c r="ARH112" s="18">
        <v>0</v>
      </c>
      <c r="ARI112" s="18">
        <v>1</v>
      </c>
      <c r="ARJ112" s="18">
        <v>0</v>
      </c>
      <c r="ARK112" s="18">
        <v>0</v>
      </c>
      <c r="ARL112" s="18">
        <v>0</v>
      </c>
      <c r="ARM112" s="18">
        <v>0</v>
      </c>
      <c r="ARO112" s="18" t="s">
        <v>1372</v>
      </c>
      <c r="ARP112" s="18">
        <v>1</v>
      </c>
      <c r="ARQ112" s="18">
        <v>0</v>
      </c>
      <c r="ARR112" s="18">
        <v>0</v>
      </c>
      <c r="ARS112" s="18">
        <v>0</v>
      </c>
      <c r="ART112" s="18">
        <v>0</v>
      </c>
      <c r="ARU112" s="18">
        <v>0</v>
      </c>
      <c r="ARV112" s="18">
        <v>0</v>
      </c>
      <c r="ARW112" s="18">
        <v>0</v>
      </c>
      <c r="ARX112" s="18">
        <v>0</v>
      </c>
      <c r="ARY112" s="18">
        <v>0</v>
      </c>
      <c r="ASB112" s="18" t="s">
        <v>1383</v>
      </c>
      <c r="ASC112" s="18" t="s">
        <v>1372</v>
      </c>
      <c r="ASD112" s="18">
        <v>1</v>
      </c>
      <c r="ASE112" s="18">
        <v>0</v>
      </c>
      <c r="ASF112" s="18">
        <v>0</v>
      </c>
      <c r="ASG112" s="18">
        <v>0</v>
      </c>
      <c r="ASH112" s="18">
        <v>0</v>
      </c>
      <c r="ASI112" s="18">
        <v>0</v>
      </c>
      <c r="ASJ112" s="18">
        <v>0</v>
      </c>
      <c r="ASK112" s="18">
        <v>0</v>
      </c>
      <c r="ASL112" s="18">
        <v>0</v>
      </c>
      <c r="ASN112" s="18" t="s">
        <v>1372</v>
      </c>
      <c r="ASO112" s="18">
        <v>1</v>
      </c>
      <c r="ASP112" s="18">
        <v>0</v>
      </c>
      <c r="ASQ112" s="18">
        <v>0</v>
      </c>
      <c r="ASR112" s="18">
        <v>0</v>
      </c>
      <c r="ASS112" s="18">
        <v>0</v>
      </c>
      <c r="AST112" s="18">
        <v>0</v>
      </c>
      <c r="ASU112" s="18">
        <v>0</v>
      </c>
      <c r="ASV112" s="18">
        <v>0</v>
      </c>
      <c r="ASW112" s="18">
        <v>0</v>
      </c>
      <c r="ASX112" s="18">
        <v>0</v>
      </c>
      <c r="ASZ112" s="18" t="s">
        <v>1422</v>
      </c>
      <c r="ATA112" s="18">
        <v>0</v>
      </c>
      <c r="ATB112" s="18">
        <v>0</v>
      </c>
      <c r="ATC112" s="18">
        <v>0</v>
      </c>
      <c r="ATD112" s="18">
        <v>0</v>
      </c>
      <c r="ATE112" s="18">
        <v>1</v>
      </c>
      <c r="ATF112" s="18">
        <v>0</v>
      </c>
      <c r="ATG112" s="18">
        <v>0</v>
      </c>
      <c r="ATH112" s="18">
        <v>0</v>
      </c>
      <c r="ATI112" s="18">
        <v>0</v>
      </c>
      <c r="ATK112" s="18" t="s">
        <v>1315</v>
      </c>
      <c r="ATL112" s="18">
        <v>0</v>
      </c>
      <c r="ATM112" s="18">
        <v>0</v>
      </c>
      <c r="ATN112" s="18">
        <v>0</v>
      </c>
      <c r="ATO112" s="18">
        <v>0</v>
      </c>
      <c r="ATP112" s="18">
        <v>0</v>
      </c>
      <c r="ATQ112" s="18">
        <v>0</v>
      </c>
      <c r="ATR112" s="18">
        <v>0</v>
      </c>
      <c r="ATS112" s="18">
        <v>0</v>
      </c>
      <c r="ATT112" s="18">
        <v>1</v>
      </c>
      <c r="ATV112" s="18" t="s">
        <v>1336</v>
      </c>
      <c r="ATW112" s="18" t="s">
        <v>1314</v>
      </c>
      <c r="ATZ112" s="18" t="s">
        <v>1336</v>
      </c>
      <c r="AUA112" s="18" t="s">
        <v>1314</v>
      </c>
      <c r="AUI112" s="18">
        <v>434235037</v>
      </c>
      <c r="AUJ112" s="144">
        <v>45077.462141203709</v>
      </c>
      <c r="AUM112" s="18" t="s">
        <v>1319</v>
      </c>
      <c r="AUN112" s="18" t="s">
        <v>1320</v>
      </c>
      <c r="AUO112" s="18" t="s">
        <v>1321</v>
      </c>
    </row>
    <row r="113" spans="1:534 1125:1237">
      <c r="A113" s="18">
        <v>112</v>
      </c>
      <c r="B113" s="18" t="s">
        <v>1936</v>
      </c>
      <c r="C113" s="144">
        <v>45077</v>
      </c>
      <c r="D113" s="18" t="s">
        <v>1817</v>
      </c>
      <c r="E113" s="18" t="s">
        <v>1883</v>
      </c>
      <c r="F113" s="144">
        <v>45077.51564493055</v>
      </c>
      <c r="G113" s="144">
        <v>45077.548631990743</v>
      </c>
      <c r="H113" s="18" t="s">
        <v>1286</v>
      </c>
      <c r="K113" s="18" t="s">
        <v>1777</v>
      </c>
      <c r="L113" s="144">
        <v>45077</v>
      </c>
      <c r="M113" s="18" t="s">
        <v>1819</v>
      </c>
      <c r="N113" s="18" t="s">
        <v>1820</v>
      </c>
      <c r="O113" s="18" t="s">
        <v>1821</v>
      </c>
      <c r="P113" s="18" t="s">
        <v>1291</v>
      </c>
      <c r="S113" s="18" t="s">
        <v>1781</v>
      </c>
      <c r="T113" s="18" t="s">
        <v>1822</v>
      </c>
      <c r="V113" s="18" t="s">
        <v>1294</v>
      </c>
      <c r="X113" s="18" t="s">
        <v>1295</v>
      </c>
      <c r="AA113" s="18" t="s">
        <v>1372</v>
      </c>
      <c r="AB113" s="18">
        <v>0</v>
      </c>
      <c r="AC113" s="18">
        <v>0</v>
      </c>
      <c r="AD113" s="18">
        <v>0</v>
      </c>
      <c r="AE113" s="18">
        <v>1</v>
      </c>
      <c r="AF113" s="18">
        <v>1</v>
      </c>
      <c r="EK113" s="18" t="s">
        <v>1937</v>
      </c>
      <c r="EL113" s="18">
        <v>0</v>
      </c>
      <c r="EM113" s="18">
        <v>0</v>
      </c>
      <c r="EN113" s="18">
        <v>1</v>
      </c>
      <c r="EO113" s="18">
        <v>1</v>
      </c>
      <c r="EP113" s="18">
        <v>0</v>
      </c>
      <c r="EQ113" s="18">
        <v>2</v>
      </c>
      <c r="FO113" s="18" t="s">
        <v>1467</v>
      </c>
      <c r="FP113" s="18">
        <v>1000</v>
      </c>
      <c r="FQ113" s="18" t="s">
        <v>1300</v>
      </c>
      <c r="FT113" s="18">
        <v>90</v>
      </c>
      <c r="FU113" s="18">
        <v>60</v>
      </c>
      <c r="FV113" s="18">
        <v>0</v>
      </c>
      <c r="FW113" s="18">
        <v>300</v>
      </c>
      <c r="FX113" s="18">
        <v>500</v>
      </c>
      <c r="FZ113" s="18" t="s">
        <v>1467</v>
      </c>
      <c r="GA113" s="18">
        <v>2500</v>
      </c>
      <c r="GB113" s="18" t="s">
        <v>1469</v>
      </c>
      <c r="GE113" s="18">
        <v>35</v>
      </c>
      <c r="GF113" s="18">
        <v>60</v>
      </c>
      <c r="GG113" s="18">
        <v>1</v>
      </c>
      <c r="GH113" s="18">
        <v>400</v>
      </c>
      <c r="GI113" s="18">
        <v>500</v>
      </c>
      <c r="GK113" s="18" t="s">
        <v>1314</v>
      </c>
      <c r="HH113" s="18" t="s">
        <v>1333</v>
      </c>
      <c r="HI113" s="18">
        <v>1</v>
      </c>
      <c r="HJ113" s="18">
        <v>0</v>
      </c>
      <c r="HK113" s="18">
        <v>0</v>
      </c>
      <c r="HL113" s="18">
        <v>0</v>
      </c>
      <c r="JB113" s="18" t="s">
        <v>1938</v>
      </c>
      <c r="JC113" s="18">
        <v>0</v>
      </c>
      <c r="JD113" s="18">
        <v>0</v>
      </c>
      <c r="JE113" s="18">
        <v>0</v>
      </c>
      <c r="JF113" s="18">
        <v>0</v>
      </c>
      <c r="JG113" s="18">
        <v>0</v>
      </c>
      <c r="JH113" s="18">
        <v>1</v>
      </c>
      <c r="JI113" s="18">
        <v>0</v>
      </c>
      <c r="JJ113" s="18">
        <v>1</v>
      </c>
      <c r="JK113" s="18">
        <v>1</v>
      </c>
      <c r="JL113" s="18">
        <v>0</v>
      </c>
      <c r="JM113" s="18">
        <v>1</v>
      </c>
      <c r="JN113" s="18">
        <v>1</v>
      </c>
      <c r="JO113" s="18">
        <v>1</v>
      </c>
      <c r="JP113" s="18">
        <v>1</v>
      </c>
      <c r="JQ113" s="18">
        <v>0</v>
      </c>
      <c r="JR113" s="18">
        <v>0</v>
      </c>
      <c r="JS113" s="18">
        <v>7</v>
      </c>
      <c r="JT113" s="18">
        <v>10</v>
      </c>
      <c r="MI113" s="18" t="s">
        <v>1467</v>
      </c>
      <c r="MJ113" s="18">
        <v>800</v>
      </c>
      <c r="MK113" s="18" t="s">
        <v>1300</v>
      </c>
      <c r="MN113" s="18">
        <v>60</v>
      </c>
      <c r="MO113" s="18">
        <v>35</v>
      </c>
      <c r="MP113" s="18">
        <v>0</v>
      </c>
      <c r="MQ113" s="18">
        <v>100</v>
      </c>
      <c r="MR113" s="18">
        <v>100</v>
      </c>
      <c r="NE113" s="18" t="s">
        <v>1467</v>
      </c>
      <c r="NF113" s="18" t="s">
        <v>1643</v>
      </c>
      <c r="NG113" s="18">
        <v>1</v>
      </c>
      <c r="NH113" s="18">
        <v>1</v>
      </c>
      <c r="NI113" s="18">
        <v>1</v>
      </c>
      <c r="NJ113" s="18">
        <v>1000</v>
      </c>
      <c r="NK113" s="18">
        <v>1000</v>
      </c>
      <c r="NL113" s="18">
        <v>1250</v>
      </c>
      <c r="NM113" s="18" t="s">
        <v>1300</v>
      </c>
      <c r="NP113" s="18">
        <v>30</v>
      </c>
      <c r="NQ113" s="18">
        <v>60</v>
      </c>
      <c r="NR113" s="18">
        <v>1</v>
      </c>
      <c r="NS113" s="18">
        <v>1000</v>
      </c>
      <c r="NT113" s="18">
        <v>1500</v>
      </c>
      <c r="NV113" s="18" t="s">
        <v>1467</v>
      </c>
      <c r="NW113" s="18">
        <v>2000</v>
      </c>
      <c r="NX113" s="18" t="s">
        <v>1300</v>
      </c>
      <c r="OA113" s="18">
        <v>60</v>
      </c>
      <c r="OB113" s="18">
        <v>60</v>
      </c>
      <c r="OC113" s="18">
        <v>1</v>
      </c>
      <c r="OD113" s="18">
        <v>100</v>
      </c>
      <c r="OE113" s="18">
        <v>200</v>
      </c>
      <c r="OR113" s="18" t="s">
        <v>1467</v>
      </c>
      <c r="OS113" s="18">
        <v>1500</v>
      </c>
      <c r="OT113" s="18" t="s">
        <v>1469</v>
      </c>
      <c r="OW113" s="18">
        <v>30</v>
      </c>
      <c r="OX113" s="18">
        <v>60</v>
      </c>
      <c r="OY113" s="18">
        <v>1</v>
      </c>
      <c r="OZ113" s="18">
        <v>100</v>
      </c>
      <c r="PA113" s="18">
        <v>150</v>
      </c>
      <c r="PC113" s="18" t="s">
        <v>1298</v>
      </c>
      <c r="PD113" s="18">
        <v>1750</v>
      </c>
      <c r="PE113" s="18" t="s">
        <v>1300</v>
      </c>
      <c r="PH113" s="18">
        <v>50</v>
      </c>
      <c r="PI113" s="18">
        <v>60</v>
      </c>
      <c r="PJ113" s="18">
        <v>1</v>
      </c>
      <c r="PK113" s="18">
        <v>100</v>
      </c>
      <c r="PL113" s="18">
        <v>300</v>
      </c>
      <c r="PN113" s="18" t="s">
        <v>1467</v>
      </c>
      <c r="PO113" s="18">
        <v>750</v>
      </c>
      <c r="PP113" s="18" t="s">
        <v>1300</v>
      </c>
      <c r="PS113" s="18">
        <v>35</v>
      </c>
      <c r="PT113" s="18">
        <v>60</v>
      </c>
      <c r="PU113" s="18">
        <v>1</v>
      </c>
      <c r="PV113" s="18">
        <v>150</v>
      </c>
      <c r="PW113" s="18">
        <v>200</v>
      </c>
      <c r="PY113" s="18" t="s">
        <v>1467</v>
      </c>
      <c r="PZ113" s="18" t="s">
        <v>1294</v>
      </c>
      <c r="QA113" s="18">
        <v>4500</v>
      </c>
      <c r="QD113" s="18" t="s">
        <v>1469</v>
      </c>
      <c r="QG113" s="18">
        <v>60</v>
      </c>
      <c r="QH113" s="18">
        <v>30</v>
      </c>
      <c r="QI113" s="18">
        <v>0</v>
      </c>
      <c r="QJ113" s="18">
        <v>200</v>
      </c>
      <c r="QK113" s="18">
        <v>300</v>
      </c>
      <c r="QX113" s="18" t="s">
        <v>1314</v>
      </c>
      <c r="SF113" s="18" t="s">
        <v>1333</v>
      </c>
      <c r="SG113" s="18">
        <v>1</v>
      </c>
      <c r="SH113" s="18">
        <v>0</v>
      </c>
      <c r="SI113" s="18">
        <v>0</v>
      </c>
      <c r="SJ113" s="18">
        <v>0</v>
      </c>
      <c r="AQG113" s="18" t="s">
        <v>1372</v>
      </c>
      <c r="AQH113" s="18">
        <v>1</v>
      </c>
      <c r="AQI113" s="18">
        <v>0</v>
      </c>
      <c r="AQJ113" s="18">
        <v>0</v>
      </c>
      <c r="AQK113" s="18">
        <v>0</v>
      </c>
      <c r="AQL113" s="18">
        <v>0</v>
      </c>
      <c r="AQM113" s="18">
        <v>0</v>
      </c>
      <c r="AQN113" s="18">
        <v>0</v>
      </c>
      <c r="AQO113" s="18">
        <v>0</v>
      </c>
      <c r="AQP113" s="18">
        <v>0</v>
      </c>
      <c r="AQQ113" s="18">
        <v>0</v>
      </c>
      <c r="AQS113" s="18" t="s">
        <v>1414</v>
      </c>
      <c r="AQT113" s="18">
        <v>1</v>
      </c>
      <c r="AQU113" s="18">
        <v>0</v>
      </c>
      <c r="AQV113" s="18">
        <v>0</v>
      </c>
      <c r="AQW113" s="18">
        <v>1</v>
      </c>
      <c r="AQX113" s="18">
        <v>0</v>
      </c>
      <c r="AQY113" s="18">
        <v>0</v>
      </c>
      <c r="AQZ113" s="18">
        <v>0</v>
      </c>
      <c r="ARA113" s="18">
        <v>0</v>
      </c>
      <c r="ARB113" s="18">
        <v>0</v>
      </c>
      <c r="ARC113" s="18">
        <v>0</v>
      </c>
      <c r="ARD113" s="18">
        <v>0</v>
      </c>
      <c r="ARF113" s="18" t="s">
        <v>1328</v>
      </c>
      <c r="ARG113" s="18" t="s">
        <v>1314</v>
      </c>
      <c r="ARH113" s="18">
        <v>1</v>
      </c>
      <c r="ARI113" s="18">
        <v>0</v>
      </c>
      <c r="ARJ113" s="18">
        <v>0</v>
      </c>
      <c r="ARK113" s="18">
        <v>0</v>
      </c>
      <c r="ARL113" s="18">
        <v>0</v>
      </c>
      <c r="ARM113" s="18">
        <v>0</v>
      </c>
      <c r="ARN113" s="18" t="s">
        <v>1294</v>
      </c>
      <c r="ARO113" s="18" t="s">
        <v>1372</v>
      </c>
      <c r="ARP113" s="18">
        <v>1</v>
      </c>
      <c r="ARQ113" s="18">
        <v>0</v>
      </c>
      <c r="ARR113" s="18">
        <v>0</v>
      </c>
      <c r="ARS113" s="18">
        <v>0</v>
      </c>
      <c r="ART113" s="18">
        <v>0</v>
      </c>
      <c r="ARU113" s="18">
        <v>0</v>
      </c>
      <c r="ARV113" s="18">
        <v>0</v>
      </c>
      <c r="ARW113" s="18">
        <v>0</v>
      </c>
      <c r="ARX113" s="18">
        <v>0</v>
      </c>
      <c r="ARY113" s="18">
        <v>0</v>
      </c>
      <c r="ASB113" s="18" t="s">
        <v>1383</v>
      </c>
      <c r="ASC113" s="18" t="s">
        <v>1372</v>
      </c>
      <c r="ASD113" s="18">
        <v>1</v>
      </c>
      <c r="ASE113" s="18">
        <v>0</v>
      </c>
      <c r="ASF113" s="18">
        <v>0</v>
      </c>
      <c r="ASG113" s="18">
        <v>0</v>
      </c>
      <c r="ASH113" s="18">
        <v>0</v>
      </c>
      <c r="ASI113" s="18">
        <v>0</v>
      </c>
      <c r="ASJ113" s="18">
        <v>0</v>
      </c>
      <c r="ASK113" s="18">
        <v>0</v>
      </c>
      <c r="ASL113" s="18">
        <v>0</v>
      </c>
      <c r="ASN113" s="18" t="s">
        <v>1372</v>
      </c>
      <c r="ASO113" s="18">
        <v>1</v>
      </c>
      <c r="ASP113" s="18">
        <v>0</v>
      </c>
      <c r="ASQ113" s="18">
        <v>0</v>
      </c>
      <c r="ASR113" s="18">
        <v>0</v>
      </c>
      <c r="ASS113" s="18">
        <v>0</v>
      </c>
      <c r="AST113" s="18">
        <v>0</v>
      </c>
      <c r="ASU113" s="18">
        <v>0</v>
      </c>
      <c r="ASV113" s="18">
        <v>0</v>
      </c>
      <c r="ASW113" s="18">
        <v>0</v>
      </c>
      <c r="ASX113" s="18">
        <v>0</v>
      </c>
      <c r="ASZ113" s="18" t="s">
        <v>1372</v>
      </c>
      <c r="ATA113" s="18">
        <v>1</v>
      </c>
      <c r="ATB113" s="18">
        <v>0</v>
      </c>
      <c r="ATC113" s="18">
        <v>0</v>
      </c>
      <c r="ATD113" s="18">
        <v>0</v>
      </c>
      <c r="ATE113" s="18">
        <v>0</v>
      </c>
      <c r="ATF113" s="18">
        <v>0</v>
      </c>
      <c r="ATG113" s="18">
        <v>0</v>
      </c>
      <c r="ATH113" s="18">
        <v>0</v>
      </c>
      <c r="ATI113" s="18">
        <v>0</v>
      </c>
      <c r="ATK113" s="18" t="s">
        <v>1873</v>
      </c>
      <c r="ATL113" s="18">
        <v>0</v>
      </c>
      <c r="ATM113" s="18">
        <v>0</v>
      </c>
      <c r="ATN113" s="18">
        <v>1</v>
      </c>
      <c r="ATO113" s="18">
        <v>0</v>
      </c>
      <c r="ATP113" s="18">
        <v>0</v>
      </c>
      <c r="ATQ113" s="18">
        <v>0</v>
      </c>
      <c r="ATR113" s="18">
        <v>0</v>
      </c>
      <c r="ATS113" s="18">
        <v>0</v>
      </c>
      <c r="ATT113" s="18">
        <v>0</v>
      </c>
      <c r="ATV113" s="18" t="s">
        <v>1573</v>
      </c>
      <c r="ATW113" s="18" t="s">
        <v>1294</v>
      </c>
      <c r="ATX113" s="18" t="s">
        <v>1939</v>
      </c>
      <c r="ATZ113" s="18" t="s">
        <v>1510</v>
      </c>
      <c r="AUA113" s="18" t="s">
        <v>1294</v>
      </c>
      <c r="AUB113" s="18" t="s">
        <v>1940</v>
      </c>
      <c r="AUD113" s="18" t="s">
        <v>1338</v>
      </c>
      <c r="AUF113" s="18" t="s">
        <v>1338</v>
      </c>
      <c r="AUI113" s="18">
        <v>434414927</v>
      </c>
      <c r="AUJ113" s="144">
        <v>45077.680069444439</v>
      </c>
      <c r="AUM113" s="18" t="s">
        <v>1319</v>
      </c>
      <c r="AUN113" s="18" t="s">
        <v>1320</v>
      </c>
      <c r="AUO113" s="18" t="s">
        <v>1321</v>
      </c>
    </row>
    <row r="114" spans="1:534 1125:1237">
      <c r="A114" s="18">
        <v>113</v>
      </c>
      <c r="B114" s="18" t="s">
        <v>1941</v>
      </c>
      <c r="C114" s="144">
        <v>45077</v>
      </c>
      <c r="D114" s="18" t="s">
        <v>1817</v>
      </c>
      <c r="E114" s="18" t="s">
        <v>1818</v>
      </c>
      <c r="F114" s="144">
        <v>45077.427085266201</v>
      </c>
      <c r="G114" s="144">
        <v>45077.437169247693</v>
      </c>
      <c r="H114" s="18" t="s">
        <v>1286</v>
      </c>
      <c r="K114" s="18" t="s">
        <v>1777</v>
      </c>
      <c r="L114" s="144">
        <v>45077</v>
      </c>
      <c r="M114" s="18" t="s">
        <v>1819</v>
      </c>
      <c r="N114" s="18" t="s">
        <v>1820</v>
      </c>
      <c r="O114" s="18" t="s">
        <v>1821</v>
      </c>
      <c r="P114" s="18" t="s">
        <v>1291</v>
      </c>
      <c r="S114" s="18" t="s">
        <v>1781</v>
      </c>
      <c r="T114" s="18" t="s">
        <v>1822</v>
      </c>
      <c r="V114" s="18" t="s">
        <v>1294</v>
      </c>
      <c r="X114" s="18" t="s">
        <v>1485</v>
      </c>
      <c r="AA114" s="18" t="s">
        <v>1372</v>
      </c>
      <c r="AB114" s="18">
        <v>0</v>
      </c>
      <c r="AC114" s="18">
        <v>0</v>
      </c>
      <c r="AD114" s="18">
        <v>0</v>
      </c>
      <c r="AE114" s="18">
        <v>1</v>
      </c>
      <c r="AF114" s="18">
        <v>1</v>
      </c>
      <c r="EK114" s="18" t="s">
        <v>1372</v>
      </c>
      <c r="EL114" s="18">
        <v>0</v>
      </c>
      <c r="EM114" s="18">
        <v>0</v>
      </c>
      <c r="EN114" s="18">
        <v>0</v>
      </c>
      <c r="EO114" s="18">
        <v>0</v>
      </c>
      <c r="EP114" s="18">
        <v>1</v>
      </c>
      <c r="EQ114" s="18">
        <v>1</v>
      </c>
      <c r="JB114" s="18" t="s">
        <v>1942</v>
      </c>
      <c r="JC114" s="18">
        <v>0</v>
      </c>
      <c r="JD114" s="18">
        <v>0</v>
      </c>
      <c r="JE114" s="18">
        <v>0</v>
      </c>
      <c r="JF114" s="18">
        <v>0</v>
      </c>
      <c r="JG114" s="18">
        <v>0</v>
      </c>
      <c r="JH114" s="18">
        <v>0</v>
      </c>
      <c r="JI114" s="18">
        <v>0</v>
      </c>
      <c r="JJ114" s="18">
        <v>1</v>
      </c>
      <c r="JK114" s="18">
        <v>1</v>
      </c>
      <c r="JL114" s="18">
        <v>0</v>
      </c>
      <c r="JM114" s="18">
        <v>0</v>
      </c>
      <c r="JN114" s="18">
        <v>0</v>
      </c>
      <c r="JO114" s="18">
        <v>0</v>
      </c>
      <c r="JP114" s="18">
        <v>0</v>
      </c>
      <c r="JQ114" s="18">
        <v>0</v>
      </c>
      <c r="JR114" s="18">
        <v>0</v>
      </c>
      <c r="JS114" s="18">
        <v>2</v>
      </c>
      <c r="JT114" s="18">
        <v>4</v>
      </c>
      <c r="NE114" s="18" t="s">
        <v>1467</v>
      </c>
      <c r="NF114" s="18" t="s">
        <v>1643</v>
      </c>
      <c r="NG114" s="18">
        <v>1</v>
      </c>
      <c r="NH114" s="18">
        <v>1</v>
      </c>
      <c r="NI114" s="18">
        <v>1</v>
      </c>
      <c r="NJ114" s="18">
        <v>650</v>
      </c>
      <c r="NK114" s="18">
        <v>1250</v>
      </c>
      <c r="NL114" s="18">
        <v>2250</v>
      </c>
      <c r="NM114" s="18" t="s">
        <v>1300</v>
      </c>
      <c r="NP114" s="18">
        <v>45</v>
      </c>
      <c r="NQ114" s="18">
        <v>3</v>
      </c>
      <c r="NR114" s="18">
        <v>0</v>
      </c>
      <c r="NS114" s="18">
        <v>2500</v>
      </c>
      <c r="NT114" s="18">
        <v>1500</v>
      </c>
      <c r="NV114" s="18" t="s">
        <v>1467</v>
      </c>
      <c r="NW114" s="18">
        <v>2000</v>
      </c>
      <c r="NX114" s="18" t="s">
        <v>1300</v>
      </c>
      <c r="OA114" s="18">
        <v>21</v>
      </c>
      <c r="OB114" s="18">
        <v>3</v>
      </c>
      <c r="OC114" s="18">
        <v>0</v>
      </c>
      <c r="OD114" s="18">
        <v>1500</v>
      </c>
      <c r="OE114" s="18">
        <v>1000</v>
      </c>
      <c r="QX114" s="18" t="s">
        <v>1314</v>
      </c>
      <c r="SF114" s="18" t="s">
        <v>1324</v>
      </c>
      <c r="SG114" s="18">
        <v>0</v>
      </c>
      <c r="SH114" s="18">
        <v>1</v>
      </c>
      <c r="SI114" s="18">
        <v>0</v>
      </c>
      <c r="SJ114" s="18">
        <v>0</v>
      </c>
      <c r="SK114" s="18" t="s">
        <v>1942</v>
      </c>
      <c r="SL114" s="18">
        <v>0</v>
      </c>
      <c r="SM114" s="18">
        <v>0</v>
      </c>
      <c r="SN114" s="18">
        <v>0</v>
      </c>
      <c r="SO114" s="18">
        <v>0</v>
      </c>
      <c r="SP114" s="18">
        <v>0</v>
      </c>
      <c r="SQ114" s="18">
        <v>0</v>
      </c>
      <c r="SR114" s="18">
        <v>0</v>
      </c>
      <c r="SS114" s="18">
        <v>1</v>
      </c>
      <c r="ST114" s="18">
        <v>1</v>
      </c>
      <c r="SU114" s="18">
        <v>0</v>
      </c>
      <c r="SV114" s="18">
        <v>0</v>
      </c>
      <c r="SW114" s="18">
        <v>0</v>
      </c>
      <c r="SX114" s="18">
        <v>0</v>
      </c>
      <c r="SY114" s="18">
        <v>0</v>
      </c>
      <c r="SZ114" s="18">
        <v>0</v>
      </c>
      <c r="TA114" s="18">
        <v>0</v>
      </c>
      <c r="TB114" s="18" t="s">
        <v>1491</v>
      </c>
      <c r="TC114" s="18">
        <v>1</v>
      </c>
      <c r="TD114" s="18">
        <v>0</v>
      </c>
      <c r="TE114" s="18">
        <v>0</v>
      </c>
      <c r="TF114" s="18">
        <v>0</v>
      </c>
      <c r="TG114" s="18">
        <v>0</v>
      </c>
      <c r="TH114" s="18">
        <v>1</v>
      </c>
      <c r="TI114" s="18">
        <v>0</v>
      </c>
      <c r="TJ114" s="18">
        <v>0</v>
      </c>
      <c r="TK114" s="18">
        <v>1</v>
      </c>
      <c r="TL114" s="18">
        <v>0</v>
      </c>
      <c r="TM114" s="18">
        <v>0</v>
      </c>
      <c r="TN114" s="18">
        <v>0</v>
      </c>
      <c r="AQG114" s="18" t="s">
        <v>1372</v>
      </c>
      <c r="AQH114" s="18">
        <v>1</v>
      </c>
      <c r="AQI114" s="18">
        <v>0</v>
      </c>
      <c r="AQJ114" s="18">
        <v>0</v>
      </c>
      <c r="AQK114" s="18">
        <v>0</v>
      </c>
      <c r="AQL114" s="18">
        <v>0</v>
      </c>
      <c r="AQM114" s="18">
        <v>0</v>
      </c>
      <c r="AQN114" s="18">
        <v>0</v>
      </c>
      <c r="AQO114" s="18">
        <v>0</v>
      </c>
      <c r="AQP114" s="18">
        <v>0</v>
      </c>
      <c r="AQQ114" s="18">
        <v>0</v>
      </c>
      <c r="AQS114" s="18" t="s">
        <v>1825</v>
      </c>
      <c r="AQT114" s="18">
        <v>0</v>
      </c>
      <c r="AQU114" s="18">
        <v>0</v>
      </c>
      <c r="AQV114" s="18">
        <v>1</v>
      </c>
      <c r="AQW114" s="18">
        <v>1</v>
      </c>
      <c r="AQX114" s="18">
        <v>0</v>
      </c>
      <c r="AQY114" s="18">
        <v>0</v>
      </c>
      <c r="AQZ114" s="18">
        <v>0</v>
      </c>
      <c r="ARA114" s="18">
        <v>0</v>
      </c>
      <c r="ARB114" s="18">
        <v>0</v>
      </c>
      <c r="ARC114" s="18">
        <v>0</v>
      </c>
      <c r="ARD114" s="18">
        <v>0</v>
      </c>
      <c r="ARF114" s="18" t="s">
        <v>1328</v>
      </c>
      <c r="ARG114" s="18" t="s">
        <v>1314</v>
      </c>
      <c r="ARH114" s="18">
        <v>1</v>
      </c>
      <c r="ARI114" s="18">
        <v>0</v>
      </c>
      <c r="ARJ114" s="18">
        <v>0</v>
      </c>
      <c r="ARK114" s="18">
        <v>0</v>
      </c>
      <c r="ARL114" s="18">
        <v>0</v>
      </c>
      <c r="ARM114" s="18">
        <v>0</v>
      </c>
      <c r="ARO114" s="18" t="s">
        <v>1372</v>
      </c>
      <c r="ARP114" s="18">
        <v>1</v>
      </c>
      <c r="ARQ114" s="18">
        <v>0</v>
      </c>
      <c r="ARR114" s="18">
        <v>0</v>
      </c>
      <c r="ARS114" s="18">
        <v>0</v>
      </c>
      <c r="ART114" s="18">
        <v>0</v>
      </c>
      <c r="ARU114" s="18">
        <v>0</v>
      </c>
      <c r="ARV114" s="18">
        <v>0</v>
      </c>
      <c r="ARW114" s="18">
        <v>0</v>
      </c>
      <c r="ARX114" s="18">
        <v>0</v>
      </c>
      <c r="ARY114" s="18">
        <v>0</v>
      </c>
      <c r="ASB114" s="18" t="s">
        <v>1383</v>
      </c>
      <c r="ASC114" s="18" t="s">
        <v>1372</v>
      </c>
      <c r="ASD114" s="18">
        <v>1</v>
      </c>
      <c r="ASE114" s="18">
        <v>0</v>
      </c>
      <c r="ASF114" s="18">
        <v>0</v>
      </c>
      <c r="ASG114" s="18">
        <v>0</v>
      </c>
      <c r="ASH114" s="18">
        <v>0</v>
      </c>
      <c r="ASI114" s="18">
        <v>0</v>
      </c>
      <c r="ASJ114" s="18">
        <v>0</v>
      </c>
      <c r="ASK114" s="18">
        <v>0</v>
      </c>
      <c r="ASL114" s="18">
        <v>0</v>
      </c>
      <c r="ASN114" s="18" t="s">
        <v>1372</v>
      </c>
      <c r="ASO114" s="18">
        <v>1</v>
      </c>
      <c r="ASP114" s="18">
        <v>0</v>
      </c>
      <c r="ASQ114" s="18">
        <v>0</v>
      </c>
      <c r="ASR114" s="18">
        <v>0</v>
      </c>
      <c r="ASS114" s="18">
        <v>0</v>
      </c>
      <c r="AST114" s="18">
        <v>0</v>
      </c>
      <c r="ASU114" s="18">
        <v>0</v>
      </c>
      <c r="ASV114" s="18">
        <v>0</v>
      </c>
      <c r="ASW114" s="18">
        <v>0</v>
      </c>
      <c r="ASX114" s="18">
        <v>0</v>
      </c>
      <c r="ASZ114" s="18" t="s">
        <v>1372</v>
      </c>
      <c r="ATA114" s="18">
        <v>1</v>
      </c>
      <c r="ATB114" s="18">
        <v>0</v>
      </c>
      <c r="ATC114" s="18">
        <v>0</v>
      </c>
      <c r="ATD114" s="18">
        <v>0</v>
      </c>
      <c r="ATE114" s="18">
        <v>0</v>
      </c>
      <c r="ATF114" s="18">
        <v>0</v>
      </c>
      <c r="ATG114" s="18">
        <v>0</v>
      </c>
      <c r="ATH114" s="18">
        <v>0</v>
      </c>
      <c r="ATI114" s="18">
        <v>0</v>
      </c>
      <c r="ATK114" s="18" t="s">
        <v>1372</v>
      </c>
      <c r="ATL114" s="18">
        <v>1</v>
      </c>
      <c r="ATM114" s="18">
        <v>0</v>
      </c>
      <c r="ATN114" s="18">
        <v>0</v>
      </c>
      <c r="ATO114" s="18">
        <v>0</v>
      </c>
      <c r="ATP114" s="18">
        <v>0</v>
      </c>
      <c r="ATQ114" s="18">
        <v>0</v>
      </c>
      <c r="ATR114" s="18">
        <v>0</v>
      </c>
      <c r="ATS114" s="18">
        <v>0</v>
      </c>
      <c r="ATT114" s="18">
        <v>0</v>
      </c>
      <c r="ATV114" s="18" t="s">
        <v>1316</v>
      </c>
      <c r="ATW114" s="18" t="s">
        <v>1294</v>
      </c>
      <c r="ATY114" s="18" t="s">
        <v>1838</v>
      </c>
      <c r="ATZ114" s="18" t="s">
        <v>1336</v>
      </c>
      <c r="AUA114" s="18" t="s">
        <v>1294</v>
      </c>
      <c r="AUC114" s="18" t="s">
        <v>1838</v>
      </c>
      <c r="AUD114" s="18" t="s">
        <v>1943</v>
      </c>
      <c r="AUF114" s="18" t="s">
        <v>1338</v>
      </c>
      <c r="AUI114" s="18">
        <v>434420523</v>
      </c>
      <c r="AUJ114" s="144">
        <v>45077.688634259262</v>
      </c>
      <c r="AUM114" s="18" t="s">
        <v>1319</v>
      </c>
      <c r="AUN114" s="18" t="s">
        <v>1320</v>
      </c>
      <c r="AUO114" s="18" t="s">
        <v>1321</v>
      </c>
    </row>
    <row r="115" spans="1:534 1125:1237">
      <c r="A115" s="18">
        <v>114</v>
      </c>
      <c r="B115" s="18" t="s">
        <v>1944</v>
      </c>
      <c r="C115" s="144">
        <v>45077</v>
      </c>
      <c r="D115" s="18" t="s">
        <v>1817</v>
      </c>
      <c r="E115" s="18" t="s">
        <v>1818</v>
      </c>
      <c r="F115" s="144">
        <v>45077.442430706018</v>
      </c>
      <c r="G115" s="144">
        <v>45077.44987733796</v>
      </c>
      <c r="H115" s="18" t="s">
        <v>1286</v>
      </c>
      <c r="K115" s="18" t="s">
        <v>1777</v>
      </c>
      <c r="L115" s="144">
        <v>45077</v>
      </c>
      <c r="M115" s="18" t="s">
        <v>1819</v>
      </c>
      <c r="N115" s="18" t="s">
        <v>1820</v>
      </c>
      <c r="O115" s="18" t="s">
        <v>1821</v>
      </c>
      <c r="P115" s="18" t="s">
        <v>1291</v>
      </c>
      <c r="S115" s="18" t="s">
        <v>1781</v>
      </c>
      <c r="T115" s="18" t="s">
        <v>1822</v>
      </c>
      <c r="V115" s="18" t="s">
        <v>1294</v>
      </c>
      <c r="X115" s="18" t="s">
        <v>1485</v>
      </c>
      <c r="AA115" s="18" t="s">
        <v>1412</v>
      </c>
      <c r="AB115" s="18">
        <v>0</v>
      </c>
      <c r="AC115" s="18">
        <v>0</v>
      </c>
      <c r="AD115" s="18">
        <v>1</v>
      </c>
      <c r="AE115" s="18">
        <v>0</v>
      </c>
      <c r="AF115" s="18">
        <v>1</v>
      </c>
      <c r="BH115" s="18" t="s">
        <v>1467</v>
      </c>
      <c r="BI115" s="18" t="s">
        <v>1499</v>
      </c>
      <c r="BJ115" s="18">
        <v>1</v>
      </c>
      <c r="BK115" s="18">
        <v>1</v>
      </c>
      <c r="BL115" s="18">
        <v>500</v>
      </c>
      <c r="BM115" s="18">
        <v>350</v>
      </c>
      <c r="BN115" s="18" t="s">
        <v>1305</v>
      </c>
      <c r="BQ115" s="18">
        <v>15</v>
      </c>
      <c r="BR115" s="18">
        <v>2</v>
      </c>
      <c r="BS115" s="18">
        <v>0</v>
      </c>
      <c r="BT115" s="18">
        <v>750</v>
      </c>
      <c r="BU115" s="18">
        <v>500</v>
      </c>
      <c r="BW115" s="18" t="s">
        <v>1314</v>
      </c>
      <c r="CS115" s="18" t="s">
        <v>1324</v>
      </c>
      <c r="CT115" s="18">
        <v>0</v>
      </c>
      <c r="CU115" s="18">
        <v>1</v>
      </c>
      <c r="CV115" s="18">
        <v>0</v>
      </c>
      <c r="CW115" s="18">
        <v>0</v>
      </c>
      <c r="CX115" s="18" t="s">
        <v>1412</v>
      </c>
      <c r="CY115" s="18">
        <v>0</v>
      </c>
      <c r="CZ115" s="18">
        <v>0</v>
      </c>
      <c r="DA115" s="18">
        <v>1</v>
      </c>
      <c r="DB115" s="18">
        <v>0</v>
      </c>
      <c r="DC115" s="18" t="s">
        <v>1447</v>
      </c>
      <c r="DD115" s="18">
        <v>1</v>
      </c>
      <c r="DE115" s="18">
        <v>0</v>
      </c>
      <c r="DF115" s="18">
        <v>0</v>
      </c>
      <c r="DG115" s="18">
        <v>0</v>
      </c>
      <c r="DH115" s="18">
        <v>0</v>
      </c>
      <c r="DI115" s="18">
        <v>1</v>
      </c>
      <c r="DJ115" s="18">
        <v>0</v>
      </c>
      <c r="DK115" s="18">
        <v>0</v>
      </c>
      <c r="DL115" s="18">
        <v>0</v>
      </c>
      <c r="DM115" s="18">
        <v>0</v>
      </c>
      <c r="DN115" s="18">
        <v>0</v>
      </c>
      <c r="DO115" s="18">
        <v>0</v>
      </c>
      <c r="EK115" s="18" t="s">
        <v>1372</v>
      </c>
      <c r="EL115" s="18">
        <v>0</v>
      </c>
      <c r="EM115" s="18">
        <v>0</v>
      </c>
      <c r="EN115" s="18">
        <v>0</v>
      </c>
      <c r="EO115" s="18">
        <v>0</v>
      </c>
      <c r="EP115" s="18">
        <v>1</v>
      </c>
      <c r="EQ115" s="18">
        <v>1</v>
      </c>
      <c r="JB115" s="18" t="s">
        <v>1372</v>
      </c>
      <c r="JC115" s="18">
        <v>0</v>
      </c>
      <c r="JD115" s="18">
        <v>0</v>
      </c>
      <c r="JE115" s="18">
        <v>0</v>
      </c>
      <c r="JF115" s="18">
        <v>0</v>
      </c>
      <c r="JG115" s="18">
        <v>0</v>
      </c>
      <c r="JH115" s="18">
        <v>0</v>
      </c>
      <c r="JI115" s="18">
        <v>0</v>
      </c>
      <c r="JJ115" s="18">
        <v>0</v>
      </c>
      <c r="JK115" s="18">
        <v>0</v>
      </c>
      <c r="JL115" s="18">
        <v>0</v>
      </c>
      <c r="JM115" s="18">
        <v>0</v>
      </c>
      <c r="JN115" s="18">
        <v>0</v>
      </c>
      <c r="JO115" s="18">
        <v>0</v>
      </c>
      <c r="JP115" s="18">
        <v>0</v>
      </c>
      <c r="JQ115" s="18">
        <v>0</v>
      </c>
      <c r="JR115" s="18">
        <v>1</v>
      </c>
      <c r="JS115" s="18">
        <v>1</v>
      </c>
      <c r="JT115" s="18">
        <v>3</v>
      </c>
      <c r="AQG115" s="18" t="s">
        <v>1372</v>
      </c>
      <c r="AQH115" s="18">
        <v>1</v>
      </c>
      <c r="AQI115" s="18">
        <v>0</v>
      </c>
      <c r="AQJ115" s="18">
        <v>0</v>
      </c>
      <c r="AQK115" s="18">
        <v>0</v>
      </c>
      <c r="AQL115" s="18">
        <v>0</v>
      </c>
      <c r="AQM115" s="18">
        <v>0</v>
      </c>
      <c r="AQN115" s="18">
        <v>0</v>
      </c>
      <c r="AQO115" s="18">
        <v>0</v>
      </c>
      <c r="AQP115" s="18">
        <v>0</v>
      </c>
      <c r="AQQ115" s="18">
        <v>0</v>
      </c>
      <c r="AQS115" s="18" t="s">
        <v>1428</v>
      </c>
      <c r="AQT115" s="18">
        <v>0</v>
      </c>
      <c r="AQU115" s="18">
        <v>0</v>
      </c>
      <c r="AQV115" s="18">
        <v>0</v>
      </c>
      <c r="AQW115" s="18">
        <v>1</v>
      </c>
      <c r="AQX115" s="18">
        <v>0</v>
      </c>
      <c r="AQY115" s="18">
        <v>0</v>
      </c>
      <c r="AQZ115" s="18">
        <v>0</v>
      </c>
      <c r="ARA115" s="18">
        <v>0</v>
      </c>
      <c r="ARB115" s="18">
        <v>0</v>
      </c>
      <c r="ARC115" s="18">
        <v>0</v>
      </c>
      <c r="ARD115" s="18">
        <v>0</v>
      </c>
      <c r="ARF115" s="18" t="s">
        <v>1328</v>
      </c>
      <c r="ARG115" s="18" t="s">
        <v>1314</v>
      </c>
      <c r="ARH115" s="18">
        <v>1</v>
      </c>
      <c r="ARI115" s="18">
        <v>0</v>
      </c>
      <c r="ARJ115" s="18">
        <v>0</v>
      </c>
      <c r="ARK115" s="18">
        <v>0</v>
      </c>
      <c r="ARL115" s="18">
        <v>0</v>
      </c>
      <c r="ARM115" s="18">
        <v>0</v>
      </c>
      <c r="ARO115" s="18" t="s">
        <v>1372</v>
      </c>
      <c r="ARP115" s="18">
        <v>1</v>
      </c>
      <c r="ARQ115" s="18">
        <v>0</v>
      </c>
      <c r="ARR115" s="18">
        <v>0</v>
      </c>
      <c r="ARS115" s="18">
        <v>0</v>
      </c>
      <c r="ART115" s="18">
        <v>0</v>
      </c>
      <c r="ARU115" s="18">
        <v>0</v>
      </c>
      <c r="ARV115" s="18">
        <v>0</v>
      </c>
      <c r="ARW115" s="18">
        <v>0</v>
      </c>
      <c r="ARX115" s="18">
        <v>0</v>
      </c>
      <c r="ARY115" s="18">
        <v>0</v>
      </c>
      <c r="ASB115" s="18" t="s">
        <v>1383</v>
      </c>
      <c r="ASC115" s="18" t="s">
        <v>1372</v>
      </c>
      <c r="ASD115" s="18">
        <v>1</v>
      </c>
      <c r="ASE115" s="18">
        <v>0</v>
      </c>
      <c r="ASF115" s="18">
        <v>0</v>
      </c>
      <c r="ASG115" s="18">
        <v>0</v>
      </c>
      <c r="ASH115" s="18">
        <v>0</v>
      </c>
      <c r="ASI115" s="18">
        <v>0</v>
      </c>
      <c r="ASJ115" s="18">
        <v>0</v>
      </c>
      <c r="ASK115" s="18">
        <v>0</v>
      </c>
      <c r="ASL115" s="18">
        <v>0</v>
      </c>
      <c r="ASN115" s="18" t="s">
        <v>1372</v>
      </c>
      <c r="ASO115" s="18">
        <v>1</v>
      </c>
      <c r="ASP115" s="18">
        <v>0</v>
      </c>
      <c r="ASQ115" s="18">
        <v>0</v>
      </c>
      <c r="ASR115" s="18">
        <v>0</v>
      </c>
      <c r="ASS115" s="18">
        <v>0</v>
      </c>
      <c r="AST115" s="18">
        <v>0</v>
      </c>
      <c r="ASU115" s="18">
        <v>0</v>
      </c>
      <c r="ASV115" s="18">
        <v>0</v>
      </c>
      <c r="ASW115" s="18">
        <v>0</v>
      </c>
      <c r="ASX115" s="18">
        <v>0</v>
      </c>
      <c r="ASZ115" s="18" t="s">
        <v>1372</v>
      </c>
      <c r="ATA115" s="18">
        <v>1</v>
      </c>
      <c r="ATB115" s="18">
        <v>0</v>
      </c>
      <c r="ATC115" s="18">
        <v>0</v>
      </c>
      <c r="ATD115" s="18">
        <v>0</v>
      </c>
      <c r="ATE115" s="18">
        <v>0</v>
      </c>
      <c r="ATF115" s="18">
        <v>0</v>
      </c>
      <c r="ATG115" s="18">
        <v>0</v>
      </c>
      <c r="ATH115" s="18">
        <v>0</v>
      </c>
      <c r="ATI115" s="18">
        <v>0</v>
      </c>
      <c r="ATK115" s="18" t="s">
        <v>1372</v>
      </c>
      <c r="ATL115" s="18">
        <v>1</v>
      </c>
      <c r="ATM115" s="18">
        <v>0</v>
      </c>
      <c r="ATN115" s="18">
        <v>0</v>
      </c>
      <c r="ATO115" s="18">
        <v>0</v>
      </c>
      <c r="ATP115" s="18">
        <v>0</v>
      </c>
      <c r="ATQ115" s="18">
        <v>0</v>
      </c>
      <c r="ATR115" s="18">
        <v>0</v>
      </c>
      <c r="ATS115" s="18">
        <v>0</v>
      </c>
      <c r="ATT115" s="18">
        <v>0</v>
      </c>
      <c r="ATV115" s="18" t="s">
        <v>1336</v>
      </c>
      <c r="ATW115" s="18" t="s">
        <v>1314</v>
      </c>
      <c r="ATZ115" s="18" t="s">
        <v>1316</v>
      </c>
      <c r="AUA115" s="18" t="s">
        <v>1294</v>
      </c>
      <c r="AUC115" s="18" t="s">
        <v>1945</v>
      </c>
      <c r="AUD115" s="18" t="s">
        <v>1946</v>
      </c>
      <c r="AUF115" s="18" t="s">
        <v>1338</v>
      </c>
      <c r="AUI115" s="18">
        <v>434420534</v>
      </c>
      <c r="AUJ115" s="144">
        <v>45077.688657407409</v>
      </c>
      <c r="AUM115" s="18" t="s">
        <v>1319</v>
      </c>
      <c r="AUN115" s="18" t="s">
        <v>1320</v>
      </c>
      <c r="AUO115" s="18" t="s">
        <v>1321</v>
      </c>
    </row>
    <row r="116" spans="1:534 1125:1237">
      <c r="A116" s="18">
        <v>115</v>
      </c>
      <c r="B116" s="18" t="s">
        <v>1947</v>
      </c>
      <c r="C116" s="144">
        <v>45077</v>
      </c>
      <c r="D116" s="18" t="s">
        <v>1817</v>
      </c>
      <c r="E116" s="18" t="s">
        <v>1818</v>
      </c>
      <c r="F116" s="144">
        <v>45077.461639305548</v>
      </c>
      <c r="G116" s="144">
        <v>45077.468164641206</v>
      </c>
      <c r="H116" s="18" t="s">
        <v>1286</v>
      </c>
      <c r="K116" s="18" t="s">
        <v>1777</v>
      </c>
      <c r="L116" s="144">
        <v>45077</v>
      </c>
      <c r="M116" s="18" t="s">
        <v>1819</v>
      </c>
      <c r="N116" s="18" t="s">
        <v>1820</v>
      </c>
      <c r="O116" s="18" t="s">
        <v>1821</v>
      </c>
      <c r="P116" s="18" t="s">
        <v>1291</v>
      </c>
      <c r="S116" s="18" t="s">
        <v>1781</v>
      </c>
      <c r="T116" s="18" t="s">
        <v>1822</v>
      </c>
      <c r="V116" s="18" t="s">
        <v>1294</v>
      </c>
      <c r="X116" s="18" t="s">
        <v>1485</v>
      </c>
      <c r="AA116" s="18" t="s">
        <v>1372</v>
      </c>
      <c r="AB116" s="18">
        <v>0</v>
      </c>
      <c r="AC116" s="18">
        <v>0</v>
      </c>
      <c r="AD116" s="18">
        <v>0</v>
      </c>
      <c r="AE116" s="18">
        <v>1</v>
      </c>
      <c r="AF116" s="18">
        <v>1</v>
      </c>
      <c r="EK116" s="18" t="s">
        <v>1372</v>
      </c>
      <c r="EL116" s="18">
        <v>0</v>
      </c>
      <c r="EM116" s="18">
        <v>0</v>
      </c>
      <c r="EN116" s="18">
        <v>0</v>
      </c>
      <c r="EO116" s="18">
        <v>0</v>
      </c>
      <c r="EP116" s="18">
        <v>1</v>
      </c>
      <c r="EQ116" s="18">
        <v>1</v>
      </c>
      <c r="JB116" s="18" t="s">
        <v>1837</v>
      </c>
      <c r="JC116" s="18">
        <v>1</v>
      </c>
      <c r="JD116" s="18">
        <v>1</v>
      </c>
      <c r="JE116" s="18">
        <v>0</v>
      </c>
      <c r="JF116" s="18">
        <v>0</v>
      </c>
      <c r="JG116" s="18">
        <v>0</v>
      </c>
      <c r="JH116" s="18">
        <v>0</v>
      </c>
      <c r="JI116" s="18">
        <v>0</v>
      </c>
      <c r="JJ116" s="18">
        <v>0</v>
      </c>
      <c r="JK116" s="18">
        <v>0</v>
      </c>
      <c r="JL116" s="18">
        <v>0</v>
      </c>
      <c r="JM116" s="18">
        <v>0</v>
      </c>
      <c r="JN116" s="18">
        <v>0</v>
      </c>
      <c r="JO116" s="18">
        <v>0</v>
      </c>
      <c r="JP116" s="18">
        <v>0</v>
      </c>
      <c r="JQ116" s="18">
        <v>0</v>
      </c>
      <c r="JR116" s="18">
        <v>0</v>
      </c>
      <c r="JS116" s="18">
        <v>2</v>
      </c>
      <c r="JT116" s="18">
        <v>4</v>
      </c>
      <c r="JV116" s="18" t="s">
        <v>1467</v>
      </c>
      <c r="JW116" s="18">
        <v>250</v>
      </c>
      <c r="JX116" s="18" t="s">
        <v>1642</v>
      </c>
      <c r="KA116" s="18">
        <v>27</v>
      </c>
      <c r="KB116" s="18">
        <v>4</v>
      </c>
      <c r="KC116" s="18">
        <v>0</v>
      </c>
      <c r="KD116" s="18">
        <v>250</v>
      </c>
      <c r="KE116" s="18">
        <v>200</v>
      </c>
      <c r="KG116" s="18" t="s">
        <v>1467</v>
      </c>
      <c r="KH116" s="18" t="s">
        <v>1504</v>
      </c>
      <c r="KI116" s="18">
        <v>1</v>
      </c>
      <c r="KJ116" s="18">
        <v>1</v>
      </c>
      <c r="KK116" s="18">
        <v>7500</v>
      </c>
      <c r="KL116" s="18">
        <v>100</v>
      </c>
      <c r="KM116" s="18" t="s">
        <v>1642</v>
      </c>
      <c r="KP116" s="18">
        <v>14</v>
      </c>
      <c r="KQ116" s="18">
        <v>4</v>
      </c>
      <c r="KR116" s="18">
        <v>0</v>
      </c>
      <c r="KS116" s="18">
        <v>75</v>
      </c>
      <c r="KT116" s="18">
        <v>50</v>
      </c>
      <c r="QX116" s="18" t="s">
        <v>1314</v>
      </c>
      <c r="SF116" s="18" t="s">
        <v>1333</v>
      </c>
      <c r="SG116" s="18">
        <v>1</v>
      </c>
      <c r="SH116" s="18">
        <v>0</v>
      </c>
      <c r="SI116" s="18">
        <v>0</v>
      </c>
      <c r="SJ116" s="18">
        <v>0</v>
      </c>
      <c r="AQG116" s="18" t="s">
        <v>1309</v>
      </c>
      <c r="AQH116" s="18">
        <v>0</v>
      </c>
      <c r="AQI116" s="18">
        <v>0</v>
      </c>
      <c r="AQJ116" s="18">
        <v>0</v>
      </c>
      <c r="AQK116" s="18">
        <v>0</v>
      </c>
      <c r="AQL116" s="18">
        <v>0</v>
      </c>
      <c r="AQM116" s="18">
        <v>1</v>
      </c>
      <c r="AQN116" s="18">
        <v>0</v>
      </c>
      <c r="AQO116" s="18">
        <v>0</v>
      </c>
      <c r="AQP116" s="18">
        <v>0</v>
      </c>
      <c r="AQQ116" s="18">
        <v>0</v>
      </c>
      <c r="AQS116" s="18" t="s">
        <v>1428</v>
      </c>
      <c r="AQT116" s="18">
        <v>0</v>
      </c>
      <c r="AQU116" s="18">
        <v>0</v>
      </c>
      <c r="AQV116" s="18">
        <v>0</v>
      </c>
      <c r="AQW116" s="18">
        <v>1</v>
      </c>
      <c r="AQX116" s="18">
        <v>0</v>
      </c>
      <c r="AQY116" s="18">
        <v>0</v>
      </c>
      <c r="AQZ116" s="18">
        <v>0</v>
      </c>
      <c r="ARA116" s="18">
        <v>0</v>
      </c>
      <c r="ARB116" s="18">
        <v>0</v>
      </c>
      <c r="ARC116" s="18">
        <v>0</v>
      </c>
      <c r="ARD116" s="18">
        <v>0</v>
      </c>
      <c r="ARF116" s="18" t="s">
        <v>1658</v>
      </c>
      <c r="ARG116" s="18" t="s">
        <v>1314</v>
      </c>
      <c r="ARH116" s="18">
        <v>1</v>
      </c>
      <c r="ARI116" s="18">
        <v>0</v>
      </c>
      <c r="ARJ116" s="18">
        <v>0</v>
      </c>
      <c r="ARK116" s="18">
        <v>0</v>
      </c>
      <c r="ARL116" s="18">
        <v>0</v>
      </c>
      <c r="ARM116" s="18">
        <v>0</v>
      </c>
      <c r="ARO116" s="18" t="s">
        <v>1372</v>
      </c>
      <c r="ARP116" s="18">
        <v>1</v>
      </c>
      <c r="ARQ116" s="18">
        <v>0</v>
      </c>
      <c r="ARR116" s="18">
        <v>0</v>
      </c>
      <c r="ARS116" s="18">
        <v>0</v>
      </c>
      <c r="ART116" s="18">
        <v>0</v>
      </c>
      <c r="ARU116" s="18">
        <v>0</v>
      </c>
      <c r="ARV116" s="18">
        <v>0</v>
      </c>
      <c r="ARW116" s="18">
        <v>0</v>
      </c>
      <c r="ARX116" s="18">
        <v>0</v>
      </c>
      <c r="ARY116" s="18">
        <v>0</v>
      </c>
      <c r="ASB116" s="18" t="s">
        <v>1383</v>
      </c>
      <c r="ASC116" s="18" t="s">
        <v>1372</v>
      </c>
      <c r="ASD116" s="18">
        <v>1</v>
      </c>
      <c r="ASE116" s="18">
        <v>0</v>
      </c>
      <c r="ASF116" s="18">
        <v>0</v>
      </c>
      <c r="ASG116" s="18">
        <v>0</v>
      </c>
      <c r="ASH116" s="18">
        <v>0</v>
      </c>
      <c r="ASI116" s="18">
        <v>0</v>
      </c>
      <c r="ASJ116" s="18">
        <v>0</v>
      </c>
      <c r="ASK116" s="18">
        <v>0</v>
      </c>
      <c r="ASL116" s="18">
        <v>0</v>
      </c>
      <c r="ASN116" s="18" t="s">
        <v>1372</v>
      </c>
      <c r="ASO116" s="18">
        <v>1</v>
      </c>
      <c r="ASP116" s="18">
        <v>0</v>
      </c>
      <c r="ASQ116" s="18">
        <v>0</v>
      </c>
      <c r="ASR116" s="18">
        <v>0</v>
      </c>
      <c r="ASS116" s="18">
        <v>0</v>
      </c>
      <c r="AST116" s="18">
        <v>0</v>
      </c>
      <c r="ASU116" s="18">
        <v>0</v>
      </c>
      <c r="ASV116" s="18">
        <v>0</v>
      </c>
      <c r="ASW116" s="18">
        <v>0</v>
      </c>
      <c r="ASX116" s="18">
        <v>0</v>
      </c>
      <c r="ASZ116" s="18" t="s">
        <v>1372</v>
      </c>
      <c r="ATA116" s="18">
        <v>1</v>
      </c>
      <c r="ATB116" s="18">
        <v>0</v>
      </c>
      <c r="ATC116" s="18">
        <v>0</v>
      </c>
      <c r="ATD116" s="18">
        <v>0</v>
      </c>
      <c r="ATE116" s="18">
        <v>0</v>
      </c>
      <c r="ATF116" s="18">
        <v>0</v>
      </c>
      <c r="ATG116" s="18">
        <v>0</v>
      </c>
      <c r="ATH116" s="18">
        <v>0</v>
      </c>
      <c r="ATI116" s="18">
        <v>0</v>
      </c>
      <c r="ATK116" s="18" t="s">
        <v>1372</v>
      </c>
      <c r="ATL116" s="18">
        <v>1</v>
      </c>
      <c r="ATM116" s="18">
        <v>0</v>
      </c>
      <c r="ATN116" s="18">
        <v>0</v>
      </c>
      <c r="ATO116" s="18">
        <v>0</v>
      </c>
      <c r="ATP116" s="18">
        <v>0</v>
      </c>
      <c r="ATQ116" s="18">
        <v>0</v>
      </c>
      <c r="ATR116" s="18">
        <v>0</v>
      </c>
      <c r="ATS116" s="18">
        <v>0</v>
      </c>
      <c r="ATT116" s="18">
        <v>0</v>
      </c>
      <c r="ATV116" s="18" t="s">
        <v>1344</v>
      </c>
      <c r="ATW116" s="18" t="s">
        <v>1314</v>
      </c>
      <c r="ATZ116" s="18" t="s">
        <v>1316</v>
      </c>
      <c r="AUA116" s="18" t="s">
        <v>1294</v>
      </c>
      <c r="AUC116" s="18" t="s">
        <v>1945</v>
      </c>
      <c r="AUD116" s="18" t="s">
        <v>1338</v>
      </c>
      <c r="AUF116" s="18" t="s">
        <v>1338</v>
      </c>
      <c r="AUI116" s="18">
        <v>434420545</v>
      </c>
      <c r="AUJ116" s="144">
        <v>45077.688668981493</v>
      </c>
      <c r="AUM116" s="18" t="s">
        <v>1319</v>
      </c>
      <c r="AUN116" s="18" t="s">
        <v>1320</v>
      </c>
      <c r="AUO116" s="18" t="s">
        <v>1321</v>
      </c>
    </row>
    <row r="117" spans="1:534 1125:1237">
      <c r="A117" s="18">
        <v>116</v>
      </c>
      <c r="B117" s="18" t="s">
        <v>1948</v>
      </c>
      <c r="C117" s="144">
        <v>45077</v>
      </c>
      <c r="D117" s="18" t="s">
        <v>1817</v>
      </c>
      <c r="E117" s="18" t="s">
        <v>1818</v>
      </c>
      <c r="F117" s="144">
        <v>45077.471682453703</v>
      </c>
      <c r="G117" s="144">
        <v>45077.490976365742</v>
      </c>
      <c r="H117" s="18" t="s">
        <v>1286</v>
      </c>
      <c r="K117" s="18" t="s">
        <v>1777</v>
      </c>
      <c r="L117" s="144">
        <v>45077</v>
      </c>
      <c r="M117" s="18" t="s">
        <v>1819</v>
      </c>
      <c r="N117" s="18" t="s">
        <v>1820</v>
      </c>
      <c r="O117" s="18" t="s">
        <v>1821</v>
      </c>
      <c r="P117" s="18" t="s">
        <v>1291</v>
      </c>
      <c r="S117" s="18" t="s">
        <v>1781</v>
      </c>
      <c r="T117" s="18" t="s">
        <v>1822</v>
      </c>
      <c r="V117" s="18" t="s">
        <v>1294</v>
      </c>
      <c r="X117" s="18" t="s">
        <v>1485</v>
      </c>
      <c r="AA117" s="18" t="s">
        <v>1372</v>
      </c>
      <c r="AB117" s="18">
        <v>0</v>
      </c>
      <c r="AC117" s="18">
        <v>0</v>
      </c>
      <c r="AD117" s="18">
        <v>0</v>
      </c>
      <c r="AE117" s="18">
        <v>1</v>
      </c>
      <c r="AF117" s="18">
        <v>1</v>
      </c>
      <c r="EK117" s="18" t="s">
        <v>1372</v>
      </c>
      <c r="EL117" s="18">
        <v>0</v>
      </c>
      <c r="EM117" s="18">
        <v>0</v>
      </c>
      <c r="EN117" s="18">
        <v>0</v>
      </c>
      <c r="EO117" s="18">
        <v>0</v>
      </c>
      <c r="EP117" s="18">
        <v>1</v>
      </c>
      <c r="EQ117" s="18">
        <v>1</v>
      </c>
      <c r="JB117" s="18" t="s">
        <v>1823</v>
      </c>
      <c r="JC117" s="18">
        <v>0</v>
      </c>
      <c r="JD117" s="18">
        <v>0</v>
      </c>
      <c r="JE117" s="18">
        <v>1</v>
      </c>
      <c r="JF117" s="18">
        <v>0</v>
      </c>
      <c r="JG117" s="18">
        <v>0</v>
      </c>
      <c r="JH117" s="18">
        <v>0</v>
      </c>
      <c r="JI117" s="18">
        <v>0</v>
      </c>
      <c r="JJ117" s="18">
        <v>0</v>
      </c>
      <c r="JK117" s="18">
        <v>0</v>
      </c>
      <c r="JL117" s="18">
        <v>0</v>
      </c>
      <c r="JM117" s="18">
        <v>0</v>
      </c>
      <c r="JN117" s="18">
        <v>0</v>
      </c>
      <c r="JO117" s="18">
        <v>0</v>
      </c>
      <c r="JP117" s="18">
        <v>0</v>
      </c>
      <c r="JQ117" s="18">
        <v>0</v>
      </c>
      <c r="JR117" s="18">
        <v>0</v>
      </c>
      <c r="JS117" s="18">
        <v>1</v>
      </c>
      <c r="JT117" s="18">
        <v>3</v>
      </c>
      <c r="KV117" s="18" t="s">
        <v>1467</v>
      </c>
      <c r="KW117" s="18" t="s">
        <v>1468</v>
      </c>
      <c r="KX117" s="18">
        <v>0</v>
      </c>
      <c r="KY117" s="18">
        <v>1</v>
      </c>
      <c r="KZ117" s="18">
        <v>1</v>
      </c>
      <c r="LB117" s="18">
        <v>28000</v>
      </c>
      <c r="LC117" s="18">
        <v>35000</v>
      </c>
      <c r="LD117" s="18" t="s">
        <v>1300</v>
      </c>
      <c r="LG117" s="18">
        <v>21</v>
      </c>
      <c r="LH117" s="18">
        <v>5</v>
      </c>
      <c r="LI117" s="18">
        <v>0</v>
      </c>
      <c r="LJ117" s="18">
        <v>50</v>
      </c>
      <c r="LK117" s="18">
        <v>45</v>
      </c>
      <c r="QX117" s="18" t="s">
        <v>1314</v>
      </c>
      <c r="SF117" s="18" t="s">
        <v>1333</v>
      </c>
      <c r="SG117" s="18">
        <v>1</v>
      </c>
      <c r="SH117" s="18">
        <v>0</v>
      </c>
      <c r="SI117" s="18">
        <v>0</v>
      </c>
      <c r="SJ117" s="18">
        <v>0</v>
      </c>
      <c r="AQG117" s="18" t="s">
        <v>1372</v>
      </c>
      <c r="AQH117" s="18">
        <v>1</v>
      </c>
      <c r="AQI117" s="18">
        <v>0</v>
      </c>
      <c r="AQJ117" s="18">
        <v>0</v>
      </c>
      <c r="AQK117" s="18">
        <v>0</v>
      </c>
      <c r="AQL117" s="18">
        <v>0</v>
      </c>
      <c r="AQM117" s="18">
        <v>0</v>
      </c>
      <c r="AQN117" s="18">
        <v>0</v>
      </c>
      <c r="AQO117" s="18">
        <v>0</v>
      </c>
      <c r="AQP117" s="18">
        <v>0</v>
      </c>
      <c r="AQQ117" s="18">
        <v>0</v>
      </c>
      <c r="AQS117" s="18" t="s">
        <v>1428</v>
      </c>
      <c r="AQT117" s="18">
        <v>0</v>
      </c>
      <c r="AQU117" s="18">
        <v>0</v>
      </c>
      <c r="AQV117" s="18">
        <v>0</v>
      </c>
      <c r="AQW117" s="18">
        <v>1</v>
      </c>
      <c r="AQX117" s="18">
        <v>0</v>
      </c>
      <c r="AQY117" s="18">
        <v>0</v>
      </c>
      <c r="AQZ117" s="18">
        <v>0</v>
      </c>
      <c r="ARA117" s="18">
        <v>0</v>
      </c>
      <c r="ARB117" s="18">
        <v>0</v>
      </c>
      <c r="ARC117" s="18">
        <v>0</v>
      </c>
      <c r="ARD117" s="18">
        <v>0</v>
      </c>
      <c r="ARF117" s="18" t="s">
        <v>1328</v>
      </c>
      <c r="ARG117" s="18" t="s">
        <v>1314</v>
      </c>
      <c r="ARH117" s="18">
        <v>1</v>
      </c>
      <c r="ARI117" s="18">
        <v>0</v>
      </c>
      <c r="ARJ117" s="18">
        <v>0</v>
      </c>
      <c r="ARK117" s="18">
        <v>0</v>
      </c>
      <c r="ARL117" s="18">
        <v>0</v>
      </c>
      <c r="ARM117" s="18">
        <v>0</v>
      </c>
      <c r="ARO117" s="18" t="s">
        <v>1372</v>
      </c>
      <c r="ARP117" s="18">
        <v>1</v>
      </c>
      <c r="ARQ117" s="18">
        <v>0</v>
      </c>
      <c r="ARR117" s="18">
        <v>0</v>
      </c>
      <c r="ARS117" s="18">
        <v>0</v>
      </c>
      <c r="ART117" s="18">
        <v>0</v>
      </c>
      <c r="ARU117" s="18">
        <v>0</v>
      </c>
      <c r="ARV117" s="18">
        <v>0</v>
      </c>
      <c r="ARW117" s="18">
        <v>0</v>
      </c>
      <c r="ARX117" s="18">
        <v>0</v>
      </c>
      <c r="ARY117" s="18">
        <v>0</v>
      </c>
      <c r="ASB117" s="18" t="s">
        <v>1383</v>
      </c>
      <c r="ASC117" s="18" t="s">
        <v>1372</v>
      </c>
      <c r="ASD117" s="18">
        <v>1</v>
      </c>
      <c r="ASE117" s="18">
        <v>0</v>
      </c>
      <c r="ASF117" s="18">
        <v>0</v>
      </c>
      <c r="ASG117" s="18">
        <v>0</v>
      </c>
      <c r="ASH117" s="18">
        <v>0</v>
      </c>
      <c r="ASI117" s="18">
        <v>0</v>
      </c>
      <c r="ASJ117" s="18">
        <v>0</v>
      </c>
      <c r="ASK117" s="18">
        <v>0</v>
      </c>
      <c r="ASL117" s="18">
        <v>0</v>
      </c>
      <c r="ASN117" s="18" t="s">
        <v>1372</v>
      </c>
      <c r="ASO117" s="18">
        <v>1</v>
      </c>
      <c r="ASP117" s="18">
        <v>0</v>
      </c>
      <c r="ASQ117" s="18">
        <v>0</v>
      </c>
      <c r="ASR117" s="18">
        <v>0</v>
      </c>
      <c r="ASS117" s="18">
        <v>0</v>
      </c>
      <c r="AST117" s="18">
        <v>0</v>
      </c>
      <c r="ASU117" s="18">
        <v>0</v>
      </c>
      <c r="ASV117" s="18">
        <v>0</v>
      </c>
      <c r="ASW117" s="18">
        <v>0</v>
      </c>
      <c r="ASX117" s="18">
        <v>0</v>
      </c>
      <c r="ASZ117" s="18" t="s">
        <v>1372</v>
      </c>
      <c r="ATA117" s="18">
        <v>1</v>
      </c>
      <c r="ATB117" s="18">
        <v>0</v>
      </c>
      <c r="ATC117" s="18">
        <v>0</v>
      </c>
      <c r="ATD117" s="18">
        <v>0</v>
      </c>
      <c r="ATE117" s="18">
        <v>0</v>
      </c>
      <c r="ATF117" s="18">
        <v>0</v>
      </c>
      <c r="ATG117" s="18">
        <v>0</v>
      </c>
      <c r="ATH117" s="18">
        <v>0</v>
      </c>
      <c r="ATI117" s="18">
        <v>0</v>
      </c>
      <c r="ATK117" s="18" t="s">
        <v>1372</v>
      </c>
      <c r="ATL117" s="18">
        <v>1</v>
      </c>
      <c r="ATM117" s="18">
        <v>0</v>
      </c>
      <c r="ATN117" s="18">
        <v>0</v>
      </c>
      <c r="ATO117" s="18">
        <v>0</v>
      </c>
      <c r="ATP117" s="18">
        <v>0</v>
      </c>
      <c r="ATQ117" s="18">
        <v>0</v>
      </c>
      <c r="ATR117" s="18">
        <v>0</v>
      </c>
      <c r="ATS117" s="18">
        <v>0</v>
      </c>
      <c r="ATT117" s="18">
        <v>0</v>
      </c>
      <c r="ATV117" s="18" t="s">
        <v>1344</v>
      </c>
      <c r="ATW117" s="18" t="s">
        <v>1315</v>
      </c>
      <c r="ATZ117" s="18" t="s">
        <v>1344</v>
      </c>
      <c r="AUA117" s="18" t="s">
        <v>1314</v>
      </c>
      <c r="AUD117" s="18" t="s">
        <v>1338</v>
      </c>
      <c r="AUF117" s="18" t="s">
        <v>1338</v>
      </c>
      <c r="AUI117" s="18">
        <v>434420570</v>
      </c>
      <c r="AUJ117" s="144">
        <v>45077.688692129617</v>
      </c>
      <c r="AUM117" s="18" t="s">
        <v>1319</v>
      </c>
      <c r="AUN117" s="18" t="s">
        <v>1320</v>
      </c>
      <c r="AUO117" s="18" t="s">
        <v>1321</v>
      </c>
    </row>
    <row r="118" spans="1:534 1125:1237">
      <c r="A118" s="18">
        <v>117</v>
      </c>
      <c r="B118" s="18" t="s">
        <v>1949</v>
      </c>
      <c r="C118" s="144">
        <v>45077</v>
      </c>
      <c r="D118" s="18" t="s">
        <v>1817</v>
      </c>
      <c r="E118" s="18" t="s">
        <v>1818</v>
      </c>
      <c r="F118" s="144">
        <v>45077.492279027778</v>
      </c>
      <c r="G118" s="144">
        <v>45077.513439444447</v>
      </c>
      <c r="H118" s="18" t="s">
        <v>1286</v>
      </c>
      <c r="K118" s="18" t="s">
        <v>1777</v>
      </c>
      <c r="L118" s="144">
        <v>45077</v>
      </c>
      <c r="M118" s="18" t="s">
        <v>1819</v>
      </c>
      <c r="N118" s="18" t="s">
        <v>1820</v>
      </c>
      <c r="O118" s="18" t="s">
        <v>1821</v>
      </c>
      <c r="P118" s="18" t="s">
        <v>1291</v>
      </c>
      <c r="S118" s="18" t="s">
        <v>1781</v>
      </c>
      <c r="T118" s="18" t="s">
        <v>1822</v>
      </c>
      <c r="V118" s="18" t="s">
        <v>1294</v>
      </c>
      <c r="X118" s="18" t="s">
        <v>1485</v>
      </c>
      <c r="AA118" s="18" t="s">
        <v>1372</v>
      </c>
      <c r="AB118" s="18">
        <v>0</v>
      </c>
      <c r="AC118" s="18">
        <v>0</v>
      </c>
      <c r="AD118" s="18">
        <v>0</v>
      </c>
      <c r="AE118" s="18">
        <v>1</v>
      </c>
      <c r="AF118" s="18">
        <v>1</v>
      </c>
      <c r="EK118" s="18" t="s">
        <v>1937</v>
      </c>
      <c r="EL118" s="18">
        <v>0</v>
      </c>
      <c r="EM118" s="18">
        <v>0</v>
      </c>
      <c r="EN118" s="18">
        <v>1</v>
      </c>
      <c r="EO118" s="18">
        <v>1</v>
      </c>
      <c r="EP118" s="18">
        <v>0</v>
      </c>
      <c r="EQ118" s="18">
        <v>2</v>
      </c>
      <c r="FO118" s="18" t="s">
        <v>1467</v>
      </c>
      <c r="FP118" s="18">
        <v>1250</v>
      </c>
      <c r="FQ118" s="18" t="s">
        <v>1305</v>
      </c>
      <c r="FT118" s="18">
        <v>45</v>
      </c>
      <c r="FU118" s="18">
        <v>1</v>
      </c>
      <c r="FV118" s="18">
        <v>0</v>
      </c>
      <c r="FW118" s="18">
        <v>100</v>
      </c>
      <c r="FX118" s="18">
        <v>75</v>
      </c>
      <c r="FZ118" s="18" t="s">
        <v>1467</v>
      </c>
      <c r="GA118" s="18">
        <v>2500</v>
      </c>
      <c r="GB118" s="18" t="s">
        <v>1305</v>
      </c>
      <c r="GE118" s="18">
        <v>30</v>
      </c>
      <c r="GF118" s="18">
        <v>3</v>
      </c>
      <c r="GG118" s="18">
        <v>0</v>
      </c>
      <c r="GH118" s="18">
        <v>150</v>
      </c>
      <c r="GI118" s="18">
        <v>100</v>
      </c>
      <c r="GK118" s="18" t="s">
        <v>1314</v>
      </c>
      <c r="HH118" s="18" t="s">
        <v>1324</v>
      </c>
      <c r="HI118" s="18">
        <v>0</v>
      </c>
      <c r="HJ118" s="18">
        <v>1</v>
      </c>
      <c r="HK118" s="18">
        <v>0</v>
      </c>
      <c r="HL118" s="18">
        <v>0</v>
      </c>
      <c r="HM118" s="18" t="s">
        <v>1937</v>
      </c>
      <c r="HN118" s="18">
        <v>0</v>
      </c>
      <c r="HO118" s="18">
        <v>0</v>
      </c>
      <c r="HP118" s="18">
        <v>1</v>
      </c>
      <c r="HQ118" s="18">
        <v>1</v>
      </c>
      <c r="HR118" s="18">
        <v>0</v>
      </c>
      <c r="HS118" s="18" t="s">
        <v>1342</v>
      </c>
      <c r="HT118" s="18">
        <v>0</v>
      </c>
      <c r="HU118" s="18">
        <v>0</v>
      </c>
      <c r="HV118" s="18">
        <v>0</v>
      </c>
      <c r="HW118" s="18">
        <v>0</v>
      </c>
      <c r="HX118" s="18">
        <v>0</v>
      </c>
      <c r="HY118" s="18">
        <v>0</v>
      </c>
      <c r="HZ118" s="18">
        <v>0</v>
      </c>
      <c r="IA118" s="18">
        <v>0</v>
      </c>
      <c r="IB118" s="18">
        <v>1</v>
      </c>
      <c r="IC118" s="18">
        <v>0</v>
      </c>
      <c r="ID118" s="18">
        <v>0</v>
      </c>
      <c r="IE118" s="18">
        <v>0</v>
      </c>
      <c r="JB118" s="18" t="s">
        <v>1548</v>
      </c>
      <c r="JC118" s="18">
        <v>0</v>
      </c>
      <c r="JD118" s="18">
        <v>0</v>
      </c>
      <c r="JE118" s="18">
        <v>0</v>
      </c>
      <c r="JF118" s="18">
        <v>0</v>
      </c>
      <c r="JG118" s="18">
        <v>0</v>
      </c>
      <c r="JH118" s="18">
        <v>0</v>
      </c>
      <c r="JI118" s="18">
        <v>0</v>
      </c>
      <c r="JJ118" s="18">
        <v>0</v>
      </c>
      <c r="JK118" s="18">
        <v>0</v>
      </c>
      <c r="JL118" s="18">
        <v>0</v>
      </c>
      <c r="JM118" s="18">
        <v>0</v>
      </c>
      <c r="JN118" s="18">
        <v>0</v>
      </c>
      <c r="JO118" s="18">
        <v>1</v>
      </c>
      <c r="JP118" s="18">
        <v>0</v>
      </c>
      <c r="JQ118" s="18">
        <v>0</v>
      </c>
      <c r="JR118" s="18">
        <v>0</v>
      </c>
      <c r="JS118" s="18">
        <v>1</v>
      </c>
      <c r="JT118" s="18">
        <v>4</v>
      </c>
      <c r="PN118" s="18" t="s">
        <v>1467</v>
      </c>
      <c r="PO118" s="18">
        <v>1250</v>
      </c>
      <c r="PP118" s="18" t="s">
        <v>1305</v>
      </c>
      <c r="PS118" s="18">
        <v>20</v>
      </c>
      <c r="PT118" s="18">
        <v>2</v>
      </c>
      <c r="PU118" s="18">
        <v>0</v>
      </c>
      <c r="PV118" s="18">
        <v>200</v>
      </c>
      <c r="PW118" s="18">
        <v>250</v>
      </c>
      <c r="QX118" s="18" t="s">
        <v>1314</v>
      </c>
      <c r="SF118" s="18" t="s">
        <v>1333</v>
      </c>
      <c r="SG118" s="18">
        <v>1</v>
      </c>
      <c r="SH118" s="18">
        <v>0</v>
      </c>
      <c r="SI118" s="18">
        <v>0</v>
      </c>
      <c r="SJ118" s="18">
        <v>0</v>
      </c>
      <c r="AQG118" s="18" t="s">
        <v>1372</v>
      </c>
      <c r="AQH118" s="18">
        <v>1</v>
      </c>
      <c r="AQI118" s="18">
        <v>0</v>
      </c>
      <c r="AQJ118" s="18">
        <v>0</v>
      </c>
      <c r="AQK118" s="18">
        <v>0</v>
      </c>
      <c r="AQL118" s="18">
        <v>0</v>
      </c>
      <c r="AQM118" s="18">
        <v>0</v>
      </c>
      <c r="AQN118" s="18">
        <v>0</v>
      </c>
      <c r="AQO118" s="18">
        <v>0</v>
      </c>
      <c r="AQP118" s="18">
        <v>0</v>
      </c>
      <c r="AQQ118" s="18">
        <v>0</v>
      </c>
      <c r="AQS118" s="18" t="s">
        <v>1428</v>
      </c>
      <c r="AQT118" s="18">
        <v>0</v>
      </c>
      <c r="AQU118" s="18">
        <v>0</v>
      </c>
      <c r="AQV118" s="18">
        <v>0</v>
      </c>
      <c r="AQW118" s="18">
        <v>1</v>
      </c>
      <c r="AQX118" s="18">
        <v>0</v>
      </c>
      <c r="AQY118" s="18">
        <v>0</v>
      </c>
      <c r="AQZ118" s="18">
        <v>0</v>
      </c>
      <c r="ARA118" s="18">
        <v>0</v>
      </c>
      <c r="ARB118" s="18">
        <v>0</v>
      </c>
      <c r="ARC118" s="18">
        <v>0</v>
      </c>
      <c r="ARD118" s="18">
        <v>0</v>
      </c>
      <c r="ARF118" s="18" t="s">
        <v>1328</v>
      </c>
      <c r="ARG118" s="18" t="s">
        <v>1315</v>
      </c>
      <c r="ARH118" s="18">
        <v>0</v>
      </c>
      <c r="ARI118" s="18">
        <v>0</v>
      </c>
      <c r="ARJ118" s="18">
        <v>0</v>
      </c>
      <c r="ARK118" s="18">
        <v>0</v>
      </c>
      <c r="ARL118" s="18">
        <v>1</v>
      </c>
      <c r="ARM118" s="18">
        <v>0</v>
      </c>
      <c r="ARO118" s="18" t="s">
        <v>1372</v>
      </c>
      <c r="ARP118" s="18">
        <v>1</v>
      </c>
      <c r="ARQ118" s="18">
        <v>0</v>
      </c>
      <c r="ARR118" s="18">
        <v>0</v>
      </c>
      <c r="ARS118" s="18">
        <v>0</v>
      </c>
      <c r="ART118" s="18">
        <v>0</v>
      </c>
      <c r="ARU118" s="18">
        <v>0</v>
      </c>
      <c r="ARV118" s="18">
        <v>0</v>
      </c>
      <c r="ARW118" s="18">
        <v>0</v>
      </c>
      <c r="ARX118" s="18">
        <v>0</v>
      </c>
      <c r="ARY118" s="18">
        <v>0</v>
      </c>
      <c r="ASB118" s="18" t="s">
        <v>1383</v>
      </c>
      <c r="ASC118" s="18" t="s">
        <v>1372</v>
      </c>
      <c r="ASD118" s="18">
        <v>1</v>
      </c>
      <c r="ASE118" s="18">
        <v>0</v>
      </c>
      <c r="ASF118" s="18">
        <v>0</v>
      </c>
      <c r="ASG118" s="18">
        <v>0</v>
      </c>
      <c r="ASH118" s="18">
        <v>0</v>
      </c>
      <c r="ASI118" s="18">
        <v>0</v>
      </c>
      <c r="ASJ118" s="18">
        <v>0</v>
      </c>
      <c r="ASK118" s="18">
        <v>0</v>
      </c>
      <c r="ASL118" s="18">
        <v>0</v>
      </c>
      <c r="ASN118" s="18" t="s">
        <v>1372</v>
      </c>
      <c r="ASO118" s="18">
        <v>1</v>
      </c>
      <c r="ASP118" s="18">
        <v>0</v>
      </c>
      <c r="ASQ118" s="18">
        <v>0</v>
      </c>
      <c r="ASR118" s="18">
        <v>0</v>
      </c>
      <c r="ASS118" s="18">
        <v>0</v>
      </c>
      <c r="AST118" s="18">
        <v>0</v>
      </c>
      <c r="ASU118" s="18">
        <v>0</v>
      </c>
      <c r="ASV118" s="18">
        <v>0</v>
      </c>
      <c r="ASW118" s="18">
        <v>0</v>
      </c>
      <c r="ASX118" s="18">
        <v>0</v>
      </c>
      <c r="ASZ118" s="18" t="s">
        <v>1372</v>
      </c>
      <c r="ATA118" s="18">
        <v>1</v>
      </c>
      <c r="ATB118" s="18">
        <v>0</v>
      </c>
      <c r="ATC118" s="18">
        <v>0</v>
      </c>
      <c r="ATD118" s="18">
        <v>0</v>
      </c>
      <c r="ATE118" s="18">
        <v>0</v>
      </c>
      <c r="ATF118" s="18">
        <v>0</v>
      </c>
      <c r="ATG118" s="18">
        <v>0</v>
      </c>
      <c r="ATH118" s="18">
        <v>0</v>
      </c>
      <c r="ATI118" s="18">
        <v>0</v>
      </c>
      <c r="ATK118" s="18" t="s">
        <v>1372</v>
      </c>
      <c r="ATL118" s="18">
        <v>1</v>
      </c>
      <c r="ATM118" s="18">
        <v>0</v>
      </c>
      <c r="ATN118" s="18">
        <v>0</v>
      </c>
      <c r="ATO118" s="18">
        <v>0</v>
      </c>
      <c r="ATP118" s="18">
        <v>0</v>
      </c>
      <c r="ATQ118" s="18">
        <v>0</v>
      </c>
      <c r="ATR118" s="18">
        <v>0</v>
      </c>
      <c r="ATS118" s="18">
        <v>0</v>
      </c>
      <c r="ATT118" s="18">
        <v>0</v>
      </c>
      <c r="ATV118" s="18" t="s">
        <v>1790</v>
      </c>
      <c r="ATZ118" s="18" t="s">
        <v>1344</v>
      </c>
      <c r="AUA118" s="18" t="s">
        <v>1314</v>
      </c>
      <c r="AUD118" s="18" t="s">
        <v>1338</v>
      </c>
      <c r="AUF118" s="18" t="s">
        <v>1338</v>
      </c>
      <c r="AUI118" s="18">
        <v>434420582</v>
      </c>
      <c r="AUJ118" s="144">
        <v>45077.688703703709</v>
      </c>
      <c r="AUM118" s="18" t="s">
        <v>1319</v>
      </c>
      <c r="AUN118" s="18" t="s">
        <v>1320</v>
      </c>
      <c r="AUO118" s="18" t="s">
        <v>1321</v>
      </c>
    </row>
    <row r="119" spans="1:534 1125:1237">
      <c r="A119" s="18">
        <v>118</v>
      </c>
      <c r="B119" s="18" t="s">
        <v>1950</v>
      </c>
      <c r="C119" s="144">
        <v>45077</v>
      </c>
      <c r="D119" s="18" t="s">
        <v>1817</v>
      </c>
      <c r="E119" s="18" t="s">
        <v>1818</v>
      </c>
      <c r="F119" s="144">
        <v>45077.519031701391</v>
      </c>
      <c r="G119" s="144">
        <v>45077.528231782409</v>
      </c>
      <c r="H119" s="18" t="s">
        <v>1286</v>
      </c>
      <c r="K119" s="18" t="s">
        <v>1777</v>
      </c>
      <c r="L119" s="144">
        <v>45077</v>
      </c>
      <c r="M119" s="18" t="s">
        <v>1819</v>
      </c>
      <c r="N119" s="18" t="s">
        <v>1820</v>
      </c>
      <c r="O119" s="18" t="s">
        <v>1821</v>
      </c>
      <c r="P119" s="18" t="s">
        <v>1291</v>
      </c>
      <c r="S119" s="18" t="s">
        <v>1781</v>
      </c>
      <c r="T119" s="18" t="s">
        <v>1822</v>
      </c>
      <c r="V119" s="18" t="s">
        <v>1294</v>
      </c>
      <c r="X119" s="18" t="s">
        <v>1485</v>
      </c>
      <c r="AA119" s="18" t="s">
        <v>1372</v>
      </c>
      <c r="AB119" s="18">
        <v>0</v>
      </c>
      <c r="AC119" s="18">
        <v>0</v>
      </c>
      <c r="AD119" s="18">
        <v>0</v>
      </c>
      <c r="AE119" s="18">
        <v>1</v>
      </c>
      <c r="AF119" s="18">
        <v>1</v>
      </c>
      <c r="EK119" s="18" t="s">
        <v>1372</v>
      </c>
      <c r="EL119" s="18">
        <v>0</v>
      </c>
      <c r="EM119" s="18">
        <v>0</v>
      </c>
      <c r="EN119" s="18">
        <v>0</v>
      </c>
      <c r="EO119" s="18">
        <v>0</v>
      </c>
      <c r="EP119" s="18">
        <v>1</v>
      </c>
      <c r="EQ119" s="18">
        <v>1</v>
      </c>
      <c r="JB119" s="18" t="s">
        <v>1951</v>
      </c>
      <c r="JC119" s="18">
        <v>0</v>
      </c>
      <c r="JD119" s="18">
        <v>0</v>
      </c>
      <c r="JE119" s="18">
        <v>0</v>
      </c>
      <c r="JF119" s="18">
        <v>0</v>
      </c>
      <c r="JG119" s="18">
        <v>0</v>
      </c>
      <c r="JH119" s="18">
        <v>0</v>
      </c>
      <c r="JI119" s="18">
        <v>0</v>
      </c>
      <c r="JJ119" s="18">
        <v>0</v>
      </c>
      <c r="JK119" s="18">
        <v>0</v>
      </c>
      <c r="JL119" s="18">
        <v>0</v>
      </c>
      <c r="JM119" s="18">
        <v>1</v>
      </c>
      <c r="JN119" s="18">
        <v>1</v>
      </c>
      <c r="JO119" s="18">
        <v>0</v>
      </c>
      <c r="JP119" s="18">
        <v>1</v>
      </c>
      <c r="JQ119" s="18">
        <v>0</v>
      </c>
      <c r="JR119" s="18">
        <v>0</v>
      </c>
      <c r="JS119" s="18">
        <v>3</v>
      </c>
      <c r="JT119" s="18">
        <v>5</v>
      </c>
      <c r="OR119" s="18" t="s">
        <v>1467</v>
      </c>
      <c r="OS119" s="18">
        <v>3500</v>
      </c>
      <c r="OT119" s="18" t="s">
        <v>1305</v>
      </c>
      <c r="OW119" s="18">
        <v>10</v>
      </c>
      <c r="OX119" s="18">
        <v>2</v>
      </c>
      <c r="OY119" s="18">
        <v>0</v>
      </c>
      <c r="OZ119" s="18">
        <v>150</v>
      </c>
      <c r="PA119" s="18">
        <v>100</v>
      </c>
      <c r="PC119" s="18" t="s">
        <v>1467</v>
      </c>
      <c r="PD119" s="18">
        <v>5000</v>
      </c>
      <c r="PE119" s="18" t="s">
        <v>1305</v>
      </c>
      <c r="PH119" s="18">
        <v>25</v>
      </c>
      <c r="PI119" s="18">
        <v>2</v>
      </c>
      <c r="PJ119" s="18">
        <v>0</v>
      </c>
      <c r="PK119" s="18">
        <v>200</v>
      </c>
      <c r="PL119" s="18">
        <v>100</v>
      </c>
      <c r="PY119" s="18" t="s">
        <v>1467</v>
      </c>
      <c r="PZ119" s="18" t="s">
        <v>1294</v>
      </c>
      <c r="QA119" s="18">
        <v>3000</v>
      </c>
      <c r="QD119" s="18" t="s">
        <v>1305</v>
      </c>
      <c r="QG119" s="18">
        <v>20</v>
      </c>
      <c r="QH119" s="18">
        <v>3</v>
      </c>
      <c r="QI119" s="18">
        <v>0</v>
      </c>
      <c r="QJ119" s="18">
        <v>60</v>
      </c>
      <c r="QK119" s="18">
        <v>50</v>
      </c>
      <c r="QX119" s="18" t="s">
        <v>1314</v>
      </c>
      <c r="SF119" s="18" t="s">
        <v>1333</v>
      </c>
      <c r="SG119" s="18">
        <v>1</v>
      </c>
      <c r="SH119" s="18">
        <v>0</v>
      </c>
      <c r="SI119" s="18">
        <v>0</v>
      </c>
      <c r="SJ119" s="18">
        <v>0</v>
      </c>
      <c r="AQG119" s="18" t="s">
        <v>1372</v>
      </c>
      <c r="AQH119" s="18">
        <v>1</v>
      </c>
      <c r="AQI119" s="18">
        <v>0</v>
      </c>
      <c r="AQJ119" s="18">
        <v>0</v>
      </c>
      <c r="AQK119" s="18">
        <v>0</v>
      </c>
      <c r="AQL119" s="18">
        <v>0</v>
      </c>
      <c r="AQM119" s="18">
        <v>0</v>
      </c>
      <c r="AQN119" s="18">
        <v>0</v>
      </c>
      <c r="AQO119" s="18">
        <v>0</v>
      </c>
      <c r="AQP119" s="18">
        <v>0</v>
      </c>
      <c r="AQQ119" s="18">
        <v>0</v>
      </c>
      <c r="AQS119" s="18" t="s">
        <v>1428</v>
      </c>
      <c r="AQT119" s="18">
        <v>0</v>
      </c>
      <c r="AQU119" s="18">
        <v>0</v>
      </c>
      <c r="AQV119" s="18">
        <v>0</v>
      </c>
      <c r="AQW119" s="18">
        <v>1</v>
      </c>
      <c r="AQX119" s="18">
        <v>0</v>
      </c>
      <c r="AQY119" s="18">
        <v>0</v>
      </c>
      <c r="AQZ119" s="18">
        <v>0</v>
      </c>
      <c r="ARA119" s="18">
        <v>0</v>
      </c>
      <c r="ARB119" s="18">
        <v>0</v>
      </c>
      <c r="ARC119" s="18">
        <v>0</v>
      </c>
      <c r="ARD119" s="18">
        <v>0</v>
      </c>
      <c r="ARF119" s="18" t="s">
        <v>1328</v>
      </c>
      <c r="ARG119" s="18" t="s">
        <v>1314</v>
      </c>
      <c r="ARH119" s="18">
        <v>1</v>
      </c>
      <c r="ARI119" s="18">
        <v>0</v>
      </c>
      <c r="ARJ119" s="18">
        <v>0</v>
      </c>
      <c r="ARK119" s="18">
        <v>0</v>
      </c>
      <c r="ARL119" s="18">
        <v>0</v>
      </c>
      <c r="ARM119" s="18">
        <v>0</v>
      </c>
      <c r="ARO119" s="18" t="s">
        <v>1372</v>
      </c>
      <c r="ARP119" s="18">
        <v>1</v>
      </c>
      <c r="ARQ119" s="18">
        <v>0</v>
      </c>
      <c r="ARR119" s="18">
        <v>0</v>
      </c>
      <c r="ARS119" s="18">
        <v>0</v>
      </c>
      <c r="ART119" s="18">
        <v>0</v>
      </c>
      <c r="ARU119" s="18">
        <v>0</v>
      </c>
      <c r="ARV119" s="18">
        <v>0</v>
      </c>
      <c r="ARW119" s="18">
        <v>0</v>
      </c>
      <c r="ARX119" s="18">
        <v>0</v>
      </c>
      <c r="ARY119" s="18">
        <v>0</v>
      </c>
      <c r="ASB119" s="18" t="s">
        <v>1383</v>
      </c>
      <c r="ASC119" s="18" t="s">
        <v>1372</v>
      </c>
      <c r="ASD119" s="18">
        <v>1</v>
      </c>
      <c r="ASE119" s="18">
        <v>0</v>
      </c>
      <c r="ASF119" s="18">
        <v>0</v>
      </c>
      <c r="ASG119" s="18">
        <v>0</v>
      </c>
      <c r="ASH119" s="18">
        <v>0</v>
      </c>
      <c r="ASI119" s="18">
        <v>0</v>
      </c>
      <c r="ASJ119" s="18">
        <v>0</v>
      </c>
      <c r="ASK119" s="18">
        <v>0</v>
      </c>
      <c r="ASL119" s="18">
        <v>0</v>
      </c>
      <c r="ASN119" s="18" t="s">
        <v>1372</v>
      </c>
      <c r="ASO119" s="18">
        <v>1</v>
      </c>
      <c r="ASP119" s="18">
        <v>0</v>
      </c>
      <c r="ASQ119" s="18">
        <v>0</v>
      </c>
      <c r="ASR119" s="18">
        <v>0</v>
      </c>
      <c r="ASS119" s="18">
        <v>0</v>
      </c>
      <c r="AST119" s="18">
        <v>0</v>
      </c>
      <c r="ASU119" s="18">
        <v>0</v>
      </c>
      <c r="ASV119" s="18">
        <v>0</v>
      </c>
      <c r="ASW119" s="18">
        <v>0</v>
      </c>
      <c r="ASX119" s="18">
        <v>0</v>
      </c>
      <c r="ASZ119" s="18" t="s">
        <v>1372</v>
      </c>
      <c r="ATA119" s="18">
        <v>1</v>
      </c>
      <c r="ATB119" s="18">
        <v>0</v>
      </c>
      <c r="ATC119" s="18">
        <v>0</v>
      </c>
      <c r="ATD119" s="18">
        <v>0</v>
      </c>
      <c r="ATE119" s="18">
        <v>0</v>
      </c>
      <c r="ATF119" s="18">
        <v>0</v>
      </c>
      <c r="ATG119" s="18">
        <v>0</v>
      </c>
      <c r="ATH119" s="18">
        <v>0</v>
      </c>
      <c r="ATI119" s="18">
        <v>0</v>
      </c>
      <c r="ATK119" s="18" t="s">
        <v>1372</v>
      </c>
      <c r="ATL119" s="18">
        <v>1</v>
      </c>
      <c r="ATM119" s="18">
        <v>0</v>
      </c>
      <c r="ATN119" s="18">
        <v>0</v>
      </c>
      <c r="ATO119" s="18">
        <v>0</v>
      </c>
      <c r="ATP119" s="18">
        <v>0</v>
      </c>
      <c r="ATQ119" s="18">
        <v>0</v>
      </c>
      <c r="ATR119" s="18">
        <v>0</v>
      </c>
      <c r="ATS119" s="18">
        <v>0</v>
      </c>
      <c r="ATT119" s="18">
        <v>0</v>
      </c>
      <c r="ATV119" s="18" t="s">
        <v>1344</v>
      </c>
      <c r="ATW119" s="18" t="s">
        <v>1294</v>
      </c>
      <c r="ATY119" s="18" t="s">
        <v>1844</v>
      </c>
      <c r="ATZ119" s="18" t="s">
        <v>1344</v>
      </c>
      <c r="AUA119" s="18" t="s">
        <v>1294</v>
      </c>
      <c r="AUC119" s="18" t="s">
        <v>1952</v>
      </c>
      <c r="AUD119" s="18" t="s">
        <v>1338</v>
      </c>
      <c r="AUF119" s="18" t="s">
        <v>1338</v>
      </c>
      <c r="AUI119" s="18">
        <v>434420596</v>
      </c>
      <c r="AUJ119" s="144">
        <v>45077.688715277778</v>
      </c>
      <c r="AUM119" s="18" t="s">
        <v>1319</v>
      </c>
      <c r="AUN119" s="18" t="s">
        <v>1320</v>
      </c>
      <c r="AUO119" s="18" t="s">
        <v>1321</v>
      </c>
    </row>
    <row r="120" spans="1:534 1125:1237">
      <c r="A120" s="18">
        <v>119</v>
      </c>
      <c r="B120" s="18" t="s">
        <v>1953</v>
      </c>
      <c r="C120" s="144">
        <v>45077</v>
      </c>
      <c r="D120" s="18" t="s">
        <v>1817</v>
      </c>
      <c r="E120" s="18" t="s">
        <v>1861</v>
      </c>
      <c r="F120" s="144">
        <v>45077.422428738428</v>
      </c>
      <c r="G120" s="144">
        <v>45077.438452291673</v>
      </c>
      <c r="H120" s="18" t="s">
        <v>1286</v>
      </c>
      <c r="K120" s="18" t="s">
        <v>1777</v>
      </c>
      <c r="L120" s="144">
        <v>45077</v>
      </c>
      <c r="M120" s="18" t="s">
        <v>1819</v>
      </c>
      <c r="N120" s="18" t="s">
        <v>1820</v>
      </c>
      <c r="O120" s="18" t="s">
        <v>1821</v>
      </c>
      <c r="P120" s="18" t="s">
        <v>1291</v>
      </c>
      <c r="S120" s="18" t="s">
        <v>1781</v>
      </c>
      <c r="T120" s="18" t="s">
        <v>1822</v>
      </c>
      <c r="V120" s="18" t="s">
        <v>1294</v>
      </c>
      <c r="X120" s="18" t="s">
        <v>1485</v>
      </c>
      <c r="AA120" s="18" t="s">
        <v>1372</v>
      </c>
      <c r="AB120" s="18">
        <v>0</v>
      </c>
      <c r="AC120" s="18">
        <v>0</v>
      </c>
      <c r="AD120" s="18">
        <v>0</v>
      </c>
      <c r="AE120" s="18">
        <v>1</v>
      </c>
      <c r="AF120" s="18">
        <v>1</v>
      </c>
      <c r="EK120" s="18" t="s">
        <v>1372</v>
      </c>
      <c r="EL120" s="18">
        <v>0</v>
      </c>
      <c r="EM120" s="18">
        <v>0</v>
      </c>
      <c r="EN120" s="18">
        <v>0</v>
      </c>
      <c r="EO120" s="18">
        <v>0</v>
      </c>
      <c r="EP120" s="18">
        <v>1</v>
      </c>
      <c r="EQ120" s="18">
        <v>1</v>
      </c>
      <c r="JB120" s="18" t="s">
        <v>1954</v>
      </c>
      <c r="JC120" s="18">
        <v>0</v>
      </c>
      <c r="JD120" s="18">
        <v>0</v>
      </c>
      <c r="JE120" s="18">
        <v>0</v>
      </c>
      <c r="JF120" s="18">
        <v>0</v>
      </c>
      <c r="JG120" s="18">
        <v>1</v>
      </c>
      <c r="JH120" s="18">
        <v>1</v>
      </c>
      <c r="JI120" s="18">
        <v>0</v>
      </c>
      <c r="JJ120" s="18">
        <v>1</v>
      </c>
      <c r="JK120" s="18">
        <v>0</v>
      </c>
      <c r="JL120" s="18">
        <v>0</v>
      </c>
      <c r="JM120" s="18">
        <v>0</v>
      </c>
      <c r="JN120" s="18">
        <v>0</v>
      </c>
      <c r="JO120" s="18">
        <v>0</v>
      </c>
      <c r="JP120" s="18">
        <v>0</v>
      </c>
      <c r="JQ120" s="18">
        <v>0</v>
      </c>
      <c r="JR120" s="18">
        <v>0</v>
      </c>
      <c r="JS120" s="18">
        <v>3</v>
      </c>
      <c r="JT120" s="18">
        <v>5</v>
      </c>
      <c r="LX120" s="18" t="s">
        <v>1467</v>
      </c>
      <c r="LY120" s="18">
        <v>3500</v>
      </c>
      <c r="LZ120" s="18" t="s">
        <v>1305</v>
      </c>
      <c r="MC120" s="18">
        <v>30</v>
      </c>
      <c r="MD120" s="18">
        <v>1</v>
      </c>
      <c r="ME120" s="18">
        <v>0</v>
      </c>
      <c r="MF120" s="18">
        <v>50</v>
      </c>
      <c r="MG120" s="18">
        <v>500</v>
      </c>
      <c r="MI120" s="18" t="s">
        <v>1467</v>
      </c>
      <c r="MJ120" s="18">
        <v>2000</v>
      </c>
      <c r="MK120" s="18" t="s">
        <v>1300</v>
      </c>
      <c r="MN120" s="18">
        <v>30</v>
      </c>
      <c r="MO120" s="18">
        <v>2</v>
      </c>
      <c r="MP120" s="18">
        <v>0</v>
      </c>
      <c r="MQ120" s="18">
        <v>100</v>
      </c>
      <c r="MR120" s="18">
        <v>1000</v>
      </c>
      <c r="NE120" s="18" t="s">
        <v>1467</v>
      </c>
      <c r="NF120" s="18" t="s">
        <v>1643</v>
      </c>
      <c r="NG120" s="18">
        <v>1</v>
      </c>
      <c r="NH120" s="18">
        <v>1</v>
      </c>
      <c r="NI120" s="18">
        <v>1</v>
      </c>
      <c r="NJ120" s="18">
        <v>750</v>
      </c>
      <c r="NK120" s="18">
        <v>1250</v>
      </c>
      <c r="NL120" s="18">
        <v>2000</v>
      </c>
      <c r="NM120" s="18" t="s">
        <v>1300</v>
      </c>
      <c r="NP120" s="18">
        <v>20</v>
      </c>
      <c r="NQ120" s="18">
        <v>2</v>
      </c>
      <c r="NR120" s="18">
        <v>0</v>
      </c>
      <c r="NS120" s="18">
        <v>100</v>
      </c>
      <c r="NT120" s="18">
        <v>1000</v>
      </c>
      <c r="QX120" s="18" t="s">
        <v>1314</v>
      </c>
      <c r="SF120" s="18" t="s">
        <v>1324</v>
      </c>
      <c r="SG120" s="18">
        <v>0</v>
      </c>
      <c r="SH120" s="18">
        <v>1</v>
      </c>
      <c r="SI120" s="18">
        <v>0</v>
      </c>
      <c r="SJ120" s="18">
        <v>0</v>
      </c>
      <c r="SK120" s="18" t="s">
        <v>1955</v>
      </c>
      <c r="SL120" s="18">
        <v>0</v>
      </c>
      <c r="SM120" s="18">
        <v>0</v>
      </c>
      <c r="SN120" s="18">
        <v>0</v>
      </c>
      <c r="SO120" s="18">
        <v>0</v>
      </c>
      <c r="SP120" s="18">
        <v>0</v>
      </c>
      <c r="SQ120" s="18">
        <v>1</v>
      </c>
      <c r="SR120" s="18">
        <v>0</v>
      </c>
      <c r="SS120" s="18">
        <v>1</v>
      </c>
      <c r="ST120" s="18">
        <v>0</v>
      </c>
      <c r="SU120" s="18">
        <v>0</v>
      </c>
      <c r="SV120" s="18">
        <v>0</v>
      </c>
      <c r="SW120" s="18">
        <v>0</v>
      </c>
      <c r="SX120" s="18">
        <v>0</v>
      </c>
      <c r="SY120" s="18">
        <v>0</v>
      </c>
      <c r="SZ120" s="18">
        <v>0</v>
      </c>
      <c r="TA120" s="18">
        <v>0</v>
      </c>
      <c r="TB120" s="18" t="s">
        <v>1869</v>
      </c>
      <c r="TC120" s="18">
        <v>0</v>
      </c>
      <c r="TD120" s="18">
        <v>0</v>
      </c>
      <c r="TE120" s="18">
        <v>0</v>
      </c>
      <c r="TF120" s="18">
        <v>0</v>
      </c>
      <c r="TG120" s="18">
        <v>0</v>
      </c>
      <c r="TH120" s="18">
        <v>1</v>
      </c>
      <c r="TI120" s="18">
        <v>0</v>
      </c>
      <c r="TJ120" s="18">
        <v>0</v>
      </c>
      <c r="TK120" s="18">
        <v>0</v>
      </c>
      <c r="TL120" s="18">
        <v>0</v>
      </c>
      <c r="TM120" s="18">
        <v>0</v>
      </c>
      <c r="TN120" s="18">
        <v>0</v>
      </c>
      <c r="AQG120" s="18" t="s">
        <v>1862</v>
      </c>
      <c r="AQH120" s="18">
        <v>0</v>
      </c>
      <c r="AQI120" s="18">
        <v>0</v>
      </c>
      <c r="AQJ120" s="18">
        <v>0</v>
      </c>
      <c r="AQK120" s="18">
        <v>1</v>
      </c>
      <c r="AQL120" s="18">
        <v>0</v>
      </c>
      <c r="AQM120" s="18">
        <v>0</v>
      </c>
      <c r="AQN120" s="18">
        <v>0</v>
      </c>
      <c r="AQO120" s="18">
        <v>0</v>
      </c>
      <c r="AQP120" s="18">
        <v>0</v>
      </c>
      <c r="AQQ120" s="18">
        <v>0</v>
      </c>
      <c r="AQS120" s="18" t="s">
        <v>1406</v>
      </c>
      <c r="AQT120" s="18">
        <v>0</v>
      </c>
      <c r="AQU120" s="18">
        <v>0</v>
      </c>
      <c r="AQV120" s="18">
        <v>1</v>
      </c>
      <c r="AQW120" s="18">
        <v>0</v>
      </c>
      <c r="AQX120" s="18">
        <v>0</v>
      </c>
      <c r="AQY120" s="18">
        <v>0</v>
      </c>
      <c r="AQZ120" s="18">
        <v>0</v>
      </c>
      <c r="ARA120" s="18">
        <v>0</v>
      </c>
      <c r="ARB120" s="18">
        <v>0</v>
      </c>
      <c r="ARC120" s="18">
        <v>0</v>
      </c>
      <c r="ARD120" s="18">
        <v>0</v>
      </c>
      <c r="ARF120" s="18" t="s">
        <v>1328</v>
      </c>
      <c r="ARG120" s="18" t="s">
        <v>1312</v>
      </c>
      <c r="ARH120" s="18">
        <v>0</v>
      </c>
      <c r="ARI120" s="18">
        <v>1</v>
      </c>
      <c r="ARJ120" s="18">
        <v>0</v>
      </c>
      <c r="ARK120" s="18">
        <v>0</v>
      </c>
      <c r="ARL120" s="18">
        <v>0</v>
      </c>
      <c r="ARM120" s="18">
        <v>0</v>
      </c>
      <c r="ARO120" s="18" t="s">
        <v>1372</v>
      </c>
      <c r="ARP120" s="18">
        <v>1</v>
      </c>
      <c r="ARQ120" s="18">
        <v>0</v>
      </c>
      <c r="ARR120" s="18">
        <v>0</v>
      </c>
      <c r="ARS120" s="18">
        <v>0</v>
      </c>
      <c r="ART120" s="18">
        <v>0</v>
      </c>
      <c r="ARU120" s="18">
        <v>0</v>
      </c>
      <c r="ARV120" s="18">
        <v>0</v>
      </c>
      <c r="ARW120" s="18">
        <v>0</v>
      </c>
      <c r="ARX120" s="18">
        <v>0</v>
      </c>
      <c r="ARY120" s="18">
        <v>0</v>
      </c>
      <c r="ASB120" s="18" t="s">
        <v>1383</v>
      </c>
      <c r="ASC120" s="18" t="s">
        <v>1372</v>
      </c>
      <c r="ASD120" s="18">
        <v>1</v>
      </c>
      <c r="ASE120" s="18">
        <v>0</v>
      </c>
      <c r="ASF120" s="18">
        <v>0</v>
      </c>
      <c r="ASG120" s="18">
        <v>0</v>
      </c>
      <c r="ASH120" s="18">
        <v>0</v>
      </c>
      <c r="ASI120" s="18">
        <v>0</v>
      </c>
      <c r="ASJ120" s="18">
        <v>0</v>
      </c>
      <c r="ASK120" s="18">
        <v>0</v>
      </c>
      <c r="ASL120" s="18">
        <v>0</v>
      </c>
      <c r="ASN120" s="18" t="s">
        <v>1372</v>
      </c>
      <c r="ASO120" s="18">
        <v>1</v>
      </c>
      <c r="ASP120" s="18">
        <v>0</v>
      </c>
      <c r="ASQ120" s="18">
        <v>0</v>
      </c>
      <c r="ASR120" s="18">
        <v>0</v>
      </c>
      <c r="ASS120" s="18">
        <v>0</v>
      </c>
      <c r="AST120" s="18">
        <v>0</v>
      </c>
      <c r="ASU120" s="18">
        <v>0</v>
      </c>
      <c r="ASV120" s="18">
        <v>0</v>
      </c>
      <c r="ASW120" s="18">
        <v>0</v>
      </c>
      <c r="ASX120" s="18">
        <v>0</v>
      </c>
      <c r="ASZ120" s="18" t="s">
        <v>1372</v>
      </c>
      <c r="ATA120" s="18">
        <v>1</v>
      </c>
      <c r="ATB120" s="18">
        <v>0</v>
      </c>
      <c r="ATC120" s="18">
        <v>0</v>
      </c>
      <c r="ATD120" s="18">
        <v>0</v>
      </c>
      <c r="ATE120" s="18">
        <v>0</v>
      </c>
      <c r="ATF120" s="18">
        <v>0</v>
      </c>
      <c r="ATG120" s="18">
        <v>0</v>
      </c>
      <c r="ATH120" s="18">
        <v>0</v>
      </c>
      <c r="ATI120" s="18">
        <v>0</v>
      </c>
      <c r="ATK120" s="18" t="s">
        <v>1372</v>
      </c>
      <c r="ATL120" s="18">
        <v>1</v>
      </c>
      <c r="ATM120" s="18">
        <v>0</v>
      </c>
      <c r="ATN120" s="18">
        <v>0</v>
      </c>
      <c r="ATO120" s="18">
        <v>0</v>
      </c>
      <c r="ATP120" s="18">
        <v>0</v>
      </c>
      <c r="ATQ120" s="18">
        <v>0</v>
      </c>
      <c r="ATR120" s="18">
        <v>0</v>
      </c>
      <c r="ATS120" s="18">
        <v>0</v>
      </c>
      <c r="ATT120" s="18">
        <v>0</v>
      </c>
      <c r="ATV120" s="18" t="s">
        <v>1699</v>
      </c>
      <c r="ATW120" s="18" t="s">
        <v>1314</v>
      </c>
      <c r="ATZ120" s="18" t="s">
        <v>1344</v>
      </c>
      <c r="AUA120" s="18" t="s">
        <v>1314</v>
      </c>
      <c r="AUD120" s="18" t="s">
        <v>1956</v>
      </c>
      <c r="AUI120" s="18">
        <v>434420880</v>
      </c>
      <c r="AUJ120" s="144">
        <v>45077.689120370371</v>
      </c>
      <c r="AUM120" s="18" t="s">
        <v>1319</v>
      </c>
      <c r="AUN120" s="18" t="s">
        <v>1320</v>
      </c>
      <c r="AUO120" s="18" t="s">
        <v>1321</v>
      </c>
    </row>
    <row r="121" spans="1:534 1125:1237">
      <c r="A121" s="18">
        <v>120</v>
      </c>
      <c r="B121" s="18" t="s">
        <v>1957</v>
      </c>
      <c r="C121" s="144">
        <v>45077</v>
      </c>
      <c r="D121" s="18" t="s">
        <v>1817</v>
      </c>
      <c r="E121" s="18" t="s">
        <v>1861</v>
      </c>
      <c r="F121" s="144">
        <v>45077.439453113431</v>
      </c>
      <c r="G121" s="144">
        <v>45077.453981122693</v>
      </c>
      <c r="H121" s="18" t="s">
        <v>1286</v>
      </c>
      <c r="K121" s="18" t="s">
        <v>1777</v>
      </c>
      <c r="L121" s="144">
        <v>45077</v>
      </c>
      <c r="M121" s="18" t="s">
        <v>1819</v>
      </c>
      <c r="N121" s="18" t="s">
        <v>1820</v>
      </c>
      <c r="O121" s="18" t="s">
        <v>1821</v>
      </c>
      <c r="P121" s="18" t="s">
        <v>1291</v>
      </c>
      <c r="S121" s="18" t="s">
        <v>1781</v>
      </c>
      <c r="T121" s="18" t="s">
        <v>1822</v>
      </c>
      <c r="V121" s="18" t="s">
        <v>1294</v>
      </c>
      <c r="X121" s="18" t="s">
        <v>1485</v>
      </c>
      <c r="AA121" s="18" t="s">
        <v>1412</v>
      </c>
      <c r="AB121" s="18">
        <v>0</v>
      </c>
      <c r="AC121" s="18">
        <v>0</v>
      </c>
      <c r="AD121" s="18">
        <v>1</v>
      </c>
      <c r="AE121" s="18">
        <v>0</v>
      </c>
      <c r="AF121" s="18">
        <v>1</v>
      </c>
      <c r="BH121" s="18" t="s">
        <v>1467</v>
      </c>
      <c r="BI121" s="18" t="s">
        <v>1499</v>
      </c>
      <c r="BJ121" s="18">
        <v>1</v>
      </c>
      <c r="BK121" s="18">
        <v>1</v>
      </c>
      <c r="BL121" s="18">
        <v>500</v>
      </c>
      <c r="BM121" s="18">
        <v>350</v>
      </c>
      <c r="BN121" s="18" t="s">
        <v>1305</v>
      </c>
      <c r="BQ121" s="18">
        <v>30</v>
      </c>
      <c r="BR121" s="18">
        <v>1</v>
      </c>
      <c r="BS121" s="18">
        <v>0</v>
      </c>
      <c r="BT121" s="18">
        <v>240</v>
      </c>
      <c r="BU121" s="18">
        <v>1000</v>
      </c>
      <c r="BW121" s="18" t="s">
        <v>1314</v>
      </c>
      <c r="CS121" s="18" t="s">
        <v>1324</v>
      </c>
      <c r="CT121" s="18">
        <v>0</v>
      </c>
      <c r="CU121" s="18">
        <v>1</v>
      </c>
      <c r="CV121" s="18">
        <v>0</v>
      </c>
      <c r="CW121" s="18">
        <v>0</v>
      </c>
      <c r="CX121" s="18" t="s">
        <v>1412</v>
      </c>
      <c r="CY121" s="18">
        <v>0</v>
      </c>
      <c r="CZ121" s="18">
        <v>0</v>
      </c>
      <c r="DA121" s="18">
        <v>1</v>
      </c>
      <c r="DB121" s="18">
        <v>0</v>
      </c>
      <c r="DC121" s="18" t="s">
        <v>1869</v>
      </c>
      <c r="DD121" s="18">
        <v>0</v>
      </c>
      <c r="DE121" s="18">
        <v>0</v>
      </c>
      <c r="DF121" s="18">
        <v>0</v>
      </c>
      <c r="DG121" s="18">
        <v>0</v>
      </c>
      <c r="DH121" s="18">
        <v>0</v>
      </c>
      <c r="DI121" s="18">
        <v>1</v>
      </c>
      <c r="DJ121" s="18">
        <v>0</v>
      </c>
      <c r="DK121" s="18">
        <v>0</v>
      </c>
      <c r="DL121" s="18">
        <v>0</v>
      </c>
      <c r="DM121" s="18">
        <v>0</v>
      </c>
      <c r="DN121" s="18">
        <v>0</v>
      </c>
      <c r="DO121" s="18">
        <v>0</v>
      </c>
      <c r="EK121" s="18" t="s">
        <v>1372</v>
      </c>
      <c r="EL121" s="18">
        <v>0</v>
      </c>
      <c r="EM121" s="18">
        <v>0</v>
      </c>
      <c r="EN121" s="18">
        <v>0</v>
      </c>
      <c r="EO121" s="18">
        <v>0</v>
      </c>
      <c r="EP121" s="18">
        <v>1</v>
      </c>
      <c r="EQ121" s="18">
        <v>1</v>
      </c>
      <c r="JB121" s="18" t="s">
        <v>1879</v>
      </c>
      <c r="JC121" s="18">
        <v>0</v>
      </c>
      <c r="JD121" s="18">
        <v>0</v>
      </c>
      <c r="JE121" s="18">
        <v>0</v>
      </c>
      <c r="JF121" s="18">
        <v>0</v>
      </c>
      <c r="JG121" s="18">
        <v>0</v>
      </c>
      <c r="JH121" s="18">
        <v>0</v>
      </c>
      <c r="JI121" s="18">
        <v>0</v>
      </c>
      <c r="JJ121" s="18">
        <v>0</v>
      </c>
      <c r="JK121" s="18">
        <v>0</v>
      </c>
      <c r="JL121" s="18">
        <v>0</v>
      </c>
      <c r="JM121" s="18">
        <v>0</v>
      </c>
      <c r="JN121" s="18">
        <v>0</v>
      </c>
      <c r="JO121" s="18">
        <v>0</v>
      </c>
      <c r="JP121" s="18">
        <v>0</v>
      </c>
      <c r="JQ121" s="18">
        <v>1</v>
      </c>
      <c r="JR121" s="18">
        <v>0</v>
      </c>
      <c r="JS121" s="18">
        <v>1</v>
      </c>
      <c r="JT121" s="18">
        <v>3</v>
      </c>
      <c r="QM121" s="18" t="s">
        <v>1467</v>
      </c>
      <c r="QN121" s="18">
        <v>200</v>
      </c>
      <c r="QO121" s="18" t="s">
        <v>1305</v>
      </c>
      <c r="QR121" s="18">
        <v>30</v>
      </c>
      <c r="QS121" s="18">
        <v>1</v>
      </c>
      <c r="QT121" s="18">
        <v>0</v>
      </c>
      <c r="QU121" s="18">
        <v>500</v>
      </c>
      <c r="QV121" s="18">
        <v>2000</v>
      </c>
      <c r="QX121" s="18" t="s">
        <v>1314</v>
      </c>
      <c r="SF121" s="18" t="s">
        <v>1333</v>
      </c>
      <c r="SG121" s="18">
        <v>1</v>
      </c>
      <c r="SH121" s="18">
        <v>0</v>
      </c>
      <c r="SI121" s="18">
        <v>0</v>
      </c>
      <c r="SJ121" s="18">
        <v>0</v>
      </c>
      <c r="AQG121" s="18" t="s">
        <v>1372</v>
      </c>
      <c r="AQH121" s="18">
        <v>1</v>
      </c>
      <c r="AQI121" s="18">
        <v>0</v>
      </c>
      <c r="AQJ121" s="18">
        <v>0</v>
      </c>
      <c r="AQK121" s="18">
        <v>0</v>
      </c>
      <c r="AQL121" s="18">
        <v>0</v>
      </c>
      <c r="AQM121" s="18">
        <v>0</v>
      </c>
      <c r="AQN121" s="18">
        <v>0</v>
      </c>
      <c r="AQO121" s="18">
        <v>0</v>
      </c>
      <c r="AQP121" s="18">
        <v>0</v>
      </c>
      <c r="AQQ121" s="18">
        <v>0</v>
      </c>
      <c r="AQS121" s="18" t="s">
        <v>1406</v>
      </c>
      <c r="AQT121" s="18">
        <v>0</v>
      </c>
      <c r="AQU121" s="18">
        <v>0</v>
      </c>
      <c r="AQV121" s="18">
        <v>1</v>
      </c>
      <c r="AQW121" s="18">
        <v>0</v>
      </c>
      <c r="AQX121" s="18">
        <v>0</v>
      </c>
      <c r="AQY121" s="18">
        <v>0</v>
      </c>
      <c r="AQZ121" s="18">
        <v>0</v>
      </c>
      <c r="ARA121" s="18">
        <v>0</v>
      </c>
      <c r="ARB121" s="18">
        <v>0</v>
      </c>
      <c r="ARC121" s="18">
        <v>0</v>
      </c>
      <c r="ARD121" s="18">
        <v>0</v>
      </c>
      <c r="ARF121" s="18" t="s">
        <v>1343</v>
      </c>
      <c r="ARG121" s="18" t="s">
        <v>1314</v>
      </c>
      <c r="ARH121" s="18">
        <v>1</v>
      </c>
      <c r="ARI121" s="18">
        <v>0</v>
      </c>
      <c r="ARJ121" s="18">
        <v>0</v>
      </c>
      <c r="ARK121" s="18">
        <v>0</v>
      </c>
      <c r="ARL121" s="18">
        <v>0</v>
      </c>
      <c r="ARM121" s="18">
        <v>0</v>
      </c>
      <c r="ARO121" s="18" t="s">
        <v>1372</v>
      </c>
      <c r="ARP121" s="18">
        <v>1</v>
      </c>
      <c r="ARQ121" s="18">
        <v>0</v>
      </c>
      <c r="ARR121" s="18">
        <v>0</v>
      </c>
      <c r="ARS121" s="18">
        <v>0</v>
      </c>
      <c r="ART121" s="18">
        <v>0</v>
      </c>
      <c r="ARU121" s="18">
        <v>0</v>
      </c>
      <c r="ARV121" s="18">
        <v>0</v>
      </c>
      <c r="ARW121" s="18">
        <v>0</v>
      </c>
      <c r="ARX121" s="18">
        <v>0</v>
      </c>
      <c r="ARY121" s="18">
        <v>0</v>
      </c>
      <c r="ASB121" s="18" t="s">
        <v>1383</v>
      </c>
      <c r="ASC121" s="18" t="s">
        <v>1372</v>
      </c>
      <c r="ASD121" s="18">
        <v>1</v>
      </c>
      <c r="ASE121" s="18">
        <v>0</v>
      </c>
      <c r="ASF121" s="18">
        <v>0</v>
      </c>
      <c r="ASG121" s="18">
        <v>0</v>
      </c>
      <c r="ASH121" s="18">
        <v>0</v>
      </c>
      <c r="ASI121" s="18">
        <v>0</v>
      </c>
      <c r="ASJ121" s="18">
        <v>0</v>
      </c>
      <c r="ASK121" s="18">
        <v>0</v>
      </c>
      <c r="ASL121" s="18">
        <v>0</v>
      </c>
      <c r="ASN121" s="18" t="s">
        <v>1372</v>
      </c>
      <c r="ASO121" s="18">
        <v>1</v>
      </c>
      <c r="ASP121" s="18">
        <v>0</v>
      </c>
      <c r="ASQ121" s="18">
        <v>0</v>
      </c>
      <c r="ASR121" s="18">
        <v>0</v>
      </c>
      <c r="ASS121" s="18">
        <v>0</v>
      </c>
      <c r="AST121" s="18">
        <v>0</v>
      </c>
      <c r="ASU121" s="18">
        <v>0</v>
      </c>
      <c r="ASV121" s="18">
        <v>0</v>
      </c>
      <c r="ASW121" s="18">
        <v>0</v>
      </c>
      <c r="ASX121" s="18">
        <v>0</v>
      </c>
      <c r="ASZ121" s="18" t="s">
        <v>1372</v>
      </c>
      <c r="ATA121" s="18">
        <v>1</v>
      </c>
      <c r="ATB121" s="18">
        <v>0</v>
      </c>
      <c r="ATC121" s="18">
        <v>0</v>
      </c>
      <c r="ATD121" s="18">
        <v>0</v>
      </c>
      <c r="ATE121" s="18">
        <v>0</v>
      </c>
      <c r="ATF121" s="18">
        <v>0</v>
      </c>
      <c r="ATG121" s="18">
        <v>0</v>
      </c>
      <c r="ATH121" s="18">
        <v>0</v>
      </c>
      <c r="ATI121" s="18">
        <v>0</v>
      </c>
      <c r="ATK121" s="18" t="s">
        <v>1372</v>
      </c>
      <c r="ATL121" s="18">
        <v>1</v>
      </c>
      <c r="ATM121" s="18">
        <v>0</v>
      </c>
      <c r="ATN121" s="18">
        <v>0</v>
      </c>
      <c r="ATO121" s="18">
        <v>0</v>
      </c>
      <c r="ATP121" s="18">
        <v>0</v>
      </c>
      <c r="ATQ121" s="18">
        <v>0</v>
      </c>
      <c r="ATR121" s="18">
        <v>0</v>
      </c>
      <c r="ATS121" s="18">
        <v>0</v>
      </c>
      <c r="ATT121" s="18">
        <v>0</v>
      </c>
      <c r="ATV121" s="18" t="s">
        <v>1790</v>
      </c>
      <c r="ATZ121" s="18" t="s">
        <v>1344</v>
      </c>
      <c r="AUA121" s="18" t="s">
        <v>1294</v>
      </c>
      <c r="AUC121" s="18" t="s">
        <v>1958</v>
      </c>
      <c r="AUI121" s="18">
        <v>434420893</v>
      </c>
      <c r="AUJ121" s="144">
        <v>45077.68913194444</v>
      </c>
      <c r="AUM121" s="18" t="s">
        <v>1319</v>
      </c>
      <c r="AUN121" s="18" t="s">
        <v>1320</v>
      </c>
      <c r="AUO121" s="18" t="s">
        <v>1321</v>
      </c>
    </row>
    <row r="122" spans="1:534 1125:1237">
      <c r="A122" s="18">
        <v>121</v>
      </c>
      <c r="B122" s="18" t="s">
        <v>1959</v>
      </c>
      <c r="C122" s="144">
        <v>45077</v>
      </c>
      <c r="D122" s="18" t="s">
        <v>1817</v>
      </c>
      <c r="E122" s="18" t="s">
        <v>1861</v>
      </c>
      <c r="F122" s="144">
        <v>45077.460306423607</v>
      </c>
      <c r="G122" s="144">
        <v>45077.467361990741</v>
      </c>
      <c r="H122" s="18" t="s">
        <v>1286</v>
      </c>
      <c r="K122" s="18" t="s">
        <v>1777</v>
      </c>
      <c r="L122" s="144">
        <v>45077</v>
      </c>
      <c r="M122" s="18" t="s">
        <v>1819</v>
      </c>
      <c r="N122" s="18" t="s">
        <v>1820</v>
      </c>
      <c r="O122" s="18" t="s">
        <v>1821</v>
      </c>
      <c r="P122" s="18" t="s">
        <v>1291</v>
      </c>
      <c r="S122" s="18" t="s">
        <v>1781</v>
      </c>
      <c r="T122" s="18" t="s">
        <v>1822</v>
      </c>
      <c r="V122" s="18" t="s">
        <v>1294</v>
      </c>
      <c r="X122" s="18" t="s">
        <v>1485</v>
      </c>
      <c r="AA122" s="18" t="s">
        <v>1372</v>
      </c>
      <c r="AB122" s="18">
        <v>0</v>
      </c>
      <c r="AC122" s="18">
        <v>0</v>
      </c>
      <c r="AD122" s="18">
        <v>0</v>
      </c>
      <c r="AE122" s="18">
        <v>1</v>
      </c>
      <c r="AF122" s="18">
        <v>1</v>
      </c>
      <c r="EK122" s="18" t="s">
        <v>1372</v>
      </c>
      <c r="EL122" s="18">
        <v>0</v>
      </c>
      <c r="EM122" s="18">
        <v>0</v>
      </c>
      <c r="EN122" s="18">
        <v>0</v>
      </c>
      <c r="EO122" s="18">
        <v>0</v>
      </c>
      <c r="EP122" s="18">
        <v>1</v>
      </c>
      <c r="EQ122" s="18">
        <v>1</v>
      </c>
      <c r="JB122" s="18" t="s">
        <v>1691</v>
      </c>
      <c r="JC122" s="18">
        <v>1</v>
      </c>
      <c r="JD122" s="18">
        <v>0</v>
      </c>
      <c r="JE122" s="18">
        <v>0</v>
      </c>
      <c r="JF122" s="18">
        <v>0</v>
      </c>
      <c r="JG122" s="18">
        <v>0</v>
      </c>
      <c r="JH122" s="18">
        <v>0</v>
      </c>
      <c r="JI122" s="18">
        <v>0</v>
      </c>
      <c r="JJ122" s="18">
        <v>0</v>
      </c>
      <c r="JK122" s="18">
        <v>0</v>
      </c>
      <c r="JL122" s="18">
        <v>0</v>
      </c>
      <c r="JM122" s="18">
        <v>0</v>
      </c>
      <c r="JN122" s="18">
        <v>0</v>
      </c>
      <c r="JO122" s="18">
        <v>0</v>
      </c>
      <c r="JP122" s="18">
        <v>0</v>
      </c>
      <c r="JQ122" s="18">
        <v>0</v>
      </c>
      <c r="JR122" s="18">
        <v>0</v>
      </c>
      <c r="JS122" s="18">
        <v>1</v>
      </c>
      <c r="JT122" s="18">
        <v>3</v>
      </c>
      <c r="JV122" s="18" t="s">
        <v>1467</v>
      </c>
      <c r="JW122" s="18">
        <v>250</v>
      </c>
      <c r="JX122" s="18" t="s">
        <v>1305</v>
      </c>
      <c r="KA122" s="18">
        <v>10</v>
      </c>
      <c r="KB122" s="18">
        <v>3</v>
      </c>
      <c r="KC122" s="18">
        <v>0</v>
      </c>
      <c r="KD122" s="18">
        <v>500</v>
      </c>
      <c r="KE122" s="18">
        <v>1000</v>
      </c>
      <c r="QX122" s="18" t="s">
        <v>1294</v>
      </c>
      <c r="QZ122" s="18" t="s">
        <v>1691</v>
      </c>
      <c r="RA122" s="18">
        <v>1</v>
      </c>
      <c r="RB122" s="18">
        <v>0</v>
      </c>
      <c r="RC122" s="18">
        <v>0</v>
      </c>
      <c r="RD122" s="18">
        <v>0</v>
      </c>
      <c r="RE122" s="18">
        <v>0</v>
      </c>
      <c r="RF122" s="18">
        <v>0</v>
      </c>
      <c r="RG122" s="18">
        <v>0</v>
      </c>
      <c r="RH122" s="18">
        <v>0</v>
      </c>
      <c r="RI122" s="18">
        <v>0</v>
      </c>
      <c r="RJ122" s="18">
        <v>0</v>
      </c>
      <c r="RK122" s="18">
        <v>0</v>
      </c>
      <c r="RL122" s="18">
        <v>0</v>
      </c>
      <c r="RM122" s="18">
        <v>0</v>
      </c>
      <c r="RN122" s="18">
        <v>0</v>
      </c>
      <c r="RO122" s="18">
        <v>0</v>
      </c>
      <c r="RP122" s="18">
        <v>0</v>
      </c>
      <c r="RR122" s="18" t="s">
        <v>1301</v>
      </c>
      <c r="RS122" s="18">
        <v>1</v>
      </c>
      <c r="RT122" s="18">
        <v>0</v>
      </c>
      <c r="RU122" s="18">
        <v>0</v>
      </c>
      <c r="RV122" s="18">
        <v>0</v>
      </c>
      <c r="RW122" s="18">
        <v>0</v>
      </c>
      <c r="RX122" s="18">
        <v>0</v>
      </c>
      <c r="RY122" s="18">
        <v>0</v>
      </c>
      <c r="RZ122" s="18">
        <v>0</v>
      </c>
      <c r="SA122" s="18">
        <v>0</v>
      </c>
      <c r="SB122" s="18">
        <v>0</v>
      </c>
      <c r="SC122" s="18">
        <v>0</v>
      </c>
      <c r="SF122" s="18" t="s">
        <v>1324</v>
      </c>
      <c r="SG122" s="18">
        <v>0</v>
      </c>
      <c r="SH122" s="18">
        <v>1</v>
      </c>
      <c r="SI122" s="18">
        <v>0</v>
      </c>
      <c r="SJ122" s="18">
        <v>0</v>
      </c>
      <c r="SK122" s="18" t="s">
        <v>1691</v>
      </c>
      <c r="SL122" s="18">
        <v>1</v>
      </c>
      <c r="SM122" s="18">
        <v>0</v>
      </c>
      <c r="SN122" s="18">
        <v>0</v>
      </c>
      <c r="SO122" s="18">
        <v>0</v>
      </c>
      <c r="SP122" s="18">
        <v>0</v>
      </c>
      <c r="SQ122" s="18">
        <v>0</v>
      </c>
      <c r="SR122" s="18">
        <v>0</v>
      </c>
      <c r="SS122" s="18">
        <v>0</v>
      </c>
      <c r="ST122" s="18">
        <v>0</v>
      </c>
      <c r="SU122" s="18">
        <v>0</v>
      </c>
      <c r="SV122" s="18">
        <v>0</v>
      </c>
      <c r="SW122" s="18">
        <v>0</v>
      </c>
      <c r="SX122" s="18">
        <v>0</v>
      </c>
      <c r="SY122" s="18">
        <v>0</v>
      </c>
      <c r="SZ122" s="18">
        <v>0</v>
      </c>
      <c r="TA122" s="18">
        <v>0</v>
      </c>
      <c r="TB122" s="18" t="s">
        <v>1342</v>
      </c>
      <c r="TC122" s="18">
        <v>0</v>
      </c>
      <c r="TD122" s="18">
        <v>0</v>
      </c>
      <c r="TE122" s="18">
        <v>0</v>
      </c>
      <c r="TF122" s="18">
        <v>0</v>
      </c>
      <c r="TG122" s="18">
        <v>0</v>
      </c>
      <c r="TH122" s="18">
        <v>0</v>
      </c>
      <c r="TI122" s="18">
        <v>0</v>
      </c>
      <c r="TJ122" s="18">
        <v>0</v>
      </c>
      <c r="TK122" s="18">
        <v>1</v>
      </c>
      <c r="TL122" s="18">
        <v>0</v>
      </c>
      <c r="TM122" s="18">
        <v>0</v>
      </c>
      <c r="TN122" s="18">
        <v>0</v>
      </c>
      <c r="AQG122" s="18" t="s">
        <v>1395</v>
      </c>
      <c r="AQH122" s="18">
        <v>0</v>
      </c>
      <c r="AQI122" s="18">
        <v>0</v>
      </c>
      <c r="AQJ122" s="18">
        <v>1</v>
      </c>
      <c r="AQK122" s="18">
        <v>0</v>
      </c>
      <c r="AQL122" s="18">
        <v>0</v>
      </c>
      <c r="AQM122" s="18">
        <v>0</v>
      </c>
      <c r="AQN122" s="18">
        <v>0</v>
      </c>
      <c r="AQO122" s="18">
        <v>0</v>
      </c>
      <c r="AQP122" s="18">
        <v>0</v>
      </c>
      <c r="AQQ122" s="18">
        <v>0</v>
      </c>
      <c r="AQS122" s="18" t="s">
        <v>1406</v>
      </c>
      <c r="AQT122" s="18">
        <v>0</v>
      </c>
      <c r="AQU122" s="18">
        <v>0</v>
      </c>
      <c r="AQV122" s="18">
        <v>1</v>
      </c>
      <c r="AQW122" s="18">
        <v>0</v>
      </c>
      <c r="AQX122" s="18">
        <v>0</v>
      </c>
      <c r="AQY122" s="18">
        <v>0</v>
      </c>
      <c r="AQZ122" s="18">
        <v>0</v>
      </c>
      <c r="ARA122" s="18">
        <v>0</v>
      </c>
      <c r="ARB122" s="18">
        <v>0</v>
      </c>
      <c r="ARC122" s="18">
        <v>0</v>
      </c>
      <c r="ARD122" s="18">
        <v>0</v>
      </c>
      <c r="ARF122" s="18" t="s">
        <v>1658</v>
      </c>
      <c r="ARG122" s="18" t="s">
        <v>1312</v>
      </c>
      <c r="ARH122" s="18">
        <v>0</v>
      </c>
      <c r="ARI122" s="18">
        <v>1</v>
      </c>
      <c r="ARJ122" s="18">
        <v>0</v>
      </c>
      <c r="ARK122" s="18">
        <v>0</v>
      </c>
      <c r="ARL122" s="18">
        <v>0</v>
      </c>
      <c r="ARM122" s="18">
        <v>0</v>
      </c>
      <c r="ARO122" s="18" t="s">
        <v>1372</v>
      </c>
      <c r="ARP122" s="18">
        <v>1</v>
      </c>
      <c r="ARQ122" s="18">
        <v>0</v>
      </c>
      <c r="ARR122" s="18">
        <v>0</v>
      </c>
      <c r="ARS122" s="18">
        <v>0</v>
      </c>
      <c r="ART122" s="18">
        <v>0</v>
      </c>
      <c r="ARU122" s="18">
        <v>0</v>
      </c>
      <c r="ARV122" s="18">
        <v>0</v>
      </c>
      <c r="ARW122" s="18">
        <v>0</v>
      </c>
      <c r="ARX122" s="18">
        <v>0</v>
      </c>
      <c r="ARY122" s="18">
        <v>0</v>
      </c>
      <c r="ASB122" s="18" t="s">
        <v>1383</v>
      </c>
      <c r="ASC122" s="18" t="s">
        <v>1372</v>
      </c>
      <c r="ASD122" s="18">
        <v>1</v>
      </c>
      <c r="ASE122" s="18">
        <v>0</v>
      </c>
      <c r="ASF122" s="18">
        <v>0</v>
      </c>
      <c r="ASG122" s="18">
        <v>0</v>
      </c>
      <c r="ASH122" s="18">
        <v>0</v>
      </c>
      <c r="ASI122" s="18">
        <v>0</v>
      </c>
      <c r="ASJ122" s="18">
        <v>0</v>
      </c>
      <c r="ASK122" s="18">
        <v>0</v>
      </c>
      <c r="ASL122" s="18">
        <v>0</v>
      </c>
      <c r="ASN122" s="18" t="s">
        <v>1372</v>
      </c>
      <c r="ASO122" s="18">
        <v>1</v>
      </c>
      <c r="ASP122" s="18">
        <v>0</v>
      </c>
      <c r="ASQ122" s="18">
        <v>0</v>
      </c>
      <c r="ASR122" s="18">
        <v>0</v>
      </c>
      <c r="ASS122" s="18">
        <v>0</v>
      </c>
      <c r="AST122" s="18">
        <v>0</v>
      </c>
      <c r="ASU122" s="18">
        <v>0</v>
      </c>
      <c r="ASV122" s="18">
        <v>0</v>
      </c>
      <c r="ASW122" s="18">
        <v>0</v>
      </c>
      <c r="ASX122" s="18">
        <v>0</v>
      </c>
      <c r="ASZ122" s="18" t="s">
        <v>1372</v>
      </c>
      <c r="ATA122" s="18">
        <v>1</v>
      </c>
      <c r="ATB122" s="18">
        <v>0</v>
      </c>
      <c r="ATC122" s="18">
        <v>0</v>
      </c>
      <c r="ATD122" s="18">
        <v>0</v>
      </c>
      <c r="ATE122" s="18">
        <v>0</v>
      </c>
      <c r="ATF122" s="18">
        <v>0</v>
      </c>
      <c r="ATG122" s="18">
        <v>0</v>
      </c>
      <c r="ATH122" s="18">
        <v>0</v>
      </c>
      <c r="ATI122" s="18">
        <v>0</v>
      </c>
      <c r="ATK122" s="18" t="s">
        <v>1873</v>
      </c>
      <c r="ATL122" s="18">
        <v>0</v>
      </c>
      <c r="ATM122" s="18">
        <v>0</v>
      </c>
      <c r="ATN122" s="18">
        <v>1</v>
      </c>
      <c r="ATO122" s="18">
        <v>0</v>
      </c>
      <c r="ATP122" s="18">
        <v>0</v>
      </c>
      <c r="ATQ122" s="18">
        <v>0</v>
      </c>
      <c r="ATR122" s="18">
        <v>0</v>
      </c>
      <c r="ATS122" s="18">
        <v>0</v>
      </c>
      <c r="ATT122" s="18">
        <v>0</v>
      </c>
      <c r="ATV122" s="18" t="s">
        <v>1790</v>
      </c>
      <c r="ATZ122" s="18" t="s">
        <v>1699</v>
      </c>
      <c r="AUA122" s="18" t="s">
        <v>1314</v>
      </c>
      <c r="AUD122" s="18" t="s">
        <v>1960</v>
      </c>
      <c r="AUI122" s="18">
        <v>434420906</v>
      </c>
      <c r="AUJ122" s="144">
        <v>45077.689143518517</v>
      </c>
      <c r="AUM122" s="18" t="s">
        <v>1319</v>
      </c>
      <c r="AUN122" s="18" t="s">
        <v>1320</v>
      </c>
      <c r="AUO122" s="18" t="s">
        <v>1321</v>
      </c>
    </row>
    <row r="123" spans="1:534 1125:1237">
      <c r="A123" s="18">
        <v>122</v>
      </c>
      <c r="B123" s="18" t="s">
        <v>1961</v>
      </c>
      <c r="C123" s="144">
        <v>45077</v>
      </c>
      <c r="D123" s="18" t="s">
        <v>1817</v>
      </c>
      <c r="E123" s="18" t="s">
        <v>1861</v>
      </c>
      <c r="F123" s="144">
        <v>45077.471332858797</v>
      </c>
      <c r="G123" s="144">
        <v>45077.487478530093</v>
      </c>
      <c r="H123" s="18" t="s">
        <v>1286</v>
      </c>
      <c r="K123" s="18" t="s">
        <v>1777</v>
      </c>
      <c r="L123" s="144">
        <v>45077</v>
      </c>
      <c r="M123" s="18" t="s">
        <v>1819</v>
      </c>
      <c r="N123" s="18" t="s">
        <v>1820</v>
      </c>
      <c r="O123" s="18" t="s">
        <v>1821</v>
      </c>
      <c r="P123" s="18" t="s">
        <v>1291</v>
      </c>
      <c r="S123" s="18" t="s">
        <v>1781</v>
      </c>
      <c r="T123" s="18" t="s">
        <v>1822</v>
      </c>
      <c r="V123" s="18" t="s">
        <v>1294</v>
      </c>
      <c r="X123" s="18" t="s">
        <v>1295</v>
      </c>
      <c r="AA123" s="18" t="s">
        <v>1372</v>
      </c>
      <c r="AB123" s="18">
        <v>0</v>
      </c>
      <c r="AC123" s="18">
        <v>0</v>
      </c>
      <c r="AD123" s="18">
        <v>0</v>
      </c>
      <c r="AE123" s="18">
        <v>1</v>
      </c>
      <c r="AF123" s="18">
        <v>1</v>
      </c>
      <c r="EK123" s="18" t="s">
        <v>1372</v>
      </c>
      <c r="EL123" s="18">
        <v>0</v>
      </c>
      <c r="EM123" s="18">
        <v>0</v>
      </c>
      <c r="EN123" s="18">
        <v>0</v>
      </c>
      <c r="EO123" s="18">
        <v>0</v>
      </c>
      <c r="EP123" s="18">
        <v>1</v>
      </c>
      <c r="EQ123" s="18">
        <v>1</v>
      </c>
      <c r="JB123" s="18" t="s">
        <v>1962</v>
      </c>
      <c r="JC123" s="18">
        <v>0</v>
      </c>
      <c r="JD123" s="18">
        <v>0</v>
      </c>
      <c r="JE123" s="18">
        <v>0</v>
      </c>
      <c r="JF123" s="18">
        <v>0</v>
      </c>
      <c r="JG123" s="18">
        <v>0</v>
      </c>
      <c r="JH123" s="18">
        <v>1</v>
      </c>
      <c r="JI123" s="18">
        <v>0</v>
      </c>
      <c r="JJ123" s="18">
        <v>0</v>
      </c>
      <c r="JK123" s="18">
        <v>0</v>
      </c>
      <c r="JL123" s="18">
        <v>0</v>
      </c>
      <c r="JM123" s="18">
        <v>0</v>
      </c>
      <c r="JN123" s="18">
        <v>0</v>
      </c>
      <c r="JO123" s="18">
        <v>0</v>
      </c>
      <c r="JP123" s="18">
        <v>1</v>
      </c>
      <c r="JQ123" s="18">
        <v>0</v>
      </c>
      <c r="JR123" s="18">
        <v>0</v>
      </c>
      <c r="JS123" s="18">
        <v>2</v>
      </c>
      <c r="JT123" s="18">
        <v>4</v>
      </c>
      <c r="MI123" s="18" t="s">
        <v>1298</v>
      </c>
      <c r="MJ123" s="18">
        <v>2000</v>
      </c>
      <c r="MK123" s="18" t="s">
        <v>1300</v>
      </c>
      <c r="MN123" s="18">
        <v>60</v>
      </c>
      <c r="MO123" s="18">
        <v>2</v>
      </c>
      <c r="MP123" s="18">
        <v>0</v>
      </c>
      <c r="MQ123" s="18">
        <v>40</v>
      </c>
      <c r="MR123" s="18">
        <v>500</v>
      </c>
      <c r="PY123" s="18" t="s">
        <v>1298</v>
      </c>
      <c r="PZ123" s="18" t="s">
        <v>1294</v>
      </c>
      <c r="QA123" s="18">
        <v>3000</v>
      </c>
      <c r="QD123" s="18" t="s">
        <v>1305</v>
      </c>
      <c r="QG123" s="18">
        <v>60</v>
      </c>
      <c r="QH123" s="18">
        <v>1</v>
      </c>
      <c r="QI123" s="18">
        <v>0</v>
      </c>
      <c r="QJ123" s="18">
        <v>20</v>
      </c>
      <c r="QK123" s="18">
        <v>100</v>
      </c>
      <c r="QX123" s="18" t="s">
        <v>1314</v>
      </c>
      <c r="SF123" s="18" t="s">
        <v>1324</v>
      </c>
      <c r="SG123" s="18">
        <v>0</v>
      </c>
      <c r="SH123" s="18">
        <v>1</v>
      </c>
      <c r="SI123" s="18">
        <v>0</v>
      </c>
      <c r="SJ123" s="18">
        <v>0</v>
      </c>
      <c r="SK123" s="18" t="s">
        <v>1963</v>
      </c>
      <c r="SL123" s="18">
        <v>0</v>
      </c>
      <c r="SM123" s="18">
        <v>0</v>
      </c>
      <c r="SN123" s="18">
        <v>0</v>
      </c>
      <c r="SO123" s="18">
        <v>0</v>
      </c>
      <c r="SP123" s="18">
        <v>0</v>
      </c>
      <c r="SQ123" s="18">
        <v>1</v>
      </c>
      <c r="SR123" s="18">
        <v>0</v>
      </c>
      <c r="SS123" s="18">
        <v>0</v>
      </c>
      <c r="ST123" s="18">
        <v>0</v>
      </c>
      <c r="SU123" s="18">
        <v>0</v>
      </c>
      <c r="SV123" s="18">
        <v>0</v>
      </c>
      <c r="SW123" s="18">
        <v>0</v>
      </c>
      <c r="SX123" s="18">
        <v>0</v>
      </c>
      <c r="SY123" s="18">
        <v>0</v>
      </c>
      <c r="SZ123" s="18">
        <v>0</v>
      </c>
      <c r="TA123" s="18">
        <v>0</v>
      </c>
      <c r="TB123" s="18" t="s">
        <v>1869</v>
      </c>
      <c r="TC123" s="18">
        <v>0</v>
      </c>
      <c r="TD123" s="18">
        <v>0</v>
      </c>
      <c r="TE123" s="18">
        <v>0</v>
      </c>
      <c r="TF123" s="18">
        <v>0</v>
      </c>
      <c r="TG123" s="18">
        <v>0</v>
      </c>
      <c r="TH123" s="18">
        <v>1</v>
      </c>
      <c r="TI123" s="18">
        <v>0</v>
      </c>
      <c r="TJ123" s="18">
        <v>0</v>
      </c>
      <c r="TK123" s="18">
        <v>0</v>
      </c>
      <c r="TL123" s="18">
        <v>0</v>
      </c>
      <c r="TM123" s="18">
        <v>0</v>
      </c>
      <c r="TN123" s="18">
        <v>0</v>
      </c>
      <c r="AQG123" s="18" t="s">
        <v>1862</v>
      </c>
      <c r="AQH123" s="18">
        <v>0</v>
      </c>
      <c r="AQI123" s="18">
        <v>0</v>
      </c>
      <c r="AQJ123" s="18">
        <v>0</v>
      </c>
      <c r="AQK123" s="18">
        <v>1</v>
      </c>
      <c r="AQL123" s="18">
        <v>0</v>
      </c>
      <c r="AQM123" s="18">
        <v>0</v>
      </c>
      <c r="AQN123" s="18">
        <v>0</v>
      </c>
      <c r="AQO123" s="18">
        <v>0</v>
      </c>
      <c r="AQP123" s="18">
        <v>0</v>
      </c>
      <c r="AQQ123" s="18">
        <v>0</v>
      </c>
      <c r="AQS123" s="18" t="s">
        <v>1406</v>
      </c>
      <c r="AQT123" s="18">
        <v>0</v>
      </c>
      <c r="AQU123" s="18">
        <v>0</v>
      </c>
      <c r="AQV123" s="18">
        <v>1</v>
      </c>
      <c r="AQW123" s="18">
        <v>0</v>
      </c>
      <c r="AQX123" s="18">
        <v>0</v>
      </c>
      <c r="AQY123" s="18">
        <v>0</v>
      </c>
      <c r="AQZ123" s="18">
        <v>0</v>
      </c>
      <c r="ARA123" s="18">
        <v>0</v>
      </c>
      <c r="ARB123" s="18">
        <v>0</v>
      </c>
      <c r="ARC123" s="18">
        <v>0</v>
      </c>
      <c r="ARD123" s="18">
        <v>0</v>
      </c>
      <c r="ARF123" s="18" t="s">
        <v>1311</v>
      </c>
      <c r="ARG123" s="18" t="s">
        <v>1315</v>
      </c>
      <c r="ARH123" s="18">
        <v>0</v>
      </c>
      <c r="ARI123" s="18">
        <v>0</v>
      </c>
      <c r="ARJ123" s="18">
        <v>0</v>
      </c>
      <c r="ARK123" s="18">
        <v>0</v>
      </c>
      <c r="ARL123" s="18">
        <v>1</v>
      </c>
      <c r="ARM123" s="18">
        <v>0</v>
      </c>
      <c r="ARO123" s="18" t="s">
        <v>1372</v>
      </c>
      <c r="ARP123" s="18">
        <v>1</v>
      </c>
      <c r="ARQ123" s="18">
        <v>0</v>
      </c>
      <c r="ARR123" s="18">
        <v>0</v>
      </c>
      <c r="ARS123" s="18">
        <v>0</v>
      </c>
      <c r="ART123" s="18">
        <v>0</v>
      </c>
      <c r="ARU123" s="18">
        <v>0</v>
      </c>
      <c r="ARV123" s="18">
        <v>0</v>
      </c>
      <c r="ARW123" s="18">
        <v>0</v>
      </c>
      <c r="ARX123" s="18">
        <v>0</v>
      </c>
      <c r="ARY123" s="18">
        <v>0</v>
      </c>
      <c r="ASB123" s="18" t="s">
        <v>1383</v>
      </c>
      <c r="ASC123" s="18" t="s">
        <v>1372</v>
      </c>
      <c r="ASD123" s="18">
        <v>1</v>
      </c>
      <c r="ASE123" s="18">
        <v>0</v>
      </c>
      <c r="ASF123" s="18">
        <v>0</v>
      </c>
      <c r="ASG123" s="18">
        <v>0</v>
      </c>
      <c r="ASH123" s="18">
        <v>0</v>
      </c>
      <c r="ASI123" s="18">
        <v>0</v>
      </c>
      <c r="ASJ123" s="18">
        <v>0</v>
      </c>
      <c r="ASK123" s="18">
        <v>0</v>
      </c>
      <c r="ASL123" s="18">
        <v>0</v>
      </c>
      <c r="ASN123" s="18" t="s">
        <v>1372</v>
      </c>
      <c r="ASO123" s="18">
        <v>1</v>
      </c>
      <c r="ASP123" s="18">
        <v>0</v>
      </c>
      <c r="ASQ123" s="18">
        <v>0</v>
      </c>
      <c r="ASR123" s="18">
        <v>0</v>
      </c>
      <c r="ASS123" s="18">
        <v>0</v>
      </c>
      <c r="AST123" s="18">
        <v>0</v>
      </c>
      <c r="ASU123" s="18">
        <v>0</v>
      </c>
      <c r="ASV123" s="18">
        <v>0</v>
      </c>
      <c r="ASW123" s="18">
        <v>0</v>
      </c>
      <c r="ASX123" s="18">
        <v>0</v>
      </c>
      <c r="ASZ123" s="18" t="s">
        <v>1372</v>
      </c>
      <c r="ATA123" s="18">
        <v>1</v>
      </c>
      <c r="ATB123" s="18">
        <v>0</v>
      </c>
      <c r="ATC123" s="18">
        <v>0</v>
      </c>
      <c r="ATD123" s="18">
        <v>0</v>
      </c>
      <c r="ATE123" s="18">
        <v>0</v>
      </c>
      <c r="ATF123" s="18">
        <v>0</v>
      </c>
      <c r="ATG123" s="18">
        <v>0</v>
      </c>
      <c r="ATH123" s="18">
        <v>0</v>
      </c>
      <c r="ATI123" s="18">
        <v>0</v>
      </c>
      <c r="ATK123" s="18" t="s">
        <v>1372</v>
      </c>
      <c r="ATL123" s="18">
        <v>1</v>
      </c>
      <c r="ATM123" s="18">
        <v>0</v>
      </c>
      <c r="ATN123" s="18">
        <v>0</v>
      </c>
      <c r="ATO123" s="18">
        <v>0</v>
      </c>
      <c r="ATP123" s="18">
        <v>0</v>
      </c>
      <c r="ATQ123" s="18">
        <v>0</v>
      </c>
      <c r="ATR123" s="18">
        <v>0</v>
      </c>
      <c r="ATS123" s="18">
        <v>0</v>
      </c>
      <c r="ATT123" s="18">
        <v>0</v>
      </c>
      <c r="ATV123" s="18" t="s">
        <v>1790</v>
      </c>
      <c r="ATZ123" s="18" t="s">
        <v>1344</v>
      </c>
      <c r="AUA123" s="18" t="s">
        <v>1314</v>
      </c>
      <c r="AUD123" s="18" t="s">
        <v>1964</v>
      </c>
      <c r="AUI123" s="18">
        <v>434420916</v>
      </c>
      <c r="AUJ123" s="144">
        <v>45077.689166666663</v>
      </c>
      <c r="AUM123" s="18" t="s">
        <v>1319</v>
      </c>
      <c r="AUN123" s="18" t="s">
        <v>1320</v>
      </c>
      <c r="AUO123" s="18" t="s">
        <v>1321</v>
      </c>
    </row>
    <row r="124" spans="1:534 1125:1237">
      <c r="A124" s="18">
        <v>123</v>
      </c>
      <c r="B124" s="18" t="s">
        <v>1965</v>
      </c>
      <c r="C124" s="144">
        <v>45077</v>
      </c>
      <c r="D124" s="18" t="s">
        <v>1817</v>
      </c>
      <c r="E124" s="18" t="s">
        <v>1861</v>
      </c>
      <c r="F124" s="144">
        <v>45077.491663391207</v>
      </c>
      <c r="G124" s="144">
        <v>45077.500005324073</v>
      </c>
      <c r="H124" s="18" t="s">
        <v>1286</v>
      </c>
      <c r="K124" s="18" t="s">
        <v>1777</v>
      </c>
      <c r="L124" s="144">
        <v>45077</v>
      </c>
      <c r="M124" s="18" t="s">
        <v>1819</v>
      </c>
      <c r="N124" s="18" t="s">
        <v>1820</v>
      </c>
      <c r="O124" s="18" t="s">
        <v>1821</v>
      </c>
      <c r="P124" s="18" t="s">
        <v>1291</v>
      </c>
      <c r="S124" s="18" t="s">
        <v>1781</v>
      </c>
      <c r="T124" s="18" t="s">
        <v>1822</v>
      </c>
      <c r="V124" s="18" t="s">
        <v>1294</v>
      </c>
      <c r="X124" s="18" t="s">
        <v>1295</v>
      </c>
      <c r="AA124" s="18" t="s">
        <v>1372</v>
      </c>
      <c r="AB124" s="18">
        <v>0</v>
      </c>
      <c r="AC124" s="18">
        <v>0</v>
      </c>
      <c r="AD124" s="18">
        <v>0</v>
      </c>
      <c r="AE124" s="18">
        <v>1</v>
      </c>
      <c r="AF124" s="18">
        <v>1</v>
      </c>
      <c r="EK124" s="18" t="s">
        <v>1372</v>
      </c>
      <c r="EL124" s="18">
        <v>0</v>
      </c>
      <c r="EM124" s="18">
        <v>0</v>
      </c>
      <c r="EN124" s="18">
        <v>0</v>
      </c>
      <c r="EO124" s="18">
        <v>0</v>
      </c>
      <c r="EP124" s="18">
        <v>1</v>
      </c>
      <c r="EQ124" s="18">
        <v>1</v>
      </c>
      <c r="JB124" s="18" t="s">
        <v>1966</v>
      </c>
      <c r="JC124" s="18">
        <v>0</v>
      </c>
      <c r="JD124" s="18">
        <v>0</v>
      </c>
      <c r="JE124" s="18">
        <v>0</v>
      </c>
      <c r="JF124" s="18">
        <v>0</v>
      </c>
      <c r="JG124" s="18">
        <v>0</v>
      </c>
      <c r="JH124" s="18">
        <v>0</v>
      </c>
      <c r="JI124" s="18">
        <v>0</v>
      </c>
      <c r="JJ124" s="18">
        <v>0</v>
      </c>
      <c r="JK124" s="18">
        <v>0</v>
      </c>
      <c r="JL124" s="18">
        <v>0</v>
      </c>
      <c r="JM124" s="18">
        <v>1</v>
      </c>
      <c r="JN124" s="18">
        <v>1</v>
      </c>
      <c r="JO124" s="18">
        <v>0</v>
      </c>
      <c r="JP124" s="18">
        <v>0</v>
      </c>
      <c r="JQ124" s="18">
        <v>0</v>
      </c>
      <c r="JR124" s="18">
        <v>0</v>
      </c>
      <c r="JS124" s="18">
        <v>2</v>
      </c>
      <c r="JT124" s="18">
        <v>4</v>
      </c>
      <c r="OR124" s="18" t="s">
        <v>1298</v>
      </c>
      <c r="OS124" s="18">
        <v>2500</v>
      </c>
      <c r="OT124" s="18" t="s">
        <v>1305</v>
      </c>
      <c r="OW124" s="18">
        <v>60</v>
      </c>
      <c r="OX124" s="18">
        <v>1</v>
      </c>
      <c r="OY124" s="18">
        <v>0</v>
      </c>
      <c r="OZ124" s="18">
        <v>60</v>
      </c>
      <c r="PA124" s="18">
        <v>300</v>
      </c>
      <c r="PC124" s="18" t="s">
        <v>1298</v>
      </c>
      <c r="PD124" s="18">
        <v>5000</v>
      </c>
      <c r="PE124" s="18" t="s">
        <v>1305</v>
      </c>
      <c r="PH124" s="18">
        <v>90</v>
      </c>
      <c r="PI124" s="18">
        <v>1</v>
      </c>
      <c r="PJ124" s="18">
        <v>0</v>
      </c>
      <c r="PK124" s="18">
        <v>50</v>
      </c>
      <c r="PL124" s="18">
        <v>200</v>
      </c>
      <c r="QX124" s="18" t="s">
        <v>1314</v>
      </c>
      <c r="SF124" s="18" t="s">
        <v>1333</v>
      </c>
      <c r="SG124" s="18">
        <v>1</v>
      </c>
      <c r="SH124" s="18">
        <v>0</v>
      </c>
      <c r="SI124" s="18">
        <v>0</v>
      </c>
      <c r="SJ124" s="18">
        <v>0</v>
      </c>
      <c r="AQG124" s="18" t="s">
        <v>1862</v>
      </c>
      <c r="AQH124" s="18">
        <v>0</v>
      </c>
      <c r="AQI124" s="18">
        <v>0</v>
      </c>
      <c r="AQJ124" s="18">
        <v>0</v>
      </c>
      <c r="AQK124" s="18">
        <v>1</v>
      </c>
      <c r="AQL124" s="18">
        <v>0</v>
      </c>
      <c r="AQM124" s="18">
        <v>0</v>
      </c>
      <c r="AQN124" s="18">
        <v>0</v>
      </c>
      <c r="AQO124" s="18">
        <v>0</v>
      </c>
      <c r="AQP124" s="18">
        <v>0</v>
      </c>
      <c r="AQQ124" s="18">
        <v>0</v>
      </c>
      <c r="AQS124" s="18" t="s">
        <v>1406</v>
      </c>
      <c r="AQT124" s="18">
        <v>0</v>
      </c>
      <c r="AQU124" s="18">
        <v>0</v>
      </c>
      <c r="AQV124" s="18">
        <v>1</v>
      </c>
      <c r="AQW124" s="18">
        <v>0</v>
      </c>
      <c r="AQX124" s="18">
        <v>0</v>
      </c>
      <c r="AQY124" s="18">
        <v>0</v>
      </c>
      <c r="AQZ124" s="18">
        <v>0</v>
      </c>
      <c r="ARA124" s="18">
        <v>0</v>
      </c>
      <c r="ARB124" s="18">
        <v>0</v>
      </c>
      <c r="ARC124" s="18">
        <v>0</v>
      </c>
      <c r="ARD124" s="18">
        <v>0</v>
      </c>
      <c r="ARF124" s="18" t="s">
        <v>1311</v>
      </c>
      <c r="ARG124" s="18" t="s">
        <v>1312</v>
      </c>
      <c r="ARH124" s="18">
        <v>0</v>
      </c>
      <c r="ARI124" s="18">
        <v>1</v>
      </c>
      <c r="ARJ124" s="18">
        <v>0</v>
      </c>
      <c r="ARK124" s="18">
        <v>0</v>
      </c>
      <c r="ARL124" s="18">
        <v>0</v>
      </c>
      <c r="ARM124" s="18">
        <v>0</v>
      </c>
      <c r="ARO124" s="18" t="s">
        <v>1372</v>
      </c>
      <c r="ARP124" s="18">
        <v>1</v>
      </c>
      <c r="ARQ124" s="18">
        <v>0</v>
      </c>
      <c r="ARR124" s="18">
        <v>0</v>
      </c>
      <c r="ARS124" s="18">
        <v>0</v>
      </c>
      <c r="ART124" s="18">
        <v>0</v>
      </c>
      <c r="ARU124" s="18">
        <v>0</v>
      </c>
      <c r="ARV124" s="18">
        <v>0</v>
      </c>
      <c r="ARW124" s="18">
        <v>0</v>
      </c>
      <c r="ARX124" s="18">
        <v>0</v>
      </c>
      <c r="ARY124" s="18">
        <v>0</v>
      </c>
      <c r="ASB124" s="18" t="s">
        <v>1383</v>
      </c>
      <c r="ASC124" s="18" t="s">
        <v>1372</v>
      </c>
      <c r="ASD124" s="18">
        <v>1</v>
      </c>
      <c r="ASE124" s="18">
        <v>0</v>
      </c>
      <c r="ASF124" s="18">
        <v>0</v>
      </c>
      <c r="ASG124" s="18">
        <v>0</v>
      </c>
      <c r="ASH124" s="18">
        <v>0</v>
      </c>
      <c r="ASI124" s="18">
        <v>0</v>
      </c>
      <c r="ASJ124" s="18">
        <v>0</v>
      </c>
      <c r="ASK124" s="18">
        <v>0</v>
      </c>
      <c r="ASL124" s="18">
        <v>0</v>
      </c>
      <c r="ASN124" s="18" t="s">
        <v>1372</v>
      </c>
      <c r="ASO124" s="18">
        <v>1</v>
      </c>
      <c r="ASP124" s="18">
        <v>0</v>
      </c>
      <c r="ASQ124" s="18">
        <v>0</v>
      </c>
      <c r="ASR124" s="18">
        <v>0</v>
      </c>
      <c r="ASS124" s="18">
        <v>0</v>
      </c>
      <c r="AST124" s="18">
        <v>0</v>
      </c>
      <c r="ASU124" s="18">
        <v>0</v>
      </c>
      <c r="ASV124" s="18">
        <v>0</v>
      </c>
      <c r="ASW124" s="18">
        <v>0</v>
      </c>
      <c r="ASX124" s="18">
        <v>0</v>
      </c>
      <c r="ASZ124" s="18" t="s">
        <v>1372</v>
      </c>
      <c r="ATA124" s="18">
        <v>1</v>
      </c>
      <c r="ATB124" s="18">
        <v>0</v>
      </c>
      <c r="ATC124" s="18">
        <v>0</v>
      </c>
      <c r="ATD124" s="18">
        <v>0</v>
      </c>
      <c r="ATE124" s="18">
        <v>0</v>
      </c>
      <c r="ATF124" s="18">
        <v>0</v>
      </c>
      <c r="ATG124" s="18">
        <v>0</v>
      </c>
      <c r="ATH124" s="18">
        <v>0</v>
      </c>
      <c r="ATI124" s="18">
        <v>0</v>
      </c>
      <c r="ATK124" s="18" t="s">
        <v>1372</v>
      </c>
      <c r="ATL124" s="18">
        <v>1</v>
      </c>
      <c r="ATM124" s="18">
        <v>0</v>
      </c>
      <c r="ATN124" s="18">
        <v>0</v>
      </c>
      <c r="ATO124" s="18">
        <v>0</v>
      </c>
      <c r="ATP124" s="18">
        <v>0</v>
      </c>
      <c r="ATQ124" s="18">
        <v>0</v>
      </c>
      <c r="ATR124" s="18">
        <v>0</v>
      </c>
      <c r="ATS124" s="18">
        <v>0</v>
      </c>
      <c r="ATT124" s="18">
        <v>0</v>
      </c>
      <c r="ATV124" s="18" t="s">
        <v>1790</v>
      </c>
      <c r="ATZ124" s="18" t="s">
        <v>1344</v>
      </c>
      <c r="AUA124" s="18" t="s">
        <v>1294</v>
      </c>
      <c r="AUC124" s="18" t="s">
        <v>1967</v>
      </c>
      <c r="AUD124" s="18" t="s">
        <v>1968</v>
      </c>
      <c r="AUI124" s="18">
        <v>434420924</v>
      </c>
      <c r="AUJ124" s="144">
        <v>45077.68917824074</v>
      </c>
      <c r="AUM124" s="18" t="s">
        <v>1319</v>
      </c>
      <c r="AUN124" s="18" t="s">
        <v>1320</v>
      </c>
      <c r="AUO124" s="18" t="s">
        <v>1321</v>
      </c>
    </row>
    <row r="125" spans="1:534 1125:1237">
      <c r="A125" s="18">
        <v>124</v>
      </c>
      <c r="B125" s="18" t="s">
        <v>1969</v>
      </c>
      <c r="C125" s="144">
        <v>45077</v>
      </c>
      <c r="D125" s="18" t="s">
        <v>1817</v>
      </c>
      <c r="E125" s="18" t="s">
        <v>1861</v>
      </c>
      <c r="F125" s="144">
        <v>45077.507762395842</v>
      </c>
      <c r="G125" s="144">
        <v>45077.514326886572</v>
      </c>
      <c r="H125" s="18" t="s">
        <v>1286</v>
      </c>
      <c r="K125" s="18" t="s">
        <v>1777</v>
      </c>
      <c r="L125" s="144">
        <v>45077</v>
      </c>
      <c r="M125" s="18" t="s">
        <v>1819</v>
      </c>
      <c r="N125" s="18" t="s">
        <v>1820</v>
      </c>
      <c r="O125" s="18" t="s">
        <v>1821</v>
      </c>
      <c r="P125" s="18" t="s">
        <v>1291</v>
      </c>
      <c r="S125" s="18" t="s">
        <v>1781</v>
      </c>
      <c r="T125" s="18" t="s">
        <v>1822</v>
      </c>
      <c r="V125" s="18" t="s">
        <v>1294</v>
      </c>
      <c r="X125" s="18" t="s">
        <v>1295</v>
      </c>
      <c r="AA125" s="18" t="s">
        <v>1372</v>
      </c>
      <c r="AB125" s="18">
        <v>0</v>
      </c>
      <c r="AC125" s="18">
        <v>0</v>
      </c>
      <c r="AD125" s="18">
        <v>0</v>
      </c>
      <c r="AE125" s="18">
        <v>1</v>
      </c>
      <c r="AF125" s="18">
        <v>1</v>
      </c>
      <c r="EK125" s="18" t="s">
        <v>1372</v>
      </c>
      <c r="EL125" s="18">
        <v>0</v>
      </c>
      <c r="EM125" s="18">
        <v>0</v>
      </c>
      <c r="EN125" s="18">
        <v>0</v>
      </c>
      <c r="EO125" s="18">
        <v>0</v>
      </c>
      <c r="EP125" s="18">
        <v>1</v>
      </c>
      <c r="EQ125" s="18">
        <v>1</v>
      </c>
      <c r="JB125" s="18" t="s">
        <v>1577</v>
      </c>
      <c r="JC125" s="18">
        <v>0</v>
      </c>
      <c r="JD125" s="18">
        <v>0</v>
      </c>
      <c r="JE125" s="18">
        <v>0</v>
      </c>
      <c r="JF125" s="18">
        <v>0</v>
      </c>
      <c r="JG125" s="18">
        <v>0</v>
      </c>
      <c r="JH125" s="18">
        <v>0</v>
      </c>
      <c r="JI125" s="18">
        <v>0</v>
      </c>
      <c r="JJ125" s="18">
        <v>0</v>
      </c>
      <c r="JK125" s="18">
        <v>0</v>
      </c>
      <c r="JL125" s="18">
        <v>0</v>
      </c>
      <c r="JM125" s="18">
        <v>1</v>
      </c>
      <c r="JN125" s="18">
        <v>0</v>
      </c>
      <c r="JO125" s="18">
        <v>0</v>
      </c>
      <c r="JP125" s="18">
        <v>1</v>
      </c>
      <c r="JQ125" s="18">
        <v>0</v>
      </c>
      <c r="JR125" s="18">
        <v>0</v>
      </c>
      <c r="JS125" s="18">
        <v>2</v>
      </c>
      <c r="JT125" s="18">
        <v>4</v>
      </c>
      <c r="OR125" s="18" t="s">
        <v>1298</v>
      </c>
      <c r="OS125" s="18">
        <v>2500</v>
      </c>
      <c r="OT125" s="18" t="s">
        <v>1305</v>
      </c>
      <c r="OW125" s="18">
        <v>50</v>
      </c>
      <c r="OX125" s="18">
        <v>1</v>
      </c>
      <c r="OY125" s="18">
        <v>0</v>
      </c>
      <c r="OZ125" s="18">
        <v>200</v>
      </c>
      <c r="PA125" s="18">
        <v>1000</v>
      </c>
      <c r="PY125" s="18" t="s">
        <v>1298</v>
      </c>
      <c r="PZ125" s="18" t="s">
        <v>1294</v>
      </c>
      <c r="QA125" s="18">
        <v>4000</v>
      </c>
      <c r="QD125" s="18" t="s">
        <v>1305</v>
      </c>
      <c r="QG125" s="18">
        <v>30</v>
      </c>
      <c r="QH125" s="18">
        <v>1</v>
      </c>
      <c r="QI125" s="18">
        <v>0</v>
      </c>
      <c r="QJ125" s="18">
        <v>200</v>
      </c>
      <c r="QK125" s="18">
        <v>1000</v>
      </c>
      <c r="QX125" s="18" t="s">
        <v>1314</v>
      </c>
      <c r="SF125" s="18" t="s">
        <v>1333</v>
      </c>
      <c r="SG125" s="18">
        <v>1</v>
      </c>
      <c r="SH125" s="18">
        <v>0</v>
      </c>
      <c r="SI125" s="18">
        <v>0</v>
      </c>
      <c r="SJ125" s="18">
        <v>0</v>
      </c>
      <c r="AQG125" s="18" t="s">
        <v>1372</v>
      </c>
      <c r="AQH125" s="18">
        <v>1</v>
      </c>
      <c r="AQI125" s="18">
        <v>0</v>
      </c>
      <c r="AQJ125" s="18">
        <v>0</v>
      </c>
      <c r="AQK125" s="18">
        <v>0</v>
      </c>
      <c r="AQL125" s="18">
        <v>0</v>
      </c>
      <c r="AQM125" s="18">
        <v>0</v>
      </c>
      <c r="AQN125" s="18">
        <v>0</v>
      </c>
      <c r="AQO125" s="18">
        <v>0</v>
      </c>
      <c r="AQP125" s="18">
        <v>0</v>
      </c>
      <c r="AQQ125" s="18">
        <v>0</v>
      </c>
      <c r="AQS125" s="18" t="s">
        <v>1406</v>
      </c>
      <c r="AQT125" s="18">
        <v>0</v>
      </c>
      <c r="AQU125" s="18">
        <v>0</v>
      </c>
      <c r="AQV125" s="18">
        <v>1</v>
      </c>
      <c r="AQW125" s="18">
        <v>0</v>
      </c>
      <c r="AQX125" s="18">
        <v>0</v>
      </c>
      <c r="AQY125" s="18">
        <v>0</v>
      </c>
      <c r="AQZ125" s="18">
        <v>0</v>
      </c>
      <c r="ARA125" s="18">
        <v>0</v>
      </c>
      <c r="ARB125" s="18">
        <v>0</v>
      </c>
      <c r="ARC125" s="18">
        <v>0</v>
      </c>
      <c r="ARD125" s="18">
        <v>0</v>
      </c>
      <c r="ARF125" s="18" t="s">
        <v>1311</v>
      </c>
      <c r="ARG125" s="18" t="s">
        <v>1312</v>
      </c>
      <c r="ARH125" s="18">
        <v>0</v>
      </c>
      <c r="ARI125" s="18">
        <v>1</v>
      </c>
      <c r="ARJ125" s="18">
        <v>0</v>
      </c>
      <c r="ARK125" s="18">
        <v>0</v>
      </c>
      <c r="ARL125" s="18">
        <v>0</v>
      </c>
      <c r="ARM125" s="18">
        <v>0</v>
      </c>
      <c r="ARO125" s="18" t="s">
        <v>1372</v>
      </c>
      <c r="ARP125" s="18">
        <v>1</v>
      </c>
      <c r="ARQ125" s="18">
        <v>0</v>
      </c>
      <c r="ARR125" s="18">
        <v>0</v>
      </c>
      <c r="ARS125" s="18">
        <v>0</v>
      </c>
      <c r="ART125" s="18">
        <v>0</v>
      </c>
      <c r="ARU125" s="18">
        <v>0</v>
      </c>
      <c r="ARV125" s="18">
        <v>0</v>
      </c>
      <c r="ARW125" s="18">
        <v>0</v>
      </c>
      <c r="ARX125" s="18">
        <v>0</v>
      </c>
      <c r="ARY125" s="18">
        <v>0</v>
      </c>
      <c r="ASB125" s="18" t="s">
        <v>1383</v>
      </c>
      <c r="ASC125" s="18" t="s">
        <v>1372</v>
      </c>
      <c r="ASD125" s="18">
        <v>1</v>
      </c>
      <c r="ASE125" s="18">
        <v>0</v>
      </c>
      <c r="ASF125" s="18">
        <v>0</v>
      </c>
      <c r="ASG125" s="18">
        <v>0</v>
      </c>
      <c r="ASH125" s="18">
        <v>0</v>
      </c>
      <c r="ASI125" s="18">
        <v>0</v>
      </c>
      <c r="ASJ125" s="18">
        <v>0</v>
      </c>
      <c r="ASK125" s="18">
        <v>0</v>
      </c>
      <c r="ASL125" s="18">
        <v>0</v>
      </c>
      <c r="ASN125" s="18" t="s">
        <v>1372</v>
      </c>
      <c r="ASO125" s="18">
        <v>1</v>
      </c>
      <c r="ASP125" s="18">
        <v>0</v>
      </c>
      <c r="ASQ125" s="18">
        <v>0</v>
      </c>
      <c r="ASR125" s="18">
        <v>0</v>
      </c>
      <c r="ASS125" s="18">
        <v>0</v>
      </c>
      <c r="AST125" s="18">
        <v>0</v>
      </c>
      <c r="ASU125" s="18">
        <v>0</v>
      </c>
      <c r="ASV125" s="18">
        <v>0</v>
      </c>
      <c r="ASW125" s="18">
        <v>0</v>
      </c>
      <c r="ASX125" s="18">
        <v>0</v>
      </c>
      <c r="ASZ125" s="18" t="s">
        <v>1372</v>
      </c>
      <c r="ATA125" s="18">
        <v>1</v>
      </c>
      <c r="ATB125" s="18">
        <v>0</v>
      </c>
      <c r="ATC125" s="18">
        <v>0</v>
      </c>
      <c r="ATD125" s="18">
        <v>0</v>
      </c>
      <c r="ATE125" s="18">
        <v>0</v>
      </c>
      <c r="ATF125" s="18">
        <v>0</v>
      </c>
      <c r="ATG125" s="18">
        <v>0</v>
      </c>
      <c r="ATH125" s="18">
        <v>0</v>
      </c>
      <c r="ATI125" s="18">
        <v>0</v>
      </c>
      <c r="ATK125" s="18" t="s">
        <v>1372</v>
      </c>
      <c r="ATL125" s="18">
        <v>1</v>
      </c>
      <c r="ATM125" s="18">
        <v>0</v>
      </c>
      <c r="ATN125" s="18">
        <v>0</v>
      </c>
      <c r="ATO125" s="18">
        <v>0</v>
      </c>
      <c r="ATP125" s="18">
        <v>0</v>
      </c>
      <c r="ATQ125" s="18">
        <v>0</v>
      </c>
      <c r="ATR125" s="18">
        <v>0</v>
      </c>
      <c r="ATS125" s="18">
        <v>0</v>
      </c>
      <c r="ATT125" s="18">
        <v>0</v>
      </c>
      <c r="ATV125" s="18" t="s">
        <v>1790</v>
      </c>
      <c r="ATZ125" s="18" t="s">
        <v>1344</v>
      </c>
      <c r="AUA125" s="18" t="s">
        <v>1314</v>
      </c>
      <c r="AUI125" s="18">
        <v>434420936</v>
      </c>
      <c r="AUJ125" s="144">
        <v>45077.689189814817</v>
      </c>
      <c r="AUM125" s="18" t="s">
        <v>1319</v>
      </c>
      <c r="AUN125" s="18" t="s">
        <v>1320</v>
      </c>
      <c r="AUO125" s="18" t="s">
        <v>1321</v>
      </c>
    </row>
    <row r="126" spans="1:534 1125:1237">
      <c r="A126" s="18">
        <v>125</v>
      </c>
      <c r="B126" s="18" t="s">
        <v>1970</v>
      </c>
      <c r="C126" s="144">
        <v>45077</v>
      </c>
      <c r="D126" s="18" t="s">
        <v>1553</v>
      </c>
      <c r="E126" s="18" t="s">
        <v>1971</v>
      </c>
      <c r="F126" s="144">
        <v>45077.479390682871</v>
      </c>
      <c r="G126" s="144">
        <v>45077.725340856487</v>
      </c>
      <c r="H126" s="18" t="s">
        <v>1286</v>
      </c>
      <c r="K126" s="18" t="s">
        <v>1555</v>
      </c>
      <c r="L126" s="144">
        <v>45077</v>
      </c>
      <c r="M126" s="18" t="s">
        <v>1288</v>
      </c>
      <c r="N126" s="18" t="s">
        <v>1556</v>
      </c>
      <c r="O126" s="18" t="s">
        <v>1557</v>
      </c>
      <c r="P126" s="18" t="s">
        <v>1291</v>
      </c>
      <c r="S126" s="18" t="s">
        <v>1558</v>
      </c>
      <c r="T126" s="18" t="s">
        <v>1559</v>
      </c>
      <c r="V126" s="18" t="s">
        <v>1294</v>
      </c>
      <c r="X126" s="18" t="s">
        <v>1295</v>
      </c>
      <c r="AA126" s="18" t="s">
        <v>1884</v>
      </c>
      <c r="AB126" s="18">
        <v>1</v>
      </c>
      <c r="AC126" s="18">
        <v>1</v>
      </c>
      <c r="AD126" s="18">
        <v>1</v>
      </c>
      <c r="AE126" s="18">
        <v>0</v>
      </c>
      <c r="AF126" s="18">
        <v>3</v>
      </c>
      <c r="AH126" s="18" t="s">
        <v>1298</v>
      </c>
      <c r="AI126" s="18">
        <v>1150</v>
      </c>
      <c r="AJ126" s="18" t="s">
        <v>1300</v>
      </c>
      <c r="AM126" s="18">
        <v>30</v>
      </c>
      <c r="AN126" s="18">
        <v>30</v>
      </c>
      <c r="AO126" s="18">
        <v>1</v>
      </c>
      <c r="AP126" s="18">
        <v>100</v>
      </c>
      <c r="AQ126" s="18">
        <v>0</v>
      </c>
      <c r="AS126" s="18" t="s">
        <v>1298</v>
      </c>
      <c r="AT126" s="18" t="s">
        <v>1299</v>
      </c>
      <c r="AU126" s="18">
        <v>1</v>
      </c>
      <c r="AV126" s="18">
        <v>1</v>
      </c>
      <c r="AW126" s="18">
        <v>4000</v>
      </c>
      <c r="AX126" s="18">
        <v>4500</v>
      </c>
      <c r="AY126" s="18" t="s">
        <v>1300</v>
      </c>
      <c r="BB126" s="18">
        <v>21</v>
      </c>
      <c r="BC126" s="18">
        <v>30</v>
      </c>
      <c r="BD126" s="18">
        <v>1</v>
      </c>
      <c r="BE126" s="18">
        <v>100</v>
      </c>
      <c r="BF126" s="18">
        <v>0</v>
      </c>
      <c r="BH126" s="18" t="s">
        <v>1298</v>
      </c>
      <c r="BI126" s="18" t="s">
        <v>1499</v>
      </c>
      <c r="BJ126" s="18">
        <v>1</v>
      </c>
      <c r="BK126" s="18">
        <v>1</v>
      </c>
      <c r="BL126" s="18">
        <v>500</v>
      </c>
      <c r="BM126" s="18">
        <v>350</v>
      </c>
      <c r="BN126" s="18" t="s">
        <v>1300</v>
      </c>
      <c r="BQ126" s="18">
        <v>14</v>
      </c>
      <c r="BR126" s="18">
        <v>30</v>
      </c>
      <c r="BS126" s="18">
        <v>1</v>
      </c>
      <c r="BT126" s="18">
        <v>1000</v>
      </c>
      <c r="BU126" s="18">
        <v>0</v>
      </c>
      <c r="BW126" s="18" t="s">
        <v>1294</v>
      </c>
      <c r="BY126" s="18" t="s">
        <v>1371</v>
      </c>
      <c r="BZ126" s="18">
        <v>1</v>
      </c>
      <c r="CA126" s="18">
        <v>0</v>
      </c>
      <c r="CB126" s="18">
        <v>0</v>
      </c>
      <c r="CC126" s="18">
        <v>0</v>
      </c>
      <c r="CE126" s="18" t="s">
        <v>1307</v>
      </c>
      <c r="CF126" s="18">
        <v>1</v>
      </c>
      <c r="CG126" s="18">
        <v>0</v>
      </c>
      <c r="CH126" s="18">
        <v>0</v>
      </c>
      <c r="CI126" s="18">
        <v>0</v>
      </c>
      <c r="CJ126" s="18">
        <v>0</v>
      </c>
      <c r="CK126" s="18">
        <v>0</v>
      </c>
      <c r="CL126" s="18">
        <v>0</v>
      </c>
      <c r="CM126" s="18">
        <v>0</v>
      </c>
      <c r="CN126" s="18">
        <v>0</v>
      </c>
      <c r="CO126" s="18">
        <v>1</v>
      </c>
      <c r="CP126" s="18">
        <v>0</v>
      </c>
      <c r="CQ126" s="18" t="s">
        <v>1972</v>
      </c>
      <c r="CS126" s="18" t="s">
        <v>1324</v>
      </c>
      <c r="CT126" s="18">
        <v>0</v>
      </c>
      <c r="CU126" s="18">
        <v>1</v>
      </c>
      <c r="CV126" s="18">
        <v>0</v>
      </c>
      <c r="CW126" s="18">
        <v>0</v>
      </c>
      <c r="CX126" s="18" t="s">
        <v>1630</v>
      </c>
      <c r="CY126" s="18">
        <v>1</v>
      </c>
      <c r="CZ126" s="18">
        <v>0</v>
      </c>
      <c r="DA126" s="18">
        <v>1</v>
      </c>
      <c r="DB126" s="18">
        <v>0</v>
      </c>
      <c r="DC126" s="18" t="s">
        <v>1342</v>
      </c>
      <c r="DD126" s="18">
        <v>0</v>
      </c>
      <c r="DE126" s="18">
        <v>0</v>
      </c>
      <c r="DF126" s="18">
        <v>0</v>
      </c>
      <c r="DG126" s="18">
        <v>0</v>
      </c>
      <c r="DH126" s="18">
        <v>0</v>
      </c>
      <c r="DI126" s="18">
        <v>0</v>
      </c>
      <c r="DJ126" s="18">
        <v>0</v>
      </c>
      <c r="DK126" s="18">
        <v>0</v>
      </c>
      <c r="DL126" s="18">
        <v>1</v>
      </c>
      <c r="DM126" s="18">
        <v>0</v>
      </c>
      <c r="DN126" s="18">
        <v>0</v>
      </c>
      <c r="DO126" s="18">
        <v>0</v>
      </c>
      <c r="EK126" s="18" t="s">
        <v>1303</v>
      </c>
      <c r="EL126" s="18">
        <v>1</v>
      </c>
      <c r="EM126" s="18">
        <v>1</v>
      </c>
      <c r="EN126" s="18">
        <v>1</v>
      </c>
      <c r="EO126" s="18">
        <v>1</v>
      </c>
      <c r="EP126" s="18">
        <v>0</v>
      </c>
      <c r="EQ126" s="18">
        <v>4</v>
      </c>
      <c r="ES126" s="18" t="s">
        <v>1298</v>
      </c>
      <c r="ET126" s="18">
        <v>7500</v>
      </c>
      <c r="EU126" s="18" t="s">
        <v>1300</v>
      </c>
      <c r="EX126" s="18">
        <v>7</v>
      </c>
      <c r="EY126" s="18">
        <v>21</v>
      </c>
      <c r="EZ126" s="18">
        <v>1</v>
      </c>
      <c r="FA126" s="18">
        <v>400</v>
      </c>
      <c r="FB126" s="18">
        <v>50</v>
      </c>
      <c r="FD126" s="18" t="s">
        <v>1298</v>
      </c>
      <c r="FE126" s="18">
        <v>15000</v>
      </c>
      <c r="FF126" s="18" t="s">
        <v>1300</v>
      </c>
      <c r="FI126" s="18">
        <v>14</v>
      </c>
      <c r="FJ126" s="18">
        <v>21</v>
      </c>
      <c r="FK126" s="18">
        <v>1</v>
      </c>
      <c r="FL126" s="18">
        <v>600</v>
      </c>
      <c r="FM126" s="18">
        <v>200</v>
      </c>
      <c r="FO126" s="18" t="s">
        <v>1298</v>
      </c>
      <c r="FP126" s="18">
        <v>1000</v>
      </c>
      <c r="FQ126" s="18" t="s">
        <v>1300</v>
      </c>
      <c r="FT126" s="18">
        <v>10</v>
      </c>
      <c r="FU126" s="18">
        <v>21</v>
      </c>
      <c r="FV126" s="18">
        <v>1</v>
      </c>
      <c r="FW126" s="18">
        <v>300</v>
      </c>
      <c r="FX126" s="18">
        <v>100</v>
      </c>
      <c r="FZ126" s="18" t="s">
        <v>1298</v>
      </c>
      <c r="GA126" s="18">
        <v>3500</v>
      </c>
      <c r="GB126" s="18" t="s">
        <v>1300</v>
      </c>
      <c r="GE126" s="18">
        <v>7</v>
      </c>
      <c r="GF126" s="18">
        <v>21</v>
      </c>
      <c r="GG126" s="18">
        <v>1</v>
      </c>
      <c r="GH126" s="18">
        <v>400</v>
      </c>
      <c r="GI126" s="18">
        <v>50</v>
      </c>
      <c r="GK126" s="18" t="s">
        <v>1294</v>
      </c>
      <c r="GM126" s="18" t="s">
        <v>1303</v>
      </c>
      <c r="GN126" s="18">
        <v>1</v>
      </c>
      <c r="GO126" s="18">
        <v>1</v>
      </c>
      <c r="GP126" s="18">
        <v>1</v>
      </c>
      <c r="GQ126" s="18">
        <v>1</v>
      </c>
      <c r="GR126" s="18">
        <v>0</v>
      </c>
      <c r="GT126" s="18" t="s">
        <v>1973</v>
      </c>
      <c r="GU126" s="18">
        <v>1</v>
      </c>
      <c r="GV126" s="18">
        <v>0</v>
      </c>
      <c r="GW126" s="18">
        <v>0</v>
      </c>
      <c r="GX126" s="18">
        <v>0</v>
      </c>
      <c r="GY126" s="18">
        <v>1</v>
      </c>
      <c r="GZ126" s="18">
        <v>0</v>
      </c>
      <c r="HA126" s="18">
        <v>1</v>
      </c>
      <c r="HB126" s="18">
        <v>1</v>
      </c>
      <c r="HC126" s="18">
        <v>1</v>
      </c>
      <c r="HD126" s="18">
        <v>0</v>
      </c>
      <c r="HE126" s="18">
        <v>0</v>
      </c>
      <c r="HH126" s="18" t="s">
        <v>1324</v>
      </c>
      <c r="HI126" s="18">
        <v>0</v>
      </c>
      <c r="HJ126" s="18">
        <v>1</v>
      </c>
      <c r="HK126" s="18">
        <v>0</v>
      </c>
      <c r="HL126" s="18">
        <v>0</v>
      </c>
      <c r="HM126" s="18" t="s">
        <v>1303</v>
      </c>
      <c r="HN126" s="18">
        <v>1</v>
      </c>
      <c r="HO126" s="18">
        <v>1</v>
      </c>
      <c r="HP126" s="18">
        <v>1</v>
      </c>
      <c r="HQ126" s="18">
        <v>1</v>
      </c>
      <c r="HR126" s="18">
        <v>0</v>
      </c>
      <c r="HS126" s="18" t="s">
        <v>1974</v>
      </c>
      <c r="HT126" s="18">
        <v>1</v>
      </c>
      <c r="HU126" s="18">
        <v>0</v>
      </c>
      <c r="HV126" s="18">
        <v>0</v>
      </c>
      <c r="HW126" s="18">
        <v>0</v>
      </c>
      <c r="HX126" s="18">
        <v>1</v>
      </c>
      <c r="HY126" s="18">
        <v>1</v>
      </c>
      <c r="HZ126" s="18">
        <v>1</v>
      </c>
      <c r="IA126" s="18">
        <v>0</v>
      </c>
      <c r="IB126" s="18">
        <v>1</v>
      </c>
      <c r="IC126" s="18">
        <v>0</v>
      </c>
      <c r="ID126" s="18">
        <v>0</v>
      </c>
      <c r="IE126" s="18">
        <v>0</v>
      </c>
      <c r="JB126" s="18" t="s">
        <v>1975</v>
      </c>
      <c r="JC126" s="18">
        <v>0</v>
      </c>
      <c r="JD126" s="18">
        <v>0</v>
      </c>
      <c r="JE126" s="18">
        <v>0</v>
      </c>
      <c r="JF126" s="18">
        <v>1</v>
      </c>
      <c r="JG126" s="18">
        <v>1</v>
      </c>
      <c r="JH126" s="18">
        <v>1</v>
      </c>
      <c r="JI126" s="18">
        <v>1</v>
      </c>
      <c r="JJ126" s="18">
        <v>0</v>
      </c>
      <c r="JK126" s="18">
        <v>1</v>
      </c>
      <c r="JL126" s="18">
        <v>0</v>
      </c>
      <c r="JM126" s="18">
        <v>0</v>
      </c>
      <c r="JN126" s="18">
        <v>0</v>
      </c>
      <c r="JO126" s="18">
        <v>0</v>
      </c>
      <c r="JP126" s="18">
        <v>0</v>
      </c>
      <c r="JQ126" s="18">
        <v>0</v>
      </c>
      <c r="JR126" s="18">
        <v>0</v>
      </c>
      <c r="JS126" s="18">
        <v>5</v>
      </c>
      <c r="JT126" s="18">
        <v>12</v>
      </c>
      <c r="LM126" s="18" t="s">
        <v>1298</v>
      </c>
      <c r="LN126" s="18">
        <v>8000</v>
      </c>
      <c r="LO126" s="18" t="s">
        <v>1300</v>
      </c>
      <c r="LR126" s="18">
        <v>14</v>
      </c>
      <c r="LS126" s="18">
        <v>21</v>
      </c>
      <c r="LT126" s="18">
        <v>1</v>
      </c>
      <c r="LU126" s="18">
        <v>500</v>
      </c>
      <c r="LV126" s="18">
        <v>50</v>
      </c>
      <c r="LX126" s="18" t="s">
        <v>1298</v>
      </c>
      <c r="LY126" s="18">
        <v>6400</v>
      </c>
      <c r="LZ126" s="18" t="s">
        <v>1300</v>
      </c>
      <c r="MC126" s="18">
        <v>7</v>
      </c>
      <c r="MD126" s="18">
        <v>21</v>
      </c>
      <c r="ME126" s="18">
        <v>1</v>
      </c>
      <c r="MF126" s="18">
        <v>100</v>
      </c>
      <c r="MG126" s="18">
        <v>50</v>
      </c>
      <c r="MI126" s="18" t="s">
        <v>1298</v>
      </c>
      <c r="MJ126" s="18">
        <v>1400</v>
      </c>
      <c r="MK126" s="18" t="s">
        <v>1300</v>
      </c>
      <c r="MN126" s="18">
        <v>7</v>
      </c>
      <c r="MO126" s="18">
        <v>21</v>
      </c>
      <c r="MP126" s="18">
        <v>1</v>
      </c>
      <c r="MQ126" s="18">
        <v>500</v>
      </c>
      <c r="MR126" s="18">
        <v>60</v>
      </c>
      <c r="MT126" s="18" t="s">
        <v>1298</v>
      </c>
      <c r="MU126" s="18">
        <v>150</v>
      </c>
      <c r="MV126" s="18" t="s">
        <v>1300</v>
      </c>
      <c r="MY126" s="18">
        <v>14</v>
      </c>
      <c r="MZ126" s="18">
        <v>30</v>
      </c>
      <c r="NA126" s="18">
        <v>1</v>
      </c>
      <c r="NB126" s="18">
        <v>200</v>
      </c>
      <c r="NC126" s="18">
        <v>80</v>
      </c>
      <c r="NV126" s="18" t="s">
        <v>1298</v>
      </c>
      <c r="NW126" s="18">
        <v>1500</v>
      </c>
      <c r="NX126" s="18" t="s">
        <v>1300</v>
      </c>
      <c r="OA126" s="18">
        <v>14</v>
      </c>
      <c r="OB126" s="18">
        <v>30</v>
      </c>
      <c r="OC126" s="18">
        <v>1</v>
      </c>
      <c r="OD126" s="18">
        <v>100</v>
      </c>
      <c r="OE126" s="18">
        <v>40</v>
      </c>
      <c r="QX126" s="18" t="s">
        <v>1294</v>
      </c>
      <c r="QZ126" s="18" t="s">
        <v>1975</v>
      </c>
      <c r="RA126" s="18">
        <v>0</v>
      </c>
      <c r="RB126" s="18">
        <v>0</v>
      </c>
      <c r="RC126" s="18">
        <v>0</v>
      </c>
      <c r="RD126" s="18">
        <v>1</v>
      </c>
      <c r="RE126" s="18">
        <v>1</v>
      </c>
      <c r="RF126" s="18">
        <v>1</v>
      </c>
      <c r="RG126" s="18">
        <v>1</v>
      </c>
      <c r="RH126" s="18">
        <v>0</v>
      </c>
      <c r="RI126" s="18">
        <v>1</v>
      </c>
      <c r="RJ126" s="18">
        <v>0</v>
      </c>
      <c r="RK126" s="18">
        <v>0</v>
      </c>
      <c r="RL126" s="18">
        <v>0</v>
      </c>
      <c r="RM126" s="18">
        <v>0</v>
      </c>
      <c r="RN126" s="18">
        <v>0</v>
      </c>
      <c r="RO126" s="18">
        <v>0</v>
      </c>
      <c r="RP126" s="18">
        <v>0</v>
      </c>
      <c r="RR126" s="18" t="s">
        <v>1976</v>
      </c>
      <c r="RS126" s="18">
        <v>1</v>
      </c>
      <c r="RT126" s="18">
        <v>0</v>
      </c>
      <c r="RU126" s="18">
        <v>0</v>
      </c>
      <c r="RV126" s="18">
        <v>0</v>
      </c>
      <c r="RW126" s="18">
        <v>0</v>
      </c>
      <c r="RX126" s="18">
        <v>0</v>
      </c>
      <c r="RY126" s="18">
        <v>1</v>
      </c>
      <c r="RZ126" s="18">
        <v>1</v>
      </c>
      <c r="SA126" s="18">
        <v>1</v>
      </c>
      <c r="SB126" s="18">
        <v>0</v>
      </c>
      <c r="SC126" s="18">
        <v>0</v>
      </c>
      <c r="SF126" s="18" t="s">
        <v>1324</v>
      </c>
      <c r="SG126" s="18">
        <v>0</v>
      </c>
      <c r="SH126" s="18">
        <v>1</v>
      </c>
      <c r="SI126" s="18">
        <v>0</v>
      </c>
      <c r="SJ126" s="18">
        <v>0</v>
      </c>
      <c r="SK126" s="18" t="s">
        <v>1975</v>
      </c>
      <c r="SL126" s="18">
        <v>0</v>
      </c>
      <c r="SM126" s="18">
        <v>0</v>
      </c>
      <c r="SN126" s="18">
        <v>0</v>
      </c>
      <c r="SO126" s="18">
        <v>1</v>
      </c>
      <c r="SP126" s="18">
        <v>1</v>
      </c>
      <c r="SQ126" s="18">
        <v>1</v>
      </c>
      <c r="SR126" s="18">
        <v>1</v>
      </c>
      <c r="SS126" s="18">
        <v>0</v>
      </c>
      <c r="ST126" s="18">
        <v>1</v>
      </c>
      <c r="SU126" s="18">
        <v>0</v>
      </c>
      <c r="SV126" s="18">
        <v>0</v>
      </c>
      <c r="SW126" s="18">
        <v>0</v>
      </c>
      <c r="SX126" s="18">
        <v>0</v>
      </c>
      <c r="SY126" s="18">
        <v>0</v>
      </c>
      <c r="SZ126" s="18">
        <v>0</v>
      </c>
      <c r="TA126" s="18">
        <v>0</v>
      </c>
      <c r="TB126" s="18" t="s">
        <v>1977</v>
      </c>
      <c r="TC126" s="18">
        <v>0</v>
      </c>
      <c r="TD126" s="18">
        <v>0</v>
      </c>
      <c r="TE126" s="18">
        <v>0</v>
      </c>
      <c r="TF126" s="18">
        <v>0</v>
      </c>
      <c r="TG126" s="18">
        <v>1</v>
      </c>
      <c r="TH126" s="18">
        <v>1</v>
      </c>
      <c r="TI126" s="18">
        <v>1</v>
      </c>
      <c r="TJ126" s="18">
        <v>0</v>
      </c>
      <c r="TK126" s="18">
        <v>1</v>
      </c>
      <c r="TL126" s="18">
        <v>0</v>
      </c>
      <c r="TM126" s="18">
        <v>0</v>
      </c>
      <c r="TN126" s="18">
        <v>0</v>
      </c>
      <c r="AQG126" s="18" t="s">
        <v>1327</v>
      </c>
      <c r="AQH126" s="18">
        <v>0</v>
      </c>
      <c r="AQI126" s="18">
        <v>0</v>
      </c>
      <c r="AQJ126" s="18">
        <v>1</v>
      </c>
      <c r="AQK126" s="18">
        <v>0</v>
      </c>
      <c r="AQL126" s="18">
        <v>0</v>
      </c>
      <c r="AQM126" s="18">
        <v>1</v>
      </c>
      <c r="AQN126" s="18">
        <v>0</v>
      </c>
      <c r="AQO126" s="18">
        <v>0</v>
      </c>
      <c r="AQP126" s="18">
        <v>0</v>
      </c>
      <c r="AQQ126" s="18">
        <v>0</v>
      </c>
      <c r="AQS126" s="18" t="s">
        <v>1978</v>
      </c>
      <c r="AQT126" s="18">
        <v>0</v>
      </c>
      <c r="AQU126" s="18">
        <v>0</v>
      </c>
      <c r="AQV126" s="18">
        <v>1</v>
      </c>
      <c r="AQW126" s="18">
        <v>1</v>
      </c>
      <c r="AQX126" s="18">
        <v>0</v>
      </c>
      <c r="AQY126" s="18">
        <v>1</v>
      </c>
      <c r="AQZ126" s="18">
        <v>1</v>
      </c>
      <c r="ARA126" s="18">
        <v>0</v>
      </c>
      <c r="ARB126" s="18">
        <v>0</v>
      </c>
      <c r="ARC126" s="18">
        <v>0</v>
      </c>
      <c r="ARD126" s="18">
        <v>0</v>
      </c>
      <c r="ARF126" s="18" t="s">
        <v>1328</v>
      </c>
      <c r="ARG126" s="18" t="s">
        <v>1694</v>
      </c>
      <c r="ARH126" s="18">
        <v>0</v>
      </c>
      <c r="ARI126" s="18">
        <v>1</v>
      </c>
      <c r="ARJ126" s="18">
        <v>0</v>
      </c>
      <c r="ARK126" s="18">
        <v>1</v>
      </c>
      <c r="ARL126" s="18">
        <v>0</v>
      </c>
      <c r="ARM126" s="18">
        <v>0</v>
      </c>
      <c r="ARO126" s="18" t="s">
        <v>1372</v>
      </c>
      <c r="ARP126" s="18">
        <v>1</v>
      </c>
      <c r="ARQ126" s="18">
        <v>0</v>
      </c>
      <c r="ARR126" s="18">
        <v>0</v>
      </c>
      <c r="ARS126" s="18">
        <v>0</v>
      </c>
      <c r="ART126" s="18">
        <v>0</v>
      </c>
      <c r="ARU126" s="18">
        <v>0</v>
      </c>
      <c r="ARV126" s="18">
        <v>0</v>
      </c>
      <c r="ARW126" s="18">
        <v>0</v>
      </c>
      <c r="ARX126" s="18">
        <v>0</v>
      </c>
      <c r="ARY126" s="18">
        <v>0</v>
      </c>
      <c r="ASB126" s="18" t="s">
        <v>1383</v>
      </c>
      <c r="ASC126" s="18" t="s">
        <v>1535</v>
      </c>
      <c r="ASD126" s="18">
        <v>0</v>
      </c>
      <c r="ASE126" s="18">
        <v>1</v>
      </c>
      <c r="ASF126" s="18">
        <v>1</v>
      </c>
      <c r="ASG126" s="18">
        <v>0</v>
      </c>
      <c r="ASH126" s="18">
        <v>0</v>
      </c>
      <c r="ASI126" s="18">
        <v>0</v>
      </c>
      <c r="ASJ126" s="18">
        <v>0</v>
      </c>
      <c r="ASK126" s="18">
        <v>0</v>
      </c>
      <c r="ASL126" s="18">
        <v>0</v>
      </c>
      <c r="ASN126" s="18" t="s">
        <v>1979</v>
      </c>
      <c r="ASO126" s="18">
        <v>0</v>
      </c>
      <c r="ASP126" s="18">
        <v>0</v>
      </c>
      <c r="ASQ126" s="18">
        <v>0</v>
      </c>
      <c r="ASR126" s="18">
        <v>0</v>
      </c>
      <c r="ASS126" s="18">
        <v>1</v>
      </c>
      <c r="AST126" s="18">
        <v>1</v>
      </c>
      <c r="ASU126" s="18">
        <v>0</v>
      </c>
      <c r="ASV126" s="18">
        <v>0</v>
      </c>
      <c r="ASW126" s="18">
        <v>0</v>
      </c>
      <c r="ASX126" s="18">
        <v>0</v>
      </c>
      <c r="ASZ126" s="18" t="s">
        <v>1509</v>
      </c>
      <c r="ATA126" s="18">
        <v>0</v>
      </c>
      <c r="ATB126" s="18">
        <v>0</v>
      </c>
      <c r="ATC126" s="18">
        <v>0</v>
      </c>
      <c r="ATD126" s="18">
        <v>1</v>
      </c>
      <c r="ATE126" s="18">
        <v>1</v>
      </c>
      <c r="ATF126" s="18">
        <v>0</v>
      </c>
      <c r="ATG126" s="18">
        <v>0</v>
      </c>
      <c r="ATH126" s="18">
        <v>0</v>
      </c>
      <c r="ATI126" s="18">
        <v>0</v>
      </c>
      <c r="ATK126" s="18" t="s">
        <v>1451</v>
      </c>
      <c r="ATL126" s="18">
        <v>0</v>
      </c>
      <c r="ATM126" s="18">
        <v>0</v>
      </c>
      <c r="ATN126" s="18">
        <v>0</v>
      </c>
      <c r="ATO126" s="18">
        <v>0</v>
      </c>
      <c r="ATP126" s="18">
        <v>1</v>
      </c>
      <c r="ATQ126" s="18">
        <v>1</v>
      </c>
      <c r="ATR126" s="18">
        <v>1</v>
      </c>
      <c r="ATS126" s="18">
        <v>0</v>
      </c>
      <c r="ATT126" s="18">
        <v>0</v>
      </c>
      <c r="ATV126" s="18" t="s">
        <v>1344</v>
      </c>
      <c r="ATW126" s="18" t="s">
        <v>1294</v>
      </c>
      <c r="ATY126" s="18" t="s">
        <v>1980</v>
      </c>
      <c r="ATZ126" s="18" t="s">
        <v>1344</v>
      </c>
      <c r="AUA126" s="18" t="s">
        <v>1294</v>
      </c>
      <c r="AUC126" s="18" t="s">
        <v>1981</v>
      </c>
      <c r="AUD126" s="18" t="s">
        <v>1982</v>
      </c>
      <c r="AUF126" s="18" t="s">
        <v>1983</v>
      </c>
      <c r="AUI126" s="18">
        <v>434444853</v>
      </c>
      <c r="AUJ126" s="144">
        <v>45077.728055555563</v>
      </c>
      <c r="AUM126" s="18" t="s">
        <v>1319</v>
      </c>
      <c r="AUN126" s="18" t="s">
        <v>1320</v>
      </c>
      <c r="AUO126" s="18" t="s">
        <v>1321</v>
      </c>
    </row>
    <row r="127" spans="1:534 1125:1237">
      <c r="A127" s="18">
        <v>126</v>
      </c>
      <c r="B127" s="18" t="s">
        <v>1984</v>
      </c>
      <c r="C127" s="144">
        <v>45077</v>
      </c>
      <c r="D127" s="18" t="s">
        <v>1553</v>
      </c>
      <c r="E127" s="18" t="s">
        <v>1985</v>
      </c>
      <c r="F127" s="144">
        <v>45077.486743287038</v>
      </c>
      <c r="G127" s="144">
        <v>45077.536586469912</v>
      </c>
      <c r="H127" s="18" t="s">
        <v>1286</v>
      </c>
      <c r="K127" s="18" t="s">
        <v>1555</v>
      </c>
      <c r="L127" s="144">
        <v>45077</v>
      </c>
      <c r="M127" s="18" t="s">
        <v>1288</v>
      </c>
      <c r="N127" s="18" t="s">
        <v>1556</v>
      </c>
      <c r="O127" s="18" t="s">
        <v>1557</v>
      </c>
      <c r="P127" s="18" t="s">
        <v>1291</v>
      </c>
      <c r="S127" s="18" t="s">
        <v>1558</v>
      </c>
      <c r="T127" s="18" t="s">
        <v>1559</v>
      </c>
      <c r="V127" s="18" t="s">
        <v>1294</v>
      </c>
      <c r="X127" s="18" t="s">
        <v>1295</v>
      </c>
      <c r="AA127" s="18" t="s">
        <v>1296</v>
      </c>
      <c r="AB127" s="18">
        <v>1</v>
      </c>
      <c r="AC127" s="18">
        <v>1</v>
      </c>
      <c r="AD127" s="18">
        <v>1</v>
      </c>
      <c r="AE127" s="18">
        <v>0</v>
      </c>
      <c r="AF127" s="18">
        <v>3</v>
      </c>
      <c r="AH127" s="18" t="s">
        <v>1298</v>
      </c>
      <c r="AI127" s="18">
        <v>1250</v>
      </c>
      <c r="AJ127" s="18" t="s">
        <v>1300</v>
      </c>
      <c r="AM127" s="18">
        <v>14</v>
      </c>
      <c r="AN127" s="18">
        <v>14</v>
      </c>
      <c r="AO127" s="18">
        <v>1</v>
      </c>
      <c r="AP127" s="18">
        <v>1000</v>
      </c>
      <c r="AQ127" s="18">
        <v>500</v>
      </c>
      <c r="AS127" s="18" t="s">
        <v>1298</v>
      </c>
      <c r="AT127" s="18" t="s">
        <v>1299</v>
      </c>
      <c r="AU127" s="18">
        <v>1</v>
      </c>
      <c r="AV127" s="18">
        <v>1</v>
      </c>
      <c r="AW127" s="18">
        <v>4500</v>
      </c>
      <c r="AX127" s="18">
        <v>5000</v>
      </c>
      <c r="AY127" s="18" t="s">
        <v>1300</v>
      </c>
      <c r="BB127" s="18">
        <v>5</v>
      </c>
      <c r="BC127" s="18">
        <v>14</v>
      </c>
      <c r="BD127" s="18">
        <v>1</v>
      </c>
      <c r="BE127" s="18">
        <v>1000</v>
      </c>
      <c r="BF127" s="18">
        <v>100</v>
      </c>
      <c r="BH127" s="18" t="s">
        <v>1298</v>
      </c>
      <c r="BI127" s="18" t="s">
        <v>1499</v>
      </c>
      <c r="BJ127" s="18">
        <v>1</v>
      </c>
      <c r="BK127" s="18">
        <v>1</v>
      </c>
      <c r="BL127" s="18">
        <v>500</v>
      </c>
      <c r="BM127" s="18">
        <v>350</v>
      </c>
      <c r="BN127" s="18" t="s">
        <v>1300</v>
      </c>
      <c r="BQ127" s="18">
        <v>5</v>
      </c>
      <c r="BR127" s="18">
        <v>14</v>
      </c>
      <c r="BS127" s="18">
        <v>1</v>
      </c>
      <c r="BT127" s="18">
        <v>2000</v>
      </c>
      <c r="BU127" s="18">
        <v>500</v>
      </c>
      <c r="BW127" s="18" t="s">
        <v>1294</v>
      </c>
      <c r="BY127" s="18" t="s">
        <v>1810</v>
      </c>
      <c r="BZ127" s="18">
        <v>1</v>
      </c>
      <c r="CA127" s="18">
        <v>1</v>
      </c>
      <c r="CB127" s="18">
        <v>1</v>
      </c>
      <c r="CC127" s="18">
        <v>0</v>
      </c>
      <c r="CE127" s="18" t="s">
        <v>1986</v>
      </c>
      <c r="CF127" s="18">
        <v>1</v>
      </c>
      <c r="CG127" s="18">
        <v>0</v>
      </c>
      <c r="CH127" s="18">
        <v>1</v>
      </c>
      <c r="CI127" s="18">
        <v>1</v>
      </c>
      <c r="CJ127" s="18">
        <v>1</v>
      </c>
      <c r="CK127" s="18">
        <v>1</v>
      </c>
      <c r="CL127" s="18">
        <v>1</v>
      </c>
      <c r="CM127" s="18">
        <v>0</v>
      </c>
      <c r="CN127" s="18">
        <v>0</v>
      </c>
      <c r="CO127" s="18">
        <v>0</v>
      </c>
      <c r="CP127" s="18">
        <v>0</v>
      </c>
      <c r="CS127" s="18" t="s">
        <v>1324</v>
      </c>
      <c r="CT127" s="18">
        <v>0</v>
      </c>
      <c r="CU127" s="18">
        <v>1</v>
      </c>
      <c r="CV127" s="18">
        <v>0</v>
      </c>
      <c r="CW127" s="18">
        <v>0</v>
      </c>
      <c r="CX127" s="18" t="s">
        <v>1296</v>
      </c>
      <c r="CY127" s="18">
        <v>1</v>
      </c>
      <c r="CZ127" s="18">
        <v>1</v>
      </c>
      <c r="DA127" s="18">
        <v>1</v>
      </c>
      <c r="DB127" s="18">
        <v>0</v>
      </c>
      <c r="DC127" s="18" t="s">
        <v>1974</v>
      </c>
      <c r="DD127" s="18">
        <v>1</v>
      </c>
      <c r="DE127" s="18">
        <v>0</v>
      </c>
      <c r="DF127" s="18">
        <v>0</v>
      </c>
      <c r="DG127" s="18">
        <v>0</v>
      </c>
      <c r="DH127" s="18">
        <v>1</v>
      </c>
      <c r="DI127" s="18">
        <v>1</v>
      </c>
      <c r="DJ127" s="18">
        <v>1</v>
      </c>
      <c r="DK127" s="18">
        <v>0</v>
      </c>
      <c r="DL127" s="18">
        <v>1</v>
      </c>
      <c r="DM127" s="18">
        <v>0</v>
      </c>
      <c r="DN127" s="18">
        <v>0</v>
      </c>
      <c r="DO127" s="18">
        <v>0</v>
      </c>
      <c r="EK127" s="18" t="s">
        <v>1987</v>
      </c>
      <c r="EL127" s="18">
        <v>1</v>
      </c>
      <c r="EM127" s="18">
        <v>1</v>
      </c>
      <c r="EN127" s="18">
        <v>1</v>
      </c>
      <c r="EO127" s="18">
        <v>1</v>
      </c>
      <c r="EP127" s="18">
        <v>0</v>
      </c>
      <c r="EQ127" s="18">
        <v>4</v>
      </c>
      <c r="ES127" s="18" t="s">
        <v>1298</v>
      </c>
      <c r="ET127" s="18">
        <v>3500</v>
      </c>
      <c r="EU127" s="18" t="s">
        <v>1300</v>
      </c>
      <c r="EX127" s="18">
        <v>14</v>
      </c>
      <c r="EY127" s="18">
        <v>14</v>
      </c>
      <c r="EZ127" s="18">
        <v>1</v>
      </c>
      <c r="FA127" s="18">
        <v>500</v>
      </c>
      <c r="FB127" s="18">
        <v>200</v>
      </c>
      <c r="FD127" s="18" t="s">
        <v>1298</v>
      </c>
      <c r="FE127" s="18">
        <v>15000</v>
      </c>
      <c r="FF127" s="18" t="s">
        <v>1300</v>
      </c>
      <c r="FI127" s="18">
        <v>14</v>
      </c>
      <c r="FJ127" s="18">
        <v>14</v>
      </c>
      <c r="FK127" s="18">
        <v>1</v>
      </c>
      <c r="FL127" s="18">
        <v>1000</v>
      </c>
      <c r="FM127" s="18">
        <v>350</v>
      </c>
      <c r="FO127" s="18" t="s">
        <v>1298</v>
      </c>
      <c r="FP127" s="18">
        <v>1500</v>
      </c>
      <c r="FQ127" s="18" t="s">
        <v>1300</v>
      </c>
      <c r="FT127" s="18">
        <v>10</v>
      </c>
      <c r="FU127" s="18">
        <v>14</v>
      </c>
      <c r="FV127" s="18">
        <v>1</v>
      </c>
      <c r="FW127" s="18">
        <v>500</v>
      </c>
      <c r="FX127" s="18">
        <v>150</v>
      </c>
      <c r="FZ127" s="18" t="s">
        <v>1298</v>
      </c>
      <c r="GA127" s="18">
        <v>2500</v>
      </c>
      <c r="GB127" s="18" t="s">
        <v>1300</v>
      </c>
      <c r="GE127" s="18">
        <v>14</v>
      </c>
      <c r="GF127" s="18">
        <v>14</v>
      </c>
      <c r="GG127" s="18">
        <v>1</v>
      </c>
      <c r="GH127" s="18">
        <v>500</v>
      </c>
      <c r="GI127" s="18">
        <v>150</v>
      </c>
      <c r="GK127" s="18" t="s">
        <v>1294</v>
      </c>
      <c r="GM127" s="18" t="s">
        <v>1303</v>
      </c>
      <c r="GN127" s="18">
        <v>1</v>
      </c>
      <c r="GO127" s="18">
        <v>1</v>
      </c>
      <c r="GP127" s="18">
        <v>1</v>
      </c>
      <c r="GQ127" s="18">
        <v>1</v>
      </c>
      <c r="GR127" s="18">
        <v>0</v>
      </c>
      <c r="GT127" s="18" t="s">
        <v>1986</v>
      </c>
      <c r="GU127" s="18">
        <v>1</v>
      </c>
      <c r="GV127" s="18">
        <v>0</v>
      </c>
      <c r="GW127" s="18">
        <v>1</v>
      </c>
      <c r="GX127" s="18">
        <v>1</v>
      </c>
      <c r="GY127" s="18">
        <v>1</v>
      </c>
      <c r="GZ127" s="18">
        <v>1</v>
      </c>
      <c r="HA127" s="18">
        <v>1</v>
      </c>
      <c r="HB127" s="18">
        <v>0</v>
      </c>
      <c r="HC127" s="18">
        <v>0</v>
      </c>
      <c r="HD127" s="18">
        <v>0</v>
      </c>
      <c r="HE127" s="18">
        <v>0</v>
      </c>
      <c r="HH127" s="18" t="s">
        <v>1324</v>
      </c>
      <c r="HI127" s="18">
        <v>0</v>
      </c>
      <c r="HJ127" s="18">
        <v>1</v>
      </c>
      <c r="HK127" s="18">
        <v>0</v>
      </c>
      <c r="HL127" s="18">
        <v>0</v>
      </c>
      <c r="HM127" s="18" t="s">
        <v>1303</v>
      </c>
      <c r="HN127" s="18">
        <v>1</v>
      </c>
      <c r="HO127" s="18">
        <v>1</v>
      </c>
      <c r="HP127" s="18">
        <v>1</v>
      </c>
      <c r="HQ127" s="18">
        <v>1</v>
      </c>
      <c r="HR127" s="18">
        <v>0</v>
      </c>
      <c r="HS127" s="18" t="s">
        <v>1974</v>
      </c>
      <c r="HT127" s="18">
        <v>1</v>
      </c>
      <c r="HU127" s="18">
        <v>0</v>
      </c>
      <c r="HV127" s="18">
        <v>0</v>
      </c>
      <c r="HW127" s="18">
        <v>0</v>
      </c>
      <c r="HX127" s="18">
        <v>1</v>
      </c>
      <c r="HY127" s="18">
        <v>1</v>
      </c>
      <c r="HZ127" s="18">
        <v>1</v>
      </c>
      <c r="IA127" s="18">
        <v>0</v>
      </c>
      <c r="IB127" s="18">
        <v>1</v>
      </c>
      <c r="IC127" s="18">
        <v>0</v>
      </c>
      <c r="ID127" s="18">
        <v>0</v>
      </c>
      <c r="IE127" s="18">
        <v>0</v>
      </c>
      <c r="JB127" s="18" t="s">
        <v>1988</v>
      </c>
      <c r="JC127" s="18">
        <v>1</v>
      </c>
      <c r="JD127" s="18">
        <v>1</v>
      </c>
      <c r="JE127" s="18">
        <v>1</v>
      </c>
      <c r="JF127" s="18">
        <v>1</v>
      </c>
      <c r="JG127" s="18">
        <v>1</v>
      </c>
      <c r="JH127" s="18">
        <v>1</v>
      </c>
      <c r="JI127" s="18">
        <v>1</v>
      </c>
      <c r="JJ127" s="18">
        <v>1</v>
      </c>
      <c r="JK127" s="18">
        <v>1</v>
      </c>
      <c r="JL127" s="18">
        <v>1</v>
      </c>
      <c r="JM127" s="18">
        <v>1</v>
      </c>
      <c r="JN127" s="18">
        <v>1</v>
      </c>
      <c r="JO127" s="18">
        <v>1</v>
      </c>
      <c r="JP127" s="18">
        <v>1</v>
      </c>
      <c r="JQ127" s="18">
        <v>1</v>
      </c>
      <c r="JR127" s="18">
        <v>0</v>
      </c>
      <c r="JS127" s="18">
        <v>15</v>
      </c>
      <c r="JT127" s="18">
        <v>22</v>
      </c>
      <c r="JV127" s="18" t="s">
        <v>1298</v>
      </c>
      <c r="JW127" s="18">
        <v>200</v>
      </c>
      <c r="JX127" s="18" t="s">
        <v>1300</v>
      </c>
      <c r="KA127" s="18">
        <v>5</v>
      </c>
      <c r="KB127" s="18">
        <v>7</v>
      </c>
      <c r="KC127" s="18">
        <v>1</v>
      </c>
      <c r="KD127" s="18">
        <v>200</v>
      </c>
      <c r="KE127" s="18">
        <v>100</v>
      </c>
      <c r="KG127" s="18" t="s">
        <v>1298</v>
      </c>
      <c r="KH127" s="18" t="s">
        <v>1504</v>
      </c>
      <c r="KI127" s="18">
        <v>1</v>
      </c>
      <c r="KJ127" s="18">
        <v>1</v>
      </c>
      <c r="KK127" s="18">
        <v>5000</v>
      </c>
      <c r="KL127" s="18">
        <v>100</v>
      </c>
      <c r="KM127" s="18" t="s">
        <v>1642</v>
      </c>
      <c r="KP127" s="18">
        <v>10</v>
      </c>
      <c r="KQ127" s="18">
        <v>7</v>
      </c>
      <c r="KR127" s="18">
        <v>0</v>
      </c>
      <c r="KS127" s="18">
        <v>10</v>
      </c>
      <c r="KT127" s="18">
        <v>5</v>
      </c>
      <c r="KV127" s="18" t="s">
        <v>1297</v>
      </c>
      <c r="LM127" s="18" t="s">
        <v>1298</v>
      </c>
      <c r="LN127" s="18">
        <v>8500</v>
      </c>
      <c r="LO127" s="18" t="s">
        <v>1300</v>
      </c>
      <c r="LR127" s="18">
        <v>10</v>
      </c>
      <c r="LS127" s="18">
        <v>14</v>
      </c>
      <c r="LT127" s="18">
        <v>1</v>
      </c>
      <c r="LU127" s="18">
        <v>300</v>
      </c>
      <c r="LV127" s="18">
        <v>100</v>
      </c>
      <c r="LX127" s="18" t="s">
        <v>1298</v>
      </c>
      <c r="LY127" s="18">
        <v>7000</v>
      </c>
      <c r="LZ127" s="18" t="s">
        <v>1300</v>
      </c>
      <c r="MC127" s="18">
        <v>5</v>
      </c>
      <c r="MD127" s="18">
        <v>14</v>
      </c>
      <c r="ME127" s="18">
        <v>1</v>
      </c>
      <c r="MF127" s="18">
        <v>300</v>
      </c>
      <c r="MG127" s="18">
        <v>100</v>
      </c>
      <c r="MI127" s="18" t="s">
        <v>1298</v>
      </c>
      <c r="MJ127" s="18">
        <v>2000</v>
      </c>
      <c r="MK127" s="18" t="s">
        <v>1300</v>
      </c>
      <c r="MN127" s="18">
        <v>10</v>
      </c>
      <c r="MO127" s="18">
        <v>14</v>
      </c>
      <c r="MP127" s="18">
        <v>1</v>
      </c>
      <c r="MQ127" s="18">
        <v>1000</v>
      </c>
      <c r="MR127" s="18">
        <v>300</v>
      </c>
      <c r="MT127" s="18" t="s">
        <v>1298</v>
      </c>
      <c r="MU127" s="18">
        <v>150</v>
      </c>
      <c r="MV127" s="18" t="s">
        <v>1300</v>
      </c>
      <c r="MY127" s="18">
        <v>10</v>
      </c>
      <c r="MZ127" s="18">
        <v>14</v>
      </c>
      <c r="NA127" s="18">
        <v>1</v>
      </c>
      <c r="NB127" s="18">
        <v>500</v>
      </c>
      <c r="NC127" s="18">
        <v>300</v>
      </c>
      <c r="NE127" s="18" t="s">
        <v>1298</v>
      </c>
      <c r="NF127" s="18" t="s">
        <v>1643</v>
      </c>
      <c r="NG127" s="18">
        <v>1</v>
      </c>
      <c r="NH127" s="18">
        <v>1</v>
      </c>
      <c r="NI127" s="18">
        <v>1</v>
      </c>
      <c r="NJ127" s="18">
        <v>750</v>
      </c>
      <c r="NK127" s="18">
        <v>1000</v>
      </c>
      <c r="NL127" s="18">
        <v>1500</v>
      </c>
      <c r="NM127" s="18" t="s">
        <v>1300</v>
      </c>
      <c r="NP127" s="18">
        <v>10</v>
      </c>
      <c r="NQ127" s="18">
        <v>14</v>
      </c>
      <c r="NR127" s="18">
        <v>1</v>
      </c>
      <c r="NS127" s="18">
        <v>200</v>
      </c>
      <c r="NT127" s="18">
        <v>100</v>
      </c>
      <c r="NV127" s="18" t="s">
        <v>1298</v>
      </c>
      <c r="NW127" s="18">
        <v>2000</v>
      </c>
      <c r="NX127" s="18" t="s">
        <v>1300</v>
      </c>
      <c r="OA127" s="18">
        <v>10</v>
      </c>
      <c r="OB127" s="18">
        <v>14</v>
      </c>
      <c r="OC127" s="18">
        <v>1</v>
      </c>
      <c r="OD127" s="18">
        <v>1000</v>
      </c>
      <c r="OE127" s="18">
        <v>500</v>
      </c>
      <c r="OG127" s="18" t="s">
        <v>1298</v>
      </c>
      <c r="OH127" s="18">
        <v>3500</v>
      </c>
      <c r="OI127" s="18" t="s">
        <v>1300</v>
      </c>
      <c r="OL127" s="18">
        <v>10</v>
      </c>
      <c r="OM127" s="18">
        <v>14</v>
      </c>
      <c r="ON127" s="18">
        <v>1</v>
      </c>
      <c r="OO127" s="18">
        <v>1500</v>
      </c>
      <c r="OP127" s="18">
        <v>500</v>
      </c>
      <c r="OR127" s="18" t="s">
        <v>1298</v>
      </c>
      <c r="OS127" s="18">
        <v>3000</v>
      </c>
      <c r="OT127" s="18" t="s">
        <v>1300</v>
      </c>
      <c r="OW127" s="18">
        <v>10</v>
      </c>
      <c r="OX127" s="18">
        <v>14</v>
      </c>
      <c r="OY127" s="18">
        <v>1</v>
      </c>
      <c r="OZ127" s="18">
        <v>1000</v>
      </c>
      <c r="PA127" s="18">
        <v>500</v>
      </c>
      <c r="PC127" s="18" t="s">
        <v>1298</v>
      </c>
      <c r="PD127" s="18">
        <v>3500</v>
      </c>
      <c r="PE127" s="18" t="s">
        <v>1300</v>
      </c>
      <c r="PH127" s="18">
        <v>10</v>
      </c>
      <c r="PI127" s="18">
        <v>14</v>
      </c>
      <c r="PJ127" s="18">
        <v>1</v>
      </c>
      <c r="PK127" s="18">
        <v>500</v>
      </c>
      <c r="PL127" s="18">
        <v>150</v>
      </c>
      <c r="PN127" s="18" t="s">
        <v>1298</v>
      </c>
      <c r="PO127" s="18">
        <v>7000</v>
      </c>
      <c r="PP127" s="18" t="s">
        <v>1300</v>
      </c>
      <c r="PS127" s="18">
        <v>5</v>
      </c>
      <c r="PT127" s="18">
        <v>14</v>
      </c>
      <c r="PU127" s="18">
        <v>1</v>
      </c>
      <c r="PV127" s="18">
        <v>300</v>
      </c>
      <c r="PW127" s="18">
        <v>100</v>
      </c>
      <c r="PY127" s="18" t="s">
        <v>1298</v>
      </c>
      <c r="PZ127" s="18" t="s">
        <v>1294</v>
      </c>
      <c r="QA127" s="18">
        <v>6500</v>
      </c>
      <c r="QD127" s="18" t="s">
        <v>1300</v>
      </c>
      <c r="QG127" s="18">
        <v>10</v>
      </c>
      <c r="QH127" s="18">
        <v>14</v>
      </c>
      <c r="QI127" s="18">
        <v>1</v>
      </c>
      <c r="QJ127" s="18">
        <v>700</v>
      </c>
      <c r="QK127" s="18">
        <v>450</v>
      </c>
      <c r="QM127" s="18" t="s">
        <v>1298</v>
      </c>
      <c r="QN127" s="18">
        <v>500</v>
      </c>
      <c r="QO127" s="18" t="s">
        <v>1300</v>
      </c>
      <c r="QR127" s="18">
        <v>14</v>
      </c>
      <c r="QS127" s="18">
        <v>14</v>
      </c>
      <c r="QT127" s="18">
        <v>1</v>
      </c>
      <c r="QU127" s="18">
        <v>500</v>
      </c>
      <c r="QV127" s="18">
        <v>150</v>
      </c>
      <c r="QX127" s="18" t="s">
        <v>1294</v>
      </c>
      <c r="QZ127" s="18" t="s">
        <v>1989</v>
      </c>
      <c r="RA127" s="18">
        <v>1</v>
      </c>
      <c r="RB127" s="18">
        <v>1</v>
      </c>
      <c r="RC127" s="18">
        <v>1</v>
      </c>
      <c r="RD127" s="18">
        <v>1</v>
      </c>
      <c r="RE127" s="18">
        <v>1</v>
      </c>
      <c r="RF127" s="18">
        <v>1</v>
      </c>
      <c r="RG127" s="18">
        <v>1</v>
      </c>
      <c r="RH127" s="18">
        <v>1</v>
      </c>
      <c r="RI127" s="18">
        <v>1</v>
      </c>
      <c r="RJ127" s="18">
        <v>1</v>
      </c>
      <c r="RK127" s="18">
        <v>1</v>
      </c>
      <c r="RL127" s="18">
        <v>1</v>
      </c>
      <c r="RM127" s="18">
        <v>1</v>
      </c>
      <c r="RN127" s="18">
        <v>1</v>
      </c>
      <c r="RO127" s="18">
        <v>1</v>
      </c>
      <c r="RP127" s="18">
        <v>0</v>
      </c>
      <c r="RR127" s="18" t="s">
        <v>1986</v>
      </c>
      <c r="RS127" s="18">
        <v>1</v>
      </c>
      <c r="RT127" s="18">
        <v>0</v>
      </c>
      <c r="RU127" s="18">
        <v>1</v>
      </c>
      <c r="RV127" s="18">
        <v>1</v>
      </c>
      <c r="RW127" s="18">
        <v>1</v>
      </c>
      <c r="RX127" s="18">
        <v>1</v>
      </c>
      <c r="RY127" s="18">
        <v>1</v>
      </c>
      <c r="RZ127" s="18">
        <v>0</v>
      </c>
      <c r="SA127" s="18">
        <v>0</v>
      </c>
      <c r="SB127" s="18">
        <v>0</v>
      </c>
      <c r="SC127" s="18">
        <v>0</v>
      </c>
      <c r="SF127" s="18" t="s">
        <v>1324</v>
      </c>
      <c r="SG127" s="18">
        <v>0</v>
      </c>
      <c r="SH127" s="18">
        <v>1</v>
      </c>
      <c r="SI127" s="18">
        <v>0</v>
      </c>
      <c r="SJ127" s="18">
        <v>0</v>
      </c>
      <c r="SK127" s="18" t="s">
        <v>1989</v>
      </c>
      <c r="SL127" s="18">
        <v>1</v>
      </c>
      <c r="SM127" s="18">
        <v>1</v>
      </c>
      <c r="SN127" s="18">
        <v>1</v>
      </c>
      <c r="SO127" s="18">
        <v>1</v>
      </c>
      <c r="SP127" s="18">
        <v>1</v>
      </c>
      <c r="SQ127" s="18">
        <v>1</v>
      </c>
      <c r="SR127" s="18">
        <v>1</v>
      </c>
      <c r="SS127" s="18">
        <v>1</v>
      </c>
      <c r="ST127" s="18">
        <v>1</v>
      </c>
      <c r="SU127" s="18">
        <v>1</v>
      </c>
      <c r="SV127" s="18">
        <v>1</v>
      </c>
      <c r="SW127" s="18">
        <v>1</v>
      </c>
      <c r="SX127" s="18">
        <v>1</v>
      </c>
      <c r="SY127" s="18">
        <v>1</v>
      </c>
      <c r="SZ127" s="18">
        <v>1</v>
      </c>
      <c r="TA127" s="18">
        <v>0</v>
      </c>
      <c r="TB127" s="18" t="s">
        <v>1974</v>
      </c>
      <c r="TC127" s="18">
        <v>1</v>
      </c>
      <c r="TD127" s="18">
        <v>0</v>
      </c>
      <c r="TE127" s="18">
        <v>0</v>
      </c>
      <c r="TF127" s="18">
        <v>0</v>
      </c>
      <c r="TG127" s="18">
        <v>1</v>
      </c>
      <c r="TH127" s="18">
        <v>1</v>
      </c>
      <c r="TI127" s="18">
        <v>1</v>
      </c>
      <c r="TJ127" s="18">
        <v>0</v>
      </c>
      <c r="TK127" s="18">
        <v>1</v>
      </c>
      <c r="TL127" s="18">
        <v>0</v>
      </c>
      <c r="TM127" s="18">
        <v>0</v>
      </c>
      <c r="TN127" s="18">
        <v>0</v>
      </c>
      <c r="AQG127" s="18" t="s">
        <v>1990</v>
      </c>
      <c r="AQH127" s="18">
        <v>0</v>
      </c>
      <c r="AQI127" s="18">
        <v>1</v>
      </c>
      <c r="AQJ127" s="18">
        <v>1</v>
      </c>
      <c r="AQK127" s="18">
        <v>0</v>
      </c>
      <c r="AQL127" s="18">
        <v>0</v>
      </c>
      <c r="AQM127" s="18">
        <v>1</v>
      </c>
      <c r="AQN127" s="18">
        <v>0</v>
      </c>
      <c r="AQO127" s="18">
        <v>0</v>
      </c>
      <c r="AQP127" s="18">
        <v>0</v>
      </c>
      <c r="AQQ127" s="18">
        <v>0</v>
      </c>
      <c r="AQS127" s="18" t="s">
        <v>1991</v>
      </c>
      <c r="AQT127" s="18">
        <v>1</v>
      </c>
      <c r="AQU127" s="18">
        <v>0</v>
      </c>
      <c r="AQV127" s="18">
        <v>1</v>
      </c>
      <c r="AQW127" s="18">
        <v>1</v>
      </c>
      <c r="AQX127" s="18">
        <v>0</v>
      </c>
      <c r="AQY127" s="18">
        <v>1</v>
      </c>
      <c r="AQZ127" s="18">
        <v>1</v>
      </c>
      <c r="ARA127" s="18">
        <v>0</v>
      </c>
      <c r="ARB127" s="18">
        <v>0</v>
      </c>
      <c r="ARC127" s="18">
        <v>0</v>
      </c>
      <c r="ARD127" s="18">
        <v>0</v>
      </c>
      <c r="ARF127" s="18" t="s">
        <v>1343</v>
      </c>
      <c r="ARG127" s="18" t="s">
        <v>1992</v>
      </c>
      <c r="ARH127" s="18">
        <v>0</v>
      </c>
      <c r="ARI127" s="18">
        <v>1</v>
      </c>
      <c r="ARJ127" s="18">
        <v>1</v>
      </c>
      <c r="ARK127" s="18">
        <v>1</v>
      </c>
      <c r="ARL127" s="18">
        <v>0</v>
      </c>
      <c r="ARM127" s="18">
        <v>0</v>
      </c>
      <c r="ARN127" s="18" t="s">
        <v>1380</v>
      </c>
      <c r="ARO127" s="18" t="s">
        <v>1315</v>
      </c>
      <c r="ARP127" s="18">
        <v>0</v>
      </c>
      <c r="ARQ127" s="18">
        <v>0</v>
      </c>
      <c r="ARR127" s="18">
        <v>0</v>
      </c>
      <c r="ARS127" s="18">
        <v>0</v>
      </c>
      <c r="ART127" s="18">
        <v>0</v>
      </c>
      <c r="ARU127" s="18">
        <v>0</v>
      </c>
      <c r="ARV127" s="18">
        <v>0</v>
      </c>
      <c r="ARW127" s="18">
        <v>0</v>
      </c>
      <c r="ARX127" s="18">
        <v>1</v>
      </c>
      <c r="ARY127" s="18">
        <v>0</v>
      </c>
      <c r="ASB127" s="18" t="s">
        <v>1383</v>
      </c>
      <c r="ASC127" s="18" t="s">
        <v>1450</v>
      </c>
      <c r="ASD127" s="18">
        <v>0</v>
      </c>
      <c r="ASE127" s="18">
        <v>0</v>
      </c>
      <c r="ASF127" s="18">
        <v>1</v>
      </c>
      <c r="ASG127" s="18">
        <v>0</v>
      </c>
      <c r="ASH127" s="18">
        <v>0</v>
      </c>
      <c r="ASI127" s="18">
        <v>0</v>
      </c>
      <c r="ASJ127" s="18">
        <v>0</v>
      </c>
      <c r="ASK127" s="18">
        <v>0</v>
      </c>
      <c r="ASL127" s="18">
        <v>0</v>
      </c>
      <c r="ASN127" s="18" t="s">
        <v>1569</v>
      </c>
      <c r="ASO127" s="18">
        <v>0</v>
      </c>
      <c r="ASP127" s="18">
        <v>0</v>
      </c>
      <c r="ASQ127" s="18">
        <v>0</v>
      </c>
      <c r="ASR127" s="18">
        <v>1</v>
      </c>
      <c r="ASS127" s="18">
        <v>0</v>
      </c>
      <c r="AST127" s="18">
        <v>0</v>
      </c>
      <c r="ASU127" s="18">
        <v>0</v>
      </c>
      <c r="ASV127" s="18">
        <v>0</v>
      </c>
      <c r="ASW127" s="18">
        <v>0</v>
      </c>
      <c r="ASX127" s="18">
        <v>0</v>
      </c>
      <c r="ASZ127" s="18" t="s">
        <v>1400</v>
      </c>
      <c r="ATA127" s="18">
        <v>0</v>
      </c>
      <c r="ATB127" s="18">
        <v>1</v>
      </c>
      <c r="ATC127" s="18">
        <v>0</v>
      </c>
      <c r="ATD127" s="18">
        <v>0</v>
      </c>
      <c r="ATE127" s="18">
        <v>1</v>
      </c>
      <c r="ATF127" s="18">
        <v>0</v>
      </c>
      <c r="ATG127" s="18">
        <v>0</v>
      </c>
      <c r="ATH127" s="18">
        <v>0</v>
      </c>
      <c r="ATI127" s="18">
        <v>0</v>
      </c>
      <c r="ATK127" s="18" t="s">
        <v>1993</v>
      </c>
      <c r="ATL127" s="18">
        <v>0</v>
      </c>
      <c r="ATM127" s="18">
        <v>0</v>
      </c>
      <c r="ATN127" s="18">
        <v>1</v>
      </c>
      <c r="ATO127" s="18">
        <v>0</v>
      </c>
      <c r="ATP127" s="18">
        <v>1</v>
      </c>
      <c r="ATQ127" s="18">
        <v>0</v>
      </c>
      <c r="ATR127" s="18">
        <v>0</v>
      </c>
      <c r="ATS127" s="18">
        <v>0</v>
      </c>
      <c r="ATT127" s="18">
        <v>0</v>
      </c>
      <c r="ATV127" s="18" t="s">
        <v>1336</v>
      </c>
      <c r="ATW127" s="18" t="s">
        <v>1294</v>
      </c>
      <c r="ATY127" s="18" t="s">
        <v>1994</v>
      </c>
      <c r="ATZ127" s="18" t="s">
        <v>1573</v>
      </c>
      <c r="AUA127" s="18" t="s">
        <v>1294</v>
      </c>
      <c r="AUB127" s="18" t="s">
        <v>1995</v>
      </c>
      <c r="AUD127" s="18" t="s">
        <v>1996</v>
      </c>
      <c r="AUF127" s="18" t="s">
        <v>1997</v>
      </c>
      <c r="AUI127" s="18">
        <v>434446535</v>
      </c>
      <c r="AUJ127" s="144">
        <v>45077.731111111112</v>
      </c>
      <c r="AUM127" s="18" t="s">
        <v>1319</v>
      </c>
      <c r="AUN127" s="18" t="s">
        <v>1320</v>
      </c>
      <c r="AUO127" s="18" t="s">
        <v>1321</v>
      </c>
    </row>
    <row r="128" spans="1:534 1125:1237">
      <c r="A128" s="18">
        <v>127</v>
      </c>
      <c r="B128" s="18" t="s">
        <v>1998</v>
      </c>
      <c r="C128" s="144">
        <v>45077</v>
      </c>
      <c r="D128" s="18" t="s">
        <v>1553</v>
      </c>
      <c r="E128" s="18" t="s">
        <v>1554</v>
      </c>
      <c r="F128" s="144">
        <v>45077.423244062498</v>
      </c>
      <c r="G128" s="144">
        <v>45077.724533900473</v>
      </c>
      <c r="H128" s="18" t="s">
        <v>1286</v>
      </c>
      <c r="K128" s="18" t="s">
        <v>1555</v>
      </c>
      <c r="L128" s="144">
        <v>45077</v>
      </c>
      <c r="M128" s="18" t="s">
        <v>1288</v>
      </c>
      <c r="N128" s="18" t="s">
        <v>1556</v>
      </c>
      <c r="O128" s="18" t="s">
        <v>1557</v>
      </c>
      <c r="P128" s="18" t="s">
        <v>1291</v>
      </c>
      <c r="S128" s="18" t="s">
        <v>1558</v>
      </c>
      <c r="T128" s="18" t="s">
        <v>1559</v>
      </c>
      <c r="V128" s="18" t="s">
        <v>1294</v>
      </c>
      <c r="X128" s="18" t="s">
        <v>1485</v>
      </c>
      <c r="AA128" s="18" t="s">
        <v>1884</v>
      </c>
      <c r="AB128" s="18">
        <v>1</v>
      </c>
      <c r="AC128" s="18">
        <v>1</v>
      </c>
      <c r="AD128" s="18">
        <v>1</v>
      </c>
      <c r="AE128" s="18">
        <v>0</v>
      </c>
      <c r="AF128" s="18">
        <v>3</v>
      </c>
      <c r="AH128" s="18" t="s">
        <v>1298</v>
      </c>
      <c r="AI128" s="18">
        <v>1500</v>
      </c>
      <c r="AJ128" s="18" t="s">
        <v>1300</v>
      </c>
      <c r="AM128" s="18">
        <v>10</v>
      </c>
      <c r="AN128" s="18">
        <v>14</v>
      </c>
      <c r="AO128" s="18">
        <v>1</v>
      </c>
      <c r="AP128" s="18">
        <v>1000</v>
      </c>
      <c r="AQ128" s="18">
        <v>200</v>
      </c>
      <c r="AS128" s="18" t="s">
        <v>1298</v>
      </c>
      <c r="AT128" s="18" t="s">
        <v>1299</v>
      </c>
      <c r="AU128" s="18">
        <v>1</v>
      </c>
      <c r="AV128" s="18">
        <v>1</v>
      </c>
      <c r="AW128" s="18">
        <v>4500</v>
      </c>
      <c r="AX128" s="18">
        <v>5000</v>
      </c>
      <c r="AY128" s="18" t="s">
        <v>1300</v>
      </c>
      <c r="BB128" s="18">
        <v>5</v>
      </c>
      <c r="BC128" s="18">
        <v>14</v>
      </c>
      <c r="BD128" s="18">
        <v>1</v>
      </c>
      <c r="BE128" s="18">
        <v>500</v>
      </c>
      <c r="BF128" s="18">
        <v>50</v>
      </c>
      <c r="BH128" s="18" t="s">
        <v>1298</v>
      </c>
      <c r="BI128" s="18" t="s">
        <v>1499</v>
      </c>
      <c r="BJ128" s="18">
        <v>1</v>
      </c>
      <c r="BK128" s="18">
        <v>1</v>
      </c>
      <c r="BL128" s="18">
        <v>500</v>
      </c>
      <c r="BM128" s="18">
        <v>350</v>
      </c>
      <c r="BN128" s="18" t="s">
        <v>1300</v>
      </c>
      <c r="BQ128" s="18">
        <v>10</v>
      </c>
      <c r="BR128" s="18">
        <v>14</v>
      </c>
      <c r="BS128" s="18">
        <v>1</v>
      </c>
      <c r="BT128" s="18">
        <v>1500</v>
      </c>
      <c r="BU128" s="18">
        <v>700</v>
      </c>
      <c r="BW128" s="18" t="s">
        <v>1294</v>
      </c>
      <c r="BY128" s="18" t="s">
        <v>1884</v>
      </c>
      <c r="BZ128" s="18">
        <v>1</v>
      </c>
      <c r="CA128" s="18">
        <v>1</v>
      </c>
      <c r="CB128" s="18">
        <v>1</v>
      </c>
      <c r="CC128" s="18">
        <v>0</v>
      </c>
      <c r="CE128" s="18" t="s">
        <v>1561</v>
      </c>
      <c r="CF128" s="18">
        <v>1</v>
      </c>
      <c r="CG128" s="18">
        <v>0</v>
      </c>
      <c r="CH128" s="18">
        <v>1</v>
      </c>
      <c r="CI128" s="18">
        <v>1</v>
      </c>
      <c r="CJ128" s="18">
        <v>1</v>
      </c>
      <c r="CK128" s="18">
        <v>1</v>
      </c>
      <c r="CL128" s="18">
        <v>1</v>
      </c>
      <c r="CM128" s="18">
        <v>0</v>
      </c>
      <c r="CN128" s="18">
        <v>0</v>
      </c>
      <c r="CO128" s="18">
        <v>0</v>
      </c>
      <c r="CP128" s="18">
        <v>0</v>
      </c>
      <c r="CS128" s="18" t="s">
        <v>1324</v>
      </c>
      <c r="CT128" s="18">
        <v>0</v>
      </c>
      <c r="CU128" s="18">
        <v>1</v>
      </c>
      <c r="CV128" s="18">
        <v>0</v>
      </c>
      <c r="CW128" s="18">
        <v>0</v>
      </c>
      <c r="CX128" s="18" t="s">
        <v>1884</v>
      </c>
      <c r="CY128" s="18">
        <v>1</v>
      </c>
      <c r="CZ128" s="18">
        <v>1</v>
      </c>
      <c r="DA128" s="18">
        <v>1</v>
      </c>
      <c r="DB128" s="18">
        <v>0</v>
      </c>
      <c r="DC128" s="18" t="s">
        <v>1974</v>
      </c>
      <c r="DD128" s="18">
        <v>1</v>
      </c>
      <c r="DE128" s="18">
        <v>0</v>
      </c>
      <c r="DF128" s="18">
        <v>0</v>
      </c>
      <c r="DG128" s="18">
        <v>0</v>
      </c>
      <c r="DH128" s="18">
        <v>1</v>
      </c>
      <c r="DI128" s="18">
        <v>1</v>
      </c>
      <c r="DJ128" s="18">
        <v>1</v>
      </c>
      <c r="DK128" s="18">
        <v>0</v>
      </c>
      <c r="DL128" s="18">
        <v>1</v>
      </c>
      <c r="DM128" s="18">
        <v>0</v>
      </c>
      <c r="DN128" s="18">
        <v>0</v>
      </c>
      <c r="DO128" s="18">
        <v>0</v>
      </c>
      <c r="EK128" s="18" t="s">
        <v>1303</v>
      </c>
      <c r="EL128" s="18">
        <v>1</v>
      </c>
      <c r="EM128" s="18">
        <v>1</v>
      </c>
      <c r="EN128" s="18">
        <v>1</v>
      </c>
      <c r="EO128" s="18">
        <v>1</v>
      </c>
      <c r="EP128" s="18">
        <v>0</v>
      </c>
      <c r="EQ128" s="18">
        <v>4</v>
      </c>
      <c r="ES128" s="18" t="s">
        <v>1298</v>
      </c>
      <c r="ET128" s="18">
        <v>7000</v>
      </c>
      <c r="EU128" s="18" t="s">
        <v>1300</v>
      </c>
      <c r="EX128" s="18">
        <v>4</v>
      </c>
      <c r="EY128" s="18">
        <v>14</v>
      </c>
      <c r="EZ128" s="18">
        <v>1</v>
      </c>
      <c r="FA128" s="18">
        <v>500</v>
      </c>
      <c r="FB128" s="18">
        <v>100</v>
      </c>
      <c r="FD128" s="18" t="s">
        <v>1298</v>
      </c>
      <c r="FE128" s="18">
        <v>15000</v>
      </c>
      <c r="FF128" s="18" t="s">
        <v>1300</v>
      </c>
      <c r="FI128" s="18">
        <v>10</v>
      </c>
      <c r="FJ128" s="18">
        <v>14</v>
      </c>
      <c r="FK128" s="18">
        <v>1</v>
      </c>
      <c r="FL128" s="18">
        <v>700</v>
      </c>
      <c r="FM128" s="18">
        <v>500</v>
      </c>
      <c r="FO128" s="18" t="s">
        <v>1298</v>
      </c>
      <c r="FP128" s="18">
        <v>1000</v>
      </c>
      <c r="FQ128" s="18" t="s">
        <v>1300</v>
      </c>
      <c r="FT128" s="18">
        <v>14</v>
      </c>
      <c r="FU128" s="18">
        <v>14</v>
      </c>
      <c r="FV128" s="18">
        <v>1</v>
      </c>
      <c r="FW128" s="18">
        <v>500</v>
      </c>
      <c r="FX128" s="18">
        <v>300</v>
      </c>
      <c r="FZ128" s="18" t="s">
        <v>1298</v>
      </c>
      <c r="GA128" s="18">
        <v>3500</v>
      </c>
      <c r="GB128" s="18" t="s">
        <v>1300</v>
      </c>
      <c r="GE128" s="18">
        <v>5</v>
      </c>
      <c r="GF128" s="18">
        <v>14</v>
      </c>
      <c r="GG128" s="18">
        <v>1</v>
      </c>
      <c r="GH128" s="18">
        <v>500</v>
      </c>
      <c r="GI128" s="18">
        <v>200</v>
      </c>
      <c r="GK128" s="18" t="s">
        <v>1294</v>
      </c>
      <c r="GM128" s="18" t="s">
        <v>1303</v>
      </c>
      <c r="GN128" s="18">
        <v>1</v>
      </c>
      <c r="GO128" s="18">
        <v>1</v>
      </c>
      <c r="GP128" s="18">
        <v>1</v>
      </c>
      <c r="GQ128" s="18">
        <v>1</v>
      </c>
      <c r="GR128" s="18">
        <v>0</v>
      </c>
      <c r="GT128" s="18" t="s">
        <v>1561</v>
      </c>
      <c r="GU128" s="18">
        <v>1</v>
      </c>
      <c r="GV128" s="18">
        <v>0</v>
      </c>
      <c r="GW128" s="18">
        <v>1</v>
      </c>
      <c r="GX128" s="18">
        <v>1</v>
      </c>
      <c r="GY128" s="18">
        <v>1</v>
      </c>
      <c r="GZ128" s="18">
        <v>1</v>
      </c>
      <c r="HA128" s="18">
        <v>1</v>
      </c>
      <c r="HB128" s="18">
        <v>0</v>
      </c>
      <c r="HC128" s="18">
        <v>0</v>
      </c>
      <c r="HD128" s="18">
        <v>0</v>
      </c>
      <c r="HE128" s="18">
        <v>0</v>
      </c>
      <c r="HH128" s="18" t="s">
        <v>1324</v>
      </c>
      <c r="HI128" s="18">
        <v>0</v>
      </c>
      <c r="HJ128" s="18">
        <v>1</v>
      </c>
      <c r="HK128" s="18">
        <v>0</v>
      </c>
      <c r="HL128" s="18">
        <v>0</v>
      </c>
      <c r="HM128" s="18" t="s">
        <v>1303</v>
      </c>
      <c r="HN128" s="18">
        <v>1</v>
      </c>
      <c r="HO128" s="18">
        <v>1</v>
      </c>
      <c r="HP128" s="18">
        <v>1</v>
      </c>
      <c r="HQ128" s="18">
        <v>1</v>
      </c>
      <c r="HR128" s="18">
        <v>0</v>
      </c>
      <c r="HS128" s="18" t="s">
        <v>1974</v>
      </c>
      <c r="HT128" s="18">
        <v>1</v>
      </c>
      <c r="HU128" s="18">
        <v>0</v>
      </c>
      <c r="HV128" s="18">
        <v>0</v>
      </c>
      <c r="HW128" s="18">
        <v>0</v>
      </c>
      <c r="HX128" s="18">
        <v>1</v>
      </c>
      <c r="HY128" s="18">
        <v>1</v>
      </c>
      <c r="HZ128" s="18">
        <v>1</v>
      </c>
      <c r="IA128" s="18">
        <v>0</v>
      </c>
      <c r="IB128" s="18">
        <v>1</v>
      </c>
      <c r="IC128" s="18">
        <v>0</v>
      </c>
      <c r="ID128" s="18">
        <v>0</v>
      </c>
      <c r="IE128" s="18">
        <v>0</v>
      </c>
      <c r="JB128" s="18" t="s">
        <v>1564</v>
      </c>
      <c r="JC128" s="18">
        <v>0</v>
      </c>
      <c r="JD128" s="18">
        <v>0</v>
      </c>
      <c r="JE128" s="18">
        <v>0</v>
      </c>
      <c r="JF128" s="18">
        <v>1</v>
      </c>
      <c r="JG128" s="18">
        <v>1</v>
      </c>
      <c r="JH128" s="18">
        <v>1</v>
      </c>
      <c r="JI128" s="18">
        <v>1</v>
      </c>
      <c r="JJ128" s="18">
        <v>1</v>
      </c>
      <c r="JK128" s="18">
        <v>1</v>
      </c>
      <c r="JL128" s="18">
        <v>1</v>
      </c>
      <c r="JM128" s="18">
        <v>1</v>
      </c>
      <c r="JN128" s="18">
        <v>1</v>
      </c>
      <c r="JO128" s="18">
        <v>1</v>
      </c>
      <c r="JP128" s="18">
        <v>1</v>
      </c>
      <c r="JQ128" s="18">
        <v>1</v>
      </c>
      <c r="JR128" s="18">
        <v>0</v>
      </c>
      <c r="JS128" s="18">
        <v>12</v>
      </c>
      <c r="JT128" s="18">
        <v>19</v>
      </c>
      <c r="LM128" s="18" t="s">
        <v>1298</v>
      </c>
      <c r="LN128" s="18">
        <v>8500</v>
      </c>
      <c r="LO128" s="18" t="s">
        <v>1300</v>
      </c>
      <c r="LR128" s="18">
        <v>10</v>
      </c>
      <c r="LS128" s="18">
        <v>14</v>
      </c>
      <c r="LT128" s="18">
        <v>1</v>
      </c>
      <c r="LU128" s="18">
        <v>1000</v>
      </c>
      <c r="LV128" s="18">
        <v>150</v>
      </c>
      <c r="LX128" s="18" t="s">
        <v>1298</v>
      </c>
      <c r="LY128" s="18">
        <v>6500</v>
      </c>
      <c r="LZ128" s="18" t="s">
        <v>1300</v>
      </c>
      <c r="MC128" s="18">
        <v>10</v>
      </c>
      <c r="MD128" s="18">
        <v>14</v>
      </c>
      <c r="ME128" s="18">
        <v>1</v>
      </c>
      <c r="MF128" s="18">
        <v>1000</v>
      </c>
      <c r="MG128" s="18">
        <v>150</v>
      </c>
      <c r="MI128" s="18" t="s">
        <v>1298</v>
      </c>
      <c r="MJ128" s="18">
        <v>1500</v>
      </c>
      <c r="MK128" s="18" t="s">
        <v>1300</v>
      </c>
      <c r="MN128" s="18">
        <v>14</v>
      </c>
      <c r="MO128" s="18">
        <v>14</v>
      </c>
      <c r="MP128" s="18">
        <v>1</v>
      </c>
      <c r="MQ128" s="18">
        <v>1000</v>
      </c>
      <c r="MR128" s="18">
        <v>700</v>
      </c>
      <c r="MT128" s="18" t="s">
        <v>1298</v>
      </c>
      <c r="MU128" s="18">
        <v>300</v>
      </c>
      <c r="MV128" s="18" t="s">
        <v>1300</v>
      </c>
      <c r="MY128" s="18">
        <v>14</v>
      </c>
      <c r="MZ128" s="18">
        <v>14</v>
      </c>
      <c r="NA128" s="18">
        <v>1</v>
      </c>
      <c r="NB128" s="18">
        <v>1000</v>
      </c>
      <c r="NC128" s="18">
        <v>500</v>
      </c>
      <c r="NE128" s="18" t="s">
        <v>1298</v>
      </c>
      <c r="NF128" s="18" t="s">
        <v>1795</v>
      </c>
      <c r="NG128" s="18">
        <v>1</v>
      </c>
      <c r="NH128" s="18">
        <v>1</v>
      </c>
      <c r="NI128" s="18">
        <v>1</v>
      </c>
      <c r="NJ128" s="18">
        <v>750</v>
      </c>
      <c r="NK128" s="18">
        <v>1000</v>
      </c>
      <c r="NL128" s="18">
        <v>1250</v>
      </c>
      <c r="NM128" s="18" t="s">
        <v>1300</v>
      </c>
      <c r="NP128" s="18">
        <v>14</v>
      </c>
      <c r="NQ128" s="18">
        <v>14</v>
      </c>
      <c r="NR128" s="18">
        <v>1</v>
      </c>
      <c r="NS128" s="18">
        <v>1000</v>
      </c>
      <c r="NT128" s="18">
        <v>400</v>
      </c>
      <c r="NV128" s="18" t="s">
        <v>1298</v>
      </c>
      <c r="NW128" s="18">
        <v>1500</v>
      </c>
      <c r="NX128" s="18" t="s">
        <v>1300</v>
      </c>
      <c r="OA128" s="18">
        <v>14</v>
      </c>
      <c r="OB128" s="18">
        <v>14</v>
      </c>
      <c r="OC128" s="18">
        <v>1</v>
      </c>
      <c r="OD128" s="18">
        <v>1000</v>
      </c>
      <c r="OE128" s="18">
        <v>500</v>
      </c>
      <c r="OG128" s="18" t="s">
        <v>1298</v>
      </c>
      <c r="OH128" s="18">
        <v>3500</v>
      </c>
      <c r="OI128" s="18" t="s">
        <v>1300</v>
      </c>
      <c r="OL128" s="18">
        <v>14</v>
      </c>
      <c r="OM128" s="18">
        <v>14</v>
      </c>
      <c r="ON128" s="18">
        <v>1</v>
      </c>
      <c r="OO128" s="18">
        <v>800</v>
      </c>
      <c r="OP128" s="18">
        <v>500</v>
      </c>
      <c r="OR128" s="18" t="s">
        <v>1298</v>
      </c>
      <c r="OS128" s="18">
        <v>3000</v>
      </c>
      <c r="OT128" s="18" t="s">
        <v>1300</v>
      </c>
      <c r="OW128" s="18">
        <v>14</v>
      </c>
      <c r="OX128" s="18">
        <v>14</v>
      </c>
      <c r="OY128" s="18">
        <v>1</v>
      </c>
      <c r="OZ128" s="18">
        <v>500</v>
      </c>
      <c r="PA128" s="18">
        <v>150</v>
      </c>
      <c r="PC128" s="18" t="s">
        <v>1298</v>
      </c>
      <c r="PD128" s="18">
        <v>3500</v>
      </c>
      <c r="PE128" s="18" t="s">
        <v>1300</v>
      </c>
      <c r="PH128" s="18">
        <v>10</v>
      </c>
      <c r="PI128" s="18">
        <v>14</v>
      </c>
      <c r="PJ128" s="18">
        <v>1</v>
      </c>
      <c r="PK128" s="18">
        <v>250</v>
      </c>
      <c r="PL128" s="18">
        <v>100</v>
      </c>
      <c r="PN128" s="18" t="s">
        <v>1298</v>
      </c>
      <c r="PO128" s="18">
        <v>6000</v>
      </c>
      <c r="PP128" s="18" t="s">
        <v>1300</v>
      </c>
      <c r="PS128" s="18">
        <v>10</v>
      </c>
      <c r="PT128" s="18">
        <v>14</v>
      </c>
      <c r="PU128" s="18">
        <v>1</v>
      </c>
      <c r="PV128" s="18">
        <v>250</v>
      </c>
      <c r="PW128" s="18">
        <v>150</v>
      </c>
      <c r="PY128" s="18" t="s">
        <v>1298</v>
      </c>
      <c r="PZ128" s="18" t="s">
        <v>1294</v>
      </c>
      <c r="QA128" s="18">
        <v>7000</v>
      </c>
      <c r="QD128" s="18" t="s">
        <v>1300</v>
      </c>
      <c r="QG128" s="18">
        <v>14</v>
      </c>
      <c r="QH128" s="18">
        <v>14</v>
      </c>
      <c r="QI128" s="18">
        <v>1</v>
      </c>
      <c r="QJ128" s="18">
        <v>1500</v>
      </c>
      <c r="QK128" s="18">
        <v>500</v>
      </c>
      <c r="QM128" s="18" t="s">
        <v>1298</v>
      </c>
      <c r="QN128" s="18">
        <v>500</v>
      </c>
      <c r="QO128" s="18" t="s">
        <v>1300</v>
      </c>
      <c r="QR128" s="18">
        <v>14</v>
      </c>
      <c r="QS128" s="18">
        <v>14</v>
      </c>
      <c r="QT128" s="18">
        <v>1</v>
      </c>
      <c r="QU128" s="18">
        <v>1000</v>
      </c>
      <c r="QV128" s="18">
        <v>500</v>
      </c>
      <c r="QX128" s="18" t="s">
        <v>1294</v>
      </c>
      <c r="QZ128" s="18" t="s">
        <v>1564</v>
      </c>
      <c r="RA128" s="18">
        <v>0</v>
      </c>
      <c r="RB128" s="18">
        <v>0</v>
      </c>
      <c r="RC128" s="18">
        <v>0</v>
      </c>
      <c r="RD128" s="18">
        <v>1</v>
      </c>
      <c r="RE128" s="18">
        <v>1</v>
      </c>
      <c r="RF128" s="18">
        <v>1</v>
      </c>
      <c r="RG128" s="18">
        <v>1</v>
      </c>
      <c r="RH128" s="18">
        <v>1</v>
      </c>
      <c r="RI128" s="18">
        <v>1</v>
      </c>
      <c r="RJ128" s="18">
        <v>1</v>
      </c>
      <c r="RK128" s="18">
        <v>1</v>
      </c>
      <c r="RL128" s="18">
        <v>1</v>
      </c>
      <c r="RM128" s="18">
        <v>1</v>
      </c>
      <c r="RN128" s="18">
        <v>1</v>
      </c>
      <c r="RO128" s="18">
        <v>1</v>
      </c>
      <c r="RP128" s="18">
        <v>0</v>
      </c>
      <c r="RR128" s="18" t="s">
        <v>1561</v>
      </c>
      <c r="RS128" s="18">
        <v>1</v>
      </c>
      <c r="RT128" s="18">
        <v>0</v>
      </c>
      <c r="RU128" s="18">
        <v>1</v>
      </c>
      <c r="RV128" s="18">
        <v>1</v>
      </c>
      <c r="RW128" s="18">
        <v>1</v>
      </c>
      <c r="RX128" s="18">
        <v>1</v>
      </c>
      <c r="RY128" s="18">
        <v>1</v>
      </c>
      <c r="RZ128" s="18">
        <v>0</v>
      </c>
      <c r="SA128" s="18">
        <v>0</v>
      </c>
      <c r="SB128" s="18">
        <v>0</v>
      </c>
      <c r="SC128" s="18">
        <v>0</v>
      </c>
      <c r="SF128" s="18" t="s">
        <v>1324</v>
      </c>
      <c r="SG128" s="18">
        <v>0</v>
      </c>
      <c r="SH128" s="18">
        <v>1</v>
      </c>
      <c r="SI128" s="18">
        <v>0</v>
      </c>
      <c r="SJ128" s="18">
        <v>0</v>
      </c>
      <c r="SK128" s="18" t="s">
        <v>1564</v>
      </c>
      <c r="SL128" s="18">
        <v>0</v>
      </c>
      <c r="SM128" s="18">
        <v>0</v>
      </c>
      <c r="SN128" s="18">
        <v>0</v>
      </c>
      <c r="SO128" s="18">
        <v>1</v>
      </c>
      <c r="SP128" s="18">
        <v>1</v>
      </c>
      <c r="SQ128" s="18">
        <v>1</v>
      </c>
      <c r="SR128" s="18">
        <v>1</v>
      </c>
      <c r="SS128" s="18">
        <v>1</v>
      </c>
      <c r="ST128" s="18">
        <v>1</v>
      </c>
      <c r="SU128" s="18">
        <v>1</v>
      </c>
      <c r="SV128" s="18">
        <v>1</v>
      </c>
      <c r="SW128" s="18">
        <v>1</v>
      </c>
      <c r="SX128" s="18">
        <v>1</v>
      </c>
      <c r="SY128" s="18">
        <v>1</v>
      </c>
      <c r="SZ128" s="18">
        <v>1</v>
      </c>
      <c r="TA128" s="18">
        <v>0</v>
      </c>
      <c r="TB128" s="18" t="s">
        <v>1974</v>
      </c>
      <c r="TC128" s="18">
        <v>1</v>
      </c>
      <c r="TD128" s="18">
        <v>0</v>
      </c>
      <c r="TE128" s="18">
        <v>0</v>
      </c>
      <c r="TF128" s="18">
        <v>0</v>
      </c>
      <c r="TG128" s="18">
        <v>1</v>
      </c>
      <c r="TH128" s="18">
        <v>1</v>
      </c>
      <c r="TI128" s="18">
        <v>1</v>
      </c>
      <c r="TJ128" s="18">
        <v>0</v>
      </c>
      <c r="TK128" s="18">
        <v>1</v>
      </c>
      <c r="TL128" s="18">
        <v>0</v>
      </c>
      <c r="TM128" s="18">
        <v>0</v>
      </c>
      <c r="TN128" s="18">
        <v>0</v>
      </c>
      <c r="AQG128" s="18" t="s">
        <v>1999</v>
      </c>
      <c r="AQH128" s="18">
        <v>0</v>
      </c>
      <c r="AQI128" s="18">
        <v>1</v>
      </c>
      <c r="AQJ128" s="18">
        <v>1</v>
      </c>
      <c r="AQK128" s="18">
        <v>0</v>
      </c>
      <c r="AQL128" s="18">
        <v>0</v>
      </c>
      <c r="AQM128" s="18">
        <v>1</v>
      </c>
      <c r="AQN128" s="18">
        <v>0</v>
      </c>
      <c r="AQO128" s="18">
        <v>0</v>
      </c>
      <c r="AQP128" s="18">
        <v>0</v>
      </c>
      <c r="AQQ128" s="18">
        <v>0</v>
      </c>
      <c r="AQS128" s="18" t="s">
        <v>2000</v>
      </c>
      <c r="AQT128" s="18">
        <v>1</v>
      </c>
      <c r="AQU128" s="18">
        <v>0</v>
      </c>
      <c r="AQV128" s="18">
        <v>1</v>
      </c>
      <c r="AQW128" s="18">
        <v>1</v>
      </c>
      <c r="AQX128" s="18">
        <v>0</v>
      </c>
      <c r="AQY128" s="18">
        <v>1</v>
      </c>
      <c r="AQZ128" s="18">
        <v>1</v>
      </c>
      <c r="ARA128" s="18">
        <v>0</v>
      </c>
      <c r="ARB128" s="18">
        <v>0</v>
      </c>
      <c r="ARC128" s="18">
        <v>0</v>
      </c>
      <c r="ARD128" s="18">
        <v>0</v>
      </c>
      <c r="ARF128" s="18" t="s">
        <v>1328</v>
      </c>
      <c r="ARG128" s="18" t="s">
        <v>1992</v>
      </c>
      <c r="ARH128" s="18">
        <v>0</v>
      </c>
      <c r="ARI128" s="18">
        <v>1</v>
      </c>
      <c r="ARJ128" s="18">
        <v>1</v>
      </c>
      <c r="ARK128" s="18">
        <v>1</v>
      </c>
      <c r="ARL128" s="18">
        <v>0</v>
      </c>
      <c r="ARM128" s="18">
        <v>0</v>
      </c>
      <c r="ARN128" s="18" t="s">
        <v>1294</v>
      </c>
      <c r="ARO128" s="18" t="s">
        <v>1372</v>
      </c>
      <c r="ARP128" s="18">
        <v>1</v>
      </c>
      <c r="ARQ128" s="18">
        <v>0</v>
      </c>
      <c r="ARR128" s="18">
        <v>0</v>
      </c>
      <c r="ARS128" s="18">
        <v>0</v>
      </c>
      <c r="ART128" s="18">
        <v>0</v>
      </c>
      <c r="ARU128" s="18">
        <v>0</v>
      </c>
      <c r="ARV128" s="18">
        <v>0</v>
      </c>
      <c r="ARW128" s="18">
        <v>0</v>
      </c>
      <c r="ARX128" s="18">
        <v>0</v>
      </c>
      <c r="ARY128" s="18">
        <v>0</v>
      </c>
      <c r="ASB128" s="18" t="s">
        <v>1383</v>
      </c>
      <c r="ASC128" s="18" t="s">
        <v>1372</v>
      </c>
      <c r="ASD128" s="18">
        <v>1</v>
      </c>
      <c r="ASE128" s="18">
        <v>0</v>
      </c>
      <c r="ASF128" s="18">
        <v>0</v>
      </c>
      <c r="ASG128" s="18">
        <v>0</v>
      </c>
      <c r="ASH128" s="18">
        <v>0</v>
      </c>
      <c r="ASI128" s="18">
        <v>0</v>
      </c>
      <c r="ASJ128" s="18">
        <v>0</v>
      </c>
      <c r="ASK128" s="18">
        <v>0</v>
      </c>
      <c r="ASL128" s="18">
        <v>0</v>
      </c>
      <c r="ASN128" s="18" t="s">
        <v>1569</v>
      </c>
      <c r="ASO128" s="18">
        <v>0</v>
      </c>
      <c r="ASP128" s="18">
        <v>0</v>
      </c>
      <c r="ASQ128" s="18">
        <v>0</v>
      </c>
      <c r="ASR128" s="18">
        <v>1</v>
      </c>
      <c r="ASS128" s="18">
        <v>0</v>
      </c>
      <c r="AST128" s="18">
        <v>0</v>
      </c>
      <c r="ASU128" s="18">
        <v>0</v>
      </c>
      <c r="ASV128" s="18">
        <v>0</v>
      </c>
      <c r="ASW128" s="18">
        <v>0</v>
      </c>
      <c r="ASX128" s="18">
        <v>0</v>
      </c>
      <c r="ASZ128" s="18" t="s">
        <v>1400</v>
      </c>
      <c r="ATA128" s="18">
        <v>0</v>
      </c>
      <c r="ATB128" s="18">
        <v>1</v>
      </c>
      <c r="ATC128" s="18">
        <v>0</v>
      </c>
      <c r="ATD128" s="18">
        <v>0</v>
      </c>
      <c r="ATE128" s="18">
        <v>1</v>
      </c>
      <c r="ATF128" s="18">
        <v>0</v>
      </c>
      <c r="ATG128" s="18">
        <v>0</v>
      </c>
      <c r="ATH128" s="18">
        <v>0</v>
      </c>
      <c r="ATI128" s="18">
        <v>0</v>
      </c>
      <c r="ATK128" s="18" t="s">
        <v>1626</v>
      </c>
      <c r="ATL128" s="18">
        <v>0</v>
      </c>
      <c r="ATM128" s="18">
        <v>0</v>
      </c>
      <c r="ATN128" s="18">
        <v>0</v>
      </c>
      <c r="ATO128" s="18">
        <v>0</v>
      </c>
      <c r="ATP128" s="18">
        <v>1</v>
      </c>
      <c r="ATQ128" s="18">
        <v>0</v>
      </c>
      <c r="ATR128" s="18">
        <v>0</v>
      </c>
      <c r="ATS128" s="18">
        <v>0</v>
      </c>
      <c r="ATT128" s="18">
        <v>0</v>
      </c>
      <c r="ATV128" s="18" t="s">
        <v>1336</v>
      </c>
      <c r="ATW128" s="18" t="s">
        <v>1294</v>
      </c>
      <c r="ATY128" s="18" t="s">
        <v>2001</v>
      </c>
      <c r="ATZ128" s="18" t="s">
        <v>1573</v>
      </c>
      <c r="AUA128" s="18" t="s">
        <v>1294</v>
      </c>
      <c r="AUB128" s="18" t="s">
        <v>2002</v>
      </c>
      <c r="AUD128" s="18" t="s">
        <v>2003</v>
      </c>
      <c r="AUF128" s="18" t="s">
        <v>2004</v>
      </c>
      <c r="AUI128" s="18">
        <v>434446784</v>
      </c>
      <c r="AUJ128" s="144">
        <v>45077.731516203698</v>
      </c>
      <c r="AUM128" s="18" t="s">
        <v>1319</v>
      </c>
      <c r="AUN128" s="18" t="s">
        <v>1320</v>
      </c>
      <c r="AUO128" s="18" t="s">
        <v>1321</v>
      </c>
    </row>
    <row r="129" spans="1:534 1125:1237">
      <c r="A129" s="18">
        <v>128</v>
      </c>
      <c r="B129" s="18" t="s">
        <v>2005</v>
      </c>
      <c r="C129" s="144">
        <v>45078</v>
      </c>
      <c r="D129" s="18" t="s">
        <v>2006</v>
      </c>
      <c r="E129" s="18" t="s">
        <v>2007</v>
      </c>
      <c r="F129" s="144">
        <v>45078.392463171302</v>
      </c>
      <c r="G129" s="144">
        <v>45078.518294513888</v>
      </c>
      <c r="H129" s="18" t="s">
        <v>1286</v>
      </c>
      <c r="K129" s="18" t="s">
        <v>1777</v>
      </c>
      <c r="L129" s="144">
        <v>45078</v>
      </c>
      <c r="M129" s="18" t="s">
        <v>1366</v>
      </c>
      <c r="N129" s="18" t="s">
        <v>1459</v>
      </c>
      <c r="O129" s="18" t="s">
        <v>2008</v>
      </c>
      <c r="P129" s="18" t="s">
        <v>1291</v>
      </c>
      <c r="S129" s="18" t="s">
        <v>1781</v>
      </c>
      <c r="T129" s="18" t="s">
        <v>2009</v>
      </c>
      <c r="V129" s="18" t="s">
        <v>1294</v>
      </c>
      <c r="X129" s="18" t="s">
        <v>1485</v>
      </c>
      <c r="AA129" s="18" t="s">
        <v>1296</v>
      </c>
      <c r="AB129" s="18">
        <v>1</v>
      </c>
      <c r="AC129" s="18">
        <v>1</v>
      </c>
      <c r="AD129" s="18">
        <v>1</v>
      </c>
      <c r="AE129" s="18">
        <v>0</v>
      </c>
      <c r="AF129" s="18">
        <v>3</v>
      </c>
      <c r="AH129" s="18" t="s">
        <v>1467</v>
      </c>
      <c r="AI129" s="18">
        <v>1000</v>
      </c>
      <c r="AJ129" s="18" t="s">
        <v>1300</v>
      </c>
      <c r="AM129" s="18">
        <v>10</v>
      </c>
      <c r="AN129" s="18">
        <v>4</v>
      </c>
      <c r="AO129" s="18">
        <v>0</v>
      </c>
      <c r="AP129" s="18">
        <v>100</v>
      </c>
      <c r="AQ129" s="18">
        <v>200</v>
      </c>
      <c r="AS129" s="18" t="s">
        <v>1467</v>
      </c>
      <c r="AT129" s="18" t="s">
        <v>1299</v>
      </c>
      <c r="AU129" s="18">
        <v>1</v>
      </c>
      <c r="AV129" s="18">
        <v>1</v>
      </c>
      <c r="AW129" s="18">
        <v>1250</v>
      </c>
      <c r="AX129" s="18">
        <v>1500</v>
      </c>
      <c r="AY129" s="18" t="s">
        <v>1469</v>
      </c>
      <c r="BB129" s="18">
        <v>30</v>
      </c>
      <c r="BC129" s="18">
        <v>7</v>
      </c>
      <c r="BD129" s="18">
        <v>0</v>
      </c>
      <c r="BE129" s="18">
        <v>45</v>
      </c>
      <c r="BF129" s="18">
        <v>60</v>
      </c>
      <c r="BH129" s="18" t="s">
        <v>1467</v>
      </c>
      <c r="BI129" s="18" t="s">
        <v>1499</v>
      </c>
      <c r="BJ129" s="18">
        <v>1</v>
      </c>
      <c r="BK129" s="18">
        <v>1</v>
      </c>
      <c r="BL129" s="18">
        <v>450</v>
      </c>
      <c r="BM129" s="18">
        <v>300</v>
      </c>
      <c r="BN129" s="18" t="s">
        <v>1300</v>
      </c>
      <c r="BQ129" s="18">
        <v>10</v>
      </c>
      <c r="BR129" s="18">
        <v>5</v>
      </c>
      <c r="BS129" s="18">
        <v>0</v>
      </c>
      <c r="BT129" s="18">
        <v>60</v>
      </c>
      <c r="BU129" s="18">
        <v>80</v>
      </c>
      <c r="BW129" s="18" t="s">
        <v>1314</v>
      </c>
      <c r="CS129" s="18" t="s">
        <v>1324</v>
      </c>
      <c r="CT129" s="18">
        <v>0</v>
      </c>
      <c r="CU129" s="18">
        <v>1</v>
      </c>
      <c r="CV129" s="18">
        <v>0</v>
      </c>
      <c r="CW129" s="18">
        <v>0</v>
      </c>
      <c r="CX129" s="18" t="s">
        <v>1296</v>
      </c>
      <c r="CY129" s="18">
        <v>1</v>
      </c>
      <c r="CZ129" s="18">
        <v>1</v>
      </c>
      <c r="DA129" s="18">
        <v>1</v>
      </c>
      <c r="DB129" s="18">
        <v>0</v>
      </c>
      <c r="DC129" s="18" t="s">
        <v>1869</v>
      </c>
      <c r="DD129" s="18">
        <v>0</v>
      </c>
      <c r="DE129" s="18">
        <v>0</v>
      </c>
      <c r="DF129" s="18">
        <v>0</v>
      </c>
      <c r="DG129" s="18">
        <v>0</v>
      </c>
      <c r="DH129" s="18">
        <v>0</v>
      </c>
      <c r="DI129" s="18">
        <v>1</v>
      </c>
      <c r="DJ129" s="18">
        <v>0</v>
      </c>
      <c r="DK129" s="18">
        <v>0</v>
      </c>
      <c r="DL129" s="18">
        <v>0</v>
      </c>
      <c r="DM129" s="18">
        <v>0</v>
      </c>
      <c r="DN129" s="18">
        <v>0</v>
      </c>
      <c r="DO129" s="18">
        <v>0</v>
      </c>
      <c r="EK129" s="18" t="s">
        <v>1303</v>
      </c>
      <c r="EL129" s="18">
        <v>1</v>
      </c>
      <c r="EM129" s="18">
        <v>1</v>
      </c>
      <c r="EN129" s="18">
        <v>1</v>
      </c>
      <c r="EO129" s="18">
        <v>1</v>
      </c>
      <c r="EP129" s="18">
        <v>0</v>
      </c>
      <c r="EQ129" s="18">
        <v>4</v>
      </c>
      <c r="ES129" s="18" t="s">
        <v>1467</v>
      </c>
      <c r="ET129" s="18">
        <v>5000</v>
      </c>
      <c r="EU129" s="18" t="s">
        <v>1300</v>
      </c>
      <c r="EX129" s="18">
        <v>10</v>
      </c>
      <c r="EY129" s="18">
        <v>7</v>
      </c>
      <c r="EZ129" s="18">
        <v>0</v>
      </c>
      <c r="FA129" s="18">
        <v>50</v>
      </c>
      <c r="FB129" s="18">
        <v>100</v>
      </c>
      <c r="FD129" s="18" t="s">
        <v>1467</v>
      </c>
      <c r="FE129" s="18">
        <v>3750</v>
      </c>
      <c r="FF129" s="18" t="s">
        <v>1300</v>
      </c>
      <c r="FI129" s="18">
        <v>20</v>
      </c>
      <c r="FJ129" s="18">
        <v>4</v>
      </c>
      <c r="FK129" s="18">
        <v>0</v>
      </c>
      <c r="FL129" s="18">
        <v>30</v>
      </c>
      <c r="FM129" s="18">
        <v>70</v>
      </c>
      <c r="FO129" s="18" t="s">
        <v>1467</v>
      </c>
      <c r="FP129" s="18">
        <v>1700</v>
      </c>
      <c r="FQ129" s="18" t="s">
        <v>1300</v>
      </c>
      <c r="FT129" s="18">
        <v>30</v>
      </c>
      <c r="FU129" s="18">
        <v>4</v>
      </c>
      <c r="FV129" s="18">
        <v>0</v>
      </c>
      <c r="FW129" s="18">
        <v>10</v>
      </c>
      <c r="FX129" s="18">
        <v>25</v>
      </c>
      <c r="FZ129" s="18" t="s">
        <v>1467</v>
      </c>
      <c r="GA129" s="18">
        <v>2200</v>
      </c>
      <c r="GB129" s="18" t="s">
        <v>1300</v>
      </c>
      <c r="GE129" s="18">
        <v>25</v>
      </c>
      <c r="GF129" s="18">
        <v>7</v>
      </c>
      <c r="GG129" s="18">
        <v>0</v>
      </c>
      <c r="GH129" s="18">
        <v>45</v>
      </c>
      <c r="GI129" s="18">
        <v>80</v>
      </c>
      <c r="GK129" s="18" t="s">
        <v>1314</v>
      </c>
      <c r="HH129" s="18" t="s">
        <v>1324</v>
      </c>
      <c r="HI129" s="18">
        <v>0</v>
      </c>
      <c r="HJ129" s="18">
        <v>1</v>
      </c>
      <c r="HK129" s="18">
        <v>0</v>
      </c>
      <c r="HL129" s="18">
        <v>0</v>
      </c>
      <c r="HM129" s="18" t="s">
        <v>2010</v>
      </c>
      <c r="HN129" s="18">
        <v>1</v>
      </c>
      <c r="HO129" s="18">
        <v>1</v>
      </c>
      <c r="HP129" s="18">
        <v>1</v>
      </c>
      <c r="HQ129" s="18">
        <v>0</v>
      </c>
      <c r="HR129" s="18">
        <v>0</v>
      </c>
      <c r="HS129" s="18" t="s">
        <v>2011</v>
      </c>
      <c r="HT129" s="18">
        <v>0</v>
      </c>
      <c r="HU129" s="18">
        <v>0</v>
      </c>
      <c r="HV129" s="18">
        <v>1</v>
      </c>
      <c r="HW129" s="18">
        <v>0</v>
      </c>
      <c r="HX129" s="18">
        <v>0</v>
      </c>
      <c r="HY129" s="18">
        <v>1</v>
      </c>
      <c r="HZ129" s="18">
        <v>0</v>
      </c>
      <c r="IA129" s="18">
        <v>0</v>
      </c>
      <c r="IB129" s="18">
        <v>1</v>
      </c>
      <c r="IC129" s="18">
        <v>0</v>
      </c>
      <c r="ID129" s="18">
        <v>0</v>
      </c>
      <c r="IE129" s="18">
        <v>0</v>
      </c>
      <c r="JB129" s="18" t="s">
        <v>2012</v>
      </c>
      <c r="JC129" s="18">
        <v>1</v>
      </c>
      <c r="JD129" s="18">
        <v>1</v>
      </c>
      <c r="JE129" s="18">
        <v>1</v>
      </c>
      <c r="JF129" s="18">
        <v>1</v>
      </c>
      <c r="JG129" s="18">
        <v>1</v>
      </c>
      <c r="JH129" s="18">
        <v>1</v>
      </c>
      <c r="JI129" s="18">
        <v>1</v>
      </c>
      <c r="JJ129" s="18">
        <v>1</v>
      </c>
      <c r="JK129" s="18">
        <v>1</v>
      </c>
      <c r="JL129" s="18">
        <v>1</v>
      </c>
      <c r="JM129" s="18">
        <v>1</v>
      </c>
      <c r="JN129" s="18">
        <v>1</v>
      </c>
      <c r="JO129" s="18">
        <v>1</v>
      </c>
      <c r="JP129" s="18">
        <v>1</v>
      </c>
      <c r="JQ129" s="18">
        <v>1</v>
      </c>
      <c r="JR129" s="18">
        <v>0</v>
      </c>
      <c r="JS129" s="18">
        <v>15</v>
      </c>
      <c r="JT129" s="18">
        <v>22</v>
      </c>
      <c r="JV129" s="18" t="s">
        <v>1467</v>
      </c>
      <c r="JW129" s="18">
        <v>500</v>
      </c>
      <c r="JX129" s="18" t="s">
        <v>1305</v>
      </c>
      <c r="KA129" s="18">
        <v>15</v>
      </c>
      <c r="KB129" s="18">
        <v>6</v>
      </c>
      <c r="KC129" s="18">
        <v>0</v>
      </c>
      <c r="KD129" s="18">
        <v>19</v>
      </c>
      <c r="KE129" s="18">
        <v>40</v>
      </c>
      <c r="KG129" s="18" t="s">
        <v>1467</v>
      </c>
      <c r="KH129" s="18" t="s">
        <v>1504</v>
      </c>
      <c r="KI129" s="18">
        <v>1</v>
      </c>
      <c r="KJ129" s="18">
        <v>1</v>
      </c>
      <c r="KK129" s="18">
        <v>5500</v>
      </c>
      <c r="KL129" s="18">
        <v>100</v>
      </c>
      <c r="KM129" s="18" t="s">
        <v>1469</v>
      </c>
      <c r="KP129" s="18">
        <v>10</v>
      </c>
      <c r="KQ129" s="18">
        <v>10</v>
      </c>
      <c r="KR129" s="18">
        <v>1</v>
      </c>
      <c r="KS129" s="18">
        <v>30</v>
      </c>
      <c r="KT129" s="18">
        <v>50</v>
      </c>
      <c r="KV129" s="18" t="s">
        <v>1467</v>
      </c>
      <c r="KW129" s="18" t="s">
        <v>2013</v>
      </c>
      <c r="KX129" s="18">
        <v>0</v>
      </c>
      <c r="KY129" s="18">
        <v>1</v>
      </c>
      <c r="KZ129" s="18">
        <v>0</v>
      </c>
      <c r="LB129" s="18">
        <v>30000</v>
      </c>
      <c r="LD129" s="18" t="s">
        <v>1300</v>
      </c>
      <c r="LG129" s="18">
        <v>30</v>
      </c>
      <c r="LH129" s="18">
        <v>7</v>
      </c>
      <c r="LI129" s="18">
        <v>0</v>
      </c>
      <c r="LJ129" s="18">
        <v>36</v>
      </c>
      <c r="LK129" s="18">
        <v>90</v>
      </c>
      <c r="LM129" s="18" t="s">
        <v>1467</v>
      </c>
      <c r="LN129" s="18">
        <v>6500</v>
      </c>
      <c r="LO129" s="18" t="s">
        <v>1300</v>
      </c>
      <c r="LR129" s="18">
        <v>10</v>
      </c>
      <c r="LS129" s="18">
        <v>7</v>
      </c>
      <c r="LT129" s="18">
        <v>0</v>
      </c>
      <c r="LU129" s="18">
        <v>1000</v>
      </c>
      <c r="LV129" s="18">
        <v>3</v>
      </c>
      <c r="LX129" s="18" t="s">
        <v>1467</v>
      </c>
      <c r="LY129" s="18">
        <v>5000</v>
      </c>
      <c r="LZ129" s="18" t="s">
        <v>1300</v>
      </c>
      <c r="MC129" s="18">
        <v>20</v>
      </c>
      <c r="MD129" s="18">
        <v>7</v>
      </c>
      <c r="ME129" s="18">
        <v>0</v>
      </c>
      <c r="MF129" s="18">
        <v>100</v>
      </c>
      <c r="MG129" s="18">
        <v>300</v>
      </c>
      <c r="MI129" s="18" t="s">
        <v>1467</v>
      </c>
      <c r="MJ129" s="18">
        <v>300</v>
      </c>
      <c r="MK129" s="18" t="s">
        <v>1300</v>
      </c>
      <c r="MN129" s="18">
        <v>15</v>
      </c>
      <c r="MO129" s="18">
        <v>10</v>
      </c>
      <c r="MP129" s="18">
        <v>0</v>
      </c>
      <c r="MQ129" s="18">
        <v>300</v>
      </c>
      <c r="MR129" s="18">
        <v>400</v>
      </c>
      <c r="MT129" s="18" t="s">
        <v>1467</v>
      </c>
      <c r="MU129" s="18">
        <v>150</v>
      </c>
      <c r="MV129" s="18" t="s">
        <v>1300</v>
      </c>
      <c r="MY129" s="18">
        <v>16</v>
      </c>
      <c r="MZ129" s="18">
        <v>7</v>
      </c>
      <c r="NA129" s="18">
        <v>0</v>
      </c>
      <c r="NB129" s="18">
        <v>250</v>
      </c>
      <c r="NC129" s="18">
        <v>300</v>
      </c>
      <c r="NE129" s="18" t="s">
        <v>1467</v>
      </c>
      <c r="NF129" s="18" t="s">
        <v>1374</v>
      </c>
      <c r="NG129" s="18">
        <v>0</v>
      </c>
      <c r="NH129" s="18">
        <v>0</v>
      </c>
      <c r="NI129" s="18">
        <v>1</v>
      </c>
      <c r="NL129" s="18">
        <v>1500</v>
      </c>
      <c r="NM129" s="18" t="s">
        <v>1300</v>
      </c>
      <c r="NP129" s="18">
        <v>20</v>
      </c>
      <c r="NQ129" s="18">
        <v>3</v>
      </c>
      <c r="NR129" s="18">
        <v>0</v>
      </c>
      <c r="NS129" s="18">
        <v>100</v>
      </c>
      <c r="NT129" s="18">
        <v>300</v>
      </c>
      <c r="NV129" s="18" t="s">
        <v>1467</v>
      </c>
      <c r="NW129" s="18">
        <v>1000</v>
      </c>
      <c r="NX129" s="18" t="s">
        <v>1300</v>
      </c>
      <c r="OA129" s="18">
        <v>17</v>
      </c>
      <c r="OB129" s="18">
        <v>10</v>
      </c>
      <c r="OC129" s="18">
        <v>0</v>
      </c>
      <c r="OD129" s="18">
        <v>50</v>
      </c>
      <c r="OE129" s="18">
        <v>250</v>
      </c>
      <c r="OG129" s="18" t="s">
        <v>1467</v>
      </c>
      <c r="OH129" s="18">
        <v>3000</v>
      </c>
      <c r="OI129" s="18" t="s">
        <v>1300</v>
      </c>
      <c r="OL129" s="18">
        <v>15</v>
      </c>
      <c r="OM129" s="18">
        <v>4</v>
      </c>
      <c r="ON129" s="18">
        <v>0</v>
      </c>
      <c r="OO129" s="18">
        <v>80</v>
      </c>
      <c r="OP129" s="18">
        <v>450</v>
      </c>
      <c r="OR129" s="18" t="s">
        <v>1467</v>
      </c>
      <c r="OS129" s="18">
        <v>2000</v>
      </c>
      <c r="OT129" s="18" t="s">
        <v>1300</v>
      </c>
      <c r="OW129" s="18">
        <v>20</v>
      </c>
      <c r="OX129" s="18">
        <v>5</v>
      </c>
      <c r="OY129" s="18">
        <v>0</v>
      </c>
      <c r="OZ129" s="18">
        <v>100</v>
      </c>
      <c r="PA129" s="18">
        <v>350</v>
      </c>
      <c r="PC129" s="18" t="s">
        <v>1298</v>
      </c>
      <c r="PD129" s="18">
        <v>2000</v>
      </c>
      <c r="PE129" s="18" t="s">
        <v>1300</v>
      </c>
      <c r="PH129" s="18">
        <v>30</v>
      </c>
      <c r="PI129" s="18">
        <v>2</v>
      </c>
      <c r="PJ129" s="18">
        <v>0</v>
      </c>
      <c r="PK129" s="18">
        <v>15</v>
      </c>
      <c r="PL129" s="18">
        <v>45</v>
      </c>
      <c r="PN129" s="18" t="s">
        <v>1467</v>
      </c>
      <c r="PO129" s="18">
        <v>1250</v>
      </c>
      <c r="PP129" s="18" t="s">
        <v>1300</v>
      </c>
      <c r="PS129" s="18">
        <v>10</v>
      </c>
      <c r="PT129" s="18">
        <v>3</v>
      </c>
      <c r="PU129" s="18">
        <v>0</v>
      </c>
      <c r="PV129" s="18">
        <v>30</v>
      </c>
      <c r="PW129" s="18">
        <v>60</v>
      </c>
      <c r="PY129" s="18" t="s">
        <v>1467</v>
      </c>
      <c r="PZ129" s="18" t="s">
        <v>1294</v>
      </c>
      <c r="QA129" s="18">
        <v>3000</v>
      </c>
      <c r="QD129" s="18" t="s">
        <v>1300</v>
      </c>
      <c r="QG129" s="18">
        <v>20</v>
      </c>
      <c r="QH129" s="18">
        <v>3</v>
      </c>
      <c r="QI129" s="18">
        <v>0</v>
      </c>
      <c r="QJ129" s="18">
        <v>60</v>
      </c>
      <c r="QK129" s="18">
        <v>200</v>
      </c>
      <c r="QM129" s="18" t="s">
        <v>1467</v>
      </c>
      <c r="QN129" s="18">
        <v>300</v>
      </c>
      <c r="QO129" s="18" t="s">
        <v>1300</v>
      </c>
      <c r="QR129" s="18">
        <v>14</v>
      </c>
      <c r="QS129" s="18">
        <v>4</v>
      </c>
      <c r="QT129" s="18">
        <v>0</v>
      </c>
      <c r="QU129" s="18">
        <v>50</v>
      </c>
      <c r="QV129" s="18">
        <v>100</v>
      </c>
      <c r="QX129" s="18" t="s">
        <v>1294</v>
      </c>
      <c r="QZ129" s="18" t="s">
        <v>1836</v>
      </c>
      <c r="RA129" s="18">
        <v>1</v>
      </c>
      <c r="RB129" s="18">
        <v>1</v>
      </c>
      <c r="RC129" s="18">
        <v>0</v>
      </c>
      <c r="RD129" s="18">
        <v>0</v>
      </c>
      <c r="RE129" s="18">
        <v>0</v>
      </c>
      <c r="RF129" s="18">
        <v>0</v>
      </c>
      <c r="RG129" s="18">
        <v>0</v>
      </c>
      <c r="RH129" s="18">
        <v>0</v>
      </c>
      <c r="RI129" s="18">
        <v>0</v>
      </c>
      <c r="RJ129" s="18">
        <v>0</v>
      </c>
      <c r="RK129" s="18">
        <v>0</v>
      </c>
      <c r="RL129" s="18">
        <v>0</v>
      </c>
      <c r="RM129" s="18">
        <v>0</v>
      </c>
      <c r="RN129" s="18">
        <v>0</v>
      </c>
      <c r="RO129" s="18">
        <v>0</v>
      </c>
      <c r="RP129" s="18">
        <v>0</v>
      </c>
      <c r="RR129" s="18" t="s">
        <v>1639</v>
      </c>
      <c r="RS129" s="18">
        <v>1</v>
      </c>
      <c r="RT129" s="18">
        <v>0</v>
      </c>
      <c r="RU129" s="18">
        <v>0</v>
      </c>
      <c r="RV129" s="18">
        <v>0</v>
      </c>
      <c r="RW129" s="18">
        <v>1</v>
      </c>
      <c r="RX129" s="18">
        <v>0</v>
      </c>
      <c r="RY129" s="18">
        <v>1</v>
      </c>
      <c r="RZ129" s="18">
        <v>0</v>
      </c>
      <c r="SA129" s="18">
        <v>0</v>
      </c>
      <c r="SB129" s="18">
        <v>0</v>
      </c>
      <c r="SC129" s="18">
        <v>0</v>
      </c>
      <c r="SF129" s="18" t="s">
        <v>1324</v>
      </c>
      <c r="SG129" s="18">
        <v>0</v>
      </c>
      <c r="SH129" s="18">
        <v>1</v>
      </c>
      <c r="SI129" s="18">
        <v>0</v>
      </c>
      <c r="SJ129" s="18">
        <v>0</v>
      </c>
      <c r="SK129" s="18" t="s">
        <v>2014</v>
      </c>
      <c r="SL129" s="18">
        <v>1</v>
      </c>
      <c r="SM129" s="18">
        <v>1</v>
      </c>
      <c r="SN129" s="18">
        <v>0</v>
      </c>
      <c r="SO129" s="18">
        <v>1</v>
      </c>
      <c r="SP129" s="18">
        <v>1</v>
      </c>
      <c r="SQ129" s="18">
        <v>1</v>
      </c>
      <c r="SR129" s="18">
        <v>1</v>
      </c>
      <c r="SS129" s="18">
        <v>1</v>
      </c>
      <c r="ST129" s="18">
        <v>1</v>
      </c>
      <c r="SU129" s="18">
        <v>1</v>
      </c>
      <c r="SV129" s="18">
        <v>0</v>
      </c>
      <c r="SW129" s="18">
        <v>0</v>
      </c>
      <c r="SX129" s="18">
        <v>0</v>
      </c>
      <c r="SY129" s="18">
        <v>0</v>
      </c>
      <c r="SZ129" s="18">
        <v>0</v>
      </c>
      <c r="TA129" s="18">
        <v>0</v>
      </c>
      <c r="TB129" s="18" t="s">
        <v>1427</v>
      </c>
      <c r="TC129" s="18">
        <v>0</v>
      </c>
      <c r="TD129" s="18">
        <v>0</v>
      </c>
      <c r="TE129" s="18">
        <v>0</v>
      </c>
      <c r="TF129" s="18">
        <v>0</v>
      </c>
      <c r="TG129" s="18">
        <v>0</v>
      </c>
      <c r="TH129" s="18">
        <v>1</v>
      </c>
      <c r="TI129" s="18">
        <v>0</v>
      </c>
      <c r="TJ129" s="18">
        <v>0</v>
      </c>
      <c r="TK129" s="18">
        <v>1</v>
      </c>
      <c r="TL129" s="18">
        <v>0</v>
      </c>
      <c r="TM129" s="18">
        <v>0</v>
      </c>
      <c r="TN129" s="18">
        <v>0</v>
      </c>
      <c r="AQG129" s="18" t="s">
        <v>1372</v>
      </c>
      <c r="AQH129" s="18">
        <v>1</v>
      </c>
      <c r="AQI129" s="18">
        <v>0</v>
      </c>
      <c r="AQJ129" s="18">
        <v>0</v>
      </c>
      <c r="AQK129" s="18">
        <v>0</v>
      </c>
      <c r="AQL129" s="18">
        <v>0</v>
      </c>
      <c r="AQM129" s="18">
        <v>0</v>
      </c>
      <c r="AQN129" s="18">
        <v>0</v>
      </c>
      <c r="AQO129" s="18">
        <v>0</v>
      </c>
      <c r="AQP129" s="18">
        <v>0</v>
      </c>
      <c r="AQQ129" s="18">
        <v>0</v>
      </c>
      <c r="AQS129" s="18" t="s">
        <v>1428</v>
      </c>
      <c r="AQT129" s="18">
        <v>0</v>
      </c>
      <c r="AQU129" s="18">
        <v>0</v>
      </c>
      <c r="AQV129" s="18">
        <v>0</v>
      </c>
      <c r="AQW129" s="18">
        <v>1</v>
      </c>
      <c r="AQX129" s="18">
        <v>0</v>
      </c>
      <c r="AQY129" s="18">
        <v>0</v>
      </c>
      <c r="AQZ129" s="18">
        <v>0</v>
      </c>
      <c r="ARA129" s="18">
        <v>0</v>
      </c>
      <c r="ARB129" s="18">
        <v>0</v>
      </c>
      <c r="ARC129" s="18">
        <v>0</v>
      </c>
      <c r="ARD129" s="18">
        <v>0</v>
      </c>
      <c r="ARF129" s="18" t="s">
        <v>1343</v>
      </c>
      <c r="ARG129" s="18" t="s">
        <v>1694</v>
      </c>
      <c r="ARH129" s="18">
        <v>0</v>
      </c>
      <c r="ARI129" s="18">
        <v>1</v>
      </c>
      <c r="ARJ129" s="18">
        <v>0</v>
      </c>
      <c r="ARK129" s="18">
        <v>1</v>
      </c>
      <c r="ARL129" s="18">
        <v>0</v>
      </c>
      <c r="ARM129" s="18">
        <v>0</v>
      </c>
      <c r="ARO129" s="18" t="s">
        <v>1372</v>
      </c>
      <c r="ARP129" s="18">
        <v>1</v>
      </c>
      <c r="ARQ129" s="18">
        <v>0</v>
      </c>
      <c r="ARR129" s="18">
        <v>0</v>
      </c>
      <c r="ARS129" s="18">
        <v>0</v>
      </c>
      <c r="ART129" s="18">
        <v>0</v>
      </c>
      <c r="ARU129" s="18">
        <v>0</v>
      </c>
      <c r="ARV129" s="18">
        <v>0</v>
      </c>
      <c r="ARW129" s="18">
        <v>0</v>
      </c>
      <c r="ARX129" s="18">
        <v>0</v>
      </c>
      <c r="ARY129" s="18">
        <v>0</v>
      </c>
      <c r="ASB129" s="18" t="s">
        <v>1383</v>
      </c>
      <c r="ASC129" s="18" t="s">
        <v>1372</v>
      </c>
      <c r="ASD129" s="18">
        <v>1</v>
      </c>
      <c r="ASE129" s="18">
        <v>0</v>
      </c>
      <c r="ASF129" s="18">
        <v>0</v>
      </c>
      <c r="ASG129" s="18">
        <v>0</v>
      </c>
      <c r="ASH129" s="18">
        <v>0</v>
      </c>
      <c r="ASI129" s="18">
        <v>0</v>
      </c>
      <c r="ASJ129" s="18">
        <v>0</v>
      </c>
      <c r="ASK129" s="18">
        <v>0</v>
      </c>
      <c r="ASL129" s="18">
        <v>0</v>
      </c>
      <c r="ASN129" s="18" t="s">
        <v>1372</v>
      </c>
      <c r="ASO129" s="18">
        <v>1</v>
      </c>
      <c r="ASP129" s="18">
        <v>0</v>
      </c>
      <c r="ASQ129" s="18">
        <v>0</v>
      </c>
      <c r="ASR129" s="18">
        <v>0</v>
      </c>
      <c r="ASS129" s="18">
        <v>0</v>
      </c>
      <c r="AST129" s="18">
        <v>0</v>
      </c>
      <c r="ASU129" s="18">
        <v>0</v>
      </c>
      <c r="ASV129" s="18">
        <v>0</v>
      </c>
      <c r="ASW129" s="18">
        <v>0</v>
      </c>
      <c r="ASX129" s="18">
        <v>0</v>
      </c>
      <c r="ASZ129" s="18" t="s">
        <v>1372</v>
      </c>
      <c r="ATA129" s="18">
        <v>1</v>
      </c>
      <c r="ATB129" s="18">
        <v>0</v>
      </c>
      <c r="ATC129" s="18">
        <v>0</v>
      </c>
      <c r="ATD129" s="18">
        <v>0</v>
      </c>
      <c r="ATE129" s="18">
        <v>0</v>
      </c>
      <c r="ATF129" s="18">
        <v>0</v>
      </c>
      <c r="ATG129" s="18">
        <v>0</v>
      </c>
      <c r="ATH129" s="18">
        <v>0</v>
      </c>
      <c r="ATI129" s="18">
        <v>0</v>
      </c>
      <c r="ATK129" s="18" t="s">
        <v>1372</v>
      </c>
      <c r="ATL129" s="18">
        <v>1</v>
      </c>
      <c r="ATM129" s="18">
        <v>0</v>
      </c>
      <c r="ATN129" s="18">
        <v>0</v>
      </c>
      <c r="ATO129" s="18">
        <v>0</v>
      </c>
      <c r="ATP129" s="18">
        <v>0</v>
      </c>
      <c r="ATQ129" s="18">
        <v>0</v>
      </c>
      <c r="ATR129" s="18">
        <v>0</v>
      </c>
      <c r="ATS129" s="18">
        <v>0</v>
      </c>
      <c r="ATT129" s="18">
        <v>0</v>
      </c>
      <c r="ATV129" s="18" t="s">
        <v>1790</v>
      </c>
      <c r="ATZ129" s="18" t="s">
        <v>1790</v>
      </c>
      <c r="AUD129" s="18" t="s">
        <v>1391</v>
      </c>
      <c r="AUF129" s="18" t="s">
        <v>1338</v>
      </c>
      <c r="AUI129" s="18">
        <v>434817613</v>
      </c>
      <c r="AUJ129" s="144">
        <v>45078.612129629633</v>
      </c>
      <c r="AUM129" s="18" t="s">
        <v>1319</v>
      </c>
      <c r="AUN129" s="18" t="s">
        <v>1320</v>
      </c>
      <c r="AUO129" s="18" t="s">
        <v>1321</v>
      </c>
    </row>
    <row r="130" spans="1:534 1125:1237">
      <c r="A130" s="18">
        <v>129</v>
      </c>
      <c r="B130" s="18" t="s">
        <v>2015</v>
      </c>
      <c r="C130" s="144">
        <v>45078</v>
      </c>
      <c r="D130" s="18" t="s">
        <v>2006</v>
      </c>
      <c r="E130" s="18" t="s">
        <v>2007</v>
      </c>
      <c r="F130" s="144">
        <v>45078.469262824066</v>
      </c>
      <c r="G130" s="144">
        <v>45078.504540104172</v>
      </c>
      <c r="H130" s="18" t="s">
        <v>1286</v>
      </c>
      <c r="K130" s="18" t="s">
        <v>1777</v>
      </c>
      <c r="L130" s="144">
        <v>45078</v>
      </c>
      <c r="M130" s="18" t="s">
        <v>1366</v>
      </c>
      <c r="N130" s="18" t="s">
        <v>1459</v>
      </c>
      <c r="O130" s="18" t="s">
        <v>2008</v>
      </c>
      <c r="P130" s="18" t="s">
        <v>1291</v>
      </c>
      <c r="S130" s="18" t="s">
        <v>1781</v>
      </c>
      <c r="T130" s="18" t="s">
        <v>2009</v>
      </c>
      <c r="V130" s="18" t="s">
        <v>1294</v>
      </c>
      <c r="X130" s="18" t="s">
        <v>1295</v>
      </c>
      <c r="AA130" s="18" t="s">
        <v>1810</v>
      </c>
      <c r="AB130" s="18">
        <v>1</v>
      </c>
      <c r="AC130" s="18">
        <v>1</v>
      </c>
      <c r="AD130" s="18">
        <v>1</v>
      </c>
      <c r="AE130" s="18">
        <v>0</v>
      </c>
      <c r="AF130" s="18">
        <v>3</v>
      </c>
      <c r="AH130" s="18" t="s">
        <v>1467</v>
      </c>
      <c r="AI130" s="18">
        <v>1250</v>
      </c>
      <c r="AJ130" s="18" t="s">
        <v>1300</v>
      </c>
      <c r="AM130" s="18">
        <v>14</v>
      </c>
      <c r="AN130" s="18">
        <v>4</v>
      </c>
      <c r="AO130" s="18">
        <v>0</v>
      </c>
      <c r="AP130" s="18">
        <v>150</v>
      </c>
      <c r="AQ130" s="18">
        <v>500</v>
      </c>
      <c r="AS130" s="18" t="s">
        <v>1467</v>
      </c>
      <c r="AT130" s="18" t="s">
        <v>1299</v>
      </c>
      <c r="AU130" s="18">
        <v>1</v>
      </c>
      <c r="AV130" s="18">
        <v>1</v>
      </c>
      <c r="AW130" s="18">
        <v>1500</v>
      </c>
      <c r="AX130" s="18">
        <v>1750</v>
      </c>
      <c r="AY130" s="18" t="s">
        <v>1469</v>
      </c>
      <c r="BB130" s="18">
        <v>20</v>
      </c>
      <c r="BC130" s="18">
        <v>6</v>
      </c>
      <c r="BD130" s="18">
        <v>0</v>
      </c>
      <c r="BE130" s="18">
        <v>50</v>
      </c>
      <c r="BF130" s="18">
        <v>100</v>
      </c>
      <c r="BH130" s="18" t="s">
        <v>1467</v>
      </c>
      <c r="BI130" s="18" t="s">
        <v>1499</v>
      </c>
      <c r="BJ130" s="18">
        <v>1</v>
      </c>
      <c r="BK130" s="18">
        <v>1</v>
      </c>
      <c r="BL130" s="18">
        <v>450</v>
      </c>
      <c r="BM130" s="18">
        <v>350</v>
      </c>
      <c r="BN130" s="18" t="s">
        <v>1300</v>
      </c>
      <c r="BQ130" s="18">
        <v>30</v>
      </c>
      <c r="BR130" s="18">
        <v>7</v>
      </c>
      <c r="BS130" s="18">
        <v>0</v>
      </c>
      <c r="BT130" s="18">
        <v>46</v>
      </c>
      <c r="BU130" s="18">
        <v>125</v>
      </c>
      <c r="BW130" s="18" t="s">
        <v>1314</v>
      </c>
      <c r="CS130" s="18" t="s">
        <v>1324</v>
      </c>
      <c r="CT130" s="18">
        <v>0</v>
      </c>
      <c r="CU130" s="18">
        <v>1</v>
      </c>
      <c r="CV130" s="18">
        <v>0</v>
      </c>
      <c r="CW130" s="18">
        <v>0</v>
      </c>
      <c r="CX130" s="18" t="s">
        <v>1296</v>
      </c>
      <c r="CY130" s="18">
        <v>1</v>
      </c>
      <c r="CZ130" s="18">
        <v>1</v>
      </c>
      <c r="DA130" s="18">
        <v>1</v>
      </c>
      <c r="DB130" s="18">
        <v>0</v>
      </c>
      <c r="DC130" s="18" t="s">
        <v>1427</v>
      </c>
      <c r="DD130" s="18">
        <v>0</v>
      </c>
      <c r="DE130" s="18">
        <v>0</v>
      </c>
      <c r="DF130" s="18">
        <v>0</v>
      </c>
      <c r="DG130" s="18">
        <v>0</v>
      </c>
      <c r="DH130" s="18">
        <v>0</v>
      </c>
      <c r="DI130" s="18">
        <v>1</v>
      </c>
      <c r="DJ130" s="18">
        <v>0</v>
      </c>
      <c r="DK130" s="18">
        <v>0</v>
      </c>
      <c r="DL130" s="18">
        <v>1</v>
      </c>
      <c r="DM130" s="18">
        <v>0</v>
      </c>
      <c r="DN130" s="18">
        <v>0</v>
      </c>
      <c r="DO130" s="18">
        <v>0</v>
      </c>
      <c r="EK130" s="18" t="s">
        <v>1303</v>
      </c>
      <c r="EL130" s="18">
        <v>1</v>
      </c>
      <c r="EM130" s="18">
        <v>1</v>
      </c>
      <c r="EN130" s="18">
        <v>1</v>
      </c>
      <c r="EO130" s="18">
        <v>1</v>
      </c>
      <c r="EP130" s="18">
        <v>0</v>
      </c>
      <c r="EQ130" s="18">
        <v>4</v>
      </c>
      <c r="ES130" s="18" t="s">
        <v>1467</v>
      </c>
      <c r="ET130" s="18">
        <v>5500</v>
      </c>
      <c r="EU130" s="18" t="s">
        <v>1300</v>
      </c>
      <c r="EX130" s="18">
        <v>45</v>
      </c>
      <c r="EY130" s="18">
        <v>4</v>
      </c>
      <c r="EZ130" s="18">
        <v>0</v>
      </c>
      <c r="FA130" s="18">
        <v>29</v>
      </c>
      <c r="FB130" s="18">
        <v>70</v>
      </c>
      <c r="FD130" s="18" t="s">
        <v>1467</v>
      </c>
      <c r="FE130" s="18">
        <v>3500</v>
      </c>
      <c r="FF130" s="18" t="s">
        <v>1300</v>
      </c>
      <c r="FI130" s="18">
        <v>30</v>
      </c>
      <c r="FJ130" s="18">
        <v>5</v>
      </c>
      <c r="FK130" s="18">
        <v>0</v>
      </c>
      <c r="FL130" s="18">
        <v>10</v>
      </c>
      <c r="FM130" s="18">
        <v>30</v>
      </c>
      <c r="FO130" s="18" t="s">
        <v>1467</v>
      </c>
      <c r="FP130" s="18">
        <v>1700</v>
      </c>
      <c r="FQ130" s="18" t="s">
        <v>1300</v>
      </c>
      <c r="FT130" s="18">
        <v>25</v>
      </c>
      <c r="FU130" s="18">
        <v>6</v>
      </c>
      <c r="FV130" s="18">
        <v>0</v>
      </c>
      <c r="FW130" s="18">
        <v>15</v>
      </c>
      <c r="FX130" s="18">
        <v>30</v>
      </c>
      <c r="FZ130" s="18" t="s">
        <v>1467</v>
      </c>
      <c r="GA130" s="18">
        <v>2500</v>
      </c>
      <c r="GB130" s="18" t="s">
        <v>1300</v>
      </c>
      <c r="GE130" s="18">
        <v>30</v>
      </c>
      <c r="GF130" s="18">
        <v>2</v>
      </c>
      <c r="GG130" s="18">
        <v>0</v>
      </c>
      <c r="GH130" s="18">
        <v>12</v>
      </c>
      <c r="GI130" s="18">
        <v>70</v>
      </c>
      <c r="GK130" s="18" t="s">
        <v>1314</v>
      </c>
      <c r="HH130" s="18" t="s">
        <v>1324</v>
      </c>
      <c r="HI130" s="18">
        <v>0</v>
      </c>
      <c r="HJ130" s="18">
        <v>1</v>
      </c>
      <c r="HK130" s="18">
        <v>0</v>
      </c>
      <c r="HL130" s="18">
        <v>0</v>
      </c>
      <c r="HM130" s="18" t="s">
        <v>1303</v>
      </c>
      <c r="HN130" s="18">
        <v>1</v>
      </c>
      <c r="HO130" s="18">
        <v>1</v>
      </c>
      <c r="HP130" s="18">
        <v>1</v>
      </c>
      <c r="HQ130" s="18">
        <v>1</v>
      </c>
      <c r="HR130" s="18">
        <v>0</v>
      </c>
      <c r="HS130" s="18" t="s">
        <v>1427</v>
      </c>
      <c r="HT130" s="18">
        <v>0</v>
      </c>
      <c r="HU130" s="18">
        <v>0</v>
      </c>
      <c r="HV130" s="18">
        <v>0</v>
      </c>
      <c r="HW130" s="18">
        <v>0</v>
      </c>
      <c r="HX130" s="18">
        <v>0</v>
      </c>
      <c r="HY130" s="18">
        <v>1</v>
      </c>
      <c r="HZ130" s="18">
        <v>0</v>
      </c>
      <c r="IA130" s="18">
        <v>0</v>
      </c>
      <c r="IB130" s="18">
        <v>1</v>
      </c>
      <c r="IC130" s="18">
        <v>0</v>
      </c>
      <c r="ID130" s="18">
        <v>0</v>
      </c>
      <c r="IE130" s="18">
        <v>0</v>
      </c>
      <c r="JB130" s="18" t="s">
        <v>1304</v>
      </c>
      <c r="JC130" s="18">
        <v>1</v>
      </c>
      <c r="JD130" s="18">
        <v>1</v>
      </c>
      <c r="JE130" s="18">
        <v>1</v>
      </c>
      <c r="JF130" s="18">
        <v>1</v>
      </c>
      <c r="JG130" s="18">
        <v>1</v>
      </c>
      <c r="JH130" s="18">
        <v>1</v>
      </c>
      <c r="JI130" s="18">
        <v>1</v>
      </c>
      <c r="JJ130" s="18">
        <v>1</v>
      </c>
      <c r="JK130" s="18">
        <v>1</v>
      </c>
      <c r="JL130" s="18">
        <v>1</v>
      </c>
      <c r="JM130" s="18">
        <v>1</v>
      </c>
      <c r="JN130" s="18">
        <v>1</v>
      </c>
      <c r="JO130" s="18">
        <v>1</v>
      </c>
      <c r="JP130" s="18">
        <v>1</v>
      </c>
      <c r="JQ130" s="18">
        <v>1</v>
      </c>
      <c r="JR130" s="18">
        <v>0</v>
      </c>
      <c r="JS130" s="18">
        <v>15</v>
      </c>
      <c r="JT130" s="18">
        <v>22</v>
      </c>
      <c r="JV130" s="18" t="s">
        <v>1467</v>
      </c>
      <c r="JW130" s="18">
        <v>500</v>
      </c>
      <c r="JX130" s="18" t="s">
        <v>1305</v>
      </c>
      <c r="KA130" s="18">
        <v>10</v>
      </c>
      <c r="KB130" s="18">
        <v>4</v>
      </c>
      <c r="KC130" s="18">
        <v>0</v>
      </c>
      <c r="KD130" s="18">
        <v>10</v>
      </c>
      <c r="KE130" s="18">
        <v>40</v>
      </c>
      <c r="KG130" s="18" t="s">
        <v>1467</v>
      </c>
      <c r="KH130" s="18" t="s">
        <v>1504</v>
      </c>
      <c r="KI130" s="18">
        <v>1</v>
      </c>
      <c r="KJ130" s="18">
        <v>1</v>
      </c>
      <c r="KK130" s="18">
        <v>6000</v>
      </c>
      <c r="KL130" s="18">
        <v>100</v>
      </c>
      <c r="KM130" s="18" t="s">
        <v>1469</v>
      </c>
      <c r="KP130" s="18">
        <v>15</v>
      </c>
      <c r="KQ130" s="18">
        <v>10</v>
      </c>
      <c r="KR130" s="18">
        <v>0</v>
      </c>
      <c r="KS130" s="18">
        <v>20</v>
      </c>
      <c r="KT130" s="18">
        <v>30</v>
      </c>
      <c r="KV130" s="18" t="s">
        <v>1467</v>
      </c>
      <c r="KW130" s="18" t="s">
        <v>2013</v>
      </c>
      <c r="KX130" s="18">
        <v>0</v>
      </c>
      <c r="KY130" s="18">
        <v>1</v>
      </c>
      <c r="KZ130" s="18">
        <v>0</v>
      </c>
      <c r="LB130" s="18">
        <v>29500</v>
      </c>
      <c r="LD130" s="18" t="s">
        <v>1300</v>
      </c>
      <c r="LG130" s="18">
        <v>14</v>
      </c>
      <c r="LH130" s="18">
        <v>7</v>
      </c>
      <c r="LI130" s="18">
        <v>0</v>
      </c>
      <c r="LJ130" s="18">
        <v>30</v>
      </c>
      <c r="LK130" s="18">
        <v>50</v>
      </c>
      <c r="LM130" s="18" t="s">
        <v>1467</v>
      </c>
      <c r="LN130" s="18">
        <v>7000</v>
      </c>
      <c r="LO130" s="18" t="s">
        <v>1300</v>
      </c>
      <c r="LR130" s="18">
        <v>7</v>
      </c>
      <c r="LS130" s="18">
        <v>3</v>
      </c>
      <c r="LT130" s="18">
        <v>0</v>
      </c>
      <c r="LU130" s="18">
        <v>70</v>
      </c>
      <c r="LV130" s="18">
        <v>100</v>
      </c>
      <c r="LX130" s="18" t="s">
        <v>1467</v>
      </c>
      <c r="LY130" s="18">
        <v>5500</v>
      </c>
      <c r="LZ130" s="18" t="s">
        <v>1300</v>
      </c>
      <c r="MC130" s="18">
        <v>15</v>
      </c>
      <c r="MD130" s="18">
        <v>4</v>
      </c>
      <c r="ME130" s="18">
        <v>0</v>
      </c>
      <c r="MF130" s="18">
        <v>80</v>
      </c>
      <c r="MG130" s="18">
        <v>100</v>
      </c>
      <c r="MI130" s="18" t="s">
        <v>1467</v>
      </c>
      <c r="MJ130" s="18">
        <v>350</v>
      </c>
      <c r="MK130" s="18" t="s">
        <v>1300</v>
      </c>
      <c r="MN130" s="18">
        <v>30</v>
      </c>
      <c r="MO130" s="18">
        <v>6</v>
      </c>
      <c r="MP130" s="18">
        <v>0</v>
      </c>
      <c r="MQ130" s="18">
        <v>150</v>
      </c>
      <c r="MR130" s="18">
        <v>300</v>
      </c>
      <c r="MT130" s="18" t="s">
        <v>1467</v>
      </c>
      <c r="MU130" s="18">
        <v>200</v>
      </c>
      <c r="MV130" s="18" t="s">
        <v>1300</v>
      </c>
      <c r="MY130" s="18">
        <v>14</v>
      </c>
      <c r="MZ130" s="18">
        <v>3</v>
      </c>
      <c r="NA130" s="18">
        <v>0</v>
      </c>
      <c r="NB130" s="18">
        <v>49</v>
      </c>
      <c r="NC130" s="18">
        <v>200</v>
      </c>
      <c r="NE130" s="18" t="s">
        <v>1467</v>
      </c>
      <c r="NF130" s="18" t="s">
        <v>1374</v>
      </c>
      <c r="NG130" s="18">
        <v>0</v>
      </c>
      <c r="NH130" s="18">
        <v>0</v>
      </c>
      <c r="NI130" s="18">
        <v>1</v>
      </c>
      <c r="NL130" s="18">
        <v>1750</v>
      </c>
      <c r="NM130" s="18" t="s">
        <v>1300</v>
      </c>
      <c r="NP130" s="18">
        <v>28</v>
      </c>
      <c r="NQ130" s="18">
        <v>3</v>
      </c>
      <c r="NR130" s="18">
        <v>0</v>
      </c>
      <c r="NS130" s="18">
        <v>56</v>
      </c>
      <c r="NT130" s="18">
        <v>70</v>
      </c>
      <c r="NV130" s="18" t="s">
        <v>1467</v>
      </c>
      <c r="NW130" s="18">
        <v>1200</v>
      </c>
      <c r="NX130" s="18" t="s">
        <v>1300</v>
      </c>
      <c r="OA130" s="18">
        <v>20</v>
      </c>
      <c r="OB130" s="18">
        <v>4</v>
      </c>
      <c r="OC130" s="18">
        <v>0</v>
      </c>
      <c r="OD130" s="18">
        <v>80</v>
      </c>
      <c r="OE130" s="18">
        <v>300</v>
      </c>
      <c r="OG130" s="18" t="s">
        <v>1467</v>
      </c>
      <c r="OH130" s="18">
        <v>3200</v>
      </c>
      <c r="OI130" s="18" t="s">
        <v>1300</v>
      </c>
      <c r="OL130" s="18">
        <v>10</v>
      </c>
      <c r="OM130" s="18">
        <v>4</v>
      </c>
      <c r="ON130" s="18">
        <v>0</v>
      </c>
      <c r="OO130" s="18">
        <v>40</v>
      </c>
      <c r="OP130" s="18">
        <v>200</v>
      </c>
      <c r="OR130" s="18" t="s">
        <v>1467</v>
      </c>
      <c r="OS130" s="18">
        <v>2000</v>
      </c>
      <c r="OT130" s="18" t="s">
        <v>1300</v>
      </c>
      <c r="OW130" s="18">
        <v>30</v>
      </c>
      <c r="OX130" s="18">
        <v>3</v>
      </c>
      <c r="OY130" s="18">
        <v>0</v>
      </c>
      <c r="OZ130" s="18">
        <v>10</v>
      </c>
      <c r="PA130" s="18">
        <v>45</v>
      </c>
      <c r="PC130" s="18" t="s">
        <v>1467</v>
      </c>
      <c r="PD130" s="18">
        <v>2000</v>
      </c>
      <c r="PE130" s="18" t="s">
        <v>1300</v>
      </c>
      <c r="PH130" s="18">
        <v>45</v>
      </c>
      <c r="PI130" s="18">
        <v>5</v>
      </c>
      <c r="PJ130" s="18">
        <v>0</v>
      </c>
      <c r="PK130" s="18">
        <v>20</v>
      </c>
      <c r="PL130" s="18">
        <v>30</v>
      </c>
      <c r="PN130" s="18" t="s">
        <v>1467</v>
      </c>
      <c r="PO130" s="18">
        <v>1500</v>
      </c>
      <c r="PP130" s="18" t="s">
        <v>1300</v>
      </c>
      <c r="PS130" s="18">
        <v>30</v>
      </c>
      <c r="PT130" s="18">
        <v>4</v>
      </c>
      <c r="PU130" s="18">
        <v>0</v>
      </c>
      <c r="PV130" s="18">
        <v>20</v>
      </c>
      <c r="PW130" s="18">
        <v>40</v>
      </c>
      <c r="PY130" s="18" t="s">
        <v>1467</v>
      </c>
      <c r="PZ130" s="18" t="s">
        <v>1294</v>
      </c>
      <c r="QA130" s="18">
        <v>3000</v>
      </c>
      <c r="QD130" s="18" t="s">
        <v>1300</v>
      </c>
      <c r="QG130" s="18">
        <v>15</v>
      </c>
      <c r="QH130" s="18">
        <v>6</v>
      </c>
      <c r="QI130" s="18">
        <v>0</v>
      </c>
      <c r="QJ130" s="18">
        <v>80</v>
      </c>
      <c r="QK130" s="18">
        <v>150</v>
      </c>
      <c r="QM130" s="18" t="s">
        <v>1467</v>
      </c>
      <c r="QN130" s="18">
        <v>350</v>
      </c>
      <c r="QO130" s="18" t="s">
        <v>1300</v>
      </c>
      <c r="QR130" s="18">
        <v>45</v>
      </c>
      <c r="QS130" s="18">
        <v>4</v>
      </c>
      <c r="QT130" s="18">
        <v>0</v>
      </c>
      <c r="QU130" s="18">
        <v>36</v>
      </c>
      <c r="QV130" s="18">
        <v>200</v>
      </c>
      <c r="QX130" s="18" t="s">
        <v>1294</v>
      </c>
      <c r="QZ130" s="18" t="s">
        <v>1837</v>
      </c>
      <c r="RA130" s="18">
        <v>1</v>
      </c>
      <c r="RB130" s="18">
        <v>1</v>
      </c>
      <c r="RC130" s="18">
        <v>0</v>
      </c>
      <c r="RD130" s="18">
        <v>0</v>
      </c>
      <c r="RE130" s="18">
        <v>0</v>
      </c>
      <c r="RF130" s="18">
        <v>0</v>
      </c>
      <c r="RG130" s="18">
        <v>0</v>
      </c>
      <c r="RH130" s="18">
        <v>0</v>
      </c>
      <c r="RI130" s="18">
        <v>0</v>
      </c>
      <c r="RJ130" s="18">
        <v>0</v>
      </c>
      <c r="RK130" s="18">
        <v>0</v>
      </c>
      <c r="RL130" s="18">
        <v>0</v>
      </c>
      <c r="RM130" s="18">
        <v>0</v>
      </c>
      <c r="RN130" s="18">
        <v>0</v>
      </c>
      <c r="RO130" s="18">
        <v>0</v>
      </c>
      <c r="RP130" s="18">
        <v>0</v>
      </c>
      <c r="RR130" s="18" t="s">
        <v>2016</v>
      </c>
      <c r="RS130" s="18">
        <v>1</v>
      </c>
      <c r="RT130" s="18">
        <v>0</v>
      </c>
      <c r="RU130" s="18">
        <v>0</v>
      </c>
      <c r="RV130" s="18">
        <v>0</v>
      </c>
      <c r="RW130" s="18">
        <v>1</v>
      </c>
      <c r="RX130" s="18">
        <v>0</v>
      </c>
      <c r="RY130" s="18">
        <v>0</v>
      </c>
      <c r="RZ130" s="18">
        <v>0</v>
      </c>
      <c r="SA130" s="18">
        <v>0</v>
      </c>
      <c r="SB130" s="18">
        <v>0</v>
      </c>
      <c r="SC130" s="18">
        <v>0</v>
      </c>
      <c r="SF130" s="18" t="s">
        <v>1324</v>
      </c>
      <c r="SG130" s="18">
        <v>0</v>
      </c>
      <c r="SH130" s="18">
        <v>1</v>
      </c>
      <c r="SI130" s="18">
        <v>0</v>
      </c>
      <c r="SJ130" s="18">
        <v>0</v>
      </c>
      <c r="SK130" s="18" t="s">
        <v>2017</v>
      </c>
      <c r="SL130" s="18">
        <v>1</v>
      </c>
      <c r="SM130" s="18">
        <v>1</v>
      </c>
      <c r="SN130" s="18">
        <v>1</v>
      </c>
      <c r="SO130" s="18">
        <v>1</v>
      </c>
      <c r="SP130" s="18">
        <v>1</v>
      </c>
      <c r="SQ130" s="18">
        <v>1</v>
      </c>
      <c r="SR130" s="18">
        <v>0</v>
      </c>
      <c r="SS130" s="18">
        <v>0</v>
      </c>
      <c r="ST130" s="18">
        <v>0</v>
      </c>
      <c r="SU130" s="18">
        <v>0</v>
      </c>
      <c r="SV130" s="18">
        <v>0</v>
      </c>
      <c r="SW130" s="18">
        <v>0</v>
      </c>
      <c r="SX130" s="18">
        <v>1</v>
      </c>
      <c r="SY130" s="18">
        <v>0</v>
      </c>
      <c r="SZ130" s="18">
        <v>0</v>
      </c>
      <c r="TA130" s="18">
        <v>0</v>
      </c>
      <c r="TB130" s="18" t="s">
        <v>1427</v>
      </c>
      <c r="TC130" s="18">
        <v>0</v>
      </c>
      <c r="TD130" s="18">
        <v>0</v>
      </c>
      <c r="TE130" s="18">
        <v>0</v>
      </c>
      <c r="TF130" s="18">
        <v>0</v>
      </c>
      <c r="TG130" s="18">
        <v>0</v>
      </c>
      <c r="TH130" s="18">
        <v>1</v>
      </c>
      <c r="TI130" s="18">
        <v>0</v>
      </c>
      <c r="TJ130" s="18">
        <v>0</v>
      </c>
      <c r="TK130" s="18">
        <v>1</v>
      </c>
      <c r="TL130" s="18">
        <v>0</v>
      </c>
      <c r="TM130" s="18">
        <v>0</v>
      </c>
      <c r="TN130" s="18">
        <v>0</v>
      </c>
      <c r="AQG130" s="18" t="s">
        <v>1372</v>
      </c>
      <c r="AQH130" s="18">
        <v>1</v>
      </c>
      <c r="AQI130" s="18">
        <v>0</v>
      </c>
      <c r="AQJ130" s="18">
        <v>0</v>
      </c>
      <c r="AQK130" s="18">
        <v>0</v>
      </c>
      <c r="AQL130" s="18">
        <v>0</v>
      </c>
      <c r="AQM130" s="18">
        <v>0</v>
      </c>
      <c r="AQN130" s="18">
        <v>0</v>
      </c>
      <c r="AQO130" s="18">
        <v>0</v>
      </c>
      <c r="AQP130" s="18">
        <v>0</v>
      </c>
      <c r="AQQ130" s="18">
        <v>0</v>
      </c>
      <c r="AQS130" s="18" t="s">
        <v>1428</v>
      </c>
      <c r="AQT130" s="18">
        <v>0</v>
      </c>
      <c r="AQU130" s="18">
        <v>0</v>
      </c>
      <c r="AQV130" s="18">
        <v>0</v>
      </c>
      <c r="AQW130" s="18">
        <v>1</v>
      </c>
      <c r="AQX130" s="18">
        <v>0</v>
      </c>
      <c r="AQY130" s="18">
        <v>0</v>
      </c>
      <c r="AQZ130" s="18">
        <v>0</v>
      </c>
      <c r="ARA130" s="18">
        <v>0</v>
      </c>
      <c r="ARB130" s="18">
        <v>0</v>
      </c>
      <c r="ARC130" s="18">
        <v>0</v>
      </c>
      <c r="ARD130" s="18">
        <v>0</v>
      </c>
      <c r="ARF130" s="18" t="s">
        <v>1328</v>
      </c>
      <c r="ARG130" s="18" t="s">
        <v>1806</v>
      </c>
      <c r="ARH130" s="18">
        <v>0</v>
      </c>
      <c r="ARI130" s="18">
        <v>1</v>
      </c>
      <c r="ARJ130" s="18">
        <v>0</v>
      </c>
      <c r="ARK130" s="18">
        <v>1</v>
      </c>
      <c r="ARL130" s="18">
        <v>0</v>
      </c>
      <c r="ARM130" s="18">
        <v>0</v>
      </c>
      <c r="ARO130" s="18" t="s">
        <v>1372</v>
      </c>
      <c r="ARP130" s="18">
        <v>1</v>
      </c>
      <c r="ARQ130" s="18">
        <v>0</v>
      </c>
      <c r="ARR130" s="18">
        <v>0</v>
      </c>
      <c r="ARS130" s="18">
        <v>0</v>
      </c>
      <c r="ART130" s="18">
        <v>0</v>
      </c>
      <c r="ARU130" s="18">
        <v>0</v>
      </c>
      <c r="ARV130" s="18">
        <v>0</v>
      </c>
      <c r="ARW130" s="18">
        <v>0</v>
      </c>
      <c r="ARX130" s="18">
        <v>0</v>
      </c>
      <c r="ARY130" s="18">
        <v>0</v>
      </c>
      <c r="ASB130" s="18" t="s">
        <v>1383</v>
      </c>
      <c r="ASC130" s="18" t="s">
        <v>1372</v>
      </c>
      <c r="ASD130" s="18">
        <v>1</v>
      </c>
      <c r="ASE130" s="18">
        <v>0</v>
      </c>
      <c r="ASF130" s="18">
        <v>0</v>
      </c>
      <c r="ASG130" s="18">
        <v>0</v>
      </c>
      <c r="ASH130" s="18">
        <v>0</v>
      </c>
      <c r="ASI130" s="18">
        <v>0</v>
      </c>
      <c r="ASJ130" s="18">
        <v>0</v>
      </c>
      <c r="ASK130" s="18">
        <v>0</v>
      </c>
      <c r="ASL130" s="18">
        <v>0</v>
      </c>
      <c r="ASN130" s="18" t="s">
        <v>1372</v>
      </c>
      <c r="ASO130" s="18">
        <v>1</v>
      </c>
      <c r="ASP130" s="18">
        <v>0</v>
      </c>
      <c r="ASQ130" s="18">
        <v>0</v>
      </c>
      <c r="ASR130" s="18">
        <v>0</v>
      </c>
      <c r="ASS130" s="18">
        <v>0</v>
      </c>
      <c r="AST130" s="18">
        <v>0</v>
      </c>
      <c r="ASU130" s="18">
        <v>0</v>
      </c>
      <c r="ASV130" s="18">
        <v>0</v>
      </c>
      <c r="ASW130" s="18">
        <v>0</v>
      </c>
      <c r="ASX130" s="18">
        <v>0</v>
      </c>
      <c r="ASZ130" s="18" t="s">
        <v>1372</v>
      </c>
      <c r="ATA130" s="18">
        <v>1</v>
      </c>
      <c r="ATB130" s="18">
        <v>0</v>
      </c>
      <c r="ATC130" s="18">
        <v>0</v>
      </c>
      <c r="ATD130" s="18">
        <v>0</v>
      </c>
      <c r="ATE130" s="18">
        <v>0</v>
      </c>
      <c r="ATF130" s="18">
        <v>0</v>
      </c>
      <c r="ATG130" s="18">
        <v>0</v>
      </c>
      <c r="ATH130" s="18">
        <v>0</v>
      </c>
      <c r="ATI130" s="18">
        <v>0</v>
      </c>
      <c r="ATK130" s="18" t="s">
        <v>1372</v>
      </c>
      <c r="ATL130" s="18">
        <v>1</v>
      </c>
      <c r="ATM130" s="18">
        <v>0</v>
      </c>
      <c r="ATN130" s="18">
        <v>0</v>
      </c>
      <c r="ATO130" s="18">
        <v>0</v>
      </c>
      <c r="ATP130" s="18">
        <v>0</v>
      </c>
      <c r="ATQ130" s="18">
        <v>0</v>
      </c>
      <c r="ATR130" s="18">
        <v>0</v>
      </c>
      <c r="ATS130" s="18">
        <v>0</v>
      </c>
      <c r="ATT130" s="18">
        <v>0</v>
      </c>
      <c r="ATV130" s="18" t="s">
        <v>1790</v>
      </c>
      <c r="ATZ130" s="18" t="s">
        <v>1790</v>
      </c>
      <c r="AUD130" s="18" t="s">
        <v>1391</v>
      </c>
      <c r="AUF130" s="18" t="s">
        <v>1391</v>
      </c>
      <c r="AUI130" s="18">
        <v>434817660</v>
      </c>
      <c r="AUJ130" s="144">
        <v>45078.612175925933</v>
      </c>
      <c r="AUM130" s="18" t="s">
        <v>1319</v>
      </c>
      <c r="AUN130" s="18" t="s">
        <v>1320</v>
      </c>
      <c r="AUO130" s="18" t="s">
        <v>1321</v>
      </c>
    </row>
    <row r="131" spans="1:534 1125:1237">
      <c r="A131" s="18">
        <v>130</v>
      </c>
      <c r="B131" s="18" t="s">
        <v>2018</v>
      </c>
      <c r="C131" s="144">
        <v>45078</v>
      </c>
      <c r="D131" s="18" t="s">
        <v>2006</v>
      </c>
      <c r="E131" s="18" t="s">
        <v>2019</v>
      </c>
      <c r="F131" s="144">
        <v>45078.430732777779</v>
      </c>
      <c r="G131" s="144">
        <v>45078.518500972219</v>
      </c>
      <c r="H131" s="18" t="s">
        <v>1286</v>
      </c>
      <c r="K131" s="18" t="s">
        <v>1777</v>
      </c>
      <c r="L131" s="144">
        <v>45078</v>
      </c>
      <c r="M131" s="18" t="s">
        <v>1366</v>
      </c>
      <c r="N131" s="18" t="s">
        <v>1459</v>
      </c>
      <c r="O131" s="18" t="s">
        <v>2008</v>
      </c>
      <c r="P131" s="18" t="s">
        <v>1291</v>
      </c>
      <c r="S131" s="18" t="s">
        <v>1781</v>
      </c>
      <c r="T131" s="18" t="s">
        <v>2009</v>
      </c>
      <c r="V131" s="18" t="s">
        <v>1294</v>
      </c>
      <c r="X131" s="18" t="s">
        <v>1295</v>
      </c>
      <c r="AA131" s="18" t="s">
        <v>1296</v>
      </c>
      <c r="AB131" s="18">
        <v>1</v>
      </c>
      <c r="AC131" s="18">
        <v>1</v>
      </c>
      <c r="AD131" s="18">
        <v>1</v>
      </c>
      <c r="AE131" s="18">
        <v>0</v>
      </c>
      <c r="AF131" s="18">
        <v>3</v>
      </c>
      <c r="AH131" s="18" t="s">
        <v>1467</v>
      </c>
      <c r="AI131" s="18">
        <v>1250</v>
      </c>
      <c r="AJ131" s="18" t="s">
        <v>1300</v>
      </c>
      <c r="AM131" s="18">
        <v>14</v>
      </c>
      <c r="AN131" s="18">
        <v>3</v>
      </c>
      <c r="AO131" s="18">
        <v>0</v>
      </c>
      <c r="AP131" s="18">
        <v>100</v>
      </c>
      <c r="AQ131" s="18">
        <v>2000</v>
      </c>
      <c r="AS131" s="18" t="s">
        <v>1467</v>
      </c>
      <c r="AT131" s="18" t="s">
        <v>1299</v>
      </c>
      <c r="AU131" s="18">
        <v>1</v>
      </c>
      <c r="AV131" s="18">
        <v>1</v>
      </c>
      <c r="AW131" s="18">
        <v>1500</v>
      </c>
      <c r="AX131" s="18">
        <v>1750</v>
      </c>
      <c r="AY131" s="18" t="s">
        <v>1300</v>
      </c>
      <c r="BB131" s="18">
        <v>10</v>
      </c>
      <c r="BC131" s="18">
        <v>3</v>
      </c>
      <c r="BD131" s="18">
        <v>0</v>
      </c>
      <c r="BE131" s="18">
        <v>100</v>
      </c>
      <c r="BF131" s="18">
        <v>1000</v>
      </c>
      <c r="BH131" s="18" t="s">
        <v>1467</v>
      </c>
      <c r="BI131" s="18" t="s">
        <v>1499</v>
      </c>
      <c r="BJ131" s="18">
        <v>1</v>
      </c>
      <c r="BK131" s="18">
        <v>1</v>
      </c>
      <c r="BL131" s="18">
        <v>900</v>
      </c>
      <c r="BM131" s="18">
        <v>300</v>
      </c>
      <c r="BN131" s="18" t="s">
        <v>1300</v>
      </c>
      <c r="BQ131" s="18">
        <v>20</v>
      </c>
      <c r="BR131" s="18">
        <v>3</v>
      </c>
      <c r="BS131" s="18">
        <v>0</v>
      </c>
      <c r="BT131" s="18">
        <v>7000</v>
      </c>
      <c r="BU131" s="18">
        <v>20000</v>
      </c>
      <c r="BW131" s="18" t="s">
        <v>1314</v>
      </c>
      <c r="CS131" s="18" t="s">
        <v>1324</v>
      </c>
      <c r="CT131" s="18">
        <v>0</v>
      </c>
      <c r="CU131" s="18">
        <v>1</v>
      </c>
      <c r="CV131" s="18">
        <v>0</v>
      </c>
      <c r="CW131" s="18">
        <v>0</v>
      </c>
      <c r="CX131" s="18" t="s">
        <v>1341</v>
      </c>
      <c r="CY131" s="18">
        <v>1</v>
      </c>
      <c r="CZ131" s="18">
        <v>1</v>
      </c>
      <c r="DA131" s="18">
        <v>1</v>
      </c>
      <c r="DB131" s="18">
        <v>0</v>
      </c>
      <c r="DC131" s="18" t="s">
        <v>1447</v>
      </c>
      <c r="DD131" s="18">
        <v>1</v>
      </c>
      <c r="DE131" s="18">
        <v>0</v>
      </c>
      <c r="DF131" s="18">
        <v>0</v>
      </c>
      <c r="DG131" s="18">
        <v>0</v>
      </c>
      <c r="DH131" s="18">
        <v>0</v>
      </c>
      <c r="DI131" s="18">
        <v>1</v>
      </c>
      <c r="DJ131" s="18">
        <v>0</v>
      </c>
      <c r="DK131" s="18">
        <v>0</v>
      </c>
      <c r="DL131" s="18">
        <v>0</v>
      </c>
      <c r="DM131" s="18">
        <v>0</v>
      </c>
      <c r="DN131" s="18">
        <v>0</v>
      </c>
      <c r="DO131" s="18">
        <v>0</v>
      </c>
      <c r="EK131" s="18" t="s">
        <v>1303</v>
      </c>
      <c r="EL131" s="18">
        <v>1</v>
      </c>
      <c r="EM131" s="18">
        <v>1</v>
      </c>
      <c r="EN131" s="18">
        <v>1</v>
      </c>
      <c r="EO131" s="18">
        <v>1</v>
      </c>
      <c r="EP131" s="18">
        <v>0</v>
      </c>
      <c r="EQ131" s="18">
        <v>4</v>
      </c>
      <c r="ES131" s="18" t="s">
        <v>1467</v>
      </c>
      <c r="ET131" s="18">
        <v>5000</v>
      </c>
      <c r="EU131" s="18" t="s">
        <v>1300</v>
      </c>
      <c r="EX131" s="18">
        <v>20</v>
      </c>
      <c r="EY131" s="18">
        <v>3</v>
      </c>
      <c r="EZ131" s="18">
        <v>0</v>
      </c>
      <c r="FA131" s="18">
        <v>60</v>
      </c>
      <c r="FB131" s="18">
        <v>1000</v>
      </c>
      <c r="FD131" s="18" t="s">
        <v>1467</v>
      </c>
      <c r="FE131" s="18">
        <v>3500</v>
      </c>
      <c r="FF131" s="18" t="s">
        <v>1305</v>
      </c>
      <c r="FI131" s="18">
        <v>30</v>
      </c>
      <c r="FJ131" s="18">
        <v>3</v>
      </c>
      <c r="FK131" s="18">
        <v>0</v>
      </c>
      <c r="FL131" s="18">
        <v>30</v>
      </c>
      <c r="FM131" s="18">
        <v>500</v>
      </c>
      <c r="FO131" s="18" t="s">
        <v>1467</v>
      </c>
      <c r="FP131" s="18">
        <v>1700</v>
      </c>
      <c r="FQ131" s="18" t="s">
        <v>1305</v>
      </c>
      <c r="FT131" s="18">
        <v>30</v>
      </c>
      <c r="FU131" s="18">
        <v>3</v>
      </c>
      <c r="FV131" s="18">
        <v>0</v>
      </c>
      <c r="FW131" s="18">
        <v>500</v>
      </c>
      <c r="FX131" s="18">
        <v>1000</v>
      </c>
      <c r="FZ131" s="18" t="s">
        <v>1467</v>
      </c>
      <c r="GA131" s="18">
        <v>2000</v>
      </c>
      <c r="GB131" s="18" t="s">
        <v>1305</v>
      </c>
      <c r="GE131" s="18">
        <v>18</v>
      </c>
      <c r="GF131" s="18">
        <v>3</v>
      </c>
      <c r="GG131" s="18">
        <v>0</v>
      </c>
      <c r="GH131" s="18">
        <v>200</v>
      </c>
      <c r="GI131" s="18">
        <v>800</v>
      </c>
      <c r="GK131" s="18" t="s">
        <v>1314</v>
      </c>
      <c r="HH131" s="18" t="s">
        <v>1333</v>
      </c>
      <c r="HI131" s="18">
        <v>1</v>
      </c>
      <c r="HJ131" s="18">
        <v>0</v>
      </c>
      <c r="HK131" s="18">
        <v>0</v>
      </c>
      <c r="HL131" s="18">
        <v>0</v>
      </c>
      <c r="JB131" s="18" t="s">
        <v>2020</v>
      </c>
      <c r="JC131" s="18">
        <v>1</v>
      </c>
      <c r="JD131" s="18">
        <v>1</v>
      </c>
      <c r="JE131" s="18">
        <v>1</v>
      </c>
      <c r="JF131" s="18">
        <v>1</v>
      </c>
      <c r="JG131" s="18">
        <v>1</v>
      </c>
      <c r="JH131" s="18">
        <v>1</v>
      </c>
      <c r="JI131" s="18">
        <v>1</v>
      </c>
      <c r="JJ131" s="18">
        <v>1</v>
      </c>
      <c r="JK131" s="18">
        <v>1</v>
      </c>
      <c r="JL131" s="18">
        <v>1</v>
      </c>
      <c r="JM131" s="18">
        <v>1</v>
      </c>
      <c r="JN131" s="18">
        <v>1</v>
      </c>
      <c r="JO131" s="18">
        <v>1</v>
      </c>
      <c r="JP131" s="18">
        <v>1</v>
      </c>
      <c r="JQ131" s="18">
        <v>0</v>
      </c>
      <c r="JR131" s="18">
        <v>0</v>
      </c>
      <c r="JS131" s="18">
        <v>14</v>
      </c>
      <c r="JT131" s="18">
        <v>21</v>
      </c>
      <c r="JV131" s="18" t="s">
        <v>1467</v>
      </c>
      <c r="JW131" s="18">
        <v>500</v>
      </c>
      <c r="JX131" s="18" t="s">
        <v>1305</v>
      </c>
      <c r="KA131" s="18">
        <v>3</v>
      </c>
      <c r="KB131" s="18">
        <v>1</v>
      </c>
      <c r="KC131" s="18">
        <v>0</v>
      </c>
      <c r="KD131" s="18">
        <v>60</v>
      </c>
      <c r="KE131" s="18">
        <v>90</v>
      </c>
      <c r="KG131" s="18" t="s">
        <v>1467</v>
      </c>
      <c r="KH131" s="18" t="s">
        <v>1306</v>
      </c>
      <c r="KI131" s="18">
        <v>1</v>
      </c>
      <c r="KJ131" s="18">
        <v>0</v>
      </c>
      <c r="KK131" s="18">
        <v>6000</v>
      </c>
      <c r="KM131" s="18" t="s">
        <v>1300</v>
      </c>
      <c r="KP131" s="18">
        <v>15</v>
      </c>
      <c r="KQ131" s="18">
        <v>3</v>
      </c>
      <c r="KR131" s="18">
        <v>0</v>
      </c>
      <c r="KS131" s="18">
        <v>40</v>
      </c>
      <c r="KT131" s="18">
        <v>1000</v>
      </c>
      <c r="KV131" s="18" t="s">
        <v>1467</v>
      </c>
      <c r="KW131" s="18" t="s">
        <v>2013</v>
      </c>
      <c r="KX131" s="18">
        <v>0</v>
      </c>
      <c r="KY131" s="18">
        <v>1</v>
      </c>
      <c r="KZ131" s="18">
        <v>0</v>
      </c>
      <c r="LB131" s="18">
        <v>27500</v>
      </c>
      <c r="LD131" s="18" t="s">
        <v>1300</v>
      </c>
      <c r="LG131" s="18">
        <v>20</v>
      </c>
      <c r="LH131" s="18">
        <v>3</v>
      </c>
      <c r="LI131" s="18">
        <v>0</v>
      </c>
      <c r="LJ131" s="18">
        <v>12</v>
      </c>
      <c r="LK131" s="18">
        <v>200</v>
      </c>
      <c r="LM131" s="18" t="s">
        <v>1467</v>
      </c>
      <c r="LN131" s="18">
        <v>6500</v>
      </c>
      <c r="LO131" s="18" t="s">
        <v>1300</v>
      </c>
      <c r="LR131" s="18">
        <v>14</v>
      </c>
      <c r="LS131" s="18">
        <v>3</v>
      </c>
      <c r="LT131" s="18">
        <v>0</v>
      </c>
      <c r="LU131" s="18">
        <v>60</v>
      </c>
      <c r="LV131" s="18">
        <v>1500</v>
      </c>
      <c r="LX131" s="18" t="s">
        <v>1467</v>
      </c>
      <c r="LY131" s="18">
        <v>5000</v>
      </c>
      <c r="LZ131" s="18" t="s">
        <v>1300</v>
      </c>
      <c r="MC131" s="18">
        <v>14</v>
      </c>
      <c r="MD131" s="18">
        <v>3</v>
      </c>
      <c r="ME131" s="18">
        <v>0</v>
      </c>
      <c r="MF131" s="18">
        <v>48</v>
      </c>
      <c r="MG131" s="18">
        <v>2000</v>
      </c>
      <c r="MI131" s="18" t="s">
        <v>1467</v>
      </c>
      <c r="MJ131" s="18">
        <v>300</v>
      </c>
      <c r="MK131" s="18" t="s">
        <v>1305</v>
      </c>
      <c r="MN131" s="18">
        <v>15</v>
      </c>
      <c r="MO131" s="18">
        <v>3</v>
      </c>
      <c r="MP131" s="18">
        <v>0</v>
      </c>
      <c r="MQ131" s="18">
        <v>100</v>
      </c>
      <c r="MR131" s="18">
        <v>1000</v>
      </c>
      <c r="MT131" s="18" t="s">
        <v>1467</v>
      </c>
      <c r="MU131" s="18">
        <v>150</v>
      </c>
      <c r="MV131" s="18" t="s">
        <v>1300</v>
      </c>
      <c r="MY131" s="18">
        <v>20</v>
      </c>
      <c r="MZ131" s="18">
        <v>3</v>
      </c>
      <c r="NA131" s="18">
        <v>0</v>
      </c>
      <c r="NB131" s="18">
        <v>60</v>
      </c>
      <c r="NC131" s="18">
        <v>3000</v>
      </c>
      <c r="NE131" s="18" t="s">
        <v>1467</v>
      </c>
      <c r="NF131" s="18" t="s">
        <v>1374</v>
      </c>
      <c r="NG131" s="18">
        <v>0</v>
      </c>
      <c r="NH131" s="18">
        <v>0</v>
      </c>
      <c r="NI131" s="18">
        <v>1</v>
      </c>
      <c r="NL131" s="18">
        <v>1500</v>
      </c>
      <c r="NM131" s="18" t="s">
        <v>1305</v>
      </c>
      <c r="NP131" s="18">
        <v>30</v>
      </c>
      <c r="NQ131" s="18">
        <v>3</v>
      </c>
      <c r="NR131" s="18">
        <v>0</v>
      </c>
      <c r="NS131" s="18">
        <v>40</v>
      </c>
      <c r="NT131" s="18">
        <v>500</v>
      </c>
      <c r="NV131" s="18" t="s">
        <v>1467</v>
      </c>
      <c r="NW131" s="18">
        <v>1000</v>
      </c>
      <c r="NX131" s="18" t="s">
        <v>1305</v>
      </c>
      <c r="OA131" s="18">
        <v>20</v>
      </c>
      <c r="OB131" s="18">
        <v>3</v>
      </c>
      <c r="OC131" s="18">
        <v>0</v>
      </c>
      <c r="OD131" s="18">
        <v>30</v>
      </c>
      <c r="OE131" s="18">
        <v>7000</v>
      </c>
      <c r="OG131" s="18" t="s">
        <v>1467</v>
      </c>
      <c r="OH131" s="18">
        <v>3000</v>
      </c>
      <c r="OI131" s="18" t="s">
        <v>1305</v>
      </c>
      <c r="OL131" s="18">
        <v>15</v>
      </c>
      <c r="OM131" s="18">
        <v>3</v>
      </c>
      <c r="ON131" s="18">
        <v>0</v>
      </c>
      <c r="OO131" s="18">
        <v>30</v>
      </c>
      <c r="OP131" s="18">
        <v>1000</v>
      </c>
      <c r="OR131" s="18" t="s">
        <v>1467</v>
      </c>
      <c r="OS131" s="18">
        <v>2000</v>
      </c>
      <c r="OT131" s="18" t="s">
        <v>1305</v>
      </c>
      <c r="OW131" s="18">
        <v>15</v>
      </c>
      <c r="OX131" s="18">
        <v>3</v>
      </c>
      <c r="OY131" s="18">
        <v>0</v>
      </c>
      <c r="OZ131" s="18">
        <v>40</v>
      </c>
      <c r="PA131" s="18">
        <v>8000</v>
      </c>
      <c r="PC131" s="18" t="s">
        <v>1467</v>
      </c>
      <c r="PD131" s="18">
        <v>2000</v>
      </c>
      <c r="PE131" s="18" t="s">
        <v>1305</v>
      </c>
      <c r="PH131" s="18">
        <v>30</v>
      </c>
      <c r="PI131" s="18">
        <v>3</v>
      </c>
      <c r="PJ131" s="18">
        <v>0</v>
      </c>
      <c r="PK131" s="18">
        <v>20</v>
      </c>
      <c r="PL131" s="18">
        <v>1000</v>
      </c>
      <c r="PN131" s="18" t="s">
        <v>1467</v>
      </c>
      <c r="PO131" s="18">
        <v>1500</v>
      </c>
      <c r="PP131" s="18" t="s">
        <v>1305</v>
      </c>
      <c r="PS131" s="18">
        <v>15</v>
      </c>
      <c r="PT131" s="18">
        <v>3</v>
      </c>
      <c r="PU131" s="18">
        <v>0</v>
      </c>
      <c r="PV131" s="18">
        <v>60</v>
      </c>
      <c r="PW131" s="18">
        <v>90</v>
      </c>
      <c r="PY131" s="18" t="s">
        <v>1467</v>
      </c>
      <c r="PZ131" s="18" t="s">
        <v>1294</v>
      </c>
      <c r="QA131" s="18">
        <v>3000</v>
      </c>
      <c r="QD131" s="18" t="s">
        <v>1305</v>
      </c>
      <c r="QG131" s="18">
        <v>14</v>
      </c>
      <c r="QH131" s="18">
        <v>3</v>
      </c>
      <c r="QI131" s="18">
        <v>0</v>
      </c>
      <c r="QJ131" s="18">
        <v>400</v>
      </c>
      <c r="QK131" s="18">
        <v>5000</v>
      </c>
      <c r="QX131" s="18" t="s">
        <v>1314</v>
      </c>
      <c r="SF131" s="18" t="s">
        <v>1324</v>
      </c>
      <c r="SG131" s="18">
        <v>0</v>
      </c>
      <c r="SH131" s="18">
        <v>1</v>
      </c>
      <c r="SI131" s="18">
        <v>0</v>
      </c>
      <c r="SJ131" s="18">
        <v>0</v>
      </c>
      <c r="SK131" s="18" t="s">
        <v>2021</v>
      </c>
      <c r="SL131" s="18">
        <v>0</v>
      </c>
      <c r="SM131" s="18">
        <v>0</v>
      </c>
      <c r="SN131" s="18">
        <v>0</v>
      </c>
      <c r="SO131" s="18">
        <v>1</v>
      </c>
      <c r="SP131" s="18">
        <v>1</v>
      </c>
      <c r="SQ131" s="18">
        <v>0</v>
      </c>
      <c r="SR131" s="18">
        <v>1</v>
      </c>
      <c r="SS131" s="18">
        <v>0</v>
      </c>
      <c r="ST131" s="18">
        <v>1</v>
      </c>
      <c r="SU131" s="18">
        <v>1</v>
      </c>
      <c r="SV131" s="18">
        <v>0</v>
      </c>
      <c r="SW131" s="18">
        <v>0</v>
      </c>
      <c r="SX131" s="18">
        <v>1</v>
      </c>
      <c r="SY131" s="18">
        <v>0</v>
      </c>
      <c r="SZ131" s="18">
        <v>0</v>
      </c>
      <c r="TA131" s="18">
        <v>0</v>
      </c>
      <c r="TB131" s="18" t="s">
        <v>1447</v>
      </c>
      <c r="TC131" s="18">
        <v>1</v>
      </c>
      <c r="TD131" s="18">
        <v>0</v>
      </c>
      <c r="TE131" s="18">
        <v>0</v>
      </c>
      <c r="TF131" s="18">
        <v>0</v>
      </c>
      <c r="TG131" s="18">
        <v>0</v>
      </c>
      <c r="TH131" s="18">
        <v>1</v>
      </c>
      <c r="TI131" s="18">
        <v>0</v>
      </c>
      <c r="TJ131" s="18">
        <v>0</v>
      </c>
      <c r="TK131" s="18">
        <v>0</v>
      </c>
      <c r="TL131" s="18">
        <v>0</v>
      </c>
      <c r="TM131" s="18">
        <v>0</v>
      </c>
      <c r="TN131" s="18">
        <v>0</v>
      </c>
      <c r="AQG131" s="18" t="s">
        <v>1372</v>
      </c>
      <c r="AQH131" s="18">
        <v>1</v>
      </c>
      <c r="AQI131" s="18">
        <v>0</v>
      </c>
      <c r="AQJ131" s="18">
        <v>0</v>
      </c>
      <c r="AQK131" s="18">
        <v>0</v>
      </c>
      <c r="AQL131" s="18">
        <v>0</v>
      </c>
      <c r="AQM131" s="18">
        <v>0</v>
      </c>
      <c r="AQN131" s="18">
        <v>0</v>
      </c>
      <c r="AQO131" s="18">
        <v>0</v>
      </c>
      <c r="AQP131" s="18">
        <v>0</v>
      </c>
      <c r="AQQ131" s="18">
        <v>0</v>
      </c>
      <c r="AQS131" s="18" t="s">
        <v>1825</v>
      </c>
      <c r="AQT131" s="18">
        <v>0</v>
      </c>
      <c r="AQU131" s="18">
        <v>0</v>
      </c>
      <c r="AQV131" s="18">
        <v>1</v>
      </c>
      <c r="AQW131" s="18">
        <v>1</v>
      </c>
      <c r="AQX131" s="18">
        <v>0</v>
      </c>
      <c r="AQY131" s="18">
        <v>0</v>
      </c>
      <c r="AQZ131" s="18">
        <v>0</v>
      </c>
      <c r="ARA131" s="18">
        <v>0</v>
      </c>
      <c r="ARB131" s="18">
        <v>0</v>
      </c>
      <c r="ARC131" s="18">
        <v>0</v>
      </c>
      <c r="ARD131" s="18">
        <v>0</v>
      </c>
      <c r="ARF131" s="18" t="s">
        <v>1328</v>
      </c>
      <c r="ARG131" s="18" t="s">
        <v>1437</v>
      </c>
      <c r="ARH131" s="18">
        <v>0</v>
      </c>
      <c r="ARI131" s="18">
        <v>0</v>
      </c>
      <c r="ARJ131" s="18">
        <v>1</v>
      </c>
      <c r="ARK131" s="18">
        <v>0</v>
      </c>
      <c r="ARL131" s="18">
        <v>0</v>
      </c>
      <c r="ARM131" s="18">
        <v>0</v>
      </c>
      <c r="ARO131" s="18" t="s">
        <v>1372</v>
      </c>
      <c r="ARP131" s="18">
        <v>1</v>
      </c>
      <c r="ARQ131" s="18">
        <v>0</v>
      </c>
      <c r="ARR131" s="18">
        <v>0</v>
      </c>
      <c r="ARS131" s="18">
        <v>0</v>
      </c>
      <c r="ART131" s="18">
        <v>0</v>
      </c>
      <c r="ARU131" s="18">
        <v>0</v>
      </c>
      <c r="ARV131" s="18">
        <v>0</v>
      </c>
      <c r="ARW131" s="18">
        <v>0</v>
      </c>
      <c r="ARX131" s="18">
        <v>0</v>
      </c>
      <c r="ARY131" s="18">
        <v>0</v>
      </c>
      <c r="ASB131" s="18" t="s">
        <v>1383</v>
      </c>
      <c r="ASC131" s="18" t="s">
        <v>1372</v>
      </c>
      <c r="ASD131" s="18">
        <v>1</v>
      </c>
      <c r="ASE131" s="18">
        <v>0</v>
      </c>
      <c r="ASF131" s="18">
        <v>0</v>
      </c>
      <c r="ASG131" s="18">
        <v>0</v>
      </c>
      <c r="ASH131" s="18">
        <v>0</v>
      </c>
      <c r="ASI131" s="18">
        <v>0</v>
      </c>
      <c r="ASJ131" s="18">
        <v>0</v>
      </c>
      <c r="ASK131" s="18">
        <v>0</v>
      </c>
      <c r="ASL131" s="18">
        <v>0</v>
      </c>
      <c r="ASN131" s="18" t="s">
        <v>1372</v>
      </c>
      <c r="ASO131" s="18">
        <v>1</v>
      </c>
      <c r="ASP131" s="18">
        <v>0</v>
      </c>
      <c r="ASQ131" s="18">
        <v>0</v>
      </c>
      <c r="ASR131" s="18">
        <v>0</v>
      </c>
      <c r="ASS131" s="18">
        <v>0</v>
      </c>
      <c r="AST131" s="18">
        <v>0</v>
      </c>
      <c r="ASU131" s="18">
        <v>0</v>
      </c>
      <c r="ASV131" s="18">
        <v>0</v>
      </c>
      <c r="ASW131" s="18">
        <v>0</v>
      </c>
      <c r="ASX131" s="18">
        <v>0</v>
      </c>
      <c r="ASZ131" s="18" t="s">
        <v>1372</v>
      </c>
      <c r="ATA131" s="18">
        <v>1</v>
      </c>
      <c r="ATB131" s="18">
        <v>0</v>
      </c>
      <c r="ATC131" s="18">
        <v>0</v>
      </c>
      <c r="ATD131" s="18">
        <v>0</v>
      </c>
      <c r="ATE131" s="18">
        <v>0</v>
      </c>
      <c r="ATF131" s="18">
        <v>0</v>
      </c>
      <c r="ATG131" s="18">
        <v>0</v>
      </c>
      <c r="ATH131" s="18">
        <v>0</v>
      </c>
      <c r="ATI131" s="18">
        <v>0</v>
      </c>
      <c r="ATK131" s="18" t="s">
        <v>1372</v>
      </c>
      <c r="ATL131" s="18">
        <v>1</v>
      </c>
      <c r="ATM131" s="18">
        <v>0</v>
      </c>
      <c r="ATN131" s="18">
        <v>0</v>
      </c>
      <c r="ATO131" s="18">
        <v>0</v>
      </c>
      <c r="ATP131" s="18">
        <v>0</v>
      </c>
      <c r="ATQ131" s="18">
        <v>0</v>
      </c>
      <c r="ATR131" s="18">
        <v>0</v>
      </c>
      <c r="ATS131" s="18">
        <v>0</v>
      </c>
      <c r="ATT131" s="18">
        <v>0</v>
      </c>
      <c r="ATV131" s="18" t="s">
        <v>1790</v>
      </c>
      <c r="ATZ131" s="18" t="s">
        <v>1790</v>
      </c>
      <c r="AUD131" s="18" t="s">
        <v>1391</v>
      </c>
      <c r="AUF131" s="18" t="s">
        <v>1391</v>
      </c>
      <c r="AUI131" s="18">
        <v>434818198</v>
      </c>
      <c r="AUJ131" s="144">
        <v>45078.612696759257</v>
      </c>
      <c r="AUM131" s="18" t="s">
        <v>1319</v>
      </c>
      <c r="AUN131" s="18" t="s">
        <v>1320</v>
      </c>
      <c r="AUO131" s="18" t="s">
        <v>1321</v>
      </c>
    </row>
    <row r="132" spans="1:534 1125:1237">
      <c r="A132" s="18">
        <v>131</v>
      </c>
      <c r="B132" s="18" t="s">
        <v>2022</v>
      </c>
      <c r="C132" s="144">
        <v>45078</v>
      </c>
      <c r="D132" s="18" t="s">
        <v>2006</v>
      </c>
      <c r="E132" s="18" t="s">
        <v>2019</v>
      </c>
      <c r="F132" s="144">
        <v>45078.467982002323</v>
      </c>
      <c r="G132" s="144">
        <v>45078.503158460648</v>
      </c>
      <c r="H132" s="18" t="s">
        <v>1286</v>
      </c>
      <c r="K132" s="18" t="s">
        <v>1777</v>
      </c>
      <c r="L132" s="144">
        <v>45078</v>
      </c>
      <c r="M132" s="18" t="s">
        <v>1366</v>
      </c>
      <c r="N132" s="18" t="s">
        <v>1459</v>
      </c>
      <c r="O132" s="18" t="s">
        <v>2008</v>
      </c>
      <c r="P132" s="18" t="s">
        <v>1291</v>
      </c>
      <c r="S132" s="18" t="s">
        <v>1781</v>
      </c>
      <c r="T132" s="18" t="s">
        <v>2009</v>
      </c>
      <c r="V132" s="18" t="s">
        <v>1294</v>
      </c>
      <c r="X132" s="18" t="s">
        <v>1485</v>
      </c>
      <c r="AA132" s="18" t="s">
        <v>1296</v>
      </c>
      <c r="AB132" s="18">
        <v>1</v>
      </c>
      <c r="AC132" s="18">
        <v>1</v>
      </c>
      <c r="AD132" s="18">
        <v>1</v>
      </c>
      <c r="AE132" s="18">
        <v>0</v>
      </c>
      <c r="AF132" s="18">
        <v>3</v>
      </c>
      <c r="AH132" s="18" t="s">
        <v>1467</v>
      </c>
      <c r="AI132" s="18">
        <v>1300</v>
      </c>
      <c r="AJ132" s="18" t="s">
        <v>1305</v>
      </c>
      <c r="AM132" s="18">
        <v>15</v>
      </c>
      <c r="AN132" s="18">
        <v>3</v>
      </c>
      <c r="AO132" s="18">
        <v>0</v>
      </c>
      <c r="AP132" s="18">
        <v>53</v>
      </c>
      <c r="AQ132" s="18">
        <v>400</v>
      </c>
      <c r="AS132" s="18" t="s">
        <v>1467</v>
      </c>
      <c r="AT132" s="18" t="s">
        <v>1299</v>
      </c>
      <c r="AU132" s="18">
        <v>1</v>
      </c>
      <c r="AV132" s="18">
        <v>1</v>
      </c>
      <c r="AW132" s="18">
        <v>1400</v>
      </c>
      <c r="AX132" s="18">
        <v>1800</v>
      </c>
      <c r="AY132" s="18" t="s">
        <v>1305</v>
      </c>
      <c r="BB132" s="18">
        <v>15</v>
      </c>
      <c r="BC132" s="18">
        <v>3</v>
      </c>
      <c r="BD132" s="18">
        <v>0</v>
      </c>
      <c r="BE132" s="18">
        <v>20</v>
      </c>
      <c r="BF132" s="18">
        <v>300</v>
      </c>
      <c r="BH132" s="18" t="s">
        <v>1467</v>
      </c>
      <c r="BI132" s="18" t="s">
        <v>1499</v>
      </c>
      <c r="BJ132" s="18">
        <v>1</v>
      </c>
      <c r="BK132" s="18">
        <v>1</v>
      </c>
      <c r="BL132" s="18">
        <v>850</v>
      </c>
      <c r="BM132" s="18">
        <v>350</v>
      </c>
      <c r="BN132" s="18" t="s">
        <v>1305</v>
      </c>
      <c r="BQ132" s="18">
        <v>15</v>
      </c>
      <c r="BR132" s="18">
        <v>3</v>
      </c>
      <c r="BS132" s="18">
        <v>0</v>
      </c>
      <c r="BT132" s="18">
        <v>300</v>
      </c>
      <c r="BU132" s="18">
        <v>1500</v>
      </c>
      <c r="BW132" s="18" t="s">
        <v>1314</v>
      </c>
      <c r="CS132" s="18" t="s">
        <v>1333</v>
      </c>
      <c r="CT132" s="18">
        <v>1</v>
      </c>
      <c r="CU132" s="18">
        <v>0</v>
      </c>
      <c r="CV132" s="18">
        <v>0</v>
      </c>
      <c r="CW132" s="18">
        <v>0</v>
      </c>
      <c r="EK132" s="18" t="s">
        <v>1303</v>
      </c>
      <c r="EL132" s="18">
        <v>1</v>
      </c>
      <c r="EM132" s="18">
        <v>1</v>
      </c>
      <c r="EN132" s="18">
        <v>1</v>
      </c>
      <c r="EO132" s="18">
        <v>1</v>
      </c>
      <c r="EP132" s="18">
        <v>0</v>
      </c>
      <c r="EQ132" s="18">
        <v>4</v>
      </c>
      <c r="ES132" s="18" t="s">
        <v>1467</v>
      </c>
      <c r="ET132" s="18">
        <v>5000</v>
      </c>
      <c r="EU132" s="18" t="s">
        <v>1305</v>
      </c>
      <c r="EX132" s="18">
        <v>15</v>
      </c>
      <c r="EY132" s="18">
        <v>3</v>
      </c>
      <c r="EZ132" s="18">
        <v>0</v>
      </c>
      <c r="FA132" s="18">
        <v>30</v>
      </c>
      <c r="FB132" s="18">
        <v>800</v>
      </c>
      <c r="FD132" s="18" t="s">
        <v>1467</v>
      </c>
      <c r="FE132" s="18">
        <v>3500</v>
      </c>
      <c r="FF132" s="18" t="s">
        <v>1305</v>
      </c>
      <c r="FI132" s="18">
        <v>20</v>
      </c>
      <c r="FJ132" s="18">
        <v>3</v>
      </c>
      <c r="FK132" s="18">
        <v>0</v>
      </c>
      <c r="FL132" s="18">
        <v>50</v>
      </c>
      <c r="FM132" s="18">
        <v>1000</v>
      </c>
      <c r="FO132" s="18" t="s">
        <v>1467</v>
      </c>
      <c r="FP132" s="18">
        <v>1750</v>
      </c>
      <c r="FQ132" s="18" t="s">
        <v>1305</v>
      </c>
      <c r="FT132" s="18">
        <v>30</v>
      </c>
      <c r="FU132" s="18">
        <v>3</v>
      </c>
      <c r="FV132" s="18">
        <v>0</v>
      </c>
      <c r="FW132" s="18">
        <v>60</v>
      </c>
      <c r="FX132" s="18">
        <v>1000</v>
      </c>
      <c r="FZ132" s="18" t="s">
        <v>1467</v>
      </c>
      <c r="GA132" s="18">
        <v>2000</v>
      </c>
      <c r="GB132" s="18" t="s">
        <v>1305</v>
      </c>
      <c r="GE132" s="18">
        <v>15</v>
      </c>
      <c r="GF132" s="18">
        <v>3</v>
      </c>
      <c r="GG132" s="18">
        <v>0</v>
      </c>
      <c r="GH132" s="18">
        <v>150</v>
      </c>
      <c r="GI132" s="18">
        <v>1000</v>
      </c>
      <c r="GK132" s="18" t="s">
        <v>1314</v>
      </c>
      <c r="HH132" s="18" t="s">
        <v>1333</v>
      </c>
      <c r="HI132" s="18">
        <v>1</v>
      </c>
      <c r="HJ132" s="18">
        <v>0</v>
      </c>
      <c r="HK132" s="18">
        <v>0</v>
      </c>
      <c r="HL132" s="18">
        <v>0</v>
      </c>
      <c r="JB132" s="18" t="s">
        <v>1304</v>
      </c>
      <c r="JC132" s="18">
        <v>1</v>
      </c>
      <c r="JD132" s="18">
        <v>1</v>
      </c>
      <c r="JE132" s="18">
        <v>1</v>
      </c>
      <c r="JF132" s="18">
        <v>1</v>
      </c>
      <c r="JG132" s="18">
        <v>1</v>
      </c>
      <c r="JH132" s="18">
        <v>1</v>
      </c>
      <c r="JI132" s="18">
        <v>1</v>
      </c>
      <c r="JJ132" s="18">
        <v>1</v>
      </c>
      <c r="JK132" s="18">
        <v>1</v>
      </c>
      <c r="JL132" s="18">
        <v>1</v>
      </c>
      <c r="JM132" s="18">
        <v>1</v>
      </c>
      <c r="JN132" s="18">
        <v>1</v>
      </c>
      <c r="JO132" s="18">
        <v>1</v>
      </c>
      <c r="JP132" s="18">
        <v>1</v>
      </c>
      <c r="JQ132" s="18">
        <v>1</v>
      </c>
      <c r="JR132" s="18">
        <v>0</v>
      </c>
      <c r="JS132" s="18">
        <v>15</v>
      </c>
      <c r="JT132" s="18">
        <v>22</v>
      </c>
      <c r="JV132" s="18" t="s">
        <v>1467</v>
      </c>
      <c r="JW132" s="18">
        <v>500</v>
      </c>
      <c r="JX132" s="18" t="s">
        <v>1305</v>
      </c>
      <c r="KA132" s="18">
        <v>3</v>
      </c>
      <c r="KB132" s="18">
        <v>1</v>
      </c>
      <c r="KC132" s="18">
        <v>0</v>
      </c>
      <c r="KD132" s="18">
        <v>20</v>
      </c>
      <c r="KE132" s="18">
        <v>90</v>
      </c>
      <c r="KG132" s="18" t="s">
        <v>1467</v>
      </c>
      <c r="KH132" s="18" t="s">
        <v>1504</v>
      </c>
      <c r="KI132" s="18">
        <v>1</v>
      </c>
      <c r="KJ132" s="18">
        <v>1</v>
      </c>
      <c r="KK132" s="18">
        <v>6000</v>
      </c>
      <c r="KL132" s="18">
        <v>300</v>
      </c>
      <c r="KM132" s="18" t="s">
        <v>1305</v>
      </c>
      <c r="KP132" s="18">
        <v>7</v>
      </c>
      <c r="KQ132" s="18">
        <v>5</v>
      </c>
      <c r="KR132" s="18">
        <v>0</v>
      </c>
      <c r="KS132" s="18">
        <v>20</v>
      </c>
      <c r="KT132" s="18">
        <v>80</v>
      </c>
      <c r="KV132" s="18" t="s">
        <v>1467</v>
      </c>
      <c r="KW132" s="18" t="s">
        <v>2013</v>
      </c>
      <c r="KX132" s="18">
        <v>0</v>
      </c>
      <c r="KY132" s="18">
        <v>1</v>
      </c>
      <c r="KZ132" s="18">
        <v>0</v>
      </c>
      <c r="LB132" s="18">
        <v>28000</v>
      </c>
      <c r="LD132" s="18" t="s">
        <v>1300</v>
      </c>
      <c r="LG132" s="18">
        <v>15</v>
      </c>
      <c r="LH132" s="18">
        <v>3</v>
      </c>
      <c r="LI132" s="18">
        <v>0</v>
      </c>
      <c r="LJ132" s="18">
        <v>10</v>
      </c>
      <c r="LK132" s="18">
        <v>90</v>
      </c>
      <c r="LM132" s="18" t="s">
        <v>1467</v>
      </c>
      <c r="LN132" s="18">
        <v>6700</v>
      </c>
      <c r="LO132" s="18" t="s">
        <v>1300</v>
      </c>
      <c r="LR132" s="18">
        <v>14</v>
      </c>
      <c r="LS132" s="18">
        <v>3</v>
      </c>
      <c r="LT132" s="18">
        <v>0</v>
      </c>
      <c r="LU132" s="18">
        <v>40</v>
      </c>
      <c r="LV132" s="18">
        <v>100</v>
      </c>
      <c r="LX132" s="18" t="s">
        <v>1467</v>
      </c>
      <c r="LY132" s="18">
        <v>5500</v>
      </c>
      <c r="LZ132" s="18" t="s">
        <v>1300</v>
      </c>
      <c r="MC132" s="18">
        <v>15</v>
      </c>
      <c r="MD132" s="18">
        <v>3</v>
      </c>
      <c r="ME132" s="18">
        <v>0</v>
      </c>
      <c r="MF132" s="18">
        <v>25</v>
      </c>
      <c r="MG132" s="18">
        <v>150</v>
      </c>
      <c r="MI132" s="18" t="s">
        <v>1467</v>
      </c>
      <c r="MJ132" s="18">
        <v>300</v>
      </c>
      <c r="MK132" s="18" t="s">
        <v>1300</v>
      </c>
      <c r="MN132" s="18">
        <v>15</v>
      </c>
      <c r="MO132" s="18">
        <v>3</v>
      </c>
      <c r="MP132" s="18">
        <v>0</v>
      </c>
      <c r="MQ132" s="18">
        <v>30</v>
      </c>
      <c r="MR132" s="18">
        <v>1000</v>
      </c>
      <c r="MT132" s="18" t="s">
        <v>1467</v>
      </c>
      <c r="MU132" s="18">
        <v>150</v>
      </c>
      <c r="MV132" s="18" t="s">
        <v>1300</v>
      </c>
      <c r="MY132" s="18">
        <v>20</v>
      </c>
      <c r="MZ132" s="18">
        <v>3</v>
      </c>
      <c r="NA132" s="18">
        <v>0</v>
      </c>
      <c r="NB132" s="18">
        <v>65</v>
      </c>
      <c r="NC132" s="18">
        <v>2000</v>
      </c>
      <c r="NE132" s="18" t="s">
        <v>1467</v>
      </c>
      <c r="NF132" s="18" t="s">
        <v>1374</v>
      </c>
      <c r="NG132" s="18">
        <v>0</v>
      </c>
      <c r="NH132" s="18">
        <v>0</v>
      </c>
      <c r="NI132" s="18">
        <v>1</v>
      </c>
      <c r="NL132" s="18">
        <v>1500</v>
      </c>
      <c r="NM132" s="18" t="s">
        <v>1300</v>
      </c>
      <c r="NP132" s="18">
        <v>15</v>
      </c>
      <c r="NQ132" s="18">
        <v>3</v>
      </c>
      <c r="NR132" s="18">
        <v>0</v>
      </c>
      <c r="NS132" s="18">
        <v>60</v>
      </c>
      <c r="NT132" s="18">
        <v>2000</v>
      </c>
      <c r="NV132" s="18" t="s">
        <v>1467</v>
      </c>
      <c r="NW132" s="18">
        <v>1200</v>
      </c>
      <c r="NX132" s="18" t="s">
        <v>1305</v>
      </c>
      <c r="OA132" s="18">
        <v>15</v>
      </c>
      <c r="OB132" s="18">
        <v>3</v>
      </c>
      <c r="OC132" s="18">
        <v>0</v>
      </c>
      <c r="OD132" s="18">
        <v>50</v>
      </c>
      <c r="OE132" s="18">
        <v>800</v>
      </c>
      <c r="OG132" s="18" t="s">
        <v>1467</v>
      </c>
      <c r="OH132" s="18">
        <v>3000</v>
      </c>
      <c r="OI132" s="18" t="s">
        <v>1300</v>
      </c>
      <c r="OL132" s="18">
        <v>20</v>
      </c>
      <c r="OM132" s="18">
        <v>3</v>
      </c>
      <c r="ON132" s="18">
        <v>0</v>
      </c>
      <c r="OO132" s="18">
        <v>30</v>
      </c>
      <c r="OP132" s="18">
        <v>600</v>
      </c>
      <c r="OR132" s="18" t="s">
        <v>1467</v>
      </c>
      <c r="OS132" s="18">
        <v>2000</v>
      </c>
      <c r="OT132" s="18" t="s">
        <v>1300</v>
      </c>
      <c r="OW132" s="18">
        <v>30</v>
      </c>
      <c r="OX132" s="18">
        <v>3</v>
      </c>
      <c r="OY132" s="18">
        <v>0</v>
      </c>
      <c r="OZ132" s="18">
        <v>20</v>
      </c>
      <c r="PA132" s="18">
        <v>1000</v>
      </c>
      <c r="PC132" s="18" t="s">
        <v>1467</v>
      </c>
      <c r="PD132" s="18">
        <v>2000</v>
      </c>
      <c r="PE132" s="18" t="s">
        <v>1300</v>
      </c>
      <c r="PH132" s="18">
        <v>30</v>
      </c>
      <c r="PI132" s="18">
        <v>3</v>
      </c>
      <c r="PJ132" s="18">
        <v>0</v>
      </c>
      <c r="PK132" s="18">
        <v>20</v>
      </c>
      <c r="PL132" s="18">
        <v>2000</v>
      </c>
      <c r="PN132" s="18" t="s">
        <v>1467</v>
      </c>
      <c r="PO132" s="18">
        <v>1700</v>
      </c>
      <c r="PP132" s="18" t="s">
        <v>1300</v>
      </c>
      <c r="PS132" s="18">
        <v>20</v>
      </c>
      <c r="PT132" s="18">
        <v>3</v>
      </c>
      <c r="PU132" s="18">
        <v>0</v>
      </c>
      <c r="PV132" s="18">
        <v>28</v>
      </c>
      <c r="PW132" s="18">
        <v>100</v>
      </c>
      <c r="PY132" s="18" t="s">
        <v>1467</v>
      </c>
      <c r="PZ132" s="18" t="s">
        <v>1294</v>
      </c>
      <c r="QA132" s="18">
        <v>3000</v>
      </c>
      <c r="QD132" s="18" t="s">
        <v>1300</v>
      </c>
      <c r="QG132" s="18">
        <v>15</v>
      </c>
      <c r="QH132" s="18">
        <v>3</v>
      </c>
      <c r="QI132" s="18">
        <v>0</v>
      </c>
      <c r="QJ132" s="18">
        <v>50</v>
      </c>
      <c r="QK132" s="18">
        <v>2000</v>
      </c>
      <c r="QM132" s="18" t="s">
        <v>1467</v>
      </c>
      <c r="QN132" s="18">
        <v>300</v>
      </c>
      <c r="QO132" s="18" t="s">
        <v>1300</v>
      </c>
      <c r="QR132" s="18">
        <v>20</v>
      </c>
      <c r="QS132" s="18">
        <v>3</v>
      </c>
      <c r="QT132" s="18">
        <v>0</v>
      </c>
      <c r="QU132" s="18">
        <v>60</v>
      </c>
      <c r="QV132" s="18">
        <v>3000</v>
      </c>
      <c r="QX132" s="18" t="s">
        <v>1314</v>
      </c>
      <c r="SF132" s="18" t="s">
        <v>1333</v>
      </c>
      <c r="SG132" s="18">
        <v>1</v>
      </c>
      <c r="SH132" s="18">
        <v>0</v>
      </c>
      <c r="SI132" s="18">
        <v>0</v>
      </c>
      <c r="SJ132" s="18">
        <v>0</v>
      </c>
      <c r="AQG132" s="18" t="s">
        <v>1372</v>
      </c>
      <c r="AQH132" s="18">
        <v>1</v>
      </c>
      <c r="AQI132" s="18">
        <v>0</v>
      </c>
      <c r="AQJ132" s="18">
        <v>0</v>
      </c>
      <c r="AQK132" s="18">
        <v>0</v>
      </c>
      <c r="AQL132" s="18">
        <v>0</v>
      </c>
      <c r="AQM132" s="18">
        <v>0</v>
      </c>
      <c r="AQN132" s="18">
        <v>0</v>
      </c>
      <c r="AQO132" s="18">
        <v>0</v>
      </c>
      <c r="AQP132" s="18">
        <v>0</v>
      </c>
      <c r="AQQ132" s="18">
        <v>0</v>
      </c>
      <c r="AQS132" s="18" t="s">
        <v>1825</v>
      </c>
      <c r="AQT132" s="18">
        <v>0</v>
      </c>
      <c r="AQU132" s="18">
        <v>0</v>
      </c>
      <c r="AQV132" s="18">
        <v>1</v>
      </c>
      <c r="AQW132" s="18">
        <v>1</v>
      </c>
      <c r="AQX132" s="18">
        <v>0</v>
      </c>
      <c r="AQY132" s="18">
        <v>0</v>
      </c>
      <c r="AQZ132" s="18">
        <v>0</v>
      </c>
      <c r="ARA132" s="18">
        <v>0</v>
      </c>
      <c r="ARB132" s="18">
        <v>0</v>
      </c>
      <c r="ARC132" s="18">
        <v>0</v>
      </c>
      <c r="ARD132" s="18">
        <v>0</v>
      </c>
      <c r="ARF132" s="18" t="s">
        <v>1658</v>
      </c>
      <c r="ARG132" s="18" t="s">
        <v>1314</v>
      </c>
      <c r="ARH132" s="18">
        <v>1</v>
      </c>
      <c r="ARI132" s="18">
        <v>0</v>
      </c>
      <c r="ARJ132" s="18">
        <v>0</v>
      </c>
      <c r="ARK132" s="18">
        <v>0</v>
      </c>
      <c r="ARL132" s="18">
        <v>0</v>
      </c>
      <c r="ARM132" s="18">
        <v>0</v>
      </c>
      <c r="ARO132" s="18" t="s">
        <v>1372</v>
      </c>
      <c r="ARP132" s="18">
        <v>1</v>
      </c>
      <c r="ARQ132" s="18">
        <v>0</v>
      </c>
      <c r="ARR132" s="18">
        <v>0</v>
      </c>
      <c r="ARS132" s="18">
        <v>0</v>
      </c>
      <c r="ART132" s="18">
        <v>0</v>
      </c>
      <c r="ARU132" s="18">
        <v>0</v>
      </c>
      <c r="ARV132" s="18">
        <v>0</v>
      </c>
      <c r="ARW132" s="18">
        <v>0</v>
      </c>
      <c r="ARX132" s="18">
        <v>0</v>
      </c>
      <c r="ARY132" s="18">
        <v>0</v>
      </c>
      <c r="ASB132" s="18" t="s">
        <v>1383</v>
      </c>
      <c r="ASC132" s="18" t="s">
        <v>1372</v>
      </c>
      <c r="ASD132" s="18">
        <v>1</v>
      </c>
      <c r="ASE132" s="18">
        <v>0</v>
      </c>
      <c r="ASF132" s="18">
        <v>0</v>
      </c>
      <c r="ASG132" s="18">
        <v>0</v>
      </c>
      <c r="ASH132" s="18">
        <v>0</v>
      </c>
      <c r="ASI132" s="18">
        <v>0</v>
      </c>
      <c r="ASJ132" s="18">
        <v>0</v>
      </c>
      <c r="ASK132" s="18">
        <v>0</v>
      </c>
      <c r="ASL132" s="18">
        <v>0</v>
      </c>
      <c r="ASN132" s="18" t="s">
        <v>1372</v>
      </c>
      <c r="ASO132" s="18">
        <v>1</v>
      </c>
      <c r="ASP132" s="18">
        <v>0</v>
      </c>
      <c r="ASQ132" s="18">
        <v>0</v>
      </c>
      <c r="ASR132" s="18">
        <v>0</v>
      </c>
      <c r="ASS132" s="18">
        <v>0</v>
      </c>
      <c r="AST132" s="18">
        <v>0</v>
      </c>
      <c r="ASU132" s="18">
        <v>0</v>
      </c>
      <c r="ASV132" s="18">
        <v>0</v>
      </c>
      <c r="ASW132" s="18">
        <v>0</v>
      </c>
      <c r="ASX132" s="18">
        <v>0</v>
      </c>
      <c r="ASZ132" s="18" t="s">
        <v>1372</v>
      </c>
      <c r="ATA132" s="18">
        <v>1</v>
      </c>
      <c r="ATB132" s="18">
        <v>0</v>
      </c>
      <c r="ATC132" s="18">
        <v>0</v>
      </c>
      <c r="ATD132" s="18">
        <v>0</v>
      </c>
      <c r="ATE132" s="18">
        <v>0</v>
      </c>
      <c r="ATF132" s="18">
        <v>0</v>
      </c>
      <c r="ATG132" s="18">
        <v>0</v>
      </c>
      <c r="ATH132" s="18">
        <v>0</v>
      </c>
      <c r="ATI132" s="18">
        <v>0</v>
      </c>
      <c r="ATK132" s="18" t="s">
        <v>1372</v>
      </c>
      <c r="ATL132" s="18">
        <v>1</v>
      </c>
      <c r="ATM132" s="18">
        <v>0</v>
      </c>
      <c r="ATN132" s="18">
        <v>0</v>
      </c>
      <c r="ATO132" s="18">
        <v>0</v>
      </c>
      <c r="ATP132" s="18">
        <v>0</v>
      </c>
      <c r="ATQ132" s="18">
        <v>0</v>
      </c>
      <c r="ATR132" s="18">
        <v>0</v>
      </c>
      <c r="ATS132" s="18">
        <v>0</v>
      </c>
      <c r="ATT132" s="18">
        <v>0</v>
      </c>
      <c r="ATV132" s="18" t="s">
        <v>1790</v>
      </c>
      <c r="ATZ132" s="18" t="s">
        <v>1790</v>
      </c>
      <c r="AUD132" s="18" t="s">
        <v>1391</v>
      </c>
      <c r="AUF132" s="18" t="s">
        <v>1391</v>
      </c>
      <c r="AUI132" s="18">
        <v>434818383</v>
      </c>
      <c r="AUJ132" s="144">
        <v>45078.612870370373</v>
      </c>
      <c r="AUM132" s="18" t="s">
        <v>1319</v>
      </c>
      <c r="AUN132" s="18" t="s">
        <v>1320</v>
      </c>
      <c r="AUO132" s="18" t="s">
        <v>1321</v>
      </c>
    </row>
    <row r="133" spans="1:534 1125:1237">
      <c r="A133" s="18">
        <v>132</v>
      </c>
      <c r="B133" s="18" t="s">
        <v>2023</v>
      </c>
      <c r="C133" s="144">
        <v>45078</v>
      </c>
      <c r="D133" s="18" t="s">
        <v>1618</v>
      </c>
      <c r="E133" s="18" t="s">
        <v>1619</v>
      </c>
      <c r="F133" s="144">
        <v>45078.686470428242</v>
      </c>
      <c r="G133" s="144">
        <v>45078.703465092593</v>
      </c>
      <c r="H133" s="18" t="s">
        <v>1286</v>
      </c>
      <c r="K133" s="18" t="s">
        <v>1620</v>
      </c>
      <c r="L133" s="144">
        <v>45078</v>
      </c>
      <c r="M133" s="18" t="s">
        <v>1288</v>
      </c>
      <c r="N133" s="18" t="s">
        <v>1621</v>
      </c>
      <c r="O133" s="18" t="s">
        <v>1622</v>
      </c>
      <c r="P133" s="18" t="s">
        <v>1291</v>
      </c>
      <c r="S133" s="18" t="s">
        <v>1623</v>
      </c>
      <c r="T133" s="18" t="s">
        <v>1624</v>
      </c>
      <c r="V133" s="18" t="s">
        <v>1294</v>
      </c>
      <c r="X133" s="18" t="s">
        <v>1485</v>
      </c>
      <c r="AA133" s="18" t="s">
        <v>1371</v>
      </c>
      <c r="AB133" s="18">
        <v>1</v>
      </c>
      <c r="AC133" s="18">
        <v>0</v>
      </c>
      <c r="AD133" s="18">
        <v>0</v>
      </c>
      <c r="AE133" s="18">
        <v>0</v>
      </c>
      <c r="AF133" s="18">
        <v>1</v>
      </c>
      <c r="AH133" s="18" t="s">
        <v>1298</v>
      </c>
      <c r="AI133" s="18">
        <v>1750</v>
      </c>
      <c r="AJ133" s="18" t="s">
        <v>1500</v>
      </c>
      <c r="AM133" s="18">
        <v>30</v>
      </c>
      <c r="AN133" s="18">
        <v>45</v>
      </c>
      <c r="AO133" s="18">
        <v>1</v>
      </c>
      <c r="AP133" s="18">
        <v>960</v>
      </c>
      <c r="AQ133" s="18">
        <v>0</v>
      </c>
      <c r="BW133" s="18" t="s">
        <v>1294</v>
      </c>
      <c r="BY133" s="18" t="s">
        <v>1371</v>
      </c>
      <c r="BZ133" s="18">
        <v>1</v>
      </c>
      <c r="CA133" s="18">
        <v>0</v>
      </c>
      <c r="CB133" s="18">
        <v>0</v>
      </c>
      <c r="CC133" s="18">
        <v>0</v>
      </c>
      <c r="CE133" s="18" t="s">
        <v>1376</v>
      </c>
      <c r="CF133" s="18">
        <v>1</v>
      </c>
      <c r="CG133" s="18">
        <v>0</v>
      </c>
      <c r="CH133" s="18">
        <v>0</v>
      </c>
      <c r="CI133" s="18">
        <v>1</v>
      </c>
      <c r="CJ133" s="18">
        <v>0</v>
      </c>
      <c r="CK133" s="18">
        <v>0</v>
      </c>
      <c r="CL133" s="18">
        <v>0</v>
      </c>
      <c r="CM133" s="18">
        <v>0</v>
      </c>
      <c r="CN133" s="18">
        <v>0</v>
      </c>
      <c r="CO133" s="18">
        <v>0</v>
      </c>
      <c r="CP133" s="18">
        <v>0</v>
      </c>
      <c r="CS133" s="18" t="s">
        <v>1324</v>
      </c>
      <c r="CT133" s="18">
        <v>0</v>
      </c>
      <c r="CU133" s="18">
        <v>1</v>
      </c>
      <c r="CV133" s="18">
        <v>0</v>
      </c>
      <c r="CW133" s="18">
        <v>0</v>
      </c>
      <c r="CX133" s="18" t="s">
        <v>1371</v>
      </c>
      <c r="CY133" s="18">
        <v>1</v>
      </c>
      <c r="CZ133" s="18">
        <v>0</v>
      </c>
      <c r="DA133" s="18">
        <v>0</v>
      </c>
      <c r="DB133" s="18">
        <v>0</v>
      </c>
      <c r="DC133" s="18" t="s">
        <v>1435</v>
      </c>
      <c r="DD133" s="18">
        <v>1</v>
      </c>
      <c r="DE133" s="18">
        <v>0</v>
      </c>
      <c r="DF133" s="18">
        <v>0</v>
      </c>
      <c r="DG133" s="18">
        <v>0</v>
      </c>
      <c r="DH133" s="18">
        <v>0</v>
      </c>
      <c r="DI133" s="18">
        <v>0</v>
      </c>
      <c r="DJ133" s="18">
        <v>0</v>
      </c>
      <c r="DK133" s="18">
        <v>0</v>
      </c>
      <c r="DL133" s="18">
        <v>1</v>
      </c>
      <c r="DM133" s="18">
        <v>0</v>
      </c>
      <c r="DN133" s="18">
        <v>0</v>
      </c>
      <c r="DO133" s="18">
        <v>0</v>
      </c>
      <c r="EK133" s="18" t="s">
        <v>1372</v>
      </c>
      <c r="EL133" s="18">
        <v>0</v>
      </c>
      <c r="EM133" s="18">
        <v>0</v>
      </c>
      <c r="EN133" s="18">
        <v>0</v>
      </c>
      <c r="EO133" s="18">
        <v>0</v>
      </c>
      <c r="EP133" s="18">
        <v>1</v>
      </c>
      <c r="EQ133" s="18">
        <v>1</v>
      </c>
      <c r="JB133" s="18" t="s">
        <v>1372</v>
      </c>
      <c r="JC133" s="18">
        <v>0</v>
      </c>
      <c r="JD133" s="18">
        <v>0</v>
      </c>
      <c r="JE133" s="18">
        <v>0</v>
      </c>
      <c r="JF133" s="18">
        <v>0</v>
      </c>
      <c r="JG133" s="18">
        <v>0</v>
      </c>
      <c r="JH133" s="18">
        <v>0</v>
      </c>
      <c r="JI133" s="18">
        <v>0</v>
      </c>
      <c r="JJ133" s="18">
        <v>0</v>
      </c>
      <c r="JK133" s="18">
        <v>0</v>
      </c>
      <c r="JL133" s="18">
        <v>0</v>
      </c>
      <c r="JM133" s="18">
        <v>0</v>
      </c>
      <c r="JN133" s="18">
        <v>0</v>
      </c>
      <c r="JO133" s="18">
        <v>0</v>
      </c>
      <c r="JP133" s="18">
        <v>0</v>
      </c>
      <c r="JQ133" s="18">
        <v>0</v>
      </c>
      <c r="JR133" s="18">
        <v>1</v>
      </c>
      <c r="JS133" s="18">
        <v>1</v>
      </c>
      <c r="JT133" s="18">
        <v>3</v>
      </c>
      <c r="AQG133" s="18" t="s">
        <v>1395</v>
      </c>
      <c r="AQH133" s="18">
        <v>0</v>
      </c>
      <c r="AQI133" s="18">
        <v>0</v>
      </c>
      <c r="AQJ133" s="18">
        <v>1</v>
      </c>
      <c r="AQK133" s="18">
        <v>0</v>
      </c>
      <c r="AQL133" s="18">
        <v>0</v>
      </c>
      <c r="AQM133" s="18">
        <v>0</v>
      </c>
      <c r="AQN133" s="18">
        <v>0</v>
      </c>
      <c r="AQO133" s="18">
        <v>0</v>
      </c>
      <c r="AQP133" s="18">
        <v>0</v>
      </c>
      <c r="AQQ133" s="18">
        <v>0</v>
      </c>
      <c r="AQS133" s="18" t="s">
        <v>1406</v>
      </c>
      <c r="AQT133" s="18">
        <v>0</v>
      </c>
      <c r="AQU133" s="18">
        <v>0</v>
      </c>
      <c r="AQV133" s="18">
        <v>1</v>
      </c>
      <c r="AQW133" s="18">
        <v>0</v>
      </c>
      <c r="AQX133" s="18">
        <v>0</v>
      </c>
      <c r="AQY133" s="18">
        <v>0</v>
      </c>
      <c r="AQZ133" s="18">
        <v>0</v>
      </c>
      <c r="ARA133" s="18">
        <v>0</v>
      </c>
      <c r="ARB133" s="18">
        <v>0</v>
      </c>
      <c r="ARC133" s="18">
        <v>0</v>
      </c>
      <c r="ARD133" s="18">
        <v>0</v>
      </c>
      <c r="ARF133" s="18" t="s">
        <v>1328</v>
      </c>
      <c r="ARG133" s="18" t="s">
        <v>1806</v>
      </c>
      <c r="ARH133" s="18">
        <v>0</v>
      </c>
      <c r="ARI133" s="18">
        <v>1</v>
      </c>
      <c r="ARJ133" s="18">
        <v>0</v>
      </c>
      <c r="ARK133" s="18">
        <v>1</v>
      </c>
      <c r="ARL133" s="18">
        <v>0</v>
      </c>
      <c r="ARM133" s="18">
        <v>0</v>
      </c>
      <c r="ARO133" s="18" t="s">
        <v>1372</v>
      </c>
      <c r="ARP133" s="18">
        <v>1</v>
      </c>
      <c r="ARQ133" s="18">
        <v>0</v>
      </c>
      <c r="ARR133" s="18">
        <v>0</v>
      </c>
      <c r="ARS133" s="18">
        <v>0</v>
      </c>
      <c r="ART133" s="18">
        <v>0</v>
      </c>
      <c r="ARU133" s="18">
        <v>0</v>
      </c>
      <c r="ARV133" s="18">
        <v>0</v>
      </c>
      <c r="ARW133" s="18">
        <v>0</v>
      </c>
      <c r="ARX133" s="18">
        <v>0</v>
      </c>
      <c r="ARY133" s="18">
        <v>0</v>
      </c>
      <c r="ASB133" s="18" t="s">
        <v>1383</v>
      </c>
      <c r="ASC133" s="18" t="s">
        <v>1372</v>
      </c>
      <c r="ASD133" s="18">
        <v>1</v>
      </c>
      <c r="ASE133" s="18">
        <v>0</v>
      </c>
      <c r="ASF133" s="18">
        <v>0</v>
      </c>
      <c r="ASG133" s="18">
        <v>0</v>
      </c>
      <c r="ASH133" s="18">
        <v>0</v>
      </c>
      <c r="ASI133" s="18">
        <v>0</v>
      </c>
      <c r="ASJ133" s="18">
        <v>0</v>
      </c>
      <c r="ASK133" s="18">
        <v>0</v>
      </c>
      <c r="ASL133" s="18">
        <v>0</v>
      </c>
      <c r="ASN133" s="18" t="s">
        <v>1372</v>
      </c>
      <c r="ASO133" s="18">
        <v>1</v>
      </c>
      <c r="ASP133" s="18">
        <v>0</v>
      </c>
      <c r="ASQ133" s="18">
        <v>0</v>
      </c>
      <c r="ASR133" s="18">
        <v>0</v>
      </c>
      <c r="ASS133" s="18">
        <v>0</v>
      </c>
      <c r="AST133" s="18">
        <v>0</v>
      </c>
      <c r="ASU133" s="18">
        <v>0</v>
      </c>
      <c r="ASV133" s="18">
        <v>0</v>
      </c>
      <c r="ASW133" s="18">
        <v>0</v>
      </c>
      <c r="ASX133" s="18">
        <v>0</v>
      </c>
      <c r="ASZ133" s="18" t="s">
        <v>1372</v>
      </c>
      <c r="ATA133" s="18">
        <v>1</v>
      </c>
      <c r="ATB133" s="18">
        <v>0</v>
      </c>
      <c r="ATC133" s="18">
        <v>0</v>
      </c>
      <c r="ATD133" s="18">
        <v>0</v>
      </c>
      <c r="ATE133" s="18">
        <v>0</v>
      </c>
      <c r="ATF133" s="18">
        <v>0</v>
      </c>
      <c r="ATG133" s="18">
        <v>0</v>
      </c>
      <c r="ATH133" s="18">
        <v>0</v>
      </c>
      <c r="ATI133" s="18">
        <v>0</v>
      </c>
      <c r="ATK133" s="18" t="s">
        <v>1669</v>
      </c>
      <c r="ATL133" s="18">
        <v>0</v>
      </c>
      <c r="ATM133" s="18">
        <v>0</v>
      </c>
      <c r="ATN133" s="18">
        <v>0</v>
      </c>
      <c r="ATO133" s="18">
        <v>0</v>
      </c>
      <c r="ATP133" s="18">
        <v>1</v>
      </c>
      <c r="ATQ133" s="18">
        <v>0</v>
      </c>
      <c r="ATR133" s="18">
        <v>1</v>
      </c>
      <c r="ATS133" s="18">
        <v>0</v>
      </c>
      <c r="ATT133" s="18">
        <v>0</v>
      </c>
      <c r="ATV133" s="18" t="s">
        <v>1510</v>
      </c>
      <c r="ATW133" s="18" t="s">
        <v>1294</v>
      </c>
      <c r="ATX133" s="18" t="s">
        <v>2024</v>
      </c>
      <c r="ATZ133" s="18" t="s">
        <v>1510</v>
      </c>
      <c r="AUA133" s="18" t="s">
        <v>1294</v>
      </c>
      <c r="AUB133" s="18" t="s">
        <v>2025</v>
      </c>
      <c r="AUI133" s="18">
        <v>434925250</v>
      </c>
      <c r="AUJ133" s="144">
        <v>45078.837766203702</v>
      </c>
      <c r="AUM133" s="18" t="s">
        <v>1319</v>
      </c>
      <c r="AUN133" s="18" t="s">
        <v>1320</v>
      </c>
      <c r="AUO133" s="18" t="s">
        <v>1321</v>
      </c>
    </row>
    <row r="134" spans="1:534 1125:1237">
      <c r="A134" s="18">
        <v>133</v>
      </c>
      <c r="B134" s="18" t="s">
        <v>2026</v>
      </c>
      <c r="C134" s="144">
        <v>45075</v>
      </c>
      <c r="D134" s="18" t="s">
        <v>2027</v>
      </c>
      <c r="E134" s="18" t="s">
        <v>2028</v>
      </c>
      <c r="F134" s="144">
        <v>45075.338512361108</v>
      </c>
      <c r="G134" s="144">
        <v>45075.465306979168</v>
      </c>
      <c r="H134" s="18" t="s">
        <v>1286</v>
      </c>
      <c r="K134" s="18" t="s">
        <v>1893</v>
      </c>
      <c r="L134" s="144">
        <v>45075</v>
      </c>
      <c r="M134" s="18" t="s">
        <v>1894</v>
      </c>
      <c r="N134" s="18" t="s">
        <v>2029</v>
      </c>
      <c r="O134" s="18" t="s">
        <v>2030</v>
      </c>
      <c r="P134" s="18" t="s">
        <v>2031</v>
      </c>
      <c r="S134" s="18" t="s">
        <v>1897</v>
      </c>
      <c r="T134" s="18" t="s">
        <v>2032</v>
      </c>
      <c r="V134" s="18" t="s">
        <v>1294</v>
      </c>
      <c r="X134" s="18" t="s">
        <v>1485</v>
      </c>
      <c r="AA134" s="18" t="s">
        <v>1412</v>
      </c>
      <c r="AB134" s="18">
        <v>0</v>
      </c>
      <c r="AC134" s="18">
        <v>0</v>
      </c>
      <c r="AD134" s="18">
        <v>1</v>
      </c>
      <c r="AE134" s="18">
        <v>0</v>
      </c>
      <c r="AF134" s="18">
        <v>1</v>
      </c>
      <c r="BH134" s="18" t="s">
        <v>1467</v>
      </c>
      <c r="BI134" s="18" t="s">
        <v>1499</v>
      </c>
      <c r="BJ134" s="18">
        <v>1</v>
      </c>
      <c r="BK134" s="18">
        <v>1</v>
      </c>
      <c r="BL134" s="18">
        <v>500</v>
      </c>
      <c r="BM134" s="18">
        <v>325</v>
      </c>
      <c r="BN134" s="18" t="s">
        <v>1305</v>
      </c>
      <c r="BQ134" s="18">
        <v>14</v>
      </c>
      <c r="BR134" s="18">
        <v>1</v>
      </c>
      <c r="BS134" s="18">
        <v>0</v>
      </c>
      <c r="BT134" s="18">
        <v>144</v>
      </c>
      <c r="BU134" s="18">
        <v>1000</v>
      </c>
      <c r="BW134" s="18" t="s">
        <v>1314</v>
      </c>
      <c r="CS134" s="18" t="s">
        <v>1324</v>
      </c>
      <c r="CT134" s="18">
        <v>0</v>
      </c>
      <c r="CU134" s="18">
        <v>1</v>
      </c>
      <c r="CV134" s="18">
        <v>0</v>
      </c>
      <c r="CW134" s="18">
        <v>0</v>
      </c>
      <c r="CX134" s="18" t="s">
        <v>1412</v>
      </c>
      <c r="CY134" s="18">
        <v>0</v>
      </c>
      <c r="CZ134" s="18">
        <v>0</v>
      </c>
      <c r="DA134" s="18">
        <v>1</v>
      </c>
      <c r="DB134" s="18">
        <v>0</v>
      </c>
      <c r="DC134" s="18" t="s">
        <v>1869</v>
      </c>
      <c r="DD134" s="18">
        <v>0</v>
      </c>
      <c r="DE134" s="18">
        <v>0</v>
      </c>
      <c r="DF134" s="18">
        <v>0</v>
      </c>
      <c r="DG134" s="18">
        <v>0</v>
      </c>
      <c r="DH134" s="18">
        <v>0</v>
      </c>
      <c r="DI134" s="18">
        <v>1</v>
      </c>
      <c r="DJ134" s="18">
        <v>0</v>
      </c>
      <c r="DK134" s="18">
        <v>0</v>
      </c>
      <c r="DL134" s="18">
        <v>0</v>
      </c>
      <c r="DM134" s="18">
        <v>0</v>
      </c>
      <c r="DN134" s="18">
        <v>0</v>
      </c>
      <c r="DO134" s="18">
        <v>0</v>
      </c>
      <c r="EK134" s="18" t="s">
        <v>1372</v>
      </c>
      <c r="EL134" s="18">
        <v>0</v>
      </c>
      <c r="EM134" s="18">
        <v>0</v>
      </c>
      <c r="EN134" s="18">
        <v>0</v>
      </c>
      <c r="EO134" s="18">
        <v>0</v>
      </c>
      <c r="EP134" s="18">
        <v>1</v>
      </c>
      <c r="EQ134" s="18">
        <v>1</v>
      </c>
      <c r="JB134" s="18" t="s">
        <v>2033</v>
      </c>
      <c r="JC134" s="18">
        <v>0</v>
      </c>
      <c r="JD134" s="18">
        <v>1</v>
      </c>
      <c r="JE134" s="18">
        <v>0</v>
      </c>
      <c r="JF134" s="18">
        <v>0</v>
      </c>
      <c r="JG134" s="18">
        <v>0</v>
      </c>
      <c r="JH134" s="18">
        <v>0</v>
      </c>
      <c r="JI134" s="18">
        <v>0</v>
      </c>
      <c r="JJ134" s="18">
        <v>0</v>
      </c>
      <c r="JK134" s="18">
        <v>0</v>
      </c>
      <c r="JL134" s="18">
        <v>0</v>
      </c>
      <c r="JM134" s="18">
        <v>0</v>
      </c>
      <c r="JN134" s="18">
        <v>0</v>
      </c>
      <c r="JO134" s="18">
        <v>0</v>
      </c>
      <c r="JP134" s="18">
        <v>0</v>
      </c>
      <c r="JQ134" s="18">
        <v>1</v>
      </c>
      <c r="JR134" s="18">
        <v>0</v>
      </c>
      <c r="JS134" s="18">
        <v>2</v>
      </c>
      <c r="JT134" s="18">
        <v>4</v>
      </c>
      <c r="KG134" s="18" t="s">
        <v>1467</v>
      </c>
      <c r="KH134" s="18" t="s">
        <v>1504</v>
      </c>
      <c r="KI134" s="18">
        <v>1</v>
      </c>
      <c r="KJ134" s="18">
        <v>1</v>
      </c>
      <c r="KK134" s="18">
        <v>4000</v>
      </c>
      <c r="KL134" s="18">
        <v>100</v>
      </c>
      <c r="KM134" s="18" t="s">
        <v>1642</v>
      </c>
      <c r="KP134" s="18">
        <v>60</v>
      </c>
      <c r="KQ134" s="18">
        <v>1</v>
      </c>
      <c r="KR134" s="18">
        <v>0</v>
      </c>
      <c r="KS134" s="18">
        <v>5</v>
      </c>
      <c r="KT134" s="18">
        <v>20</v>
      </c>
      <c r="QM134" s="18" t="s">
        <v>1467</v>
      </c>
      <c r="QN134" s="18">
        <v>250</v>
      </c>
      <c r="QO134" s="18" t="s">
        <v>1305</v>
      </c>
      <c r="QR134" s="18">
        <v>60</v>
      </c>
      <c r="QS134" s="18">
        <v>1</v>
      </c>
      <c r="QT134" s="18">
        <v>0</v>
      </c>
      <c r="QU134" s="18">
        <v>100</v>
      </c>
      <c r="QV134" s="18">
        <v>300</v>
      </c>
      <c r="QX134" s="18" t="s">
        <v>1314</v>
      </c>
      <c r="SF134" s="18" t="s">
        <v>1333</v>
      </c>
      <c r="SG134" s="18">
        <v>1</v>
      </c>
      <c r="SH134" s="18">
        <v>0</v>
      </c>
      <c r="SI134" s="18">
        <v>0</v>
      </c>
      <c r="SJ134" s="18">
        <v>0</v>
      </c>
      <c r="AQG134" s="18" t="s">
        <v>1372</v>
      </c>
      <c r="AQH134" s="18">
        <v>1</v>
      </c>
      <c r="AQI134" s="18">
        <v>0</v>
      </c>
      <c r="AQJ134" s="18">
        <v>0</v>
      </c>
      <c r="AQK134" s="18">
        <v>0</v>
      </c>
      <c r="AQL134" s="18">
        <v>0</v>
      </c>
      <c r="AQM134" s="18">
        <v>0</v>
      </c>
      <c r="AQN134" s="18">
        <v>0</v>
      </c>
      <c r="AQO134" s="18">
        <v>0</v>
      </c>
      <c r="AQP134" s="18">
        <v>0</v>
      </c>
      <c r="AQQ134" s="18">
        <v>0</v>
      </c>
      <c r="AQS134" s="18" t="s">
        <v>1381</v>
      </c>
      <c r="AQT134" s="18">
        <v>0</v>
      </c>
      <c r="AQU134" s="18">
        <v>0</v>
      </c>
      <c r="AQV134" s="18">
        <v>0</v>
      </c>
      <c r="AQW134" s="18">
        <v>0</v>
      </c>
      <c r="AQX134" s="18">
        <v>0</v>
      </c>
      <c r="AQY134" s="18">
        <v>0</v>
      </c>
      <c r="AQZ134" s="18">
        <v>0</v>
      </c>
      <c r="ARA134" s="18">
        <v>0</v>
      </c>
      <c r="ARB134" s="18">
        <v>1</v>
      </c>
      <c r="ARC134" s="18">
        <v>0</v>
      </c>
      <c r="ARD134" s="18">
        <v>0</v>
      </c>
      <c r="ARE134" s="18" t="s">
        <v>2034</v>
      </c>
      <c r="ARF134" s="18" t="s">
        <v>1328</v>
      </c>
      <c r="ARG134" s="18" t="s">
        <v>1314</v>
      </c>
      <c r="ARH134" s="18">
        <v>1</v>
      </c>
      <c r="ARI134" s="18">
        <v>0</v>
      </c>
      <c r="ARJ134" s="18">
        <v>0</v>
      </c>
      <c r="ARK134" s="18">
        <v>0</v>
      </c>
      <c r="ARL134" s="18">
        <v>0</v>
      </c>
      <c r="ARM134" s="18">
        <v>0</v>
      </c>
      <c r="ARO134" s="18" t="s">
        <v>1372</v>
      </c>
      <c r="ARP134" s="18">
        <v>1</v>
      </c>
      <c r="ARQ134" s="18">
        <v>0</v>
      </c>
      <c r="ARR134" s="18">
        <v>0</v>
      </c>
      <c r="ARS134" s="18">
        <v>0</v>
      </c>
      <c r="ART134" s="18">
        <v>0</v>
      </c>
      <c r="ARU134" s="18">
        <v>0</v>
      </c>
      <c r="ARV134" s="18">
        <v>0</v>
      </c>
      <c r="ARW134" s="18">
        <v>0</v>
      </c>
      <c r="ARX134" s="18">
        <v>0</v>
      </c>
      <c r="ARY134" s="18">
        <v>0</v>
      </c>
      <c r="ASB134" s="18" t="s">
        <v>1314</v>
      </c>
      <c r="ASC134" s="18" t="s">
        <v>1372</v>
      </c>
      <c r="ASD134" s="18">
        <v>1</v>
      </c>
      <c r="ASE134" s="18">
        <v>0</v>
      </c>
      <c r="ASF134" s="18">
        <v>0</v>
      </c>
      <c r="ASG134" s="18">
        <v>0</v>
      </c>
      <c r="ASH134" s="18">
        <v>0</v>
      </c>
      <c r="ASI134" s="18">
        <v>0</v>
      </c>
      <c r="ASJ134" s="18">
        <v>0</v>
      </c>
      <c r="ASK134" s="18">
        <v>0</v>
      </c>
      <c r="ASL134" s="18">
        <v>0</v>
      </c>
      <c r="ASN134" s="18" t="s">
        <v>1372</v>
      </c>
      <c r="ASO134" s="18">
        <v>1</v>
      </c>
      <c r="ASP134" s="18">
        <v>0</v>
      </c>
      <c r="ASQ134" s="18">
        <v>0</v>
      </c>
      <c r="ASR134" s="18">
        <v>0</v>
      </c>
      <c r="ASS134" s="18">
        <v>0</v>
      </c>
      <c r="AST134" s="18">
        <v>0</v>
      </c>
      <c r="ASU134" s="18">
        <v>0</v>
      </c>
      <c r="ASV134" s="18">
        <v>0</v>
      </c>
      <c r="ASW134" s="18">
        <v>0</v>
      </c>
      <c r="ASX134" s="18">
        <v>0</v>
      </c>
      <c r="ASZ134" s="18" t="s">
        <v>1372</v>
      </c>
      <c r="ATA134" s="18">
        <v>1</v>
      </c>
      <c r="ATB134" s="18">
        <v>0</v>
      </c>
      <c r="ATC134" s="18">
        <v>0</v>
      </c>
      <c r="ATD134" s="18">
        <v>0</v>
      </c>
      <c r="ATE134" s="18">
        <v>0</v>
      </c>
      <c r="ATF134" s="18">
        <v>0</v>
      </c>
      <c r="ATG134" s="18">
        <v>0</v>
      </c>
      <c r="ATH134" s="18">
        <v>0</v>
      </c>
      <c r="ATI134" s="18">
        <v>0</v>
      </c>
      <c r="ATK134" s="18" t="s">
        <v>1676</v>
      </c>
      <c r="ATL134" s="18">
        <v>0</v>
      </c>
      <c r="ATM134" s="18">
        <v>0</v>
      </c>
      <c r="ATN134" s="18">
        <v>0</v>
      </c>
      <c r="ATO134" s="18">
        <v>0</v>
      </c>
      <c r="ATP134" s="18">
        <v>0</v>
      </c>
      <c r="ATQ134" s="18">
        <v>0</v>
      </c>
      <c r="ATR134" s="18">
        <v>1</v>
      </c>
      <c r="ATS134" s="18">
        <v>0</v>
      </c>
      <c r="ATT134" s="18">
        <v>0</v>
      </c>
      <c r="ATV134" s="18" t="s">
        <v>1790</v>
      </c>
      <c r="ATZ134" s="18" t="s">
        <v>1790</v>
      </c>
      <c r="AUI134" s="18">
        <v>435506122</v>
      </c>
      <c r="AUJ134" s="144">
        <v>45080.773333333331</v>
      </c>
      <c r="AUM134" s="18" t="s">
        <v>1319</v>
      </c>
      <c r="AUN134" s="18" t="s">
        <v>1320</v>
      </c>
      <c r="AUO134" s="18" t="s">
        <v>1321</v>
      </c>
    </row>
    <row r="135" spans="1:534 1125:1237">
      <c r="A135" s="18">
        <v>134</v>
      </c>
      <c r="B135" s="18" t="s">
        <v>2035</v>
      </c>
      <c r="C135" s="144">
        <v>45075</v>
      </c>
      <c r="D135" s="18" t="s">
        <v>2027</v>
      </c>
      <c r="E135" s="18" t="s">
        <v>2028</v>
      </c>
      <c r="F135" s="144">
        <v>45075.340739293977</v>
      </c>
      <c r="G135" s="144">
        <v>45076.849755462958</v>
      </c>
      <c r="H135" s="18" t="s">
        <v>1286</v>
      </c>
      <c r="K135" s="18" t="s">
        <v>1893</v>
      </c>
      <c r="L135" s="144">
        <v>45076</v>
      </c>
      <c r="M135" s="18" t="s">
        <v>1894</v>
      </c>
      <c r="N135" s="18" t="s">
        <v>2029</v>
      </c>
      <c r="O135" s="18" t="s">
        <v>2030</v>
      </c>
      <c r="P135" s="18" t="s">
        <v>1291</v>
      </c>
      <c r="S135" s="18" t="s">
        <v>1897</v>
      </c>
      <c r="T135" s="18" t="s">
        <v>2032</v>
      </c>
      <c r="V135" s="18" t="s">
        <v>1294</v>
      </c>
      <c r="X135" s="18" t="s">
        <v>1485</v>
      </c>
      <c r="AA135" s="18" t="s">
        <v>1372</v>
      </c>
      <c r="AB135" s="18">
        <v>0</v>
      </c>
      <c r="AC135" s="18">
        <v>0</v>
      </c>
      <c r="AD135" s="18">
        <v>0</v>
      </c>
      <c r="AE135" s="18">
        <v>1</v>
      </c>
      <c r="AF135" s="18">
        <v>1</v>
      </c>
      <c r="EK135" s="18" t="s">
        <v>1372</v>
      </c>
      <c r="EL135" s="18">
        <v>0</v>
      </c>
      <c r="EM135" s="18">
        <v>0</v>
      </c>
      <c r="EN135" s="18">
        <v>0</v>
      </c>
      <c r="EO135" s="18">
        <v>0</v>
      </c>
      <c r="EP135" s="18">
        <v>1</v>
      </c>
      <c r="EQ135" s="18">
        <v>1</v>
      </c>
      <c r="JB135" s="18" t="s">
        <v>2036</v>
      </c>
      <c r="JC135" s="18">
        <v>0</v>
      </c>
      <c r="JD135" s="18">
        <v>0</v>
      </c>
      <c r="JE135" s="18">
        <v>0</v>
      </c>
      <c r="JF135" s="18">
        <v>0</v>
      </c>
      <c r="JG135" s="18">
        <v>0</v>
      </c>
      <c r="JH135" s="18">
        <v>0</v>
      </c>
      <c r="JI135" s="18">
        <v>0</v>
      </c>
      <c r="JJ135" s="18">
        <v>0</v>
      </c>
      <c r="JK135" s="18">
        <v>0</v>
      </c>
      <c r="JL135" s="18">
        <v>0</v>
      </c>
      <c r="JM135" s="18">
        <v>1</v>
      </c>
      <c r="JN135" s="18">
        <v>1</v>
      </c>
      <c r="JO135" s="18">
        <v>0</v>
      </c>
      <c r="JP135" s="18">
        <v>1</v>
      </c>
      <c r="JQ135" s="18">
        <v>0</v>
      </c>
      <c r="JR135" s="18">
        <v>0</v>
      </c>
      <c r="JS135" s="18">
        <v>3</v>
      </c>
      <c r="JT135" s="18">
        <v>5</v>
      </c>
      <c r="OR135" s="18" t="s">
        <v>1297</v>
      </c>
      <c r="PC135" s="18" t="s">
        <v>1297</v>
      </c>
      <c r="PY135" s="18" t="s">
        <v>1467</v>
      </c>
      <c r="PZ135" s="18" t="s">
        <v>1294</v>
      </c>
      <c r="QA135" s="18">
        <v>2250</v>
      </c>
      <c r="QD135" s="18" t="s">
        <v>1300</v>
      </c>
      <c r="QG135" s="18">
        <v>30</v>
      </c>
      <c r="QH135" s="18">
        <v>2</v>
      </c>
      <c r="QI135" s="18">
        <v>0</v>
      </c>
      <c r="QJ135" s="18">
        <v>100</v>
      </c>
      <c r="QK135" s="18">
        <v>300</v>
      </c>
      <c r="QX135" s="18" t="s">
        <v>1294</v>
      </c>
      <c r="QZ135" s="18" t="s">
        <v>1966</v>
      </c>
      <c r="RA135" s="18">
        <v>0</v>
      </c>
      <c r="RB135" s="18">
        <v>0</v>
      </c>
      <c r="RC135" s="18">
        <v>0</v>
      </c>
      <c r="RD135" s="18">
        <v>0</v>
      </c>
      <c r="RE135" s="18">
        <v>0</v>
      </c>
      <c r="RF135" s="18">
        <v>0</v>
      </c>
      <c r="RG135" s="18">
        <v>0</v>
      </c>
      <c r="RH135" s="18">
        <v>0</v>
      </c>
      <c r="RI135" s="18">
        <v>0</v>
      </c>
      <c r="RJ135" s="18">
        <v>0</v>
      </c>
      <c r="RK135" s="18">
        <v>1</v>
      </c>
      <c r="RL135" s="18">
        <v>1</v>
      </c>
      <c r="RM135" s="18">
        <v>0</v>
      </c>
      <c r="RN135" s="18">
        <v>0</v>
      </c>
      <c r="RO135" s="18">
        <v>0</v>
      </c>
      <c r="RP135" s="18">
        <v>0</v>
      </c>
      <c r="RR135" s="18" t="s">
        <v>1381</v>
      </c>
      <c r="RS135" s="18">
        <v>0</v>
      </c>
      <c r="RT135" s="18">
        <v>0</v>
      </c>
      <c r="RU135" s="18">
        <v>0</v>
      </c>
      <c r="RV135" s="18">
        <v>0</v>
      </c>
      <c r="RW135" s="18">
        <v>0</v>
      </c>
      <c r="RX135" s="18">
        <v>0</v>
      </c>
      <c r="RY135" s="18">
        <v>0</v>
      </c>
      <c r="RZ135" s="18">
        <v>0</v>
      </c>
      <c r="SA135" s="18">
        <v>0</v>
      </c>
      <c r="SB135" s="18">
        <v>1</v>
      </c>
      <c r="SC135" s="18">
        <v>0</v>
      </c>
      <c r="SD135" s="18" t="s">
        <v>2037</v>
      </c>
      <c r="SF135" s="18" t="s">
        <v>1333</v>
      </c>
      <c r="SG135" s="18">
        <v>1</v>
      </c>
      <c r="SH135" s="18">
        <v>0</v>
      </c>
      <c r="SI135" s="18">
        <v>0</v>
      </c>
      <c r="SJ135" s="18">
        <v>0</v>
      </c>
      <c r="AQG135" s="18" t="s">
        <v>1372</v>
      </c>
      <c r="AQH135" s="18">
        <v>1</v>
      </c>
      <c r="AQI135" s="18">
        <v>0</v>
      </c>
      <c r="AQJ135" s="18">
        <v>0</v>
      </c>
      <c r="AQK135" s="18">
        <v>0</v>
      </c>
      <c r="AQL135" s="18">
        <v>0</v>
      </c>
      <c r="AQM135" s="18">
        <v>0</v>
      </c>
      <c r="AQN135" s="18">
        <v>0</v>
      </c>
      <c r="AQO135" s="18">
        <v>0</v>
      </c>
      <c r="AQP135" s="18">
        <v>0</v>
      </c>
      <c r="AQQ135" s="18">
        <v>0</v>
      </c>
      <c r="AQS135" s="18" t="s">
        <v>1406</v>
      </c>
      <c r="AQT135" s="18">
        <v>0</v>
      </c>
      <c r="AQU135" s="18">
        <v>0</v>
      </c>
      <c r="AQV135" s="18">
        <v>1</v>
      </c>
      <c r="AQW135" s="18">
        <v>0</v>
      </c>
      <c r="AQX135" s="18">
        <v>0</v>
      </c>
      <c r="AQY135" s="18">
        <v>0</v>
      </c>
      <c r="AQZ135" s="18">
        <v>0</v>
      </c>
      <c r="ARA135" s="18">
        <v>0</v>
      </c>
      <c r="ARB135" s="18">
        <v>0</v>
      </c>
      <c r="ARC135" s="18">
        <v>0</v>
      </c>
      <c r="ARD135" s="18">
        <v>0</v>
      </c>
      <c r="ARF135" s="18" t="s">
        <v>1328</v>
      </c>
      <c r="ARG135" s="18" t="s">
        <v>1314</v>
      </c>
      <c r="ARH135" s="18">
        <v>1</v>
      </c>
      <c r="ARI135" s="18">
        <v>0</v>
      </c>
      <c r="ARJ135" s="18">
        <v>0</v>
      </c>
      <c r="ARK135" s="18">
        <v>0</v>
      </c>
      <c r="ARL135" s="18">
        <v>0</v>
      </c>
      <c r="ARM135" s="18">
        <v>0</v>
      </c>
      <c r="ARO135" s="18" t="s">
        <v>1372</v>
      </c>
      <c r="ARP135" s="18">
        <v>1</v>
      </c>
      <c r="ARQ135" s="18">
        <v>0</v>
      </c>
      <c r="ARR135" s="18">
        <v>0</v>
      </c>
      <c r="ARS135" s="18">
        <v>0</v>
      </c>
      <c r="ART135" s="18">
        <v>0</v>
      </c>
      <c r="ARU135" s="18">
        <v>0</v>
      </c>
      <c r="ARV135" s="18">
        <v>0</v>
      </c>
      <c r="ARW135" s="18">
        <v>0</v>
      </c>
      <c r="ARX135" s="18">
        <v>0</v>
      </c>
      <c r="ARY135" s="18">
        <v>0</v>
      </c>
      <c r="ASB135" s="18" t="s">
        <v>1383</v>
      </c>
      <c r="ASC135" s="18" t="s">
        <v>1372</v>
      </c>
      <c r="ASD135" s="18">
        <v>1</v>
      </c>
      <c r="ASE135" s="18">
        <v>0</v>
      </c>
      <c r="ASF135" s="18">
        <v>0</v>
      </c>
      <c r="ASG135" s="18">
        <v>0</v>
      </c>
      <c r="ASH135" s="18">
        <v>0</v>
      </c>
      <c r="ASI135" s="18">
        <v>0</v>
      </c>
      <c r="ASJ135" s="18">
        <v>0</v>
      </c>
      <c r="ASK135" s="18">
        <v>0</v>
      </c>
      <c r="ASL135" s="18">
        <v>0</v>
      </c>
      <c r="ASN135" s="18" t="s">
        <v>1372</v>
      </c>
      <c r="ASO135" s="18">
        <v>1</v>
      </c>
      <c r="ASP135" s="18">
        <v>0</v>
      </c>
      <c r="ASQ135" s="18">
        <v>0</v>
      </c>
      <c r="ASR135" s="18">
        <v>0</v>
      </c>
      <c r="ASS135" s="18">
        <v>0</v>
      </c>
      <c r="AST135" s="18">
        <v>0</v>
      </c>
      <c r="ASU135" s="18">
        <v>0</v>
      </c>
      <c r="ASV135" s="18">
        <v>0</v>
      </c>
      <c r="ASW135" s="18">
        <v>0</v>
      </c>
      <c r="ASX135" s="18">
        <v>0</v>
      </c>
      <c r="ASZ135" s="18" t="s">
        <v>1372</v>
      </c>
      <c r="ATA135" s="18">
        <v>1</v>
      </c>
      <c r="ATB135" s="18">
        <v>0</v>
      </c>
      <c r="ATC135" s="18">
        <v>0</v>
      </c>
      <c r="ATD135" s="18">
        <v>0</v>
      </c>
      <c r="ATE135" s="18">
        <v>0</v>
      </c>
      <c r="ATF135" s="18">
        <v>0</v>
      </c>
      <c r="ATG135" s="18">
        <v>0</v>
      </c>
      <c r="ATH135" s="18">
        <v>0</v>
      </c>
      <c r="ATI135" s="18">
        <v>0</v>
      </c>
      <c r="ATK135" s="18" t="s">
        <v>1676</v>
      </c>
      <c r="ATL135" s="18">
        <v>0</v>
      </c>
      <c r="ATM135" s="18">
        <v>0</v>
      </c>
      <c r="ATN135" s="18">
        <v>0</v>
      </c>
      <c r="ATO135" s="18">
        <v>0</v>
      </c>
      <c r="ATP135" s="18">
        <v>0</v>
      </c>
      <c r="ATQ135" s="18">
        <v>0</v>
      </c>
      <c r="ATR135" s="18">
        <v>1</v>
      </c>
      <c r="ATS135" s="18">
        <v>0</v>
      </c>
      <c r="ATT135" s="18">
        <v>0</v>
      </c>
      <c r="ATV135" s="18" t="s">
        <v>1790</v>
      </c>
      <c r="ATZ135" s="18" t="s">
        <v>1316</v>
      </c>
      <c r="AUA135" s="18" t="s">
        <v>1315</v>
      </c>
      <c r="AUI135" s="18">
        <v>435506124</v>
      </c>
      <c r="AUJ135" s="144">
        <v>45080.773356481477</v>
      </c>
      <c r="AUM135" s="18" t="s">
        <v>1319</v>
      </c>
      <c r="AUN135" s="18" t="s">
        <v>1320</v>
      </c>
      <c r="AUO135" s="18" t="s">
        <v>1321</v>
      </c>
    </row>
    <row r="136" spans="1:534 1125:1237">
      <c r="A136" s="18">
        <v>135</v>
      </c>
      <c r="B136" s="18" t="s">
        <v>2038</v>
      </c>
      <c r="C136" s="144">
        <v>45075</v>
      </c>
      <c r="D136" s="18" t="s">
        <v>2027</v>
      </c>
      <c r="E136" s="18" t="s">
        <v>2028</v>
      </c>
      <c r="F136" s="144">
        <v>45075.341976331023</v>
      </c>
      <c r="G136" s="144">
        <v>45078.709741134247</v>
      </c>
      <c r="H136" s="18" t="s">
        <v>1286</v>
      </c>
      <c r="K136" s="18" t="s">
        <v>1893</v>
      </c>
      <c r="L136" s="144">
        <v>45078</v>
      </c>
      <c r="M136" s="18" t="s">
        <v>1894</v>
      </c>
      <c r="N136" s="18" t="s">
        <v>2029</v>
      </c>
      <c r="O136" s="18" t="s">
        <v>2030</v>
      </c>
      <c r="P136" s="18" t="s">
        <v>1291</v>
      </c>
      <c r="S136" s="18" t="s">
        <v>1897</v>
      </c>
      <c r="T136" s="18" t="s">
        <v>2032</v>
      </c>
      <c r="V136" s="18" t="s">
        <v>1294</v>
      </c>
      <c r="X136" s="18" t="s">
        <v>1295</v>
      </c>
      <c r="AA136" s="18" t="s">
        <v>1371</v>
      </c>
      <c r="AB136" s="18">
        <v>1</v>
      </c>
      <c r="AC136" s="18">
        <v>0</v>
      </c>
      <c r="AD136" s="18">
        <v>0</v>
      </c>
      <c r="AE136" s="18">
        <v>0</v>
      </c>
      <c r="AF136" s="18">
        <v>1</v>
      </c>
      <c r="AH136" s="18" t="s">
        <v>1467</v>
      </c>
      <c r="AI136" s="18">
        <v>1100</v>
      </c>
      <c r="AJ136" s="18" t="s">
        <v>1300</v>
      </c>
      <c r="AM136" s="18">
        <v>30</v>
      </c>
      <c r="AN136" s="18">
        <v>3</v>
      </c>
      <c r="AO136" s="18">
        <v>0</v>
      </c>
      <c r="AP136" s="18">
        <v>20</v>
      </c>
      <c r="AQ136" s="18">
        <v>20</v>
      </c>
      <c r="BW136" s="18" t="s">
        <v>1294</v>
      </c>
      <c r="BY136" s="18" t="s">
        <v>1371</v>
      </c>
      <c r="BZ136" s="18">
        <v>1</v>
      </c>
      <c r="CA136" s="18">
        <v>0</v>
      </c>
      <c r="CB136" s="18">
        <v>0</v>
      </c>
      <c r="CC136" s="18">
        <v>0</v>
      </c>
      <c r="CE136" s="18" t="s">
        <v>1885</v>
      </c>
      <c r="CF136" s="18">
        <v>0</v>
      </c>
      <c r="CG136" s="18">
        <v>0</v>
      </c>
      <c r="CH136" s="18">
        <v>1</v>
      </c>
      <c r="CI136" s="18">
        <v>0</v>
      </c>
      <c r="CJ136" s="18">
        <v>0</v>
      </c>
      <c r="CK136" s="18">
        <v>0</v>
      </c>
      <c r="CL136" s="18">
        <v>0</v>
      </c>
      <c r="CM136" s="18">
        <v>0</v>
      </c>
      <c r="CN136" s="18">
        <v>0</v>
      </c>
      <c r="CO136" s="18">
        <v>0</v>
      </c>
      <c r="CP136" s="18">
        <v>0</v>
      </c>
      <c r="CS136" s="18" t="s">
        <v>1333</v>
      </c>
      <c r="CT136" s="18">
        <v>1</v>
      </c>
      <c r="CU136" s="18">
        <v>0</v>
      </c>
      <c r="CV136" s="18">
        <v>0</v>
      </c>
      <c r="CW136" s="18">
        <v>0</v>
      </c>
      <c r="EK136" s="18" t="s">
        <v>1372</v>
      </c>
      <c r="EL136" s="18">
        <v>0</v>
      </c>
      <c r="EM136" s="18">
        <v>0</v>
      </c>
      <c r="EN136" s="18">
        <v>0</v>
      </c>
      <c r="EO136" s="18">
        <v>0</v>
      </c>
      <c r="EP136" s="18">
        <v>1</v>
      </c>
      <c r="EQ136" s="18">
        <v>1</v>
      </c>
      <c r="JB136" s="18" t="s">
        <v>1516</v>
      </c>
      <c r="JC136" s="18">
        <v>0</v>
      </c>
      <c r="JD136" s="18">
        <v>0</v>
      </c>
      <c r="JE136" s="18">
        <v>0</v>
      </c>
      <c r="JF136" s="18">
        <v>1</v>
      </c>
      <c r="JG136" s="18">
        <v>1</v>
      </c>
      <c r="JH136" s="18">
        <v>1</v>
      </c>
      <c r="JI136" s="18">
        <v>1</v>
      </c>
      <c r="JJ136" s="18">
        <v>1</v>
      </c>
      <c r="JK136" s="18">
        <v>1</v>
      </c>
      <c r="JL136" s="18">
        <v>0</v>
      </c>
      <c r="JM136" s="18">
        <v>0</v>
      </c>
      <c r="JN136" s="18">
        <v>0</v>
      </c>
      <c r="JO136" s="18">
        <v>0</v>
      </c>
      <c r="JP136" s="18">
        <v>0</v>
      </c>
      <c r="JQ136" s="18">
        <v>0</v>
      </c>
      <c r="JR136" s="18">
        <v>0</v>
      </c>
      <c r="JS136" s="18">
        <v>6</v>
      </c>
      <c r="JT136" s="18">
        <v>8</v>
      </c>
      <c r="LM136" s="18" t="s">
        <v>1467</v>
      </c>
      <c r="LN136" s="18">
        <v>7500</v>
      </c>
      <c r="LO136" s="18" t="s">
        <v>1300</v>
      </c>
      <c r="LR136" s="18">
        <v>60</v>
      </c>
      <c r="LS136" s="18">
        <v>2</v>
      </c>
      <c r="LT136" s="18">
        <v>0</v>
      </c>
      <c r="LU136" s="18">
        <v>20</v>
      </c>
      <c r="LV136" s="18">
        <v>30</v>
      </c>
      <c r="LX136" s="18" t="s">
        <v>1467</v>
      </c>
      <c r="LY136" s="18">
        <v>5500</v>
      </c>
      <c r="LZ136" s="18" t="s">
        <v>1300</v>
      </c>
      <c r="MC136" s="18">
        <v>60</v>
      </c>
      <c r="MD136" s="18">
        <v>3</v>
      </c>
      <c r="ME136" s="18">
        <v>0</v>
      </c>
      <c r="MF136" s="18">
        <v>20</v>
      </c>
      <c r="MG136" s="18">
        <v>20</v>
      </c>
      <c r="MI136" s="18" t="s">
        <v>1467</v>
      </c>
      <c r="MJ136" s="18">
        <v>400</v>
      </c>
      <c r="MK136" s="18" t="s">
        <v>1300</v>
      </c>
      <c r="MN136" s="18">
        <v>30</v>
      </c>
      <c r="MO136" s="18">
        <v>3</v>
      </c>
      <c r="MP136" s="18">
        <v>0</v>
      </c>
      <c r="MQ136" s="18">
        <v>120</v>
      </c>
      <c r="MR136" s="18">
        <v>120</v>
      </c>
      <c r="MT136" s="18" t="s">
        <v>1467</v>
      </c>
      <c r="MU136" s="18">
        <v>125</v>
      </c>
      <c r="MV136" s="18" t="s">
        <v>1300</v>
      </c>
      <c r="MY136" s="18">
        <v>14</v>
      </c>
      <c r="MZ136" s="18">
        <v>6</v>
      </c>
      <c r="NA136" s="18">
        <v>0</v>
      </c>
      <c r="NB136" s="18">
        <v>120</v>
      </c>
      <c r="NC136" s="18">
        <v>120</v>
      </c>
      <c r="NE136" s="18" t="s">
        <v>1298</v>
      </c>
      <c r="NF136" s="18" t="s">
        <v>1914</v>
      </c>
      <c r="NG136" s="18">
        <v>0</v>
      </c>
      <c r="NH136" s="18">
        <v>1</v>
      </c>
      <c r="NI136" s="18">
        <v>1</v>
      </c>
      <c r="NK136" s="18">
        <v>800</v>
      </c>
      <c r="NL136" s="18">
        <v>1300</v>
      </c>
      <c r="NM136" s="18" t="s">
        <v>1300</v>
      </c>
      <c r="NP136" s="18">
        <v>90</v>
      </c>
      <c r="NQ136" s="18">
        <v>3</v>
      </c>
      <c r="NR136" s="18">
        <v>0</v>
      </c>
      <c r="NS136" s="18">
        <v>10</v>
      </c>
      <c r="NT136" s="18">
        <v>10</v>
      </c>
      <c r="NV136" s="18" t="s">
        <v>1467</v>
      </c>
      <c r="NW136" s="18">
        <v>2250</v>
      </c>
      <c r="NX136" s="18" t="s">
        <v>1300</v>
      </c>
      <c r="OA136" s="18">
        <v>30</v>
      </c>
      <c r="OB136" s="18">
        <v>3</v>
      </c>
      <c r="OC136" s="18">
        <v>0</v>
      </c>
      <c r="OD136" s="18">
        <v>20</v>
      </c>
      <c r="OE136" s="18">
        <v>20</v>
      </c>
      <c r="QX136" s="18" t="s">
        <v>1314</v>
      </c>
      <c r="SF136" s="18" t="s">
        <v>1324</v>
      </c>
      <c r="SG136" s="18">
        <v>0</v>
      </c>
      <c r="SH136" s="18">
        <v>1</v>
      </c>
      <c r="SI136" s="18">
        <v>0</v>
      </c>
      <c r="SJ136" s="18">
        <v>0</v>
      </c>
      <c r="SK136" s="18" t="s">
        <v>1743</v>
      </c>
      <c r="SL136" s="18">
        <v>0</v>
      </c>
      <c r="SM136" s="18">
        <v>0</v>
      </c>
      <c r="SN136" s="18">
        <v>0</v>
      </c>
      <c r="SO136" s="18">
        <v>1</v>
      </c>
      <c r="SP136" s="18">
        <v>1</v>
      </c>
      <c r="SQ136" s="18">
        <v>0</v>
      </c>
      <c r="SR136" s="18">
        <v>0</v>
      </c>
      <c r="SS136" s="18">
        <v>0</v>
      </c>
      <c r="ST136" s="18">
        <v>0</v>
      </c>
      <c r="SU136" s="18">
        <v>0</v>
      </c>
      <c r="SV136" s="18">
        <v>0</v>
      </c>
      <c r="SW136" s="18">
        <v>0</v>
      </c>
      <c r="SX136" s="18">
        <v>0</v>
      </c>
      <c r="SY136" s="18">
        <v>0</v>
      </c>
      <c r="SZ136" s="18">
        <v>0</v>
      </c>
      <c r="TA136" s="18">
        <v>0</v>
      </c>
      <c r="TB136" s="18" t="s">
        <v>1869</v>
      </c>
      <c r="TC136" s="18">
        <v>0</v>
      </c>
      <c r="TD136" s="18">
        <v>0</v>
      </c>
      <c r="TE136" s="18">
        <v>0</v>
      </c>
      <c r="TF136" s="18">
        <v>0</v>
      </c>
      <c r="TG136" s="18">
        <v>0</v>
      </c>
      <c r="TH136" s="18">
        <v>1</v>
      </c>
      <c r="TI136" s="18">
        <v>0</v>
      </c>
      <c r="TJ136" s="18">
        <v>0</v>
      </c>
      <c r="TK136" s="18">
        <v>0</v>
      </c>
      <c r="TL136" s="18">
        <v>0</v>
      </c>
      <c r="TM136" s="18">
        <v>0</v>
      </c>
      <c r="TN136" s="18">
        <v>0</v>
      </c>
      <c r="AQG136" s="18" t="s">
        <v>1372</v>
      </c>
      <c r="AQH136" s="18">
        <v>1</v>
      </c>
      <c r="AQI136" s="18">
        <v>0</v>
      </c>
      <c r="AQJ136" s="18">
        <v>0</v>
      </c>
      <c r="AQK136" s="18">
        <v>0</v>
      </c>
      <c r="AQL136" s="18">
        <v>0</v>
      </c>
      <c r="AQM136" s="18">
        <v>0</v>
      </c>
      <c r="AQN136" s="18">
        <v>0</v>
      </c>
      <c r="AQO136" s="18">
        <v>0</v>
      </c>
      <c r="AQP136" s="18">
        <v>0</v>
      </c>
      <c r="AQQ136" s="18">
        <v>0</v>
      </c>
      <c r="AQS136" s="18" t="s">
        <v>1693</v>
      </c>
      <c r="AQT136" s="18">
        <v>1</v>
      </c>
      <c r="AQU136" s="18">
        <v>0</v>
      </c>
      <c r="AQV136" s="18">
        <v>0</v>
      </c>
      <c r="AQW136" s="18">
        <v>0</v>
      </c>
      <c r="AQX136" s="18">
        <v>0</v>
      </c>
      <c r="AQY136" s="18">
        <v>0</v>
      </c>
      <c r="AQZ136" s="18">
        <v>0</v>
      </c>
      <c r="ARA136" s="18">
        <v>0</v>
      </c>
      <c r="ARB136" s="18">
        <v>0</v>
      </c>
      <c r="ARC136" s="18">
        <v>0</v>
      </c>
      <c r="ARD136" s="18">
        <v>0</v>
      </c>
      <c r="ARF136" s="18" t="s">
        <v>1343</v>
      </c>
      <c r="ARG136" s="18" t="s">
        <v>1312</v>
      </c>
      <c r="ARH136" s="18">
        <v>0</v>
      </c>
      <c r="ARI136" s="18">
        <v>1</v>
      </c>
      <c r="ARJ136" s="18">
        <v>0</v>
      </c>
      <c r="ARK136" s="18">
        <v>0</v>
      </c>
      <c r="ARL136" s="18">
        <v>0</v>
      </c>
      <c r="ARM136" s="18">
        <v>0</v>
      </c>
      <c r="ARN136" s="18" t="s">
        <v>1380</v>
      </c>
      <c r="ARO136" s="18" t="s">
        <v>1372</v>
      </c>
      <c r="ARP136" s="18">
        <v>1</v>
      </c>
      <c r="ARQ136" s="18">
        <v>0</v>
      </c>
      <c r="ARR136" s="18">
        <v>0</v>
      </c>
      <c r="ARS136" s="18">
        <v>0</v>
      </c>
      <c r="ART136" s="18">
        <v>0</v>
      </c>
      <c r="ARU136" s="18">
        <v>0</v>
      </c>
      <c r="ARV136" s="18">
        <v>0</v>
      </c>
      <c r="ARW136" s="18">
        <v>0</v>
      </c>
      <c r="ARX136" s="18">
        <v>0</v>
      </c>
      <c r="ARY136" s="18">
        <v>0</v>
      </c>
      <c r="ASB136" s="18" t="s">
        <v>1383</v>
      </c>
      <c r="ASC136" s="18" t="s">
        <v>1372</v>
      </c>
      <c r="ASD136" s="18">
        <v>1</v>
      </c>
      <c r="ASE136" s="18">
        <v>0</v>
      </c>
      <c r="ASF136" s="18">
        <v>0</v>
      </c>
      <c r="ASG136" s="18">
        <v>0</v>
      </c>
      <c r="ASH136" s="18">
        <v>0</v>
      </c>
      <c r="ASI136" s="18">
        <v>0</v>
      </c>
      <c r="ASJ136" s="18">
        <v>0</v>
      </c>
      <c r="ASK136" s="18">
        <v>0</v>
      </c>
      <c r="ASL136" s="18">
        <v>0</v>
      </c>
      <c r="ASN136" s="18" t="s">
        <v>1372</v>
      </c>
      <c r="ASO136" s="18">
        <v>1</v>
      </c>
      <c r="ASP136" s="18">
        <v>0</v>
      </c>
      <c r="ASQ136" s="18">
        <v>0</v>
      </c>
      <c r="ASR136" s="18">
        <v>0</v>
      </c>
      <c r="ASS136" s="18">
        <v>0</v>
      </c>
      <c r="AST136" s="18">
        <v>0</v>
      </c>
      <c r="ASU136" s="18">
        <v>0</v>
      </c>
      <c r="ASV136" s="18">
        <v>0</v>
      </c>
      <c r="ASW136" s="18">
        <v>0</v>
      </c>
      <c r="ASX136" s="18">
        <v>0</v>
      </c>
      <c r="ASZ136" s="18" t="s">
        <v>1372</v>
      </c>
      <c r="ATA136" s="18">
        <v>1</v>
      </c>
      <c r="ATB136" s="18">
        <v>0</v>
      </c>
      <c r="ATC136" s="18">
        <v>0</v>
      </c>
      <c r="ATD136" s="18">
        <v>0</v>
      </c>
      <c r="ATE136" s="18">
        <v>0</v>
      </c>
      <c r="ATF136" s="18">
        <v>0</v>
      </c>
      <c r="ATG136" s="18">
        <v>0</v>
      </c>
      <c r="ATH136" s="18">
        <v>0</v>
      </c>
      <c r="ATI136" s="18">
        <v>0</v>
      </c>
      <c r="ATK136" s="18" t="s">
        <v>1676</v>
      </c>
      <c r="ATL136" s="18">
        <v>0</v>
      </c>
      <c r="ATM136" s="18">
        <v>0</v>
      </c>
      <c r="ATN136" s="18">
        <v>0</v>
      </c>
      <c r="ATO136" s="18">
        <v>0</v>
      </c>
      <c r="ATP136" s="18">
        <v>0</v>
      </c>
      <c r="ATQ136" s="18">
        <v>0</v>
      </c>
      <c r="ATR136" s="18">
        <v>1</v>
      </c>
      <c r="ATS136" s="18">
        <v>0</v>
      </c>
      <c r="ATT136" s="18">
        <v>0</v>
      </c>
      <c r="ATV136" s="18" t="s">
        <v>1790</v>
      </c>
      <c r="ATZ136" s="18" t="s">
        <v>1344</v>
      </c>
      <c r="AUA136" s="18" t="s">
        <v>1315</v>
      </c>
      <c r="AUI136" s="18">
        <v>435506132</v>
      </c>
      <c r="AUJ136" s="144">
        <v>45080.773368055547</v>
      </c>
      <c r="AUM136" s="18" t="s">
        <v>1319</v>
      </c>
      <c r="AUN136" s="18" t="s">
        <v>1320</v>
      </c>
      <c r="AUO136" s="18" t="s">
        <v>1321</v>
      </c>
    </row>
    <row r="137" spans="1:534 1125:1237">
      <c r="A137" s="18">
        <v>136</v>
      </c>
      <c r="B137" s="18" t="s">
        <v>2039</v>
      </c>
      <c r="C137" s="144">
        <v>45077</v>
      </c>
      <c r="D137" s="18" t="s">
        <v>2027</v>
      </c>
      <c r="E137" s="18" t="s">
        <v>2028</v>
      </c>
      <c r="F137" s="144">
        <v>45077.50955780092</v>
      </c>
      <c r="G137" s="144">
        <v>45078.395182476852</v>
      </c>
      <c r="H137" s="18" t="s">
        <v>1286</v>
      </c>
      <c r="K137" s="18" t="s">
        <v>1893</v>
      </c>
      <c r="L137" s="144">
        <v>45077</v>
      </c>
      <c r="M137" s="18" t="s">
        <v>1894</v>
      </c>
      <c r="N137" s="18" t="s">
        <v>2029</v>
      </c>
      <c r="O137" s="18" t="s">
        <v>2030</v>
      </c>
      <c r="P137" s="18" t="s">
        <v>2031</v>
      </c>
      <c r="S137" s="18" t="s">
        <v>1897</v>
      </c>
      <c r="T137" s="18" t="s">
        <v>2032</v>
      </c>
      <c r="V137" s="18" t="s">
        <v>1294</v>
      </c>
      <c r="X137" s="18" t="s">
        <v>1295</v>
      </c>
      <c r="AA137" s="18" t="s">
        <v>1372</v>
      </c>
      <c r="AB137" s="18">
        <v>0</v>
      </c>
      <c r="AC137" s="18">
        <v>0</v>
      </c>
      <c r="AD137" s="18">
        <v>0</v>
      </c>
      <c r="AE137" s="18">
        <v>1</v>
      </c>
      <c r="AF137" s="18">
        <v>1</v>
      </c>
      <c r="EK137" s="18" t="s">
        <v>1372</v>
      </c>
      <c r="EL137" s="18">
        <v>0</v>
      </c>
      <c r="EM137" s="18">
        <v>0</v>
      </c>
      <c r="EN137" s="18">
        <v>0</v>
      </c>
      <c r="EO137" s="18">
        <v>0</v>
      </c>
      <c r="EP137" s="18">
        <v>1</v>
      </c>
      <c r="EQ137" s="18">
        <v>1</v>
      </c>
      <c r="JB137" s="18" t="s">
        <v>1836</v>
      </c>
      <c r="JC137" s="18">
        <v>1</v>
      </c>
      <c r="JD137" s="18">
        <v>1</v>
      </c>
      <c r="JE137" s="18">
        <v>0</v>
      </c>
      <c r="JF137" s="18">
        <v>0</v>
      </c>
      <c r="JG137" s="18">
        <v>0</v>
      </c>
      <c r="JH137" s="18">
        <v>0</v>
      </c>
      <c r="JI137" s="18">
        <v>0</v>
      </c>
      <c r="JJ137" s="18">
        <v>0</v>
      </c>
      <c r="JK137" s="18">
        <v>0</v>
      </c>
      <c r="JL137" s="18">
        <v>0</v>
      </c>
      <c r="JM137" s="18">
        <v>0</v>
      </c>
      <c r="JN137" s="18">
        <v>0</v>
      </c>
      <c r="JO137" s="18">
        <v>0</v>
      </c>
      <c r="JP137" s="18">
        <v>0</v>
      </c>
      <c r="JQ137" s="18">
        <v>0</v>
      </c>
      <c r="JR137" s="18">
        <v>0</v>
      </c>
      <c r="JS137" s="18">
        <v>2</v>
      </c>
      <c r="JT137" s="18">
        <v>4</v>
      </c>
      <c r="JV137" s="18" t="s">
        <v>1467</v>
      </c>
      <c r="JW137" s="18">
        <v>200</v>
      </c>
      <c r="JX137" s="18" t="s">
        <v>1642</v>
      </c>
      <c r="KA137" s="18">
        <v>60</v>
      </c>
      <c r="KB137" s="18">
        <v>7</v>
      </c>
      <c r="KC137" s="18">
        <v>0</v>
      </c>
      <c r="KD137" s="18">
        <v>2</v>
      </c>
      <c r="KE137" s="18">
        <v>1</v>
      </c>
      <c r="KG137" s="18" t="s">
        <v>1298</v>
      </c>
      <c r="KH137" s="18" t="s">
        <v>1504</v>
      </c>
      <c r="KI137" s="18">
        <v>1</v>
      </c>
      <c r="KJ137" s="18">
        <v>1</v>
      </c>
      <c r="KK137" s="18">
        <v>5000</v>
      </c>
      <c r="KL137" s="18">
        <v>100</v>
      </c>
      <c r="KM137" s="18" t="s">
        <v>1642</v>
      </c>
      <c r="KP137" s="18">
        <v>30</v>
      </c>
      <c r="KQ137" s="18">
        <v>14</v>
      </c>
      <c r="KR137" s="18">
        <v>0</v>
      </c>
      <c r="KS137" s="18">
        <v>20</v>
      </c>
      <c r="KT137" s="18">
        <v>5</v>
      </c>
      <c r="QX137" s="18" t="s">
        <v>1294</v>
      </c>
      <c r="QZ137" s="18" t="s">
        <v>1836</v>
      </c>
      <c r="RA137" s="18">
        <v>1</v>
      </c>
      <c r="RB137" s="18">
        <v>1</v>
      </c>
      <c r="RC137" s="18">
        <v>0</v>
      </c>
      <c r="RD137" s="18">
        <v>0</v>
      </c>
      <c r="RE137" s="18">
        <v>0</v>
      </c>
      <c r="RF137" s="18">
        <v>0</v>
      </c>
      <c r="RG137" s="18">
        <v>0</v>
      </c>
      <c r="RH137" s="18">
        <v>0</v>
      </c>
      <c r="RI137" s="18">
        <v>0</v>
      </c>
      <c r="RJ137" s="18">
        <v>0</v>
      </c>
      <c r="RK137" s="18">
        <v>0</v>
      </c>
      <c r="RL137" s="18">
        <v>0</v>
      </c>
      <c r="RM137" s="18">
        <v>0</v>
      </c>
      <c r="RN137" s="18">
        <v>0</v>
      </c>
      <c r="RO137" s="18">
        <v>0</v>
      </c>
      <c r="RP137" s="18">
        <v>0</v>
      </c>
      <c r="RR137" s="18" t="s">
        <v>1301</v>
      </c>
      <c r="RS137" s="18">
        <v>1</v>
      </c>
      <c r="RT137" s="18">
        <v>0</v>
      </c>
      <c r="RU137" s="18">
        <v>0</v>
      </c>
      <c r="RV137" s="18">
        <v>0</v>
      </c>
      <c r="RW137" s="18">
        <v>0</v>
      </c>
      <c r="RX137" s="18">
        <v>0</v>
      </c>
      <c r="RY137" s="18">
        <v>0</v>
      </c>
      <c r="RZ137" s="18">
        <v>0</v>
      </c>
      <c r="SA137" s="18">
        <v>0</v>
      </c>
      <c r="SB137" s="18">
        <v>0</v>
      </c>
      <c r="SC137" s="18">
        <v>0</v>
      </c>
      <c r="SF137" s="18" t="s">
        <v>1324</v>
      </c>
      <c r="SG137" s="18">
        <v>0</v>
      </c>
      <c r="SH137" s="18">
        <v>1</v>
      </c>
      <c r="SI137" s="18">
        <v>0</v>
      </c>
      <c r="SJ137" s="18">
        <v>0</v>
      </c>
      <c r="SK137" s="18" t="s">
        <v>1474</v>
      </c>
      <c r="SL137" s="18">
        <v>0</v>
      </c>
      <c r="SM137" s="18">
        <v>1</v>
      </c>
      <c r="SN137" s="18">
        <v>0</v>
      </c>
      <c r="SO137" s="18">
        <v>0</v>
      </c>
      <c r="SP137" s="18">
        <v>0</v>
      </c>
      <c r="SQ137" s="18">
        <v>0</v>
      </c>
      <c r="SR137" s="18">
        <v>0</v>
      </c>
      <c r="SS137" s="18">
        <v>0</v>
      </c>
      <c r="ST137" s="18">
        <v>0</v>
      </c>
      <c r="SU137" s="18">
        <v>0</v>
      </c>
      <c r="SV137" s="18">
        <v>0</v>
      </c>
      <c r="SW137" s="18">
        <v>0</v>
      </c>
      <c r="SX137" s="18">
        <v>0</v>
      </c>
      <c r="SY137" s="18">
        <v>0</v>
      </c>
      <c r="SZ137" s="18">
        <v>0</v>
      </c>
      <c r="TA137" s="18">
        <v>0</v>
      </c>
      <c r="TB137" s="18" t="s">
        <v>1869</v>
      </c>
      <c r="TC137" s="18">
        <v>0</v>
      </c>
      <c r="TD137" s="18">
        <v>0</v>
      </c>
      <c r="TE137" s="18">
        <v>0</v>
      </c>
      <c r="TF137" s="18">
        <v>0</v>
      </c>
      <c r="TG137" s="18">
        <v>0</v>
      </c>
      <c r="TH137" s="18">
        <v>1</v>
      </c>
      <c r="TI137" s="18">
        <v>0</v>
      </c>
      <c r="TJ137" s="18">
        <v>0</v>
      </c>
      <c r="TK137" s="18">
        <v>0</v>
      </c>
      <c r="TL137" s="18">
        <v>0</v>
      </c>
      <c r="TM137" s="18">
        <v>0</v>
      </c>
      <c r="TN137" s="18">
        <v>0</v>
      </c>
      <c r="AQG137" s="18" t="s">
        <v>1309</v>
      </c>
      <c r="AQH137" s="18">
        <v>0</v>
      </c>
      <c r="AQI137" s="18">
        <v>0</v>
      </c>
      <c r="AQJ137" s="18">
        <v>0</v>
      </c>
      <c r="AQK137" s="18">
        <v>0</v>
      </c>
      <c r="AQL137" s="18">
        <v>0</v>
      </c>
      <c r="AQM137" s="18">
        <v>1</v>
      </c>
      <c r="AQN137" s="18">
        <v>0</v>
      </c>
      <c r="AQO137" s="18">
        <v>0</v>
      </c>
      <c r="AQP137" s="18">
        <v>0</v>
      </c>
      <c r="AQQ137" s="18">
        <v>0</v>
      </c>
      <c r="AQS137" s="18" t="s">
        <v>1693</v>
      </c>
      <c r="AQT137" s="18">
        <v>1</v>
      </c>
      <c r="AQU137" s="18">
        <v>0</v>
      </c>
      <c r="AQV137" s="18">
        <v>0</v>
      </c>
      <c r="AQW137" s="18">
        <v>0</v>
      </c>
      <c r="AQX137" s="18">
        <v>0</v>
      </c>
      <c r="AQY137" s="18">
        <v>0</v>
      </c>
      <c r="AQZ137" s="18">
        <v>0</v>
      </c>
      <c r="ARA137" s="18">
        <v>0</v>
      </c>
      <c r="ARB137" s="18">
        <v>0</v>
      </c>
      <c r="ARC137" s="18">
        <v>0</v>
      </c>
      <c r="ARD137" s="18">
        <v>0</v>
      </c>
      <c r="ARF137" s="18" t="s">
        <v>1658</v>
      </c>
      <c r="ARG137" s="18" t="s">
        <v>1312</v>
      </c>
      <c r="ARH137" s="18">
        <v>0</v>
      </c>
      <c r="ARI137" s="18">
        <v>1</v>
      </c>
      <c r="ARJ137" s="18">
        <v>0</v>
      </c>
      <c r="ARK137" s="18">
        <v>0</v>
      </c>
      <c r="ARL137" s="18">
        <v>0</v>
      </c>
      <c r="ARM137" s="18">
        <v>0</v>
      </c>
      <c r="ARN137" s="18" t="s">
        <v>1380</v>
      </c>
      <c r="ARO137" s="18" t="s">
        <v>1372</v>
      </c>
      <c r="ARP137" s="18">
        <v>1</v>
      </c>
      <c r="ARQ137" s="18">
        <v>0</v>
      </c>
      <c r="ARR137" s="18">
        <v>0</v>
      </c>
      <c r="ARS137" s="18">
        <v>0</v>
      </c>
      <c r="ART137" s="18">
        <v>0</v>
      </c>
      <c r="ARU137" s="18">
        <v>0</v>
      </c>
      <c r="ARV137" s="18">
        <v>0</v>
      </c>
      <c r="ARW137" s="18">
        <v>0</v>
      </c>
      <c r="ARX137" s="18">
        <v>0</v>
      </c>
      <c r="ARY137" s="18">
        <v>0</v>
      </c>
      <c r="ASB137" s="18" t="s">
        <v>1383</v>
      </c>
      <c r="ASC137" s="18" t="s">
        <v>1372</v>
      </c>
      <c r="ASD137" s="18">
        <v>1</v>
      </c>
      <c r="ASE137" s="18">
        <v>0</v>
      </c>
      <c r="ASF137" s="18">
        <v>0</v>
      </c>
      <c r="ASG137" s="18">
        <v>0</v>
      </c>
      <c r="ASH137" s="18">
        <v>0</v>
      </c>
      <c r="ASI137" s="18">
        <v>0</v>
      </c>
      <c r="ASJ137" s="18">
        <v>0</v>
      </c>
      <c r="ASK137" s="18">
        <v>0</v>
      </c>
      <c r="ASL137" s="18">
        <v>0</v>
      </c>
      <c r="ASN137" s="18" t="s">
        <v>1372</v>
      </c>
      <c r="ASO137" s="18">
        <v>1</v>
      </c>
      <c r="ASP137" s="18">
        <v>0</v>
      </c>
      <c r="ASQ137" s="18">
        <v>0</v>
      </c>
      <c r="ASR137" s="18">
        <v>0</v>
      </c>
      <c r="ASS137" s="18">
        <v>0</v>
      </c>
      <c r="AST137" s="18">
        <v>0</v>
      </c>
      <c r="ASU137" s="18">
        <v>0</v>
      </c>
      <c r="ASV137" s="18">
        <v>0</v>
      </c>
      <c r="ASW137" s="18">
        <v>0</v>
      </c>
      <c r="ASX137" s="18">
        <v>0</v>
      </c>
      <c r="ASZ137" s="18" t="s">
        <v>1372</v>
      </c>
      <c r="ATA137" s="18">
        <v>1</v>
      </c>
      <c r="ATB137" s="18">
        <v>0</v>
      </c>
      <c r="ATC137" s="18">
        <v>0</v>
      </c>
      <c r="ATD137" s="18">
        <v>0</v>
      </c>
      <c r="ATE137" s="18">
        <v>0</v>
      </c>
      <c r="ATF137" s="18">
        <v>0</v>
      </c>
      <c r="ATG137" s="18">
        <v>0</v>
      </c>
      <c r="ATH137" s="18">
        <v>0</v>
      </c>
      <c r="ATI137" s="18">
        <v>0</v>
      </c>
      <c r="ATK137" s="18" t="s">
        <v>1676</v>
      </c>
      <c r="ATL137" s="18">
        <v>0</v>
      </c>
      <c r="ATM137" s="18">
        <v>0</v>
      </c>
      <c r="ATN137" s="18">
        <v>0</v>
      </c>
      <c r="ATO137" s="18">
        <v>0</v>
      </c>
      <c r="ATP137" s="18">
        <v>0</v>
      </c>
      <c r="ATQ137" s="18">
        <v>0</v>
      </c>
      <c r="ATR137" s="18">
        <v>1</v>
      </c>
      <c r="ATS137" s="18">
        <v>0</v>
      </c>
      <c r="ATT137" s="18">
        <v>0</v>
      </c>
      <c r="ATV137" s="18" t="s">
        <v>1790</v>
      </c>
      <c r="ATZ137" s="18" t="s">
        <v>1790</v>
      </c>
      <c r="AUI137" s="18">
        <v>435506139</v>
      </c>
      <c r="AUJ137" s="144">
        <v>45080.773379629631</v>
      </c>
      <c r="AUM137" s="18" t="s">
        <v>1319</v>
      </c>
      <c r="AUN137" s="18" t="s">
        <v>1320</v>
      </c>
      <c r="AUO137" s="18" t="s">
        <v>1321</v>
      </c>
    </row>
    <row r="138" spans="1:534 1125:1237">
      <c r="A138" s="18">
        <v>137</v>
      </c>
      <c r="B138" s="18" t="s">
        <v>2040</v>
      </c>
      <c r="C138" s="144">
        <v>45078</v>
      </c>
      <c r="D138" s="18" t="s">
        <v>2027</v>
      </c>
      <c r="E138" s="18" t="s">
        <v>2028</v>
      </c>
      <c r="F138" s="144">
        <v>45078.289608206018</v>
      </c>
      <c r="G138" s="144">
        <v>45078.422166851851</v>
      </c>
      <c r="H138" s="18" t="s">
        <v>1286</v>
      </c>
      <c r="K138" s="18" t="s">
        <v>1893</v>
      </c>
      <c r="L138" s="144">
        <v>45078</v>
      </c>
      <c r="M138" s="18" t="s">
        <v>1894</v>
      </c>
      <c r="N138" s="18" t="s">
        <v>2029</v>
      </c>
      <c r="O138" s="18" t="s">
        <v>2030</v>
      </c>
      <c r="P138" s="18" t="s">
        <v>1291</v>
      </c>
      <c r="S138" s="18" t="s">
        <v>1897</v>
      </c>
      <c r="T138" s="18" t="s">
        <v>2032</v>
      </c>
      <c r="V138" s="18" t="s">
        <v>1294</v>
      </c>
      <c r="X138" s="18" t="s">
        <v>1295</v>
      </c>
      <c r="AA138" s="18" t="s">
        <v>1372</v>
      </c>
      <c r="AB138" s="18">
        <v>0</v>
      </c>
      <c r="AC138" s="18">
        <v>0</v>
      </c>
      <c r="AD138" s="18">
        <v>0</v>
      </c>
      <c r="AE138" s="18">
        <v>1</v>
      </c>
      <c r="AF138" s="18">
        <v>1</v>
      </c>
      <c r="EK138" s="18" t="s">
        <v>1303</v>
      </c>
      <c r="EL138" s="18">
        <v>1</v>
      </c>
      <c r="EM138" s="18">
        <v>1</v>
      </c>
      <c r="EN138" s="18">
        <v>1</v>
      </c>
      <c r="EO138" s="18">
        <v>1</v>
      </c>
      <c r="EP138" s="18">
        <v>0</v>
      </c>
      <c r="EQ138" s="18">
        <v>4</v>
      </c>
      <c r="ES138" s="18" t="s">
        <v>1467</v>
      </c>
      <c r="ET138" s="18">
        <v>5000</v>
      </c>
      <c r="EU138" s="18" t="s">
        <v>1300</v>
      </c>
      <c r="EX138" s="18">
        <v>60</v>
      </c>
      <c r="EY138" s="18">
        <v>2</v>
      </c>
      <c r="EZ138" s="18">
        <v>0</v>
      </c>
      <c r="FA138" s="18">
        <v>100</v>
      </c>
      <c r="FB138" s="18">
        <v>200</v>
      </c>
      <c r="FD138" s="18" t="s">
        <v>1297</v>
      </c>
      <c r="FO138" s="18" t="s">
        <v>1298</v>
      </c>
      <c r="FP138" s="18">
        <v>1250</v>
      </c>
      <c r="FQ138" s="18" t="s">
        <v>1300</v>
      </c>
      <c r="FT138" s="18">
        <v>60</v>
      </c>
      <c r="FU138" s="18">
        <v>2</v>
      </c>
      <c r="FV138" s="18">
        <v>0</v>
      </c>
      <c r="FW138" s="18">
        <v>50</v>
      </c>
      <c r="FX138" s="18">
        <v>100</v>
      </c>
      <c r="FZ138" s="18" t="s">
        <v>1467</v>
      </c>
      <c r="GA138" s="18">
        <v>2000</v>
      </c>
      <c r="GB138" s="18" t="s">
        <v>1300</v>
      </c>
      <c r="GE138" s="18">
        <v>90</v>
      </c>
      <c r="GF138" s="18">
        <v>2</v>
      </c>
      <c r="GG138" s="18">
        <v>0</v>
      </c>
      <c r="GH138" s="18">
        <v>20</v>
      </c>
      <c r="GI138" s="18">
        <v>100</v>
      </c>
      <c r="GK138" s="18" t="s">
        <v>1294</v>
      </c>
      <c r="GM138" s="18" t="s">
        <v>1688</v>
      </c>
      <c r="GN138" s="18">
        <v>0</v>
      </c>
      <c r="GO138" s="18">
        <v>1</v>
      </c>
      <c r="GP138" s="18">
        <v>0</v>
      </c>
      <c r="GQ138" s="18">
        <v>0</v>
      </c>
      <c r="GR138" s="18">
        <v>0</v>
      </c>
      <c r="GT138" s="18" t="s">
        <v>1381</v>
      </c>
      <c r="GU138" s="18">
        <v>0</v>
      </c>
      <c r="GV138" s="18">
        <v>0</v>
      </c>
      <c r="GW138" s="18">
        <v>0</v>
      </c>
      <c r="GX138" s="18">
        <v>0</v>
      </c>
      <c r="GY138" s="18">
        <v>0</v>
      </c>
      <c r="GZ138" s="18">
        <v>0</v>
      </c>
      <c r="HA138" s="18">
        <v>0</v>
      </c>
      <c r="HB138" s="18">
        <v>0</v>
      </c>
      <c r="HC138" s="18">
        <v>0</v>
      </c>
      <c r="HD138" s="18">
        <v>1</v>
      </c>
      <c r="HE138" s="18">
        <v>0</v>
      </c>
      <c r="HF138" s="18" t="s">
        <v>2041</v>
      </c>
      <c r="HH138" s="18" t="s">
        <v>1333</v>
      </c>
      <c r="HI138" s="18">
        <v>1</v>
      </c>
      <c r="HJ138" s="18">
        <v>0</v>
      </c>
      <c r="HK138" s="18">
        <v>0</v>
      </c>
      <c r="HL138" s="18">
        <v>0</v>
      </c>
      <c r="JB138" s="18" t="s">
        <v>1879</v>
      </c>
      <c r="JC138" s="18">
        <v>0</v>
      </c>
      <c r="JD138" s="18">
        <v>0</v>
      </c>
      <c r="JE138" s="18">
        <v>0</v>
      </c>
      <c r="JF138" s="18">
        <v>0</v>
      </c>
      <c r="JG138" s="18">
        <v>0</v>
      </c>
      <c r="JH138" s="18">
        <v>0</v>
      </c>
      <c r="JI138" s="18">
        <v>0</v>
      </c>
      <c r="JJ138" s="18">
        <v>0</v>
      </c>
      <c r="JK138" s="18">
        <v>0</v>
      </c>
      <c r="JL138" s="18">
        <v>0</v>
      </c>
      <c r="JM138" s="18">
        <v>0</v>
      </c>
      <c r="JN138" s="18">
        <v>0</v>
      </c>
      <c r="JO138" s="18">
        <v>0</v>
      </c>
      <c r="JP138" s="18">
        <v>0</v>
      </c>
      <c r="JQ138" s="18">
        <v>1</v>
      </c>
      <c r="JR138" s="18">
        <v>0</v>
      </c>
      <c r="JS138" s="18">
        <v>1</v>
      </c>
      <c r="JT138" s="18">
        <v>6</v>
      </c>
      <c r="QM138" s="18" t="s">
        <v>1467</v>
      </c>
      <c r="QN138" s="18">
        <v>250</v>
      </c>
      <c r="QO138" s="18" t="s">
        <v>1300</v>
      </c>
      <c r="QR138" s="18">
        <v>60</v>
      </c>
      <c r="QS138" s="18">
        <v>2</v>
      </c>
      <c r="QT138" s="18">
        <v>0</v>
      </c>
      <c r="QU138" s="18">
        <v>100</v>
      </c>
      <c r="QV138" s="18">
        <v>300</v>
      </c>
      <c r="QX138" s="18" t="s">
        <v>1314</v>
      </c>
      <c r="SF138" s="18" t="s">
        <v>1333</v>
      </c>
      <c r="SG138" s="18">
        <v>1</v>
      </c>
      <c r="SH138" s="18">
        <v>0</v>
      </c>
      <c r="SI138" s="18">
        <v>0</v>
      </c>
      <c r="SJ138" s="18">
        <v>0</v>
      </c>
      <c r="AQG138" s="18" t="s">
        <v>1372</v>
      </c>
      <c r="AQH138" s="18">
        <v>1</v>
      </c>
      <c r="AQI138" s="18">
        <v>0</v>
      </c>
      <c r="AQJ138" s="18">
        <v>0</v>
      </c>
      <c r="AQK138" s="18">
        <v>0</v>
      </c>
      <c r="AQL138" s="18">
        <v>0</v>
      </c>
      <c r="AQM138" s="18">
        <v>0</v>
      </c>
      <c r="AQN138" s="18">
        <v>0</v>
      </c>
      <c r="AQO138" s="18">
        <v>0</v>
      </c>
      <c r="AQP138" s="18">
        <v>0</v>
      </c>
      <c r="AQQ138" s="18">
        <v>0</v>
      </c>
      <c r="AQS138" s="18" t="s">
        <v>1693</v>
      </c>
      <c r="AQT138" s="18">
        <v>1</v>
      </c>
      <c r="AQU138" s="18">
        <v>0</v>
      </c>
      <c r="AQV138" s="18">
        <v>0</v>
      </c>
      <c r="AQW138" s="18">
        <v>0</v>
      </c>
      <c r="AQX138" s="18">
        <v>0</v>
      </c>
      <c r="AQY138" s="18">
        <v>0</v>
      </c>
      <c r="AQZ138" s="18">
        <v>0</v>
      </c>
      <c r="ARA138" s="18">
        <v>0</v>
      </c>
      <c r="ARB138" s="18">
        <v>0</v>
      </c>
      <c r="ARC138" s="18">
        <v>0</v>
      </c>
      <c r="ARD138" s="18">
        <v>0</v>
      </c>
      <c r="ARF138" s="18" t="s">
        <v>1348</v>
      </c>
      <c r="ARG138" s="18" t="s">
        <v>1314</v>
      </c>
      <c r="ARH138" s="18">
        <v>1</v>
      </c>
      <c r="ARI138" s="18">
        <v>0</v>
      </c>
      <c r="ARJ138" s="18">
        <v>0</v>
      </c>
      <c r="ARK138" s="18">
        <v>0</v>
      </c>
      <c r="ARL138" s="18">
        <v>0</v>
      </c>
      <c r="ARM138" s="18">
        <v>0</v>
      </c>
      <c r="ARN138" s="18" t="s">
        <v>1380</v>
      </c>
      <c r="ARO138" s="18" t="s">
        <v>1372</v>
      </c>
      <c r="ARP138" s="18">
        <v>1</v>
      </c>
      <c r="ARQ138" s="18">
        <v>0</v>
      </c>
      <c r="ARR138" s="18">
        <v>0</v>
      </c>
      <c r="ARS138" s="18">
        <v>0</v>
      </c>
      <c r="ART138" s="18">
        <v>0</v>
      </c>
      <c r="ARU138" s="18">
        <v>0</v>
      </c>
      <c r="ARV138" s="18">
        <v>0</v>
      </c>
      <c r="ARW138" s="18">
        <v>0</v>
      </c>
      <c r="ARX138" s="18">
        <v>0</v>
      </c>
      <c r="ARY138" s="18">
        <v>0</v>
      </c>
      <c r="ASB138" s="18" t="s">
        <v>1383</v>
      </c>
      <c r="ASC138" s="18" t="s">
        <v>1372</v>
      </c>
      <c r="ASD138" s="18">
        <v>1</v>
      </c>
      <c r="ASE138" s="18">
        <v>0</v>
      </c>
      <c r="ASF138" s="18">
        <v>0</v>
      </c>
      <c r="ASG138" s="18">
        <v>0</v>
      </c>
      <c r="ASH138" s="18">
        <v>0</v>
      </c>
      <c r="ASI138" s="18">
        <v>0</v>
      </c>
      <c r="ASJ138" s="18">
        <v>0</v>
      </c>
      <c r="ASK138" s="18">
        <v>0</v>
      </c>
      <c r="ASL138" s="18">
        <v>0</v>
      </c>
      <c r="ASN138" s="18" t="s">
        <v>1372</v>
      </c>
      <c r="ASO138" s="18">
        <v>1</v>
      </c>
      <c r="ASP138" s="18">
        <v>0</v>
      </c>
      <c r="ASQ138" s="18">
        <v>0</v>
      </c>
      <c r="ASR138" s="18">
        <v>0</v>
      </c>
      <c r="ASS138" s="18">
        <v>0</v>
      </c>
      <c r="AST138" s="18">
        <v>0</v>
      </c>
      <c r="ASU138" s="18">
        <v>0</v>
      </c>
      <c r="ASV138" s="18">
        <v>0</v>
      </c>
      <c r="ASW138" s="18">
        <v>0</v>
      </c>
      <c r="ASX138" s="18">
        <v>0</v>
      </c>
      <c r="ASZ138" s="18" t="s">
        <v>1372</v>
      </c>
      <c r="ATA138" s="18">
        <v>1</v>
      </c>
      <c r="ATB138" s="18">
        <v>0</v>
      </c>
      <c r="ATC138" s="18">
        <v>0</v>
      </c>
      <c r="ATD138" s="18">
        <v>0</v>
      </c>
      <c r="ATE138" s="18">
        <v>0</v>
      </c>
      <c r="ATF138" s="18">
        <v>0</v>
      </c>
      <c r="ATG138" s="18">
        <v>0</v>
      </c>
      <c r="ATH138" s="18">
        <v>0</v>
      </c>
      <c r="ATI138" s="18">
        <v>0</v>
      </c>
      <c r="ATK138" s="18" t="s">
        <v>1676</v>
      </c>
      <c r="ATL138" s="18">
        <v>0</v>
      </c>
      <c r="ATM138" s="18">
        <v>0</v>
      </c>
      <c r="ATN138" s="18">
        <v>0</v>
      </c>
      <c r="ATO138" s="18">
        <v>0</v>
      </c>
      <c r="ATP138" s="18">
        <v>0</v>
      </c>
      <c r="ATQ138" s="18">
        <v>0</v>
      </c>
      <c r="ATR138" s="18">
        <v>1</v>
      </c>
      <c r="ATS138" s="18">
        <v>0</v>
      </c>
      <c r="ATT138" s="18">
        <v>0</v>
      </c>
      <c r="ATV138" s="18" t="s">
        <v>1344</v>
      </c>
      <c r="ATW138" s="18" t="s">
        <v>1314</v>
      </c>
      <c r="ATZ138" s="18" t="s">
        <v>1790</v>
      </c>
      <c r="AUI138" s="18">
        <v>435506144</v>
      </c>
      <c r="AUJ138" s="144">
        <v>45080.773391203707</v>
      </c>
      <c r="AUM138" s="18" t="s">
        <v>1319</v>
      </c>
      <c r="AUN138" s="18" t="s">
        <v>1320</v>
      </c>
      <c r="AUO138" s="18" t="s">
        <v>1321</v>
      </c>
    </row>
    <row r="139" spans="1:534 1125:1237">
      <c r="A139" s="18">
        <v>138</v>
      </c>
      <c r="B139" s="18" t="s">
        <v>2042</v>
      </c>
      <c r="C139" s="144">
        <v>45078</v>
      </c>
      <c r="D139" s="18" t="s">
        <v>2027</v>
      </c>
      <c r="E139" s="18" t="s">
        <v>2028</v>
      </c>
      <c r="F139" s="144">
        <v>45078.330637013889</v>
      </c>
      <c r="G139" s="144">
        <v>45079.410090520832</v>
      </c>
      <c r="H139" s="18" t="s">
        <v>1286</v>
      </c>
      <c r="K139" s="18" t="s">
        <v>1893</v>
      </c>
      <c r="L139" s="144">
        <v>45078</v>
      </c>
      <c r="M139" s="18" t="s">
        <v>1894</v>
      </c>
      <c r="N139" s="18" t="s">
        <v>2029</v>
      </c>
      <c r="O139" s="18" t="s">
        <v>2030</v>
      </c>
      <c r="P139" s="18" t="s">
        <v>2031</v>
      </c>
      <c r="S139" s="18" t="s">
        <v>1897</v>
      </c>
      <c r="T139" s="18" t="s">
        <v>2032</v>
      </c>
      <c r="V139" s="18" t="s">
        <v>1294</v>
      </c>
      <c r="X139" s="18" t="s">
        <v>1295</v>
      </c>
      <c r="AA139" s="18" t="s">
        <v>1372</v>
      </c>
      <c r="AB139" s="18">
        <v>0</v>
      </c>
      <c r="AC139" s="18">
        <v>0</v>
      </c>
      <c r="AD139" s="18">
        <v>0</v>
      </c>
      <c r="AE139" s="18">
        <v>1</v>
      </c>
      <c r="AF139" s="18">
        <v>1</v>
      </c>
      <c r="EK139" s="18" t="s">
        <v>1372</v>
      </c>
      <c r="EL139" s="18">
        <v>0</v>
      </c>
      <c r="EM139" s="18">
        <v>0</v>
      </c>
      <c r="EN139" s="18">
        <v>0</v>
      </c>
      <c r="EO139" s="18">
        <v>0</v>
      </c>
      <c r="EP139" s="18">
        <v>1</v>
      </c>
      <c r="EQ139" s="18">
        <v>1</v>
      </c>
      <c r="JB139" s="18" t="s">
        <v>1823</v>
      </c>
      <c r="JC139" s="18">
        <v>0</v>
      </c>
      <c r="JD139" s="18">
        <v>0</v>
      </c>
      <c r="JE139" s="18">
        <v>1</v>
      </c>
      <c r="JF139" s="18">
        <v>0</v>
      </c>
      <c r="JG139" s="18">
        <v>0</v>
      </c>
      <c r="JH139" s="18">
        <v>0</v>
      </c>
      <c r="JI139" s="18">
        <v>0</v>
      </c>
      <c r="JJ139" s="18">
        <v>0</v>
      </c>
      <c r="JK139" s="18">
        <v>0</v>
      </c>
      <c r="JL139" s="18">
        <v>0</v>
      </c>
      <c r="JM139" s="18">
        <v>0</v>
      </c>
      <c r="JN139" s="18">
        <v>0</v>
      </c>
      <c r="JO139" s="18">
        <v>0</v>
      </c>
      <c r="JP139" s="18">
        <v>0</v>
      </c>
      <c r="JQ139" s="18">
        <v>0</v>
      </c>
      <c r="JR139" s="18">
        <v>0</v>
      </c>
      <c r="JS139" s="18">
        <v>1</v>
      </c>
      <c r="JT139" s="18">
        <v>3</v>
      </c>
      <c r="KV139" s="18" t="s">
        <v>1467</v>
      </c>
      <c r="KW139" s="18" t="s">
        <v>1468</v>
      </c>
      <c r="KX139" s="18">
        <v>0</v>
      </c>
      <c r="KY139" s="18">
        <v>1</v>
      </c>
      <c r="KZ139" s="18">
        <v>1</v>
      </c>
      <c r="LB139" s="18">
        <v>32500</v>
      </c>
      <c r="LC139" s="18">
        <v>37500</v>
      </c>
      <c r="LD139" s="18" t="s">
        <v>1300</v>
      </c>
      <c r="LG139" s="18">
        <v>60</v>
      </c>
      <c r="LH139" s="18">
        <v>3</v>
      </c>
      <c r="LI139" s="18">
        <v>0</v>
      </c>
      <c r="LJ139" s="18">
        <v>50</v>
      </c>
      <c r="LK139" s="18">
        <v>50</v>
      </c>
      <c r="QX139" s="18" t="s">
        <v>1314</v>
      </c>
      <c r="SF139" s="18" t="s">
        <v>1333</v>
      </c>
      <c r="SG139" s="18">
        <v>1</v>
      </c>
      <c r="SH139" s="18">
        <v>0</v>
      </c>
      <c r="SI139" s="18">
        <v>0</v>
      </c>
      <c r="SJ139" s="18">
        <v>0</v>
      </c>
      <c r="AQG139" s="18" t="s">
        <v>1372</v>
      </c>
      <c r="AQH139" s="18">
        <v>1</v>
      </c>
      <c r="AQI139" s="18">
        <v>0</v>
      </c>
      <c r="AQJ139" s="18">
        <v>0</v>
      </c>
      <c r="AQK139" s="18">
        <v>0</v>
      </c>
      <c r="AQL139" s="18">
        <v>0</v>
      </c>
      <c r="AQM139" s="18">
        <v>0</v>
      </c>
      <c r="AQN139" s="18">
        <v>0</v>
      </c>
      <c r="AQO139" s="18">
        <v>0</v>
      </c>
      <c r="AQP139" s="18">
        <v>0</v>
      </c>
      <c r="AQQ139" s="18">
        <v>0</v>
      </c>
      <c r="AQS139" s="18" t="s">
        <v>1406</v>
      </c>
      <c r="AQT139" s="18">
        <v>0</v>
      </c>
      <c r="AQU139" s="18">
        <v>0</v>
      </c>
      <c r="AQV139" s="18">
        <v>1</v>
      </c>
      <c r="AQW139" s="18">
        <v>0</v>
      </c>
      <c r="AQX139" s="18">
        <v>0</v>
      </c>
      <c r="AQY139" s="18">
        <v>0</v>
      </c>
      <c r="AQZ139" s="18">
        <v>0</v>
      </c>
      <c r="ARA139" s="18">
        <v>0</v>
      </c>
      <c r="ARB139" s="18">
        <v>0</v>
      </c>
      <c r="ARC139" s="18">
        <v>0</v>
      </c>
      <c r="ARD139" s="18">
        <v>0</v>
      </c>
      <c r="ARF139" s="18" t="s">
        <v>1343</v>
      </c>
      <c r="ARG139" s="18" t="s">
        <v>1312</v>
      </c>
      <c r="ARH139" s="18">
        <v>0</v>
      </c>
      <c r="ARI139" s="18">
        <v>1</v>
      </c>
      <c r="ARJ139" s="18">
        <v>0</v>
      </c>
      <c r="ARK139" s="18">
        <v>0</v>
      </c>
      <c r="ARL139" s="18">
        <v>0</v>
      </c>
      <c r="ARM139" s="18">
        <v>0</v>
      </c>
      <c r="ARO139" s="18" t="s">
        <v>1372</v>
      </c>
      <c r="ARP139" s="18">
        <v>1</v>
      </c>
      <c r="ARQ139" s="18">
        <v>0</v>
      </c>
      <c r="ARR139" s="18">
        <v>0</v>
      </c>
      <c r="ARS139" s="18">
        <v>0</v>
      </c>
      <c r="ART139" s="18">
        <v>0</v>
      </c>
      <c r="ARU139" s="18">
        <v>0</v>
      </c>
      <c r="ARV139" s="18">
        <v>0</v>
      </c>
      <c r="ARW139" s="18">
        <v>0</v>
      </c>
      <c r="ARX139" s="18">
        <v>0</v>
      </c>
      <c r="ARY139" s="18">
        <v>0</v>
      </c>
      <c r="ASB139" s="18" t="s">
        <v>1383</v>
      </c>
      <c r="ASC139" s="18" t="s">
        <v>1372</v>
      </c>
      <c r="ASD139" s="18">
        <v>1</v>
      </c>
      <c r="ASE139" s="18">
        <v>0</v>
      </c>
      <c r="ASF139" s="18">
        <v>0</v>
      </c>
      <c r="ASG139" s="18">
        <v>0</v>
      </c>
      <c r="ASH139" s="18">
        <v>0</v>
      </c>
      <c r="ASI139" s="18">
        <v>0</v>
      </c>
      <c r="ASJ139" s="18">
        <v>0</v>
      </c>
      <c r="ASK139" s="18">
        <v>0</v>
      </c>
      <c r="ASL139" s="18">
        <v>0</v>
      </c>
      <c r="ASN139" s="18" t="s">
        <v>1372</v>
      </c>
      <c r="ASO139" s="18">
        <v>1</v>
      </c>
      <c r="ASP139" s="18">
        <v>0</v>
      </c>
      <c r="ASQ139" s="18">
        <v>0</v>
      </c>
      <c r="ASR139" s="18">
        <v>0</v>
      </c>
      <c r="ASS139" s="18">
        <v>0</v>
      </c>
      <c r="AST139" s="18">
        <v>0</v>
      </c>
      <c r="ASU139" s="18">
        <v>0</v>
      </c>
      <c r="ASV139" s="18">
        <v>0</v>
      </c>
      <c r="ASW139" s="18">
        <v>0</v>
      </c>
      <c r="ASX139" s="18">
        <v>0</v>
      </c>
      <c r="ASZ139" s="18" t="s">
        <v>1372</v>
      </c>
      <c r="ATA139" s="18">
        <v>1</v>
      </c>
      <c r="ATB139" s="18">
        <v>0</v>
      </c>
      <c r="ATC139" s="18">
        <v>0</v>
      </c>
      <c r="ATD139" s="18">
        <v>0</v>
      </c>
      <c r="ATE139" s="18">
        <v>0</v>
      </c>
      <c r="ATF139" s="18">
        <v>0</v>
      </c>
      <c r="ATG139" s="18">
        <v>0</v>
      </c>
      <c r="ATH139" s="18">
        <v>0</v>
      </c>
      <c r="ATI139" s="18">
        <v>0</v>
      </c>
      <c r="ATK139" s="18" t="s">
        <v>1676</v>
      </c>
      <c r="ATL139" s="18">
        <v>0</v>
      </c>
      <c r="ATM139" s="18">
        <v>0</v>
      </c>
      <c r="ATN139" s="18">
        <v>0</v>
      </c>
      <c r="ATO139" s="18">
        <v>0</v>
      </c>
      <c r="ATP139" s="18">
        <v>0</v>
      </c>
      <c r="ATQ139" s="18">
        <v>0</v>
      </c>
      <c r="ATR139" s="18">
        <v>1</v>
      </c>
      <c r="ATS139" s="18">
        <v>0</v>
      </c>
      <c r="ATT139" s="18">
        <v>0</v>
      </c>
      <c r="ATV139" s="18" t="s">
        <v>1790</v>
      </c>
      <c r="ATZ139" s="18" t="s">
        <v>1790</v>
      </c>
      <c r="AUI139" s="18">
        <v>435506148</v>
      </c>
      <c r="AUJ139" s="144">
        <v>45080.773414351846</v>
      </c>
      <c r="AUM139" s="18" t="s">
        <v>1319</v>
      </c>
      <c r="AUN139" s="18" t="s">
        <v>1320</v>
      </c>
      <c r="AUO139" s="18" t="s">
        <v>1321</v>
      </c>
    </row>
    <row r="140" spans="1:534 1125:1237">
      <c r="A140" s="18">
        <v>139</v>
      </c>
      <c r="B140" s="18" t="s">
        <v>2043</v>
      </c>
      <c r="C140" s="144">
        <v>45078</v>
      </c>
      <c r="D140" s="18" t="s">
        <v>2027</v>
      </c>
      <c r="E140" s="18" t="s">
        <v>2028</v>
      </c>
      <c r="F140" s="144">
        <v>45078.67244386574</v>
      </c>
      <c r="G140" s="144">
        <v>45079.533161273153</v>
      </c>
      <c r="H140" s="18" t="s">
        <v>1286</v>
      </c>
      <c r="K140" s="18" t="s">
        <v>1893</v>
      </c>
      <c r="L140" s="144">
        <v>45078</v>
      </c>
      <c r="M140" s="18" t="s">
        <v>1894</v>
      </c>
      <c r="N140" s="18" t="s">
        <v>2029</v>
      </c>
      <c r="O140" s="18" t="s">
        <v>2030</v>
      </c>
      <c r="P140" s="18" t="s">
        <v>2031</v>
      </c>
      <c r="S140" s="18" t="s">
        <v>1897</v>
      </c>
      <c r="T140" s="18" t="s">
        <v>2032</v>
      </c>
      <c r="V140" s="18" t="s">
        <v>1294</v>
      </c>
      <c r="X140" s="18" t="s">
        <v>1295</v>
      </c>
      <c r="AA140" s="18" t="s">
        <v>1372</v>
      </c>
      <c r="AB140" s="18">
        <v>0</v>
      </c>
      <c r="AC140" s="18">
        <v>0</v>
      </c>
      <c r="AD140" s="18">
        <v>0</v>
      </c>
      <c r="AE140" s="18">
        <v>1</v>
      </c>
      <c r="AF140" s="18">
        <v>1</v>
      </c>
      <c r="EK140" s="18" t="s">
        <v>1372</v>
      </c>
      <c r="EL140" s="18">
        <v>0</v>
      </c>
      <c r="EM140" s="18">
        <v>0</v>
      </c>
      <c r="EN140" s="18">
        <v>0</v>
      </c>
      <c r="EO140" s="18">
        <v>0</v>
      </c>
      <c r="EP140" s="18">
        <v>1</v>
      </c>
      <c r="EQ140" s="18">
        <v>1</v>
      </c>
      <c r="JB140" s="18" t="s">
        <v>1823</v>
      </c>
      <c r="JC140" s="18">
        <v>0</v>
      </c>
      <c r="JD140" s="18">
        <v>0</v>
      </c>
      <c r="JE140" s="18">
        <v>1</v>
      </c>
      <c r="JF140" s="18">
        <v>0</v>
      </c>
      <c r="JG140" s="18">
        <v>0</v>
      </c>
      <c r="JH140" s="18">
        <v>0</v>
      </c>
      <c r="JI140" s="18">
        <v>0</v>
      </c>
      <c r="JJ140" s="18">
        <v>0</v>
      </c>
      <c r="JK140" s="18">
        <v>0</v>
      </c>
      <c r="JL140" s="18">
        <v>0</v>
      </c>
      <c r="JM140" s="18">
        <v>0</v>
      </c>
      <c r="JN140" s="18">
        <v>0</v>
      </c>
      <c r="JO140" s="18">
        <v>0</v>
      </c>
      <c r="JP140" s="18">
        <v>0</v>
      </c>
      <c r="JQ140" s="18">
        <v>0</v>
      </c>
      <c r="JR140" s="18">
        <v>0</v>
      </c>
      <c r="JS140" s="18">
        <v>1</v>
      </c>
      <c r="JT140" s="18">
        <v>3</v>
      </c>
      <c r="KV140" s="18" t="s">
        <v>1298</v>
      </c>
      <c r="KW140" s="18" t="s">
        <v>1468</v>
      </c>
      <c r="KX140" s="18">
        <v>0</v>
      </c>
      <c r="KY140" s="18">
        <v>1</v>
      </c>
      <c r="KZ140" s="18">
        <v>1</v>
      </c>
      <c r="LB140" s="18">
        <v>32500</v>
      </c>
      <c r="LC140" s="18">
        <v>37500</v>
      </c>
      <c r="LD140" s="18" t="s">
        <v>1300</v>
      </c>
      <c r="LG140" s="18">
        <v>60</v>
      </c>
      <c r="LH140" s="18">
        <v>7</v>
      </c>
      <c r="LI140" s="18">
        <v>0</v>
      </c>
      <c r="LJ140" s="18">
        <v>20</v>
      </c>
      <c r="LK140" s="18">
        <v>0</v>
      </c>
      <c r="QX140" s="18" t="s">
        <v>1314</v>
      </c>
      <c r="SF140" s="18" t="s">
        <v>1333</v>
      </c>
      <c r="SG140" s="18">
        <v>1</v>
      </c>
      <c r="SH140" s="18">
        <v>0</v>
      </c>
      <c r="SI140" s="18">
        <v>0</v>
      </c>
      <c r="SJ140" s="18">
        <v>0</v>
      </c>
      <c r="AQG140" s="18" t="s">
        <v>1372</v>
      </c>
      <c r="AQH140" s="18">
        <v>1</v>
      </c>
      <c r="AQI140" s="18">
        <v>0</v>
      </c>
      <c r="AQJ140" s="18">
        <v>0</v>
      </c>
      <c r="AQK140" s="18">
        <v>0</v>
      </c>
      <c r="AQL140" s="18">
        <v>0</v>
      </c>
      <c r="AQM140" s="18">
        <v>0</v>
      </c>
      <c r="AQN140" s="18">
        <v>0</v>
      </c>
      <c r="AQO140" s="18">
        <v>0</v>
      </c>
      <c r="AQP140" s="18">
        <v>0</v>
      </c>
      <c r="AQQ140" s="18">
        <v>0</v>
      </c>
      <c r="AQS140" s="18" t="s">
        <v>1693</v>
      </c>
      <c r="AQT140" s="18">
        <v>1</v>
      </c>
      <c r="AQU140" s="18">
        <v>0</v>
      </c>
      <c r="AQV140" s="18">
        <v>0</v>
      </c>
      <c r="AQW140" s="18">
        <v>0</v>
      </c>
      <c r="AQX140" s="18">
        <v>0</v>
      </c>
      <c r="AQY140" s="18">
        <v>0</v>
      </c>
      <c r="AQZ140" s="18">
        <v>0</v>
      </c>
      <c r="ARA140" s="18">
        <v>0</v>
      </c>
      <c r="ARB140" s="18">
        <v>0</v>
      </c>
      <c r="ARC140" s="18">
        <v>0</v>
      </c>
      <c r="ARD140" s="18">
        <v>0</v>
      </c>
      <c r="ARF140" s="18" t="s">
        <v>1343</v>
      </c>
      <c r="ARG140" s="18" t="s">
        <v>1312</v>
      </c>
      <c r="ARH140" s="18">
        <v>0</v>
      </c>
      <c r="ARI140" s="18">
        <v>1</v>
      </c>
      <c r="ARJ140" s="18">
        <v>0</v>
      </c>
      <c r="ARK140" s="18">
        <v>0</v>
      </c>
      <c r="ARL140" s="18">
        <v>0</v>
      </c>
      <c r="ARM140" s="18">
        <v>0</v>
      </c>
      <c r="ARN140" s="18" t="s">
        <v>1380</v>
      </c>
      <c r="ARO140" s="18" t="s">
        <v>1372</v>
      </c>
      <c r="ARP140" s="18">
        <v>1</v>
      </c>
      <c r="ARQ140" s="18">
        <v>0</v>
      </c>
      <c r="ARR140" s="18">
        <v>0</v>
      </c>
      <c r="ARS140" s="18">
        <v>0</v>
      </c>
      <c r="ART140" s="18">
        <v>0</v>
      </c>
      <c r="ARU140" s="18">
        <v>0</v>
      </c>
      <c r="ARV140" s="18">
        <v>0</v>
      </c>
      <c r="ARW140" s="18">
        <v>0</v>
      </c>
      <c r="ARX140" s="18">
        <v>0</v>
      </c>
      <c r="ARY140" s="18">
        <v>0</v>
      </c>
      <c r="ASB140" s="18" t="s">
        <v>1383</v>
      </c>
      <c r="ASC140" s="18" t="s">
        <v>1372</v>
      </c>
      <c r="ASD140" s="18">
        <v>1</v>
      </c>
      <c r="ASE140" s="18">
        <v>0</v>
      </c>
      <c r="ASF140" s="18">
        <v>0</v>
      </c>
      <c r="ASG140" s="18">
        <v>0</v>
      </c>
      <c r="ASH140" s="18">
        <v>0</v>
      </c>
      <c r="ASI140" s="18">
        <v>0</v>
      </c>
      <c r="ASJ140" s="18">
        <v>0</v>
      </c>
      <c r="ASK140" s="18">
        <v>0</v>
      </c>
      <c r="ASL140" s="18">
        <v>0</v>
      </c>
      <c r="ASN140" s="18" t="s">
        <v>1372</v>
      </c>
      <c r="ASO140" s="18">
        <v>1</v>
      </c>
      <c r="ASP140" s="18">
        <v>0</v>
      </c>
      <c r="ASQ140" s="18">
        <v>0</v>
      </c>
      <c r="ASR140" s="18">
        <v>0</v>
      </c>
      <c r="ASS140" s="18">
        <v>0</v>
      </c>
      <c r="AST140" s="18">
        <v>0</v>
      </c>
      <c r="ASU140" s="18">
        <v>0</v>
      </c>
      <c r="ASV140" s="18">
        <v>0</v>
      </c>
      <c r="ASW140" s="18">
        <v>0</v>
      </c>
      <c r="ASX140" s="18">
        <v>0</v>
      </c>
      <c r="ASZ140" s="18" t="s">
        <v>1372</v>
      </c>
      <c r="ATA140" s="18">
        <v>1</v>
      </c>
      <c r="ATB140" s="18">
        <v>0</v>
      </c>
      <c r="ATC140" s="18">
        <v>0</v>
      </c>
      <c r="ATD140" s="18">
        <v>0</v>
      </c>
      <c r="ATE140" s="18">
        <v>0</v>
      </c>
      <c r="ATF140" s="18">
        <v>0</v>
      </c>
      <c r="ATG140" s="18">
        <v>0</v>
      </c>
      <c r="ATH140" s="18">
        <v>0</v>
      </c>
      <c r="ATI140" s="18">
        <v>0</v>
      </c>
      <c r="ATK140" s="18" t="s">
        <v>1676</v>
      </c>
      <c r="ATL140" s="18">
        <v>0</v>
      </c>
      <c r="ATM140" s="18">
        <v>0</v>
      </c>
      <c r="ATN140" s="18">
        <v>0</v>
      </c>
      <c r="ATO140" s="18">
        <v>0</v>
      </c>
      <c r="ATP140" s="18">
        <v>0</v>
      </c>
      <c r="ATQ140" s="18">
        <v>0</v>
      </c>
      <c r="ATR140" s="18">
        <v>1</v>
      </c>
      <c r="ATS140" s="18">
        <v>0</v>
      </c>
      <c r="ATT140" s="18">
        <v>0</v>
      </c>
      <c r="ATV140" s="18" t="s">
        <v>1790</v>
      </c>
      <c r="ATZ140" s="18" t="s">
        <v>1790</v>
      </c>
      <c r="AUI140" s="18">
        <v>435506154</v>
      </c>
      <c r="AUJ140" s="144">
        <v>45080.77342592593</v>
      </c>
      <c r="AUM140" s="18" t="s">
        <v>1319</v>
      </c>
      <c r="AUN140" s="18" t="s">
        <v>1320</v>
      </c>
      <c r="AUO140" s="18" t="s">
        <v>1321</v>
      </c>
    </row>
    <row r="141" spans="1:534 1125:1237">
      <c r="A141" s="18">
        <v>140</v>
      </c>
      <c r="B141" s="18" t="s">
        <v>2044</v>
      </c>
      <c r="C141" s="144">
        <v>45078</v>
      </c>
      <c r="D141" s="18" t="s">
        <v>2027</v>
      </c>
      <c r="E141" s="18" t="s">
        <v>2028</v>
      </c>
      <c r="F141" s="144">
        <v>45078.710046817127</v>
      </c>
      <c r="G141" s="144">
        <v>45079.597160775462</v>
      </c>
      <c r="H141" s="18" t="s">
        <v>1286</v>
      </c>
      <c r="K141" s="18" t="s">
        <v>1893</v>
      </c>
      <c r="L141" s="144">
        <v>45078</v>
      </c>
      <c r="M141" s="18" t="s">
        <v>1894</v>
      </c>
      <c r="N141" s="18" t="s">
        <v>2029</v>
      </c>
      <c r="O141" s="18" t="s">
        <v>2030</v>
      </c>
      <c r="P141" s="18" t="s">
        <v>2031</v>
      </c>
      <c r="S141" s="18" t="s">
        <v>1897</v>
      </c>
      <c r="T141" s="18" t="s">
        <v>2032</v>
      </c>
      <c r="V141" s="18" t="s">
        <v>1294</v>
      </c>
      <c r="X141" s="18" t="s">
        <v>1485</v>
      </c>
      <c r="AA141" s="18" t="s">
        <v>1372</v>
      </c>
      <c r="AB141" s="18">
        <v>0</v>
      </c>
      <c r="AC141" s="18">
        <v>0</v>
      </c>
      <c r="AD141" s="18">
        <v>0</v>
      </c>
      <c r="AE141" s="18">
        <v>1</v>
      </c>
      <c r="AF141" s="18">
        <v>1</v>
      </c>
      <c r="EK141" s="18" t="s">
        <v>1372</v>
      </c>
      <c r="EL141" s="18">
        <v>0</v>
      </c>
      <c r="EM141" s="18">
        <v>0</v>
      </c>
      <c r="EN141" s="18">
        <v>0</v>
      </c>
      <c r="EO141" s="18">
        <v>0</v>
      </c>
      <c r="EP141" s="18">
        <v>1</v>
      </c>
      <c r="EQ141" s="18">
        <v>1</v>
      </c>
      <c r="JB141" s="18" t="s">
        <v>1836</v>
      </c>
      <c r="JC141" s="18">
        <v>1</v>
      </c>
      <c r="JD141" s="18">
        <v>1</v>
      </c>
      <c r="JE141" s="18">
        <v>0</v>
      </c>
      <c r="JF141" s="18">
        <v>0</v>
      </c>
      <c r="JG141" s="18">
        <v>0</v>
      </c>
      <c r="JH141" s="18">
        <v>0</v>
      </c>
      <c r="JI141" s="18">
        <v>0</v>
      </c>
      <c r="JJ141" s="18">
        <v>0</v>
      </c>
      <c r="JK141" s="18">
        <v>0</v>
      </c>
      <c r="JL141" s="18">
        <v>0</v>
      </c>
      <c r="JM141" s="18">
        <v>0</v>
      </c>
      <c r="JN141" s="18">
        <v>0</v>
      </c>
      <c r="JO141" s="18">
        <v>0</v>
      </c>
      <c r="JP141" s="18">
        <v>0</v>
      </c>
      <c r="JQ141" s="18">
        <v>0</v>
      </c>
      <c r="JR141" s="18">
        <v>0</v>
      </c>
      <c r="JS141" s="18">
        <v>2</v>
      </c>
      <c r="JT141" s="18">
        <v>4</v>
      </c>
      <c r="JV141" s="18" t="s">
        <v>1467</v>
      </c>
      <c r="JW141" s="18">
        <v>500</v>
      </c>
      <c r="JX141" s="18" t="s">
        <v>1642</v>
      </c>
      <c r="KA141" s="18">
        <v>30</v>
      </c>
      <c r="KB141" s="18">
        <v>7</v>
      </c>
      <c r="KC141" s="18">
        <v>0</v>
      </c>
      <c r="KD141" s="18">
        <v>3</v>
      </c>
      <c r="KE141" s="18">
        <v>1</v>
      </c>
      <c r="KG141" s="18" t="s">
        <v>1467</v>
      </c>
      <c r="KH141" s="18" t="s">
        <v>1504</v>
      </c>
      <c r="KI141" s="18">
        <v>1</v>
      </c>
      <c r="KJ141" s="18">
        <v>1</v>
      </c>
      <c r="KK141" s="18">
        <v>5000</v>
      </c>
      <c r="KL141" s="18">
        <v>100</v>
      </c>
      <c r="KM141" s="18" t="s">
        <v>1642</v>
      </c>
      <c r="KP141" s="18">
        <v>90</v>
      </c>
      <c r="KQ141" s="18">
        <v>14</v>
      </c>
      <c r="KR141" s="18">
        <v>0</v>
      </c>
      <c r="KS141" s="18">
        <v>100</v>
      </c>
      <c r="KT141" s="18">
        <v>2</v>
      </c>
      <c r="QX141" s="18" t="s">
        <v>1294</v>
      </c>
      <c r="QZ141" s="18" t="s">
        <v>1837</v>
      </c>
      <c r="RA141" s="18">
        <v>1</v>
      </c>
      <c r="RB141" s="18">
        <v>1</v>
      </c>
      <c r="RC141" s="18">
        <v>0</v>
      </c>
      <c r="RD141" s="18">
        <v>0</v>
      </c>
      <c r="RE141" s="18">
        <v>0</v>
      </c>
      <c r="RF141" s="18">
        <v>0</v>
      </c>
      <c r="RG141" s="18">
        <v>0</v>
      </c>
      <c r="RH141" s="18">
        <v>0</v>
      </c>
      <c r="RI141" s="18">
        <v>0</v>
      </c>
      <c r="RJ141" s="18">
        <v>0</v>
      </c>
      <c r="RK141" s="18">
        <v>0</v>
      </c>
      <c r="RL141" s="18">
        <v>0</v>
      </c>
      <c r="RM141" s="18">
        <v>0</v>
      </c>
      <c r="RN141" s="18">
        <v>0</v>
      </c>
      <c r="RO141" s="18">
        <v>0</v>
      </c>
      <c r="RP141" s="18">
        <v>0</v>
      </c>
      <c r="RR141" s="18" t="s">
        <v>1301</v>
      </c>
      <c r="RS141" s="18">
        <v>1</v>
      </c>
      <c r="RT141" s="18">
        <v>0</v>
      </c>
      <c r="RU141" s="18">
        <v>0</v>
      </c>
      <c r="RV141" s="18">
        <v>0</v>
      </c>
      <c r="RW141" s="18">
        <v>0</v>
      </c>
      <c r="RX141" s="18">
        <v>0</v>
      </c>
      <c r="RY141" s="18">
        <v>0</v>
      </c>
      <c r="RZ141" s="18">
        <v>0</v>
      </c>
      <c r="SA141" s="18">
        <v>0</v>
      </c>
      <c r="SB141" s="18">
        <v>0</v>
      </c>
      <c r="SC141" s="18">
        <v>0</v>
      </c>
      <c r="SF141" s="18" t="s">
        <v>1324</v>
      </c>
      <c r="SG141" s="18">
        <v>0</v>
      </c>
      <c r="SH141" s="18">
        <v>1</v>
      </c>
      <c r="SI141" s="18">
        <v>0</v>
      </c>
      <c r="SJ141" s="18">
        <v>0</v>
      </c>
      <c r="SK141" s="18" t="s">
        <v>1691</v>
      </c>
      <c r="SL141" s="18">
        <v>1</v>
      </c>
      <c r="SM141" s="18">
        <v>0</v>
      </c>
      <c r="SN141" s="18">
        <v>0</v>
      </c>
      <c r="SO141" s="18">
        <v>0</v>
      </c>
      <c r="SP141" s="18">
        <v>0</v>
      </c>
      <c r="SQ141" s="18">
        <v>0</v>
      </c>
      <c r="SR141" s="18">
        <v>0</v>
      </c>
      <c r="SS141" s="18">
        <v>0</v>
      </c>
      <c r="ST141" s="18">
        <v>0</v>
      </c>
      <c r="SU141" s="18">
        <v>0</v>
      </c>
      <c r="SV141" s="18">
        <v>0</v>
      </c>
      <c r="SW141" s="18">
        <v>0</v>
      </c>
      <c r="SX141" s="18">
        <v>0</v>
      </c>
      <c r="SY141" s="18">
        <v>0</v>
      </c>
      <c r="SZ141" s="18">
        <v>0</v>
      </c>
      <c r="TA141" s="18">
        <v>0</v>
      </c>
      <c r="TB141" s="18" t="s">
        <v>1869</v>
      </c>
      <c r="TC141" s="18">
        <v>0</v>
      </c>
      <c r="TD141" s="18">
        <v>0</v>
      </c>
      <c r="TE141" s="18">
        <v>0</v>
      </c>
      <c r="TF141" s="18">
        <v>0</v>
      </c>
      <c r="TG141" s="18">
        <v>0</v>
      </c>
      <c r="TH141" s="18">
        <v>1</v>
      </c>
      <c r="TI141" s="18">
        <v>0</v>
      </c>
      <c r="TJ141" s="18">
        <v>0</v>
      </c>
      <c r="TK141" s="18">
        <v>0</v>
      </c>
      <c r="TL141" s="18">
        <v>0</v>
      </c>
      <c r="TM141" s="18">
        <v>0</v>
      </c>
      <c r="TN141" s="18">
        <v>0</v>
      </c>
      <c r="AQG141" s="18" t="s">
        <v>1372</v>
      </c>
      <c r="AQH141" s="18">
        <v>1</v>
      </c>
      <c r="AQI141" s="18">
        <v>0</v>
      </c>
      <c r="AQJ141" s="18">
        <v>0</v>
      </c>
      <c r="AQK141" s="18">
        <v>0</v>
      </c>
      <c r="AQL141" s="18">
        <v>0</v>
      </c>
      <c r="AQM141" s="18">
        <v>0</v>
      </c>
      <c r="AQN141" s="18">
        <v>0</v>
      </c>
      <c r="AQO141" s="18">
        <v>0</v>
      </c>
      <c r="AQP141" s="18">
        <v>0</v>
      </c>
      <c r="AQQ141" s="18">
        <v>0</v>
      </c>
      <c r="AQS141" s="18" t="s">
        <v>1379</v>
      </c>
      <c r="AQT141" s="18">
        <v>1</v>
      </c>
      <c r="AQU141" s="18">
        <v>0</v>
      </c>
      <c r="AQV141" s="18">
        <v>1</v>
      </c>
      <c r="AQW141" s="18">
        <v>0</v>
      </c>
      <c r="AQX141" s="18">
        <v>0</v>
      </c>
      <c r="AQY141" s="18">
        <v>0</v>
      </c>
      <c r="AQZ141" s="18">
        <v>0</v>
      </c>
      <c r="ARA141" s="18">
        <v>0</v>
      </c>
      <c r="ARB141" s="18">
        <v>0</v>
      </c>
      <c r="ARC141" s="18">
        <v>0</v>
      </c>
      <c r="ARD141" s="18">
        <v>0</v>
      </c>
      <c r="ARF141" s="18" t="s">
        <v>1658</v>
      </c>
      <c r="ARG141" s="18" t="s">
        <v>1314</v>
      </c>
      <c r="ARH141" s="18">
        <v>1</v>
      </c>
      <c r="ARI141" s="18">
        <v>0</v>
      </c>
      <c r="ARJ141" s="18">
        <v>0</v>
      </c>
      <c r="ARK141" s="18">
        <v>0</v>
      </c>
      <c r="ARL141" s="18">
        <v>0</v>
      </c>
      <c r="ARM141" s="18">
        <v>0</v>
      </c>
      <c r="ARN141" s="18" t="s">
        <v>1380</v>
      </c>
      <c r="ARO141" s="18" t="s">
        <v>1372</v>
      </c>
      <c r="ARP141" s="18">
        <v>1</v>
      </c>
      <c r="ARQ141" s="18">
        <v>0</v>
      </c>
      <c r="ARR141" s="18">
        <v>0</v>
      </c>
      <c r="ARS141" s="18">
        <v>0</v>
      </c>
      <c r="ART141" s="18">
        <v>0</v>
      </c>
      <c r="ARU141" s="18">
        <v>0</v>
      </c>
      <c r="ARV141" s="18">
        <v>0</v>
      </c>
      <c r="ARW141" s="18">
        <v>0</v>
      </c>
      <c r="ARX141" s="18">
        <v>0</v>
      </c>
      <c r="ARY141" s="18">
        <v>0</v>
      </c>
      <c r="ASB141" s="18" t="s">
        <v>1383</v>
      </c>
      <c r="ASC141" s="18" t="s">
        <v>1372</v>
      </c>
      <c r="ASD141" s="18">
        <v>1</v>
      </c>
      <c r="ASE141" s="18">
        <v>0</v>
      </c>
      <c r="ASF141" s="18">
        <v>0</v>
      </c>
      <c r="ASG141" s="18">
        <v>0</v>
      </c>
      <c r="ASH141" s="18">
        <v>0</v>
      </c>
      <c r="ASI141" s="18">
        <v>0</v>
      </c>
      <c r="ASJ141" s="18">
        <v>0</v>
      </c>
      <c r="ASK141" s="18">
        <v>0</v>
      </c>
      <c r="ASL141" s="18">
        <v>0</v>
      </c>
      <c r="ASN141" s="18" t="s">
        <v>1372</v>
      </c>
      <c r="ASO141" s="18">
        <v>1</v>
      </c>
      <c r="ASP141" s="18">
        <v>0</v>
      </c>
      <c r="ASQ141" s="18">
        <v>0</v>
      </c>
      <c r="ASR141" s="18">
        <v>0</v>
      </c>
      <c r="ASS141" s="18">
        <v>0</v>
      </c>
      <c r="AST141" s="18">
        <v>0</v>
      </c>
      <c r="ASU141" s="18">
        <v>0</v>
      </c>
      <c r="ASV141" s="18">
        <v>0</v>
      </c>
      <c r="ASW141" s="18">
        <v>0</v>
      </c>
      <c r="ASX141" s="18">
        <v>0</v>
      </c>
      <c r="ASZ141" s="18" t="s">
        <v>1372</v>
      </c>
      <c r="ATA141" s="18">
        <v>1</v>
      </c>
      <c r="ATB141" s="18">
        <v>0</v>
      </c>
      <c r="ATC141" s="18">
        <v>0</v>
      </c>
      <c r="ATD141" s="18">
        <v>0</v>
      </c>
      <c r="ATE141" s="18">
        <v>0</v>
      </c>
      <c r="ATF141" s="18">
        <v>0</v>
      </c>
      <c r="ATG141" s="18">
        <v>0</v>
      </c>
      <c r="ATH141" s="18">
        <v>0</v>
      </c>
      <c r="ATI141" s="18">
        <v>0</v>
      </c>
      <c r="ATK141" s="18" t="s">
        <v>1387</v>
      </c>
      <c r="ATL141" s="18">
        <v>0</v>
      </c>
      <c r="ATM141" s="18">
        <v>0</v>
      </c>
      <c r="ATN141" s="18">
        <v>0</v>
      </c>
      <c r="ATO141" s="18">
        <v>0</v>
      </c>
      <c r="ATP141" s="18">
        <v>0</v>
      </c>
      <c r="ATQ141" s="18">
        <v>1</v>
      </c>
      <c r="ATR141" s="18">
        <v>1</v>
      </c>
      <c r="ATS141" s="18">
        <v>0</v>
      </c>
      <c r="ATT141" s="18">
        <v>0</v>
      </c>
      <c r="ATV141" s="18" t="s">
        <v>1790</v>
      </c>
      <c r="ATZ141" s="18" t="s">
        <v>1790</v>
      </c>
      <c r="AUI141" s="18">
        <v>435506159</v>
      </c>
      <c r="AUJ141" s="144">
        <v>45080.7734375</v>
      </c>
      <c r="AUM141" s="18" t="s">
        <v>1319</v>
      </c>
      <c r="AUN141" s="18" t="s">
        <v>1320</v>
      </c>
      <c r="AUO141" s="18" t="s">
        <v>1321</v>
      </c>
    </row>
    <row r="142" spans="1:534 1125:1237">
      <c r="A142" s="18">
        <v>141</v>
      </c>
      <c r="B142" s="18" t="s">
        <v>2045</v>
      </c>
      <c r="C142" s="144">
        <v>45080</v>
      </c>
      <c r="D142" s="18" t="s">
        <v>2027</v>
      </c>
      <c r="E142" s="18" t="s">
        <v>2028</v>
      </c>
      <c r="F142" s="144">
        <v>45080.316196458327</v>
      </c>
      <c r="G142" s="144">
        <v>45080.76899074074</v>
      </c>
      <c r="H142" s="18" t="s">
        <v>1286</v>
      </c>
      <c r="K142" s="18" t="s">
        <v>1893</v>
      </c>
      <c r="L142" s="144">
        <v>45080</v>
      </c>
      <c r="M142" s="18" t="s">
        <v>1894</v>
      </c>
      <c r="N142" s="18" t="s">
        <v>2029</v>
      </c>
      <c r="O142" s="18" t="s">
        <v>2030</v>
      </c>
      <c r="P142" s="18" t="s">
        <v>1291</v>
      </c>
      <c r="S142" s="18" t="s">
        <v>1897</v>
      </c>
      <c r="T142" s="18" t="s">
        <v>2032</v>
      </c>
      <c r="V142" s="18" t="s">
        <v>1294</v>
      </c>
      <c r="X142" s="18" t="s">
        <v>1485</v>
      </c>
      <c r="AA142" s="18" t="s">
        <v>1372</v>
      </c>
      <c r="AB142" s="18">
        <v>0</v>
      </c>
      <c r="AC142" s="18">
        <v>0</v>
      </c>
      <c r="AD142" s="18">
        <v>0</v>
      </c>
      <c r="AE142" s="18">
        <v>1</v>
      </c>
      <c r="AF142" s="18">
        <v>1</v>
      </c>
      <c r="EK142" s="18" t="s">
        <v>1372</v>
      </c>
      <c r="EL142" s="18">
        <v>0</v>
      </c>
      <c r="EM142" s="18">
        <v>0</v>
      </c>
      <c r="EN142" s="18">
        <v>0</v>
      </c>
      <c r="EO142" s="18">
        <v>0</v>
      </c>
      <c r="EP142" s="18">
        <v>1</v>
      </c>
      <c r="EQ142" s="18">
        <v>1</v>
      </c>
      <c r="JB142" s="18" t="s">
        <v>1823</v>
      </c>
      <c r="JC142" s="18">
        <v>0</v>
      </c>
      <c r="JD142" s="18">
        <v>0</v>
      </c>
      <c r="JE142" s="18">
        <v>1</v>
      </c>
      <c r="JF142" s="18">
        <v>0</v>
      </c>
      <c r="JG142" s="18">
        <v>0</v>
      </c>
      <c r="JH142" s="18">
        <v>0</v>
      </c>
      <c r="JI142" s="18">
        <v>0</v>
      </c>
      <c r="JJ142" s="18">
        <v>0</v>
      </c>
      <c r="JK142" s="18">
        <v>0</v>
      </c>
      <c r="JL142" s="18">
        <v>0</v>
      </c>
      <c r="JM142" s="18">
        <v>0</v>
      </c>
      <c r="JN142" s="18">
        <v>0</v>
      </c>
      <c r="JO142" s="18">
        <v>0</v>
      </c>
      <c r="JP142" s="18">
        <v>0</v>
      </c>
      <c r="JQ142" s="18">
        <v>0</v>
      </c>
      <c r="JR142" s="18">
        <v>0</v>
      </c>
      <c r="JS142" s="18">
        <v>1</v>
      </c>
      <c r="JT142" s="18">
        <v>3</v>
      </c>
      <c r="KV142" s="18" t="s">
        <v>1467</v>
      </c>
      <c r="KW142" s="18" t="s">
        <v>1468</v>
      </c>
      <c r="KX142" s="18">
        <v>0</v>
      </c>
      <c r="KY142" s="18">
        <v>1</v>
      </c>
      <c r="KZ142" s="18">
        <v>1</v>
      </c>
      <c r="LB142" s="18">
        <v>30000</v>
      </c>
      <c r="LC142" s="18">
        <v>35000</v>
      </c>
      <c r="LD142" s="18" t="s">
        <v>1300</v>
      </c>
      <c r="LG142" s="18">
        <v>60</v>
      </c>
      <c r="LH142" s="18">
        <v>7</v>
      </c>
      <c r="LI142" s="18">
        <v>0</v>
      </c>
      <c r="LJ142" s="18">
        <v>50</v>
      </c>
      <c r="LK142" s="18">
        <v>10</v>
      </c>
      <c r="QX142" s="18" t="s">
        <v>1314</v>
      </c>
      <c r="SF142" s="18" t="s">
        <v>1333</v>
      </c>
      <c r="SG142" s="18">
        <v>1</v>
      </c>
      <c r="SH142" s="18">
        <v>0</v>
      </c>
      <c r="SI142" s="18">
        <v>0</v>
      </c>
      <c r="SJ142" s="18">
        <v>0</v>
      </c>
      <c r="AQG142" s="18" t="s">
        <v>1372</v>
      </c>
      <c r="AQH142" s="18">
        <v>1</v>
      </c>
      <c r="AQI142" s="18">
        <v>0</v>
      </c>
      <c r="AQJ142" s="18">
        <v>0</v>
      </c>
      <c r="AQK142" s="18">
        <v>0</v>
      </c>
      <c r="AQL142" s="18">
        <v>0</v>
      </c>
      <c r="AQM142" s="18">
        <v>0</v>
      </c>
      <c r="AQN142" s="18">
        <v>0</v>
      </c>
      <c r="AQO142" s="18">
        <v>0</v>
      </c>
      <c r="AQP142" s="18">
        <v>0</v>
      </c>
      <c r="AQQ142" s="18">
        <v>0</v>
      </c>
      <c r="AQS142" s="18" t="s">
        <v>1406</v>
      </c>
      <c r="AQT142" s="18">
        <v>0</v>
      </c>
      <c r="AQU142" s="18">
        <v>0</v>
      </c>
      <c r="AQV142" s="18">
        <v>1</v>
      </c>
      <c r="AQW142" s="18">
        <v>0</v>
      </c>
      <c r="AQX142" s="18">
        <v>0</v>
      </c>
      <c r="AQY142" s="18">
        <v>0</v>
      </c>
      <c r="AQZ142" s="18">
        <v>0</v>
      </c>
      <c r="ARA142" s="18">
        <v>0</v>
      </c>
      <c r="ARB142" s="18">
        <v>0</v>
      </c>
      <c r="ARC142" s="18">
        <v>0</v>
      </c>
      <c r="ARD142" s="18">
        <v>0</v>
      </c>
      <c r="ARF142" s="18" t="s">
        <v>1343</v>
      </c>
      <c r="ARG142" s="18" t="s">
        <v>1314</v>
      </c>
      <c r="ARH142" s="18">
        <v>1</v>
      </c>
      <c r="ARI142" s="18">
        <v>0</v>
      </c>
      <c r="ARJ142" s="18">
        <v>0</v>
      </c>
      <c r="ARK142" s="18">
        <v>0</v>
      </c>
      <c r="ARL142" s="18">
        <v>0</v>
      </c>
      <c r="ARM142" s="18">
        <v>0</v>
      </c>
      <c r="ARO142" s="18" t="s">
        <v>1372</v>
      </c>
      <c r="ARP142" s="18">
        <v>1</v>
      </c>
      <c r="ARQ142" s="18">
        <v>0</v>
      </c>
      <c r="ARR142" s="18">
        <v>0</v>
      </c>
      <c r="ARS142" s="18">
        <v>0</v>
      </c>
      <c r="ART142" s="18">
        <v>0</v>
      </c>
      <c r="ARU142" s="18">
        <v>0</v>
      </c>
      <c r="ARV142" s="18">
        <v>0</v>
      </c>
      <c r="ARW142" s="18">
        <v>0</v>
      </c>
      <c r="ARX142" s="18">
        <v>0</v>
      </c>
      <c r="ARY142" s="18">
        <v>0</v>
      </c>
      <c r="ASB142" s="18" t="s">
        <v>1383</v>
      </c>
      <c r="ASC142" s="18" t="s">
        <v>1372</v>
      </c>
      <c r="ASD142" s="18">
        <v>1</v>
      </c>
      <c r="ASE142" s="18">
        <v>0</v>
      </c>
      <c r="ASF142" s="18">
        <v>0</v>
      </c>
      <c r="ASG142" s="18">
        <v>0</v>
      </c>
      <c r="ASH142" s="18">
        <v>0</v>
      </c>
      <c r="ASI142" s="18">
        <v>0</v>
      </c>
      <c r="ASJ142" s="18">
        <v>0</v>
      </c>
      <c r="ASK142" s="18">
        <v>0</v>
      </c>
      <c r="ASL142" s="18">
        <v>0</v>
      </c>
      <c r="ASN142" s="18" t="s">
        <v>1372</v>
      </c>
      <c r="ASO142" s="18">
        <v>1</v>
      </c>
      <c r="ASP142" s="18">
        <v>0</v>
      </c>
      <c r="ASQ142" s="18">
        <v>0</v>
      </c>
      <c r="ASR142" s="18">
        <v>0</v>
      </c>
      <c r="ASS142" s="18">
        <v>0</v>
      </c>
      <c r="AST142" s="18">
        <v>0</v>
      </c>
      <c r="ASU142" s="18">
        <v>0</v>
      </c>
      <c r="ASV142" s="18">
        <v>0</v>
      </c>
      <c r="ASW142" s="18">
        <v>0</v>
      </c>
      <c r="ASX142" s="18">
        <v>0</v>
      </c>
      <c r="ASZ142" s="18" t="s">
        <v>1372</v>
      </c>
      <c r="ATA142" s="18">
        <v>1</v>
      </c>
      <c r="ATB142" s="18">
        <v>0</v>
      </c>
      <c r="ATC142" s="18">
        <v>0</v>
      </c>
      <c r="ATD142" s="18">
        <v>0</v>
      </c>
      <c r="ATE142" s="18">
        <v>0</v>
      </c>
      <c r="ATF142" s="18">
        <v>0</v>
      </c>
      <c r="ATG142" s="18">
        <v>0</v>
      </c>
      <c r="ATH142" s="18">
        <v>0</v>
      </c>
      <c r="ATI142" s="18">
        <v>0</v>
      </c>
      <c r="ATK142" s="18" t="s">
        <v>1372</v>
      </c>
      <c r="ATL142" s="18">
        <v>1</v>
      </c>
      <c r="ATM142" s="18">
        <v>0</v>
      </c>
      <c r="ATN142" s="18">
        <v>0</v>
      </c>
      <c r="ATO142" s="18">
        <v>0</v>
      </c>
      <c r="ATP142" s="18">
        <v>0</v>
      </c>
      <c r="ATQ142" s="18">
        <v>0</v>
      </c>
      <c r="ATR142" s="18">
        <v>0</v>
      </c>
      <c r="ATS142" s="18">
        <v>0</v>
      </c>
      <c r="ATT142" s="18">
        <v>0</v>
      </c>
      <c r="ATV142" s="18" t="s">
        <v>1790</v>
      </c>
      <c r="ATZ142" s="18" t="s">
        <v>1790</v>
      </c>
      <c r="AUI142" s="18">
        <v>435506161</v>
      </c>
      <c r="AUJ142" s="144">
        <v>45080.77344907407</v>
      </c>
      <c r="AUM142" s="18" t="s">
        <v>1319</v>
      </c>
      <c r="AUN142" s="18" t="s">
        <v>1320</v>
      </c>
      <c r="AUO142" s="18" t="s">
        <v>1321</v>
      </c>
    </row>
    <row r="143" spans="1:534 1125:1237">
      <c r="A143" s="18">
        <v>142</v>
      </c>
      <c r="B143" s="18" t="s">
        <v>2046</v>
      </c>
      <c r="C143" s="144">
        <v>45075</v>
      </c>
      <c r="D143" s="18" t="s">
        <v>2027</v>
      </c>
      <c r="E143" s="18" t="s">
        <v>2028</v>
      </c>
      <c r="F143" s="144">
        <v>45075.331326678242</v>
      </c>
      <c r="G143" s="144">
        <v>45075.738944942132</v>
      </c>
      <c r="H143" s="18" t="s">
        <v>1286</v>
      </c>
      <c r="K143" s="18" t="s">
        <v>1893</v>
      </c>
      <c r="L143" s="144">
        <v>45075</v>
      </c>
      <c r="M143" s="18" t="s">
        <v>1894</v>
      </c>
      <c r="N143" s="18" t="s">
        <v>2029</v>
      </c>
      <c r="O143" s="18" t="s">
        <v>2030</v>
      </c>
      <c r="P143" s="18" t="s">
        <v>2031</v>
      </c>
      <c r="S143" s="18" t="s">
        <v>1897</v>
      </c>
      <c r="T143" s="18" t="s">
        <v>2032</v>
      </c>
      <c r="V143" s="18" t="s">
        <v>1294</v>
      </c>
      <c r="X143" s="18" t="s">
        <v>1295</v>
      </c>
      <c r="AA143" s="18" t="s">
        <v>1372</v>
      </c>
      <c r="AB143" s="18">
        <v>0</v>
      </c>
      <c r="AC143" s="18">
        <v>0</v>
      </c>
      <c r="AD143" s="18">
        <v>0</v>
      </c>
      <c r="AE143" s="18">
        <v>1</v>
      </c>
      <c r="AF143" s="18">
        <v>1</v>
      </c>
      <c r="EK143" s="18" t="s">
        <v>1372</v>
      </c>
      <c r="EL143" s="18">
        <v>0</v>
      </c>
      <c r="EM143" s="18">
        <v>0</v>
      </c>
      <c r="EN143" s="18">
        <v>0</v>
      </c>
      <c r="EO143" s="18">
        <v>0</v>
      </c>
      <c r="EP143" s="18">
        <v>1</v>
      </c>
      <c r="EQ143" s="18">
        <v>1</v>
      </c>
      <c r="JB143" s="18" t="s">
        <v>1836</v>
      </c>
      <c r="JC143" s="18">
        <v>1</v>
      </c>
      <c r="JD143" s="18">
        <v>1</v>
      </c>
      <c r="JE143" s="18">
        <v>0</v>
      </c>
      <c r="JF143" s="18">
        <v>0</v>
      </c>
      <c r="JG143" s="18">
        <v>0</v>
      </c>
      <c r="JH143" s="18">
        <v>0</v>
      </c>
      <c r="JI143" s="18">
        <v>0</v>
      </c>
      <c r="JJ143" s="18">
        <v>0</v>
      </c>
      <c r="JK143" s="18">
        <v>0</v>
      </c>
      <c r="JL143" s="18">
        <v>0</v>
      </c>
      <c r="JM143" s="18">
        <v>0</v>
      </c>
      <c r="JN143" s="18">
        <v>0</v>
      </c>
      <c r="JO143" s="18">
        <v>0</v>
      </c>
      <c r="JP143" s="18">
        <v>0</v>
      </c>
      <c r="JQ143" s="18">
        <v>0</v>
      </c>
      <c r="JR143" s="18">
        <v>0</v>
      </c>
      <c r="JS143" s="18">
        <v>2</v>
      </c>
      <c r="JT143" s="18">
        <v>4</v>
      </c>
      <c r="JV143" s="18" t="s">
        <v>1298</v>
      </c>
      <c r="JW143" s="18">
        <v>200</v>
      </c>
      <c r="JX143" s="18" t="s">
        <v>1642</v>
      </c>
      <c r="KA143" s="18">
        <v>30</v>
      </c>
      <c r="KB143" s="18">
        <v>7</v>
      </c>
      <c r="KC143" s="18">
        <v>0</v>
      </c>
      <c r="KD143" s="18">
        <v>3</v>
      </c>
      <c r="KE143" s="18">
        <v>2</v>
      </c>
      <c r="KG143" s="18" t="s">
        <v>1467</v>
      </c>
      <c r="KH143" s="18" t="s">
        <v>1504</v>
      </c>
      <c r="KI143" s="18">
        <v>1</v>
      </c>
      <c r="KJ143" s="18">
        <v>1</v>
      </c>
      <c r="KK143" s="18">
        <v>5000</v>
      </c>
      <c r="KL143" s="18">
        <v>100</v>
      </c>
      <c r="KM143" s="18" t="s">
        <v>1642</v>
      </c>
      <c r="KP143" s="18">
        <v>60</v>
      </c>
      <c r="KQ143" s="18">
        <v>14</v>
      </c>
      <c r="KR143" s="18">
        <v>0</v>
      </c>
      <c r="KS143" s="18">
        <v>20</v>
      </c>
      <c r="KT143" s="18">
        <v>5</v>
      </c>
      <c r="QX143" s="18" t="s">
        <v>1294</v>
      </c>
      <c r="QZ143" s="18" t="s">
        <v>1836</v>
      </c>
      <c r="RA143" s="18">
        <v>1</v>
      </c>
      <c r="RB143" s="18">
        <v>1</v>
      </c>
      <c r="RC143" s="18">
        <v>0</v>
      </c>
      <c r="RD143" s="18">
        <v>0</v>
      </c>
      <c r="RE143" s="18">
        <v>0</v>
      </c>
      <c r="RF143" s="18">
        <v>0</v>
      </c>
      <c r="RG143" s="18">
        <v>0</v>
      </c>
      <c r="RH143" s="18">
        <v>0</v>
      </c>
      <c r="RI143" s="18">
        <v>0</v>
      </c>
      <c r="RJ143" s="18">
        <v>0</v>
      </c>
      <c r="RK143" s="18">
        <v>0</v>
      </c>
      <c r="RL143" s="18">
        <v>0</v>
      </c>
      <c r="RM143" s="18">
        <v>0</v>
      </c>
      <c r="RN143" s="18">
        <v>0</v>
      </c>
      <c r="RO143" s="18">
        <v>0</v>
      </c>
      <c r="RP143" s="18">
        <v>0</v>
      </c>
      <c r="RR143" s="18" t="s">
        <v>1301</v>
      </c>
      <c r="RS143" s="18">
        <v>1</v>
      </c>
      <c r="RT143" s="18">
        <v>0</v>
      </c>
      <c r="RU143" s="18">
        <v>0</v>
      </c>
      <c r="RV143" s="18">
        <v>0</v>
      </c>
      <c r="RW143" s="18">
        <v>0</v>
      </c>
      <c r="RX143" s="18">
        <v>0</v>
      </c>
      <c r="RY143" s="18">
        <v>0</v>
      </c>
      <c r="RZ143" s="18">
        <v>0</v>
      </c>
      <c r="SA143" s="18">
        <v>0</v>
      </c>
      <c r="SB143" s="18">
        <v>0</v>
      </c>
      <c r="SC143" s="18">
        <v>0</v>
      </c>
      <c r="SF143" s="18" t="s">
        <v>1333</v>
      </c>
      <c r="SG143" s="18">
        <v>1</v>
      </c>
      <c r="SH143" s="18">
        <v>0</v>
      </c>
      <c r="SI143" s="18">
        <v>0</v>
      </c>
      <c r="SJ143" s="18">
        <v>0</v>
      </c>
      <c r="AQG143" s="18" t="s">
        <v>1692</v>
      </c>
      <c r="AQH143" s="18">
        <v>0</v>
      </c>
      <c r="AQI143" s="18">
        <v>1</v>
      </c>
      <c r="AQJ143" s="18">
        <v>0</v>
      </c>
      <c r="AQK143" s="18">
        <v>0</v>
      </c>
      <c r="AQL143" s="18">
        <v>0</v>
      </c>
      <c r="AQM143" s="18">
        <v>0</v>
      </c>
      <c r="AQN143" s="18">
        <v>0</v>
      </c>
      <c r="AQO143" s="18">
        <v>0</v>
      </c>
      <c r="AQP143" s="18">
        <v>0</v>
      </c>
      <c r="AQQ143" s="18">
        <v>0</v>
      </c>
      <c r="AQS143" s="18" t="s">
        <v>1693</v>
      </c>
      <c r="AQT143" s="18">
        <v>1</v>
      </c>
      <c r="AQU143" s="18">
        <v>0</v>
      </c>
      <c r="AQV143" s="18">
        <v>0</v>
      </c>
      <c r="AQW143" s="18">
        <v>0</v>
      </c>
      <c r="AQX143" s="18">
        <v>0</v>
      </c>
      <c r="AQY143" s="18">
        <v>0</v>
      </c>
      <c r="AQZ143" s="18">
        <v>0</v>
      </c>
      <c r="ARA143" s="18">
        <v>0</v>
      </c>
      <c r="ARB143" s="18">
        <v>0</v>
      </c>
      <c r="ARC143" s="18">
        <v>0</v>
      </c>
      <c r="ARD143" s="18">
        <v>0</v>
      </c>
      <c r="ARF143" s="18" t="s">
        <v>1658</v>
      </c>
      <c r="ARG143" s="18" t="s">
        <v>1312</v>
      </c>
      <c r="ARH143" s="18">
        <v>0</v>
      </c>
      <c r="ARI143" s="18">
        <v>1</v>
      </c>
      <c r="ARJ143" s="18">
        <v>0</v>
      </c>
      <c r="ARK143" s="18">
        <v>0</v>
      </c>
      <c r="ARL143" s="18">
        <v>0</v>
      </c>
      <c r="ARM143" s="18">
        <v>0</v>
      </c>
      <c r="ARN143" s="18" t="s">
        <v>1380</v>
      </c>
      <c r="ARO143" s="18" t="s">
        <v>1372</v>
      </c>
      <c r="ARP143" s="18">
        <v>1</v>
      </c>
      <c r="ARQ143" s="18">
        <v>0</v>
      </c>
      <c r="ARR143" s="18">
        <v>0</v>
      </c>
      <c r="ARS143" s="18">
        <v>0</v>
      </c>
      <c r="ART143" s="18">
        <v>0</v>
      </c>
      <c r="ARU143" s="18">
        <v>0</v>
      </c>
      <c r="ARV143" s="18">
        <v>0</v>
      </c>
      <c r="ARW143" s="18">
        <v>0</v>
      </c>
      <c r="ARX143" s="18">
        <v>0</v>
      </c>
      <c r="ARY143" s="18">
        <v>0</v>
      </c>
      <c r="ASB143" s="18" t="s">
        <v>1383</v>
      </c>
      <c r="ASC143" s="18" t="s">
        <v>1372</v>
      </c>
      <c r="ASD143" s="18">
        <v>1</v>
      </c>
      <c r="ASE143" s="18">
        <v>0</v>
      </c>
      <c r="ASF143" s="18">
        <v>0</v>
      </c>
      <c r="ASG143" s="18">
        <v>0</v>
      </c>
      <c r="ASH143" s="18">
        <v>0</v>
      </c>
      <c r="ASI143" s="18">
        <v>0</v>
      </c>
      <c r="ASJ143" s="18">
        <v>0</v>
      </c>
      <c r="ASK143" s="18">
        <v>0</v>
      </c>
      <c r="ASL143" s="18">
        <v>0</v>
      </c>
      <c r="ASN143" s="18" t="s">
        <v>1372</v>
      </c>
      <c r="ASO143" s="18">
        <v>1</v>
      </c>
      <c r="ASP143" s="18">
        <v>0</v>
      </c>
      <c r="ASQ143" s="18">
        <v>0</v>
      </c>
      <c r="ASR143" s="18">
        <v>0</v>
      </c>
      <c r="ASS143" s="18">
        <v>0</v>
      </c>
      <c r="AST143" s="18">
        <v>0</v>
      </c>
      <c r="ASU143" s="18">
        <v>0</v>
      </c>
      <c r="ASV143" s="18">
        <v>0</v>
      </c>
      <c r="ASW143" s="18">
        <v>0</v>
      </c>
      <c r="ASX143" s="18">
        <v>0</v>
      </c>
      <c r="ASZ143" s="18" t="s">
        <v>1372</v>
      </c>
      <c r="ATA143" s="18">
        <v>1</v>
      </c>
      <c r="ATB143" s="18">
        <v>0</v>
      </c>
      <c r="ATC143" s="18">
        <v>0</v>
      </c>
      <c r="ATD143" s="18">
        <v>0</v>
      </c>
      <c r="ATE143" s="18">
        <v>0</v>
      </c>
      <c r="ATF143" s="18">
        <v>0</v>
      </c>
      <c r="ATG143" s="18">
        <v>0</v>
      </c>
      <c r="ATH143" s="18">
        <v>0</v>
      </c>
      <c r="ATI143" s="18">
        <v>0</v>
      </c>
      <c r="ATK143" s="18" t="s">
        <v>1676</v>
      </c>
      <c r="ATL143" s="18">
        <v>0</v>
      </c>
      <c r="ATM143" s="18">
        <v>0</v>
      </c>
      <c r="ATN143" s="18">
        <v>0</v>
      </c>
      <c r="ATO143" s="18">
        <v>0</v>
      </c>
      <c r="ATP143" s="18">
        <v>0</v>
      </c>
      <c r="ATQ143" s="18">
        <v>0</v>
      </c>
      <c r="ATR143" s="18">
        <v>1</v>
      </c>
      <c r="ATS143" s="18">
        <v>0</v>
      </c>
      <c r="ATT143" s="18">
        <v>0</v>
      </c>
      <c r="ATV143" s="18" t="s">
        <v>1790</v>
      </c>
      <c r="ATZ143" s="18" t="s">
        <v>1790</v>
      </c>
      <c r="AUF143" s="18" t="s">
        <v>2047</v>
      </c>
      <c r="AUI143" s="18">
        <v>435533005</v>
      </c>
      <c r="AUJ143" s="144">
        <v>45080.933136574073</v>
      </c>
      <c r="AUM143" s="18" t="s">
        <v>1319</v>
      </c>
      <c r="AUN143" s="18" t="s">
        <v>1320</v>
      </c>
      <c r="AUO143" s="18" t="s">
        <v>1321</v>
      </c>
    </row>
    <row r="144" spans="1:534 1125:1237">
      <c r="A144" s="18">
        <v>143</v>
      </c>
      <c r="B144" s="18" t="s">
        <v>2048</v>
      </c>
      <c r="C144" s="144">
        <v>45075</v>
      </c>
      <c r="D144" s="18" t="s">
        <v>2027</v>
      </c>
      <c r="E144" s="18" t="s">
        <v>2028</v>
      </c>
      <c r="F144" s="144">
        <v>45075.340022905089</v>
      </c>
      <c r="G144" s="144">
        <v>45075.699784351847</v>
      </c>
      <c r="H144" s="18" t="s">
        <v>1286</v>
      </c>
      <c r="K144" s="18" t="s">
        <v>1893</v>
      </c>
      <c r="L144" s="144">
        <v>45075</v>
      </c>
      <c r="M144" s="18" t="s">
        <v>1894</v>
      </c>
      <c r="N144" s="18" t="s">
        <v>2029</v>
      </c>
      <c r="O144" s="18" t="s">
        <v>2030</v>
      </c>
      <c r="P144" s="18" t="s">
        <v>1291</v>
      </c>
      <c r="S144" s="18" t="s">
        <v>1897</v>
      </c>
      <c r="T144" s="18" t="s">
        <v>2032</v>
      </c>
      <c r="V144" s="18" t="s">
        <v>1294</v>
      </c>
      <c r="X144" s="18" t="s">
        <v>1295</v>
      </c>
      <c r="AA144" s="18" t="s">
        <v>1372</v>
      </c>
      <c r="AB144" s="18">
        <v>0</v>
      </c>
      <c r="AC144" s="18">
        <v>0</v>
      </c>
      <c r="AD144" s="18">
        <v>0</v>
      </c>
      <c r="AE144" s="18">
        <v>1</v>
      </c>
      <c r="AF144" s="18">
        <v>1</v>
      </c>
      <c r="EK144" s="18" t="s">
        <v>1525</v>
      </c>
      <c r="EL144" s="18">
        <v>1</v>
      </c>
      <c r="EM144" s="18">
        <v>0</v>
      </c>
      <c r="EN144" s="18">
        <v>1</v>
      </c>
      <c r="EO144" s="18">
        <v>1</v>
      </c>
      <c r="EP144" s="18">
        <v>0</v>
      </c>
      <c r="EQ144" s="18">
        <v>3</v>
      </c>
      <c r="ES144" s="18" t="s">
        <v>1467</v>
      </c>
      <c r="ET144" s="18">
        <v>5000</v>
      </c>
      <c r="EU144" s="18" t="s">
        <v>1300</v>
      </c>
      <c r="EX144" s="18">
        <v>60</v>
      </c>
      <c r="EY144" s="18">
        <v>3</v>
      </c>
      <c r="EZ144" s="18">
        <v>0</v>
      </c>
      <c r="FA144" s="18">
        <v>50</v>
      </c>
      <c r="FB144" s="18">
        <v>50</v>
      </c>
      <c r="FO144" s="18" t="s">
        <v>1298</v>
      </c>
      <c r="FP144" s="18">
        <v>1500</v>
      </c>
      <c r="FQ144" s="18" t="s">
        <v>1305</v>
      </c>
      <c r="FT144" s="18">
        <v>60</v>
      </c>
      <c r="FU144" s="18">
        <v>1</v>
      </c>
      <c r="FV144" s="18">
        <v>0</v>
      </c>
      <c r="FW144" s="18">
        <v>20</v>
      </c>
      <c r="FX144" s="18">
        <v>100</v>
      </c>
      <c r="FZ144" s="18" t="s">
        <v>1467</v>
      </c>
      <c r="GA144" s="18">
        <v>2250</v>
      </c>
      <c r="GB144" s="18" t="s">
        <v>1300</v>
      </c>
      <c r="GE144" s="18">
        <v>90</v>
      </c>
      <c r="GF144" s="18">
        <v>2</v>
      </c>
      <c r="GG144" s="18">
        <v>0</v>
      </c>
      <c r="GH144" s="18">
        <v>20</v>
      </c>
      <c r="GI144" s="18">
        <v>100</v>
      </c>
      <c r="GK144" s="18" t="s">
        <v>1294</v>
      </c>
      <c r="GM144" s="18" t="s">
        <v>1631</v>
      </c>
      <c r="GN144" s="18">
        <v>1</v>
      </c>
      <c r="GO144" s="18">
        <v>0</v>
      </c>
      <c r="GP144" s="18">
        <v>0</v>
      </c>
      <c r="GQ144" s="18">
        <v>0</v>
      </c>
      <c r="GR144" s="18">
        <v>0</v>
      </c>
      <c r="GT144" s="18" t="s">
        <v>1885</v>
      </c>
      <c r="GU144" s="18">
        <v>0</v>
      </c>
      <c r="GV144" s="18">
        <v>0</v>
      </c>
      <c r="GW144" s="18">
        <v>1</v>
      </c>
      <c r="GX144" s="18">
        <v>0</v>
      </c>
      <c r="GY144" s="18">
        <v>0</v>
      </c>
      <c r="GZ144" s="18">
        <v>0</v>
      </c>
      <c r="HA144" s="18">
        <v>0</v>
      </c>
      <c r="HB144" s="18">
        <v>0</v>
      </c>
      <c r="HC144" s="18">
        <v>0</v>
      </c>
      <c r="HD144" s="18">
        <v>0</v>
      </c>
      <c r="HE144" s="18">
        <v>0</v>
      </c>
      <c r="HH144" s="18" t="s">
        <v>1333</v>
      </c>
      <c r="HI144" s="18">
        <v>1</v>
      </c>
      <c r="HJ144" s="18">
        <v>0</v>
      </c>
      <c r="HK144" s="18">
        <v>0</v>
      </c>
      <c r="HL144" s="18">
        <v>0</v>
      </c>
      <c r="JB144" s="18" t="s">
        <v>1879</v>
      </c>
      <c r="JC144" s="18">
        <v>0</v>
      </c>
      <c r="JD144" s="18">
        <v>0</v>
      </c>
      <c r="JE144" s="18">
        <v>0</v>
      </c>
      <c r="JF144" s="18">
        <v>0</v>
      </c>
      <c r="JG144" s="18">
        <v>0</v>
      </c>
      <c r="JH144" s="18">
        <v>0</v>
      </c>
      <c r="JI144" s="18">
        <v>0</v>
      </c>
      <c r="JJ144" s="18">
        <v>0</v>
      </c>
      <c r="JK144" s="18">
        <v>0</v>
      </c>
      <c r="JL144" s="18">
        <v>0</v>
      </c>
      <c r="JM144" s="18">
        <v>0</v>
      </c>
      <c r="JN144" s="18">
        <v>0</v>
      </c>
      <c r="JO144" s="18">
        <v>0</v>
      </c>
      <c r="JP144" s="18">
        <v>0</v>
      </c>
      <c r="JQ144" s="18">
        <v>1</v>
      </c>
      <c r="JR144" s="18">
        <v>0</v>
      </c>
      <c r="JS144" s="18">
        <v>1</v>
      </c>
      <c r="JT144" s="18">
        <v>5</v>
      </c>
      <c r="QM144" s="18" t="s">
        <v>1467</v>
      </c>
      <c r="QN144" s="18">
        <v>250</v>
      </c>
      <c r="QO144" s="18" t="s">
        <v>1300</v>
      </c>
      <c r="QR144" s="18">
        <v>30</v>
      </c>
      <c r="QS144" s="18">
        <v>2</v>
      </c>
      <c r="QT144" s="18">
        <v>0</v>
      </c>
      <c r="QU144" s="18">
        <v>100</v>
      </c>
      <c r="QV144" s="18">
        <v>200</v>
      </c>
      <c r="QX144" s="18" t="s">
        <v>1314</v>
      </c>
      <c r="SF144" s="18" t="s">
        <v>1333</v>
      </c>
      <c r="SG144" s="18">
        <v>1</v>
      </c>
      <c r="SH144" s="18">
        <v>0</v>
      </c>
      <c r="SI144" s="18">
        <v>0</v>
      </c>
      <c r="SJ144" s="18">
        <v>0</v>
      </c>
      <c r="AQG144" s="18" t="s">
        <v>1372</v>
      </c>
      <c r="AQH144" s="18">
        <v>1</v>
      </c>
      <c r="AQI144" s="18">
        <v>0</v>
      </c>
      <c r="AQJ144" s="18">
        <v>0</v>
      </c>
      <c r="AQK144" s="18">
        <v>0</v>
      </c>
      <c r="AQL144" s="18">
        <v>0</v>
      </c>
      <c r="AQM144" s="18">
        <v>0</v>
      </c>
      <c r="AQN144" s="18">
        <v>0</v>
      </c>
      <c r="AQO144" s="18">
        <v>0</v>
      </c>
      <c r="AQP144" s="18">
        <v>0</v>
      </c>
      <c r="AQQ144" s="18">
        <v>0</v>
      </c>
      <c r="AQS144" s="18" t="s">
        <v>1693</v>
      </c>
      <c r="AQT144" s="18">
        <v>1</v>
      </c>
      <c r="AQU144" s="18">
        <v>0</v>
      </c>
      <c r="AQV144" s="18">
        <v>0</v>
      </c>
      <c r="AQW144" s="18">
        <v>0</v>
      </c>
      <c r="AQX144" s="18">
        <v>0</v>
      </c>
      <c r="AQY144" s="18">
        <v>0</v>
      </c>
      <c r="AQZ144" s="18">
        <v>0</v>
      </c>
      <c r="ARA144" s="18">
        <v>0</v>
      </c>
      <c r="ARB144" s="18">
        <v>0</v>
      </c>
      <c r="ARC144" s="18">
        <v>0</v>
      </c>
      <c r="ARD144" s="18">
        <v>0</v>
      </c>
      <c r="ARF144" s="18" t="s">
        <v>1343</v>
      </c>
      <c r="ARG144" s="18" t="s">
        <v>1312</v>
      </c>
      <c r="ARH144" s="18">
        <v>0</v>
      </c>
      <c r="ARI144" s="18">
        <v>1</v>
      </c>
      <c r="ARJ144" s="18">
        <v>0</v>
      </c>
      <c r="ARK144" s="18">
        <v>0</v>
      </c>
      <c r="ARL144" s="18">
        <v>0</v>
      </c>
      <c r="ARM144" s="18">
        <v>0</v>
      </c>
      <c r="ARN144" s="18" t="s">
        <v>1380</v>
      </c>
      <c r="ARO144" s="18" t="s">
        <v>1372</v>
      </c>
      <c r="ARP144" s="18">
        <v>1</v>
      </c>
      <c r="ARQ144" s="18">
        <v>0</v>
      </c>
      <c r="ARR144" s="18">
        <v>0</v>
      </c>
      <c r="ARS144" s="18">
        <v>0</v>
      </c>
      <c r="ART144" s="18">
        <v>0</v>
      </c>
      <c r="ARU144" s="18">
        <v>0</v>
      </c>
      <c r="ARV144" s="18">
        <v>0</v>
      </c>
      <c r="ARW144" s="18">
        <v>0</v>
      </c>
      <c r="ARX144" s="18">
        <v>0</v>
      </c>
      <c r="ARY144" s="18">
        <v>0</v>
      </c>
      <c r="ASB144" s="18" t="s">
        <v>1383</v>
      </c>
      <c r="ASC144" s="18" t="s">
        <v>1372</v>
      </c>
      <c r="ASD144" s="18">
        <v>1</v>
      </c>
      <c r="ASE144" s="18">
        <v>0</v>
      </c>
      <c r="ASF144" s="18">
        <v>0</v>
      </c>
      <c r="ASG144" s="18">
        <v>0</v>
      </c>
      <c r="ASH144" s="18">
        <v>0</v>
      </c>
      <c r="ASI144" s="18">
        <v>0</v>
      </c>
      <c r="ASJ144" s="18">
        <v>0</v>
      </c>
      <c r="ASK144" s="18">
        <v>0</v>
      </c>
      <c r="ASL144" s="18">
        <v>0</v>
      </c>
      <c r="ASN144" s="18" t="s">
        <v>1372</v>
      </c>
      <c r="ASO144" s="18">
        <v>1</v>
      </c>
      <c r="ASP144" s="18">
        <v>0</v>
      </c>
      <c r="ASQ144" s="18">
        <v>0</v>
      </c>
      <c r="ASR144" s="18">
        <v>0</v>
      </c>
      <c r="ASS144" s="18">
        <v>0</v>
      </c>
      <c r="AST144" s="18">
        <v>0</v>
      </c>
      <c r="ASU144" s="18">
        <v>0</v>
      </c>
      <c r="ASV144" s="18">
        <v>0</v>
      </c>
      <c r="ASW144" s="18">
        <v>0</v>
      </c>
      <c r="ASX144" s="18">
        <v>0</v>
      </c>
      <c r="ASZ144" s="18" t="s">
        <v>1372</v>
      </c>
      <c r="ATA144" s="18">
        <v>1</v>
      </c>
      <c r="ATB144" s="18">
        <v>0</v>
      </c>
      <c r="ATC144" s="18">
        <v>0</v>
      </c>
      <c r="ATD144" s="18">
        <v>0</v>
      </c>
      <c r="ATE144" s="18">
        <v>0</v>
      </c>
      <c r="ATF144" s="18">
        <v>0</v>
      </c>
      <c r="ATG144" s="18">
        <v>0</v>
      </c>
      <c r="ATH144" s="18">
        <v>0</v>
      </c>
      <c r="ATI144" s="18">
        <v>0</v>
      </c>
      <c r="ATK144" s="18" t="s">
        <v>1676</v>
      </c>
      <c r="ATL144" s="18">
        <v>0</v>
      </c>
      <c r="ATM144" s="18">
        <v>0</v>
      </c>
      <c r="ATN144" s="18">
        <v>0</v>
      </c>
      <c r="ATO144" s="18">
        <v>0</v>
      </c>
      <c r="ATP144" s="18">
        <v>0</v>
      </c>
      <c r="ATQ144" s="18">
        <v>0</v>
      </c>
      <c r="ATR144" s="18">
        <v>1</v>
      </c>
      <c r="ATS144" s="18">
        <v>0</v>
      </c>
      <c r="ATT144" s="18">
        <v>0</v>
      </c>
      <c r="ATV144" s="18" t="s">
        <v>1790</v>
      </c>
      <c r="ATZ144" s="18" t="s">
        <v>1344</v>
      </c>
      <c r="AUA144" s="18" t="s">
        <v>1294</v>
      </c>
      <c r="AUC144" s="18" t="s">
        <v>2049</v>
      </c>
      <c r="AUI144" s="18">
        <v>435533010</v>
      </c>
      <c r="AUJ144" s="144">
        <v>45080.933148148149</v>
      </c>
      <c r="AUM144" s="18" t="s">
        <v>1319</v>
      </c>
      <c r="AUN144" s="18" t="s">
        <v>1320</v>
      </c>
      <c r="AUO144" s="18" t="s">
        <v>1321</v>
      </c>
    </row>
    <row r="145" spans="1:534 1125:1237">
      <c r="A145" s="18">
        <v>144</v>
      </c>
      <c r="B145" s="18" t="s">
        <v>2050</v>
      </c>
      <c r="C145" s="144">
        <v>45075</v>
      </c>
      <c r="D145" s="18" t="s">
        <v>2027</v>
      </c>
      <c r="E145" s="18" t="s">
        <v>2028</v>
      </c>
      <c r="F145" s="144">
        <v>45075.341404965278</v>
      </c>
      <c r="G145" s="144">
        <v>45078.325889120373</v>
      </c>
      <c r="H145" s="18" t="s">
        <v>1286</v>
      </c>
      <c r="K145" s="18" t="s">
        <v>1893</v>
      </c>
      <c r="L145" s="144">
        <v>45078</v>
      </c>
      <c r="M145" s="18" t="s">
        <v>1894</v>
      </c>
      <c r="N145" s="18" t="s">
        <v>2029</v>
      </c>
      <c r="O145" s="18" t="s">
        <v>2030</v>
      </c>
      <c r="P145" s="18" t="s">
        <v>1291</v>
      </c>
      <c r="S145" s="18" t="s">
        <v>1897</v>
      </c>
      <c r="T145" s="18" t="s">
        <v>2032</v>
      </c>
      <c r="V145" s="18" t="s">
        <v>1294</v>
      </c>
      <c r="X145" s="18" t="s">
        <v>1485</v>
      </c>
      <c r="AA145" s="18" t="s">
        <v>1372</v>
      </c>
      <c r="AB145" s="18">
        <v>0</v>
      </c>
      <c r="AC145" s="18">
        <v>0</v>
      </c>
      <c r="AD145" s="18">
        <v>0</v>
      </c>
      <c r="AE145" s="18">
        <v>1</v>
      </c>
      <c r="AF145" s="18">
        <v>1</v>
      </c>
      <c r="EK145" s="18" t="s">
        <v>1372</v>
      </c>
      <c r="EL145" s="18">
        <v>0</v>
      </c>
      <c r="EM145" s="18">
        <v>0</v>
      </c>
      <c r="EN145" s="18">
        <v>0</v>
      </c>
      <c r="EO145" s="18">
        <v>0</v>
      </c>
      <c r="EP145" s="18">
        <v>1</v>
      </c>
      <c r="EQ145" s="18">
        <v>1</v>
      </c>
      <c r="JB145" s="18" t="s">
        <v>2051</v>
      </c>
      <c r="JC145" s="18">
        <v>0</v>
      </c>
      <c r="JD145" s="18">
        <v>0</v>
      </c>
      <c r="JE145" s="18">
        <v>0</v>
      </c>
      <c r="JF145" s="18">
        <v>0</v>
      </c>
      <c r="JG145" s="18">
        <v>0</v>
      </c>
      <c r="JH145" s="18">
        <v>0</v>
      </c>
      <c r="JI145" s="18">
        <v>0</v>
      </c>
      <c r="JJ145" s="18">
        <v>0</v>
      </c>
      <c r="JK145" s="18">
        <v>0</v>
      </c>
      <c r="JL145" s="18">
        <v>0</v>
      </c>
      <c r="JM145" s="18">
        <v>1</v>
      </c>
      <c r="JN145" s="18">
        <v>1</v>
      </c>
      <c r="JO145" s="18">
        <v>0</v>
      </c>
      <c r="JP145" s="18">
        <v>1</v>
      </c>
      <c r="JQ145" s="18">
        <v>0</v>
      </c>
      <c r="JR145" s="18">
        <v>0</v>
      </c>
      <c r="JS145" s="18">
        <v>3</v>
      </c>
      <c r="JT145" s="18">
        <v>5</v>
      </c>
      <c r="OR145" s="18" t="s">
        <v>1298</v>
      </c>
      <c r="OS145" s="18">
        <v>3000</v>
      </c>
      <c r="OT145" s="18" t="s">
        <v>1300</v>
      </c>
      <c r="OW145" s="18">
        <v>60</v>
      </c>
      <c r="OX145" s="18">
        <v>2</v>
      </c>
      <c r="OY145" s="18">
        <v>0</v>
      </c>
      <c r="OZ145" s="18">
        <v>100</v>
      </c>
      <c r="PA145" s="18">
        <v>300</v>
      </c>
      <c r="PC145" s="18" t="s">
        <v>1297</v>
      </c>
      <c r="PY145" s="18" t="s">
        <v>1467</v>
      </c>
      <c r="PZ145" s="18" t="s">
        <v>1294</v>
      </c>
      <c r="QA145" s="18">
        <v>2250</v>
      </c>
      <c r="QD145" s="18" t="s">
        <v>1300</v>
      </c>
      <c r="QG145" s="18">
        <v>30</v>
      </c>
      <c r="QH145" s="18">
        <v>2</v>
      </c>
      <c r="QI145" s="18">
        <v>0</v>
      </c>
      <c r="QJ145" s="18">
        <v>300</v>
      </c>
      <c r="QK145" s="18">
        <v>1000</v>
      </c>
      <c r="QX145" s="18" t="s">
        <v>1294</v>
      </c>
      <c r="QZ145" s="18" t="s">
        <v>1665</v>
      </c>
      <c r="RA145" s="18">
        <v>0</v>
      </c>
      <c r="RB145" s="18">
        <v>0</v>
      </c>
      <c r="RC145" s="18">
        <v>0</v>
      </c>
      <c r="RD145" s="18">
        <v>0</v>
      </c>
      <c r="RE145" s="18">
        <v>0</v>
      </c>
      <c r="RF145" s="18">
        <v>0</v>
      </c>
      <c r="RG145" s="18">
        <v>0</v>
      </c>
      <c r="RH145" s="18">
        <v>0</v>
      </c>
      <c r="RI145" s="18">
        <v>0</v>
      </c>
      <c r="RJ145" s="18">
        <v>0</v>
      </c>
      <c r="RK145" s="18">
        <v>0</v>
      </c>
      <c r="RL145" s="18">
        <v>1</v>
      </c>
      <c r="RM145" s="18">
        <v>0</v>
      </c>
      <c r="RN145" s="18">
        <v>0</v>
      </c>
      <c r="RO145" s="18">
        <v>0</v>
      </c>
      <c r="RP145" s="18">
        <v>0</v>
      </c>
      <c r="RR145" s="18" t="s">
        <v>1381</v>
      </c>
      <c r="RS145" s="18">
        <v>0</v>
      </c>
      <c r="RT145" s="18">
        <v>0</v>
      </c>
      <c r="RU145" s="18">
        <v>0</v>
      </c>
      <c r="RV145" s="18">
        <v>0</v>
      </c>
      <c r="RW145" s="18">
        <v>0</v>
      </c>
      <c r="RX145" s="18">
        <v>0</v>
      </c>
      <c r="RY145" s="18">
        <v>0</v>
      </c>
      <c r="RZ145" s="18">
        <v>0</v>
      </c>
      <c r="SA145" s="18">
        <v>0</v>
      </c>
      <c r="SB145" s="18">
        <v>1</v>
      </c>
      <c r="SC145" s="18">
        <v>0</v>
      </c>
      <c r="SD145" s="18" t="s">
        <v>2052</v>
      </c>
      <c r="SF145" s="18" t="s">
        <v>1333</v>
      </c>
      <c r="SG145" s="18">
        <v>1</v>
      </c>
      <c r="SH145" s="18">
        <v>0</v>
      </c>
      <c r="SI145" s="18">
        <v>0</v>
      </c>
      <c r="SJ145" s="18">
        <v>0</v>
      </c>
      <c r="AQG145" s="18" t="s">
        <v>1372</v>
      </c>
      <c r="AQH145" s="18">
        <v>1</v>
      </c>
      <c r="AQI145" s="18">
        <v>0</v>
      </c>
      <c r="AQJ145" s="18">
        <v>0</v>
      </c>
      <c r="AQK145" s="18">
        <v>0</v>
      </c>
      <c r="AQL145" s="18">
        <v>0</v>
      </c>
      <c r="AQM145" s="18">
        <v>0</v>
      </c>
      <c r="AQN145" s="18">
        <v>0</v>
      </c>
      <c r="AQO145" s="18">
        <v>0</v>
      </c>
      <c r="AQP145" s="18">
        <v>0</v>
      </c>
      <c r="AQQ145" s="18">
        <v>0</v>
      </c>
      <c r="AQS145" s="18" t="s">
        <v>2053</v>
      </c>
      <c r="AQT145" s="18">
        <v>1</v>
      </c>
      <c r="AQU145" s="18">
        <v>0</v>
      </c>
      <c r="AQV145" s="18">
        <v>1</v>
      </c>
      <c r="AQW145" s="18">
        <v>0</v>
      </c>
      <c r="AQX145" s="18">
        <v>0</v>
      </c>
      <c r="AQY145" s="18">
        <v>0</v>
      </c>
      <c r="AQZ145" s="18">
        <v>0</v>
      </c>
      <c r="ARA145" s="18">
        <v>0</v>
      </c>
      <c r="ARB145" s="18">
        <v>0</v>
      </c>
      <c r="ARC145" s="18">
        <v>0</v>
      </c>
      <c r="ARD145" s="18">
        <v>0</v>
      </c>
      <c r="ARF145" s="18" t="s">
        <v>1343</v>
      </c>
      <c r="ARG145" s="18" t="s">
        <v>1312</v>
      </c>
      <c r="ARH145" s="18">
        <v>0</v>
      </c>
      <c r="ARI145" s="18">
        <v>1</v>
      </c>
      <c r="ARJ145" s="18">
        <v>0</v>
      </c>
      <c r="ARK145" s="18">
        <v>0</v>
      </c>
      <c r="ARL145" s="18">
        <v>0</v>
      </c>
      <c r="ARM145" s="18">
        <v>0</v>
      </c>
      <c r="ARN145" s="18" t="s">
        <v>1380</v>
      </c>
      <c r="ARO145" s="18" t="s">
        <v>1372</v>
      </c>
      <c r="ARP145" s="18">
        <v>1</v>
      </c>
      <c r="ARQ145" s="18">
        <v>0</v>
      </c>
      <c r="ARR145" s="18">
        <v>0</v>
      </c>
      <c r="ARS145" s="18">
        <v>0</v>
      </c>
      <c r="ART145" s="18">
        <v>0</v>
      </c>
      <c r="ARU145" s="18">
        <v>0</v>
      </c>
      <c r="ARV145" s="18">
        <v>0</v>
      </c>
      <c r="ARW145" s="18">
        <v>0</v>
      </c>
      <c r="ARX145" s="18">
        <v>0</v>
      </c>
      <c r="ARY145" s="18">
        <v>0</v>
      </c>
      <c r="ASB145" s="18" t="s">
        <v>1383</v>
      </c>
      <c r="ASC145" s="18" t="s">
        <v>1372</v>
      </c>
      <c r="ASD145" s="18">
        <v>1</v>
      </c>
      <c r="ASE145" s="18">
        <v>0</v>
      </c>
      <c r="ASF145" s="18">
        <v>0</v>
      </c>
      <c r="ASG145" s="18">
        <v>0</v>
      </c>
      <c r="ASH145" s="18">
        <v>0</v>
      </c>
      <c r="ASI145" s="18">
        <v>0</v>
      </c>
      <c r="ASJ145" s="18">
        <v>0</v>
      </c>
      <c r="ASK145" s="18">
        <v>0</v>
      </c>
      <c r="ASL145" s="18">
        <v>0</v>
      </c>
      <c r="ASN145" s="18" t="s">
        <v>1372</v>
      </c>
      <c r="ASO145" s="18">
        <v>1</v>
      </c>
      <c r="ASP145" s="18">
        <v>0</v>
      </c>
      <c r="ASQ145" s="18">
        <v>0</v>
      </c>
      <c r="ASR145" s="18">
        <v>0</v>
      </c>
      <c r="ASS145" s="18">
        <v>0</v>
      </c>
      <c r="AST145" s="18">
        <v>0</v>
      </c>
      <c r="ASU145" s="18">
        <v>0</v>
      </c>
      <c r="ASV145" s="18">
        <v>0</v>
      </c>
      <c r="ASW145" s="18">
        <v>0</v>
      </c>
      <c r="ASX145" s="18">
        <v>0</v>
      </c>
      <c r="ASZ145" s="18" t="s">
        <v>1372</v>
      </c>
      <c r="ATA145" s="18">
        <v>1</v>
      </c>
      <c r="ATB145" s="18">
        <v>0</v>
      </c>
      <c r="ATC145" s="18">
        <v>0</v>
      </c>
      <c r="ATD145" s="18">
        <v>0</v>
      </c>
      <c r="ATE145" s="18">
        <v>0</v>
      </c>
      <c r="ATF145" s="18">
        <v>0</v>
      </c>
      <c r="ATG145" s="18">
        <v>0</v>
      </c>
      <c r="ATH145" s="18">
        <v>0</v>
      </c>
      <c r="ATI145" s="18">
        <v>0</v>
      </c>
      <c r="ATK145" s="18" t="s">
        <v>1676</v>
      </c>
      <c r="ATL145" s="18">
        <v>0</v>
      </c>
      <c r="ATM145" s="18">
        <v>0</v>
      </c>
      <c r="ATN145" s="18">
        <v>0</v>
      </c>
      <c r="ATO145" s="18">
        <v>0</v>
      </c>
      <c r="ATP145" s="18">
        <v>0</v>
      </c>
      <c r="ATQ145" s="18">
        <v>0</v>
      </c>
      <c r="ATR145" s="18">
        <v>1</v>
      </c>
      <c r="ATS145" s="18">
        <v>0</v>
      </c>
      <c r="ATT145" s="18">
        <v>0</v>
      </c>
      <c r="ATV145" s="18" t="s">
        <v>1790</v>
      </c>
      <c r="ATZ145" s="18" t="s">
        <v>1790</v>
      </c>
      <c r="AUI145" s="18">
        <v>435533042</v>
      </c>
      <c r="AUJ145" s="144">
        <v>45080.933356481481</v>
      </c>
      <c r="AUM145" s="18" t="s">
        <v>1319</v>
      </c>
      <c r="AUN145" s="18" t="s">
        <v>1320</v>
      </c>
      <c r="AUO145" s="18" t="s">
        <v>1321</v>
      </c>
    </row>
    <row r="146" spans="1:534 1125:1237">
      <c r="A146" s="18">
        <v>145</v>
      </c>
      <c r="B146" s="18" t="s">
        <v>2054</v>
      </c>
      <c r="C146" s="144">
        <v>45075</v>
      </c>
      <c r="D146" s="18" t="s">
        <v>2027</v>
      </c>
      <c r="E146" s="18" t="s">
        <v>2028</v>
      </c>
      <c r="F146" s="144">
        <v>45075.339355115742</v>
      </c>
      <c r="G146" s="144">
        <v>45075.610746087958</v>
      </c>
      <c r="H146" s="18" t="s">
        <v>1286</v>
      </c>
      <c r="K146" s="18" t="s">
        <v>1893</v>
      </c>
      <c r="L146" s="144">
        <v>45075</v>
      </c>
      <c r="M146" s="18" t="s">
        <v>1894</v>
      </c>
      <c r="N146" s="18" t="s">
        <v>2029</v>
      </c>
      <c r="O146" s="18" t="s">
        <v>2030</v>
      </c>
      <c r="P146" s="18" t="s">
        <v>2031</v>
      </c>
      <c r="S146" s="18" t="s">
        <v>1897</v>
      </c>
      <c r="T146" s="18" t="s">
        <v>2032</v>
      </c>
      <c r="V146" s="18" t="s">
        <v>1294</v>
      </c>
      <c r="X146" s="18" t="s">
        <v>1485</v>
      </c>
      <c r="AA146" s="18" t="s">
        <v>1412</v>
      </c>
      <c r="AB146" s="18">
        <v>0</v>
      </c>
      <c r="AC146" s="18">
        <v>0</v>
      </c>
      <c r="AD146" s="18">
        <v>1</v>
      </c>
      <c r="AE146" s="18">
        <v>0</v>
      </c>
      <c r="AF146" s="18">
        <v>1</v>
      </c>
      <c r="BH146" s="18" t="s">
        <v>1467</v>
      </c>
      <c r="BI146" s="18" t="s">
        <v>1499</v>
      </c>
      <c r="BJ146" s="18">
        <v>1</v>
      </c>
      <c r="BK146" s="18">
        <v>1</v>
      </c>
      <c r="BL146" s="18">
        <v>500</v>
      </c>
      <c r="BM146" s="18">
        <v>300</v>
      </c>
      <c r="BN146" s="18" t="s">
        <v>1305</v>
      </c>
      <c r="BQ146" s="18">
        <v>14</v>
      </c>
      <c r="BR146" s="18">
        <v>1</v>
      </c>
      <c r="BS146" s="18">
        <v>0</v>
      </c>
      <c r="BT146" s="18">
        <v>96</v>
      </c>
      <c r="BU146" s="18">
        <v>240</v>
      </c>
      <c r="BW146" s="18" t="s">
        <v>1314</v>
      </c>
      <c r="CS146" s="18" t="s">
        <v>1333</v>
      </c>
      <c r="CT146" s="18">
        <v>1</v>
      </c>
      <c r="CU146" s="18">
        <v>0</v>
      </c>
      <c r="CV146" s="18">
        <v>0</v>
      </c>
      <c r="CW146" s="18">
        <v>0</v>
      </c>
      <c r="EK146" s="18" t="s">
        <v>1937</v>
      </c>
      <c r="EL146" s="18">
        <v>0</v>
      </c>
      <c r="EM146" s="18">
        <v>0</v>
      </c>
      <c r="EN146" s="18">
        <v>1</v>
      </c>
      <c r="EO146" s="18">
        <v>1</v>
      </c>
      <c r="EP146" s="18">
        <v>0</v>
      </c>
      <c r="EQ146" s="18">
        <v>2</v>
      </c>
      <c r="FO146" s="18" t="s">
        <v>1298</v>
      </c>
      <c r="FP146" s="18">
        <v>1500</v>
      </c>
      <c r="FQ146" s="18" t="s">
        <v>1305</v>
      </c>
      <c r="FT146" s="18">
        <v>60</v>
      </c>
      <c r="FU146" s="18">
        <v>1</v>
      </c>
      <c r="FV146" s="18">
        <v>0</v>
      </c>
      <c r="FW146" s="18">
        <v>10</v>
      </c>
      <c r="FX146" s="18">
        <v>20</v>
      </c>
      <c r="FZ146" s="18" t="s">
        <v>1467</v>
      </c>
      <c r="GA146" s="18">
        <v>2000</v>
      </c>
      <c r="GB146" s="18" t="s">
        <v>1305</v>
      </c>
      <c r="GE146" s="18">
        <v>90</v>
      </c>
      <c r="GF146" s="18">
        <v>1</v>
      </c>
      <c r="GG146" s="18">
        <v>0</v>
      </c>
      <c r="GH146" s="18">
        <v>10</v>
      </c>
      <c r="GI146" s="18">
        <v>30</v>
      </c>
      <c r="GK146" s="18" t="s">
        <v>1314</v>
      </c>
      <c r="HH146" s="18" t="s">
        <v>1333</v>
      </c>
      <c r="HI146" s="18">
        <v>1</v>
      </c>
      <c r="HJ146" s="18">
        <v>0</v>
      </c>
      <c r="HK146" s="18">
        <v>0</v>
      </c>
      <c r="HL146" s="18">
        <v>0</v>
      </c>
      <c r="JB146" s="18" t="s">
        <v>2055</v>
      </c>
      <c r="JC146" s="18">
        <v>0</v>
      </c>
      <c r="JD146" s="18">
        <v>1</v>
      </c>
      <c r="JE146" s="18">
        <v>0</v>
      </c>
      <c r="JF146" s="18">
        <v>0</v>
      </c>
      <c r="JG146" s="18">
        <v>0</v>
      </c>
      <c r="JH146" s="18">
        <v>0</v>
      </c>
      <c r="JI146" s="18">
        <v>0</v>
      </c>
      <c r="JJ146" s="18">
        <v>0</v>
      </c>
      <c r="JK146" s="18">
        <v>0</v>
      </c>
      <c r="JL146" s="18">
        <v>0</v>
      </c>
      <c r="JM146" s="18">
        <v>0</v>
      </c>
      <c r="JN146" s="18">
        <v>0</v>
      </c>
      <c r="JO146" s="18">
        <v>1</v>
      </c>
      <c r="JP146" s="18">
        <v>0</v>
      </c>
      <c r="JQ146" s="18">
        <v>1</v>
      </c>
      <c r="JR146" s="18">
        <v>0</v>
      </c>
      <c r="JS146" s="18">
        <v>3</v>
      </c>
      <c r="JT146" s="18">
        <v>6</v>
      </c>
      <c r="KG146" s="18" t="s">
        <v>1467</v>
      </c>
      <c r="KH146" s="18" t="s">
        <v>1504</v>
      </c>
      <c r="KI146" s="18">
        <v>1</v>
      </c>
      <c r="KJ146" s="18">
        <v>1</v>
      </c>
      <c r="KK146" s="18">
        <v>5000</v>
      </c>
      <c r="KL146" s="18">
        <v>100</v>
      </c>
      <c r="KM146" s="18" t="s">
        <v>1305</v>
      </c>
      <c r="KP146" s="18">
        <v>60</v>
      </c>
      <c r="KQ146" s="18">
        <v>1</v>
      </c>
      <c r="KR146" s="18">
        <v>0</v>
      </c>
      <c r="KS146" s="18">
        <v>10</v>
      </c>
      <c r="KT146" s="18">
        <v>50</v>
      </c>
      <c r="PN146" s="18" t="s">
        <v>1467</v>
      </c>
      <c r="PO146" s="18">
        <v>1250</v>
      </c>
      <c r="PP146" s="18" t="s">
        <v>1305</v>
      </c>
      <c r="PS146" s="18">
        <v>30</v>
      </c>
      <c r="PT146" s="18">
        <v>1</v>
      </c>
      <c r="PU146" s="18">
        <v>0</v>
      </c>
      <c r="PV146" s="18">
        <v>20</v>
      </c>
      <c r="PW146" s="18">
        <v>100</v>
      </c>
      <c r="QM146" s="18" t="s">
        <v>1467</v>
      </c>
      <c r="QN146" s="18">
        <v>250</v>
      </c>
      <c r="QO146" s="18" t="s">
        <v>1305</v>
      </c>
      <c r="QR146" s="18">
        <v>30</v>
      </c>
      <c r="QS146" s="18">
        <v>1</v>
      </c>
      <c r="QT146" s="18">
        <v>0</v>
      </c>
      <c r="QU146" s="18">
        <v>20</v>
      </c>
      <c r="QV146" s="18">
        <v>100</v>
      </c>
      <c r="QX146" s="18" t="s">
        <v>1314</v>
      </c>
      <c r="SF146" s="18" t="s">
        <v>1333</v>
      </c>
      <c r="SG146" s="18">
        <v>1</v>
      </c>
      <c r="SH146" s="18">
        <v>0</v>
      </c>
      <c r="SI146" s="18">
        <v>0</v>
      </c>
      <c r="SJ146" s="18">
        <v>0</v>
      </c>
      <c r="AQG146" s="18" t="s">
        <v>1372</v>
      </c>
      <c r="AQH146" s="18">
        <v>1</v>
      </c>
      <c r="AQI146" s="18">
        <v>0</v>
      </c>
      <c r="AQJ146" s="18">
        <v>0</v>
      </c>
      <c r="AQK146" s="18">
        <v>0</v>
      </c>
      <c r="AQL146" s="18">
        <v>0</v>
      </c>
      <c r="AQM146" s="18">
        <v>0</v>
      </c>
      <c r="AQN146" s="18">
        <v>0</v>
      </c>
      <c r="AQO146" s="18">
        <v>0</v>
      </c>
      <c r="AQP146" s="18">
        <v>0</v>
      </c>
      <c r="AQQ146" s="18">
        <v>0</v>
      </c>
      <c r="AQS146" s="18" t="s">
        <v>1693</v>
      </c>
      <c r="AQT146" s="18">
        <v>1</v>
      </c>
      <c r="AQU146" s="18">
        <v>0</v>
      </c>
      <c r="AQV146" s="18">
        <v>0</v>
      </c>
      <c r="AQW146" s="18">
        <v>0</v>
      </c>
      <c r="AQX146" s="18">
        <v>0</v>
      </c>
      <c r="AQY146" s="18">
        <v>0</v>
      </c>
      <c r="AQZ146" s="18">
        <v>0</v>
      </c>
      <c r="ARA146" s="18">
        <v>0</v>
      </c>
      <c r="ARB146" s="18">
        <v>0</v>
      </c>
      <c r="ARC146" s="18">
        <v>0</v>
      </c>
      <c r="ARD146" s="18">
        <v>0</v>
      </c>
      <c r="ARF146" s="18" t="s">
        <v>1343</v>
      </c>
      <c r="ARG146" s="18" t="s">
        <v>1312</v>
      </c>
      <c r="ARH146" s="18">
        <v>0</v>
      </c>
      <c r="ARI146" s="18">
        <v>1</v>
      </c>
      <c r="ARJ146" s="18">
        <v>0</v>
      </c>
      <c r="ARK146" s="18">
        <v>0</v>
      </c>
      <c r="ARL146" s="18">
        <v>0</v>
      </c>
      <c r="ARM146" s="18">
        <v>0</v>
      </c>
      <c r="ARN146" s="18" t="s">
        <v>1380</v>
      </c>
      <c r="ARO146" s="18" t="s">
        <v>1372</v>
      </c>
      <c r="ARP146" s="18">
        <v>1</v>
      </c>
      <c r="ARQ146" s="18">
        <v>0</v>
      </c>
      <c r="ARR146" s="18">
        <v>0</v>
      </c>
      <c r="ARS146" s="18">
        <v>0</v>
      </c>
      <c r="ART146" s="18">
        <v>0</v>
      </c>
      <c r="ARU146" s="18">
        <v>0</v>
      </c>
      <c r="ARV146" s="18">
        <v>0</v>
      </c>
      <c r="ARW146" s="18">
        <v>0</v>
      </c>
      <c r="ARX146" s="18">
        <v>0</v>
      </c>
      <c r="ARY146" s="18">
        <v>0</v>
      </c>
      <c r="ASB146" s="18" t="s">
        <v>1383</v>
      </c>
      <c r="ASC146" s="18" t="s">
        <v>1372</v>
      </c>
      <c r="ASD146" s="18">
        <v>1</v>
      </c>
      <c r="ASE146" s="18">
        <v>0</v>
      </c>
      <c r="ASF146" s="18">
        <v>0</v>
      </c>
      <c r="ASG146" s="18">
        <v>0</v>
      </c>
      <c r="ASH146" s="18">
        <v>0</v>
      </c>
      <c r="ASI146" s="18">
        <v>0</v>
      </c>
      <c r="ASJ146" s="18">
        <v>0</v>
      </c>
      <c r="ASK146" s="18">
        <v>0</v>
      </c>
      <c r="ASL146" s="18">
        <v>0</v>
      </c>
      <c r="ASN146" s="18" t="s">
        <v>1372</v>
      </c>
      <c r="ASO146" s="18">
        <v>1</v>
      </c>
      <c r="ASP146" s="18">
        <v>0</v>
      </c>
      <c r="ASQ146" s="18">
        <v>0</v>
      </c>
      <c r="ASR146" s="18">
        <v>0</v>
      </c>
      <c r="ASS146" s="18">
        <v>0</v>
      </c>
      <c r="AST146" s="18">
        <v>0</v>
      </c>
      <c r="ASU146" s="18">
        <v>0</v>
      </c>
      <c r="ASV146" s="18">
        <v>0</v>
      </c>
      <c r="ASW146" s="18">
        <v>0</v>
      </c>
      <c r="ASX146" s="18">
        <v>0</v>
      </c>
      <c r="ASZ146" s="18" t="s">
        <v>1372</v>
      </c>
      <c r="ATA146" s="18">
        <v>1</v>
      </c>
      <c r="ATB146" s="18">
        <v>0</v>
      </c>
      <c r="ATC146" s="18">
        <v>0</v>
      </c>
      <c r="ATD146" s="18">
        <v>0</v>
      </c>
      <c r="ATE146" s="18">
        <v>0</v>
      </c>
      <c r="ATF146" s="18">
        <v>0</v>
      </c>
      <c r="ATG146" s="18">
        <v>0</v>
      </c>
      <c r="ATH146" s="18">
        <v>0</v>
      </c>
      <c r="ATI146" s="18">
        <v>0</v>
      </c>
      <c r="ATK146" s="18" t="s">
        <v>1676</v>
      </c>
      <c r="ATL146" s="18">
        <v>0</v>
      </c>
      <c r="ATM146" s="18">
        <v>0</v>
      </c>
      <c r="ATN146" s="18">
        <v>0</v>
      </c>
      <c r="ATO146" s="18">
        <v>0</v>
      </c>
      <c r="ATP146" s="18">
        <v>0</v>
      </c>
      <c r="ATQ146" s="18">
        <v>0</v>
      </c>
      <c r="ATR146" s="18">
        <v>1</v>
      </c>
      <c r="ATS146" s="18">
        <v>0</v>
      </c>
      <c r="ATT146" s="18">
        <v>0</v>
      </c>
      <c r="ATV146" s="18" t="s">
        <v>1790</v>
      </c>
      <c r="ATZ146" s="18" t="s">
        <v>1790</v>
      </c>
      <c r="AUI146" s="18">
        <v>435533056</v>
      </c>
      <c r="AUJ146" s="144">
        <v>45080.93346064815</v>
      </c>
      <c r="AUM146" s="18" t="s">
        <v>1319</v>
      </c>
      <c r="AUN146" s="18" t="s">
        <v>1320</v>
      </c>
      <c r="AUO146" s="18" t="s">
        <v>1321</v>
      </c>
    </row>
    <row r="147" spans="1:534 1125:1237">
      <c r="A147" s="18">
        <v>146</v>
      </c>
      <c r="B147" s="18" t="s">
        <v>2056</v>
      </c>
      <c r="C147" s="144">
        <v>45079</v>
      </c>
      <c r="D147" s="18" t="s">
        <v>2027</v>
      </c>
      <c r="E147" s="18" t="s">
        <v>2028</v>
      </c>
      <c r="F147" s="144">
        <v>45079.502669351852</v>
      </c>
      <c r="G147" s="144">
        <v>45079.599417812497</v>
      </c>
      <c r="H147" s="18" t="s">
        <v>1286</v>
      </c>
      <c r="K147" s="18" t="s">
        <v>1893</v>
      </c>
      <c r="L147" s="144">
        <v>45079</v>
      </c>
      <c r="M147" s="18" t="s">
        <v>1894</v>
      </c>
      <c r="N147" s="18" t="s">
        <v>2029</v>
      </c>
      <c r="O147" s="18" t="s">
        <v>2030</v>
      </c>
      <c r="P147" s="18" t="s">
        <v>2031</v>
      </c>
      <c r="S147" s="18" t="s">
        <v>1897</v>
      </c>
      <c r="T147" s="18" t="s">
        <v>2032</v>
      </c>
      <c r="V147" s="18" t="s">
        <v>1294</v>
      </c>
      <c r="X147" s="18" t="s">
        <v>1295</v>
      </c>
      <c r="AA147" s="18" t="s">
        <v>1371</v>
      </c>
      <c r="AB147" s="18">
        <v>1</v>
      </c>
      <c r="AC147" s="18">
        <v>0</v>
      </c>
      <c r="AD147" s="18">
        <v>0</v>
      </c>
      <c r="AE147" s="18">
        <v>0</v>
      </c>
      <c r="AF147" s="18">
        <v>1</v>
      </c>
      <c r="AH147" s="18" t="s">
        <v>1467</v>
      </c>
      <c r="AI147" s="18">
        <v>1200</v>
      </c>
      <c r="AJ147" s="18" t="s">
        <v>1305</v>
      </c>
      <c r="AM147" s="18">
        <v>30</v>
      </c>
      <c r="AN147" s="18">
        <v>1</v>
      </c>
      <c r="AO147" s="18">
        <v>0</v>
      </c>
      <c r="AP147" s="18">
        <v>10</v>
      </c>
      <c r="AQ147" s="18">
        <v>50</v>
      </c>
      <c r="BW147" s="18" t="s">
        <v>1314</v>
      </c>
      <c r="CS147" s="18" t="s">
        <v>1324</v>
      </c>
      <c r="CT147" s="18">
        <v>0</v>
      </c>
      <c r="CU147" s="18">
        <v>1</v>
      </c>
      <c r="CV147" s="18">
        <v>0</v>
      </c>
      <c r="CW147" s="18">
        <v>0</v>
      </c>
      <c r="CX147" s="18" t="s">
        <v>1371</v>
      </c>
      <c r="CY147" s="18">
        <v>1</v>
      </c>
      <c r="CZ147" s="18">
        <v>0</v>
      </c>
      <c r="DA147" s="18">
        <v>0</v>
      </c>
      <c r="DB147" s="18">
        <v>0</v>
      </c>
      <c r="DC147" s="18" t="s">
        <v>1869</v>
      </c>
      <c r="DD147" s="18">
        <v>0</v>
      </c>
      <c r="DE147" s="18">
        <v>0</v>
      </c>
      <c r="DF147" s="18">
        <v>0</v>
      </c>
      <c r="DG147" s="18">
        <v>0</v>
      </c>
      <c r="DH147" s="18">
        <v>0</v>
      </c>
      <c r="DI147" s="18">
        <v>1</v>
      </c>
      <c r="DJ147" s="18">
        <v>0</v>
      </c>
      <c r="DK147" s="18">
        <v>0</v>
      </c>
      <c r="DL147" s="18">
        <v>0</v>
      </c>
      <c r="DM147" s="18">
        <v>0</v>
      </c>
      <c r="DN147" s="18">
        <v>0</v>
      </c>
      <c r="DO147" s="18">
        <v>0</v>
      </c>
      <c r="EK147" s="18" t="s">
        <v>1372</v>
      </c>
      <c r="EL147" s="18">
        <v>0</v>
      </c>
      <c r="EM147" s="18">
        <v>0</v>
      </c>
      <c r="EN147" s="18">
        <v>0</v>
      </c>
      <c r="EO147" s="18">
        <v>0</v>
      </c>
      <c r="EP147" s="18">
        <v>1</v>
      </c>
      <c r="EQ147" s="18">
        <v>1</v>
      </c>
      <c r="JB147" s="18" t="s">
        <v>2057</v>
      </c>
      <c r="JC147" s="18">
        <v>0</v>
      </c>
      <c r="JD147" s="18">
        <v>0</v>
      </c>
      <c r="JE147" s="18">
        <v>0</v>
      </c>
      <c r="JF147" s="18">
        <v>1</v>
      </c>
      <c r="JG147" s="18">
        <v>1</v>
      </c>
      <c r="JH147" s="18">
        <v>1</v>
      </c>
      <c r="JI147" s="18">
        <v>1</v>
      </c>
      <c r="JJ147" s="18">
        <v>1</v>
      </c>
      <c r="JK147" s="18">
        <v>1</v>
      </c>
      <c r="JL147" s="18">
        <v>1</v>
      </c>
      <c r="JM147" s="18">
        <v>0</v>
      </c>
      <c r="JN147" s="18">
        <v>0</v>
      </c>
      <c r="JO147" s="18">
        <v>0</v>
      </c>
      <c r="JP147" s="18">
        <v>1</v>
      </c>
      <c r="JQ147" s="18">
        <v>1</v>
      </c>
      <c r="JR147" s="18">
        <v>0</v>
      </c>
      <c r="JS147" s="18">
        <v>9</v>
      </c>
      <c r="JT147" s="18">
        <v>11</v>
      </c>
      <c r="LM147" s="18" t="s">
        <v>1467</v>
      </c>
      <c r="LN147" s="18">
        <v>7500</v>
      </c>
      <c r="LO147" s="18" t="s">
        <v>1305</v>
      </c>
      <c r="LR147" s="18">
        <v>60</v>
      </c>
      <c r="LS147" s="18">
        <v>2</v>
      </c>
      <c r="LT147" s="18">
        <v>0</v>
      </c>
      <c r="LU147" s="18">
        <v>20</v>
      </c>
      <c r="LV147" s="18">
        <v>30</v>
      </c>
      <c r="LX147" s="18" t="s">
        <v>1467</v>
      </c>
      <c r="LY147" s="18">
        <v>5500</v>
      </c>
      <c r="LZ147" s="18" t="s">
        <v>1305</v>
      </c>
      <c r="MC147" s="18">
        <v>60</v>
      </c>
      <c r="MD147" s="18">
        <v>2</v>
      </c>
      <c r="ME147" s="18">
        <v>0</v>
      </c>
      <c r="MF147" s="18">
        <v>15</v>
      </c>
      <c r="MG147" s="18">
        <v>20</v>
      </c>
      <c r="MI147" s="18" t="s">
        <v>1467</v>
      </c>
      <c r="MJ147" s="18">
        <v>500</v>
      </c>
      <c r="MK147" s="18" t="s">
        <v>1305</v>
      </c>
      <c r="MN147" s="18">
        <v>60</v>
      </c>
      <c r="MO147" s="18">
        <v>1</v>
      </c>
      <c r="MP147" s="18">
        <v>0</v>
      </c>
      <c r="MQ147" s="18">
        <v>36</v>
      </c>
      <c r="MR147" s="18">
        <v>120</v>
      </c>
      <c r="MT147" s="18" t="s">
        <v>1467</v>
      </c>
      <c r="MU147" s="18">
        <v>125</v>
      </c>
      <c r="MV147" s="18" t="s">
        <v>1305</v>
      </c>
      <c r="MY147" s="18">
        <v>30</v>
      </c>
      <c r="MZ147" s="18">
        <v>1</v>
      </c>
      <c r="NA147" s="18">
        <v>0</v>
      </c>
      <c r="NB147" s="18">
        <v>50</v>
      </c>
      <c r="NC147" s="18">
        <v>100</v>
      </c>
      <c r="NE147" s="18" t="s">
        <v>1297</v>
      </c>
      <c r="NV147" s="18" t="s">
        <v>1467</v>
      </c>
      <c r="NW147" s="18">
        <v>2250</v>
      </c>
      <c r="NX147" s="18" t="s">
        <v>1305</v>
      </c>
      <c r="OA147" s="18">
        <v>30</v>
      </c>
      <c r="OB147" s="18">
        <v>1</v>
      </c>
      <c r="OC147" s="18">
        <v>0</v>
      </c>
      <c r="OD147" s="18">
        <v>20</v>
      </c>
      <c r="OE147" s="18">
        <v>50</v>
      </c>
      <c r="OG147" s="18" t="s">
        <v>1467</v>
      </c>
      <c r="OH147" s="18">
        <v>3000</v>
      </c>
      <c r="OI147" s="18" t="s">
        <v>1305</v>
      </c>
      <c r="OL147" s="18">
        <v>90</v>
      </c>
      <c r="OM147" s="18">
        <v>1</v>
      </c>
      <c r="ON147" s="18">
        <v>0</v>
      </c>
      <c r="OO147" s="18">
        <v>20</v>
      </c>
      <c r="OP147" s="18">
        <v>50</v>
      </c>
      <c r="PY147" s="18" t="s">
        <v>1298</v>
      </c>
      <c r="PZ147" s="18" t="s">
        <v>1294</v>
      </c>
      <c r="QA147" s="18">
        <v>3000</v>
      </c>
      <c r="QD147" s="18" t="s">
        <v>1305</v>
      </c>
      <c r="QG147" s="18">
        <v>30</v>
      </c>
      <c r="QH147" s="18">
        <v>1</v>
      </c>
      <c r="QI147" s="18">
        <v>0</v>
      </c>
      <c r="QJ147" s="18">
        <v>20</v>
      </c>
      <c r="QK147" s="18">
        <v>100</v>
      </c>
      <c r="QM147" s="18" t="s">
        <v>1467</v>
      </c>
      <c r="QN147" s="18">
        <v>250</v>
      </c>
      <c r="QO147" s="18" t="s">
        <v>1305</v>
      </c>
      <c r="QR147" s="18">
        <v>60</v>
      </c>
      <c r="QS147" s="18">
        <v>1</v>
      </c>
      <c r="QT147" s="18">
        <v>0</v>
      </c>
      <c r="QU147" s="18">
        <v>1</v>
      </c>
      <c r="QV147" s="18">
        <v>20</v>
      </c>
      <c r="QX147" s="18" t="s">
        <v>1294</v>
      </c>
      <c r="QZ147" s="18" t="s">
        <v>1747</v>
      </c>
      <c r="RA147" s="18">
        <v>0</v>
      </c>
      <c r="RB147" s="18">
        <v>0</v>
      </c>
      <c r="RC147" s="18">
        <v>0</v>
      </c>
      <c r="RD147" s="18">
        <v>0</v>
      </c>
      <c r="RE147" s="18">
        <v>0</v>
      </c>
      <c r="RF147" s="18">
        <v>0</v>
      </c>
      <c r="RG147" s="18">
        <v>0</v>
      </c>
      <c r="RH147" s="18">
        <v>1</v>
      </c>
      <c r="RI147" s="18">
        <v>0</v>
      </c>
      <c r="RJ147" s="18">
        <v>0</v>
      </c>
      <c r="RK147" s="18">
        <v>0</v>
      </c>
      <c r="RL147" s="18">
        <v>0</v>
      </c>
      <c r="RM147" s="18">
        <v>0</v>
      </c>
      <c r="RN147" s="18">
        <v>0</v>
      </c>
      <c r="RO147" s="18">
        <v>0</v>
      </c>
      <c r="RP147" s="18">
        <v>0</v>
      </c>
      <c r="RR147" s="18" t="s">
        <v>1802</v>
      </c>
      <c r="RS147" s="18">
        <v>0</v>
      </c>
      <c r="RT147" s="18">
        <v>0</v>
      </c>
      <c r="RU147" s="18">
        <v>0</v>
      </c>
      <c r="RV147" s="18">
        <v>0</v>
      </c>
      <c r="RW147" s="18">
        <v>1</v>
      </c>
      <c r="RX147" s="18">
        <v>0</v>
      </c>
      <c r="RY147" s="18">
        <v>0</v>
      </c>
      <c r="RZ147" s="18">
        <v>0</v>
      </c>
      <c r="SA147" s="18">
        <v>0</v>
      </c>
      <c r="SB147" s="18">
        <v>0</v>
      </c>
      <c r="SC147" s="18">
        <v>0</v>
      </c>
      <c r="SF147" s="18" t="s">
        <v>1333</v>
      </c>
      <c r="SG147" s="18">
        <v>1</v>
      </c>
      <c r="SH147" s="18">
        <v>0</v>
      </c>
      <c r="SI147" s="18">
        <v>0</v>
      </c>
      <c r="SJ147" s="18">
        <v>0</v>
      </c>
      <c r="AQG147" s="18" t="s">
        <v>1372</v>
      </c>
      <c r="AQH147" s="18">
        <v>1</v>
      </c>
      <c r="AQI147" s="18">
        <v>0</v>
      </c>
      <c r="AQJ147" s="18">
        <v>0</v>
      </c>
      <c r="AQK147" s="18">
        <v>0</v>
      </c>
      <c r="AQL147" s="18">
        <v>0</v>
      </c>
      <c r="AQM147" s="18">
        <v>0</v>
      </c>
      <c r="AQN147" s="18">
        <v>0</v>
      </c>
      <c r="AQO147" s="18">
        <v>0</v>
      </c>
      <c r="AQP147" s="18">
        <v>0</v>
      </c>
      <c r="AQQ147" s="18">
        <v>0</v>
      </c>
      <c r="AQS147" s="18" t="s">
        <v>1693</v>
      </c>
      <c r="AQT147" s="18">
        <v>1</v>
      </c>
      <c r="AQU147" s="18">
        <v>0</v>
      </c>
      <c r="AQV147" s="18">
        <v>0</v>
      </c>
      <c r="AQW147" s="18">
        <v>0</v>
      </c>
      <c r="AQX147" s="18">
        <v>0</v>
      </c>
      <c r="AQY147" s="18">
        <v>0</v>
      </c>
      <c r="AQZ147" s="18">
        <v>0</v>
      </c>
      <c r="ARA147" s="18">
        <v>0</v>
      </c>
      <c r="ARB147" s="18">
        <v>0</v>
      </c>
      <c r="ARC147" s="18">
        <v>0</v>
      </c>
      <c r="ARD147" s="18">
        <v>0</v>
      </c>
      <c r="ARF147" s="18" t="s">
        <v>1343</v>
      </c>
      <c r="ARG147" s="18" t="s">
        <v>1312</v>
      </c>
      <c r="ARH147" s="18">
        <v>0</v>
      </c>
      <c r="ARI147" s="18">
        <v>1</v>
      </c>
      <c r="ARJ147" s="18">
        <v>0</v>
      </c>
      <c r="ARK147" s="18">
        <v>0</v>
      </c>
      <c r="ARL147" s="18">
        <v>0</v>
      </c>
      <c r="ARM147" s="18">
        <v>0</v>
      </c>
      <c r="ARN147" s="18" t="s">
        <v>1380</v>
      </c>
      <c r="ARO147" s="18" t="s">
        <v>1372</v>
      </c>
      <c r="ARP147" s="18">
        <v>1</v>
      </c>
      <c r="ARQ147" s="18">
        <v>0</v>
      </c>
      <c r="ARR147" s="18">
        <v>0</v>
      </c>
      <c r="ARS147" s="18">
        <v>0</v>
      </c>
      <c r="ART147" s="18">
        <v>0</v>
      </c>
      <c r="ARU147" s="18">
        <v>0</v>
      </c>
      <c r="ARV147" s="18">
        <v>0</v>
      </c>
      <c r="ARW147" s="18">
        <v>0</v>
      </c>
      <c r="ARX147" s="18">
        <v>0</v>
      </c>
      <c r="ARY147" s="18">
        <v>0</v>
      </c>
      <c r="ASB147" s="18" t="s">
        <v>1383</v>
      </c>
      <c r="ASC147" s="18" t="s">
        <v>1372</v>
      </c>
      <c r="ASD147" s="18">
        <v>1</v>
      </c>
      <c r="ASE147" s="18">
        <v>0</v>
      </c>
      <c r="ASF147" s="18">
        <v>0</v>
      </c>
      <c r="ASG147" s="18">
        <v>0</v>
      </c>
      <c r="ASH147" s="18">
        <v>0</v>
      </c>
      <c r="ASI147" s="18">
        <v>0</v>
      </c>
      <c r="ASJ147" s="18">
        <v>0</v>
      </c>
      <c r="ASK147" s="18">
        <v>0</v>
      </c>
      <c r="ASL147" s="18">
        <v>0</v>
      </c>
      <c r="ASN147" s="18" t="s">
        <v>1372</v>
      </c>
      <c r="ASO147" s="18">
        <v>1</v>
      </c>
      <c r="ASP147" s="18">
        <v>0</v>
      </c>
      <c r="ASQ147" s="18">
        <v>0</v>
      </c>
      <c r="ASR147" s="18">
        <v>0</v>
      </c>
      <c r="ASS147" s="18">
        <v>0</v>
      </c>
      <c r="AST147" s="18">
        <v>0</v>
      </c>
      <c r="ASU147" s="18">
        <v>0</v>
      </c>
      <c r="ASV147" s="18">
        <v>0</v>
      </c>
      <c r="ASW147" s="18">
        <v>0</v>
      </c>
      <c r="ASX147" s="18">
        <v>0</v>
      </c>
      <c r="ASZ147" s="18" t="s">
        <v>1372</v>
      </c>
      <c r="ATA147" s="18">
        <v>1</v>
      </c>
      <c r="ATB147" s="18">
        <v>0</v>
      </c>
      <c r="ATC147" s="18">
        <v>0</v>
      </c>
      <c r="ATD147" s="18">
        <v>0</v>
      </c>
      <c r="ATE147" s="18">
        <v>0</v>
      </c>
      <c r="ATF147" s="18">
        <v>0</v>
      </c>
      <c r="ATG147" s="18">
        <v>0</v>
      </c>
      <c r="ATH147" s="18">
        <v>0</v>
      </c>
      <c r="ATI147" s="18">
        <v>0</v>
      </c>
      <c r="ATK147" s="18" t="s">
        <v>1372</v>
      </c>
      <c r="ATL147" s="18">
        <v>1</v>
      </c>
      <c r="ATM147" s="18">
        <v>0</v>
      </c>
      <c r="ATN147" s="18">
        <v>0</v>
      </c>
      <c r="ATO147" s="18">
        <v>0</v>
      </c>
      <c r="ATP147" s="18">
        <v>0</v>
      </c>
      <c r="ATQ147" s="18">
        <v>0</v>
      </c>
      <c r="ATR147" s="18">
        <v>0</v>
      </c>
      <c r="ATS147" s="18">
        <v>0</v>
      </c>
      <c r="ATT147" s="18">
        <v>0</v>
      </c>
      <c r="ATV147" s="18" t="s">
        <v>1790</v>
      </c>
      <c r="ATZ147" s="18" t="s">
        <v>1344</v>
      </c>
      <c r="AUA147" s="18" t="s">
        <v>1315</v>
      </c>
      <c r="AUI147" s="18">
        <v>435906469</v>
      </c>
      <c r="AUJ147" s="144">
        <v>45082.361585648148</v>
      </c>
      <c r="AUM147" s="18" t="s">
        <v>1319</v>
      </c>
      <c r="AUN147" s="18" t="s">
        <v>1320</v>
      </c>
      <c r="AUO147" s="18" t="s">
        <v>1321</v>
      </c>
    </row>
    <row r="148" spans="1:534 1125:1237">
      <c r="A148" s="18">
        <v>147</v>
      </c>
      <c r="B148" s="18" t="s">
        <v>2058</v>
      </c>
      <c r="C148" s="144">
        <v>45080</v>
      </c>
      <c r="D148" s="18" t="s">
        <v>2027</v>
      </c>
      <c r="E148" s="18" t="s">
        <v>2028</v>
      </c>
      <c r="F148" s="144">
        <v>45080.324379375001</v>
      </c>
      <c r="G148" s="144">
        <v>45081.670744016199</v>
      </c>
      <c r="H148" s="18" t="s">
        <v>1286</v>
      </c>
      <c r="K148" s="18" t="s">
        <v>1893</v>
      </c>
      <c r="L148" s="144">
        <v>45080</v>
      </c>
      <c r="M148" s="18" t="s">
        <v>1894</v>
      </c>
      <c r="N148" s="18" t="s">
        <v>2029</v>
      </c>
      <c r="O148" s="18" t="s">
        <v>2030</v>
      </c>
      <c r="P148" s="18" t="s">
        <v>1291</v>
      </c>
      <c r="S148" s="18" t="s">
        <v>1897</v>
      </c>
      <c r="T148" s="18" t="s">
        <v>2032</v>
      </c>
      <c r="V148" s="18" t="s">
        <v>1294</v>
      </c>
      <c r="X148" s="18" t="s">
        <v>1485</v>
      </c>
      <c r="AA148" s="18" t="s">
        <v>1371</v>
      </c>
      <c r="AB148" s="18">
        <v>1</v>
      </c>
      <c r="AC148" s="18">
        <v>0</v>
      </c>
      <c r="AD148" s="18">
        <v>0</v>
      </c>
      <c r="AE148" s="18">
        <v>0</v>
      </c>
      <c r="AF148" s="18">
        <v>1</v>
      </c>
      <c r="AH148" s="18" t="s">
        <v>1467</v>
      </c>
      <c r="AI148" s="18">
        <v>1100</v>
      </c>
      <c r="AJ148" s="18" t="s">
        <v>2059</v>
      </c>
      <c r="AK148" s="18" t="s">
        <v>2060</v>
      </c>
      <c r="AM148" s="18">
        <v>60</v>
      </c>
      <c r="AN148" s="18">
        <v>14</v>
      </c>
      <c r="AO148" s="18">
        <v>0</v>
      </c>
      <c r="AP148" s="18">
        <v>200</v>
      </c>
      <c r="AQ148" s="18">
        <v>0</v>
      </c>
      <c r="BW148" s="18" t="s">
        <v>1294</v>
      </c>
      <c r="BY148" s="18" t="s">
        <v>1371</v>
      </c>
      <c r="BZ148" s="18">
        <v>1</v>
      </c>
      <c r="CA148" s="18">
        <v>0</v>
      </c>
      <c r="CB148" s="18">
        <v>0</v>
      </c>
      <c r="CC148" s="18">
        <v>0</v>
      </c>
      <c r="CE148" s="18" t="s">
        <v>1885</v>
      </c>
      <c r="CF148" s="18">
        <v>0</v>
      </c>
      <c r="CG148" s="18">
        <v>0</v>
      </c>
      <c r="CH148" s="18">
        <v>1</v>
      </c>
      <c r="CI148" s="18">
        <v>0</v>
      </c>
      <c r="CJ148" s="18">
        <v>0</v>
      </c>
      <c r="CK148" s="18">
        <v>0</v>
      </c>
      <c r="CL148" s="18">
        <v>0</v>
      </c>
      <c r="CM148" s="18">
        <v>0</v>
      </c>
      <c r="CN148" s="18">
        <v>0</v>
      </c>
      <c r="CO148" s="18">
        <v>0</v>
      </c>
      <c r="CP148" s="18">
        <v>0</v>
      </c>
      <c r="CS148" s="18" t="s">
        <v>1333</v>
      </c>
      <c r="CT148" s="18">
        <v>1</v>
      </c>
      <c r="CU148" s="18">
        <v>0</v>
      </c>
      <c r="CV148" s="18">
        <v>0</v>
      </c>
      <c r="CW148" s="18">
        <v>0</v>
      </c>
      <c r="EK148" s="18" t="s">
        <v>1631</v>
      </c>
      <c r="EL148" s="18">
        <v>1</v>
      </c>
      <c r="EM148" s="18">
        <v>0</v>
      </c>
      <c r="EN148" s="18">
        <v>0</v>
      </c>
      <c r="EO148" s="18">
        <v>0</v>
      </c>
      <c r="EP148" s="18">
        <v>0</v>
      </c>
      <c r="EQ148" s="18">
        <v>1</v>
      </c>
      <c r="ES148" s="18" t="s">
        <v>1467</v>
      </c>
      <c r="ET148" s="18">
        <v>5000</v>
      </c>
      <c r="EU148" s="18" t="s">
        <v>1300</v>
      </c>
      <c r="EX148" s="18">
        <v>60</v>
      </c>
      <c r="EY148" s="18">
        <v>2</v>
      </c>
      <c r="EZ148" s="18">
        <v>0</v>
      </c>
      <c r="FA148" s="18">
        <v>100</v>
      </c>
      <c r="FB148" s="18">
        <v>150</v>
      </c>
      <c r="GK148" s="18" t="s">
        <v>1314</v>
      </c>
      <c r="HH148" s="18" t="s">
        <v>1333</v>
      </c>
      <c r="HI148" s="18">
        <v>1</v>
      </c>
      <c r="HJ148" s="18">
        <v>0</v>
      </c>
      <c r="HK148" s="18">
        <v>0</v>
      </c>
      <c r="HL148" s="18">
        <v>0</v>
      </c>
      <c r="JB148" s="18" t="s">
        <v>2061</v>
      </c>
      <c r="JC148" s="18">
        <v>0</v>
      </c>
      <c r="JD148" s="18">
        <v>0</v>
      </c>
      <c r="JE148" s="18">
        <v>0</v>
      </c>
      <c r="JF148" s="18">
        <v>1</v>
      </c>
      <c r="JG148" s="18">
        <v>1</v>
      </c>
      <c r="JH148" s="18">
        <v>1</v>
      </c>
      <c r="JI148" s="18">
        <v>1</v>
      </c>
      <c r="JJ148" s="18">
        <v>1</v>
      </c>
      <c r="JK148" s="18">
        <v>1</v>
      </c>
      <c r="JL148" s="18">
        <v>1</v>
      </c>
      <c r="JM148" s="18">
        <v>1</v>
      </c>
      <c r="JN148" s="18">
        <v>1</v>
      </c>
      <c r="JO148" s="18">
        <v>0</v>
      </c>
      <c r="JP148" s="18">
        <v>1</v>
      </c>
      <c r="JQ148" s="18">
        <v>1</v>
      </c>
      <c r="JR148" s="18">
        <v>0</v>
      </c>
      <c r="JS148" s="18">
        <v>11</v>
      </c>
      <c r="JT148" s="18">
        <v>13</v>
      </c>
      <c r="LM148" s="18" t="s">
        <v>1467</v>
      </c>
      <c r="LN148" s="18">
        <v>7500</v>
      </c>
      <c r="LO148" s="18" t="s">
        <v>1300</v>
      </c>
      <c r="LR148" s="18">
        <v>60</v>
      </c>
      <c r="LS148" s="18">
        <v>2</v>
      </c>
      <c r="LT148" s="18">
        <v>0</v>
      </c>
      <c r="LU148" s="18">
        <v>10</v>
      </c>
      <c r="LV148" s="18">
        <v>20</v>
      </c>
      <c r="LX148" s="18" t="s">
        <v>1467</v>
      </c>
      <c r="LY148" s="18">
        <v>5500</v>
      </c>
      <c r="LZ148" s="18" t="s">
        <v>1300</v>
      </c>
      <c r="MC148" s="18">
        <v>90</v>
      </c>
      <c r="MD148" s="18">
        <v>2</v>
      </c>
      <c r="ME148" s="18">
        <v>0</v>
      </c>
      <c r="MF148" s="18">
        <v>20</v>
      </c>
      <c r="MG148" s="18">
        <v>30</v>
      </c>
      <c r="MI148" s="18" t="s">
        <v>1467</v>
      </c>
      <c r="MJ148" s="18">
        <v>400</v>
      </c>
      <c r="MK148" s="18" t="s">
        <v>1300</v>
      </c>
      <c r="MN148" s="18">
        <v>60</v>
      </c>
      <c r="MO148" s="18">
        <v>2</v>
      </c>
      <c r="MP148" s="18">
        <v>0</v>
      </c>
      <c r="MQ148" s="18">
        <v>120</v>
      </c>
      <c r="MR148" s="18">
        <v>240</v>
      </c>
      <c r="MT148" s="18" t="s">
        <v>1467</v>
      </c>
      <c r="MU148" s="18">
        <v>125</v>
      </c>
      <c r="MV148" s="18" t="s">
        <v>2059</v>
      </c>
      <c r="MW148" s="18" t="s">
        <v>2060</v>
      </c>
      <c r="MY148" s="18">
        <v>60</v>
      </c>
      <c r="MZ148" s="18">
        <v>14</v>
      </c>
      <c r="NA148" s="18">
        <v>0</v>
      </c>
      <c r="NB148" s="18">
        <v>200</v>
      </c>
      <c r="NC148" s="18">
        <v>0</v>
      </c>
      <c r="NE148" s="18" t="s">
        <v>1298</v>
      </c>
      <c r="NF148" s="18" t="s">
        <v>1643</v>
      </c>
      <c r="NG148" s="18">
        <v>1</v>
      </c>
      <c r="NH148" s="18">
        <v>1</v>
      </c>
      <c r="NI148" s="18">
        <v>1</v>
      </c>
      <c r="NJ148" s="18">
        <v>650</v>
      </c>
      <c r="NK148" s="18">
        <v>850</v>
      </c>
      <c r="NL148" s="18">
        <v>1300</v>
      </c>
      <c r="NM148" s="18" t="s">
        <v>1300</v>
      </c>
      <c r="NP148" s="18">
        <v>60</v>
      </c>
      <c r="NQ148" s="18">
        <v>2</v>
      </c>
      <c r="NR148" s="18">
        <v>0</v>
      </c>
      <c r="NS148" s="18">
        <v>20</v>
      </c>
      <c r="NT148" s="18">
        <v>100</v>
      </c>
      <c r="NV148" s="18" t="s">
        <v>1467</v>
      </c>
      <c r="NW148" s="18">
        <v>2000</v>
      </c>
      <c r="NX148" s="18" t="s">
        <v>2059</v>
      </c>
      <c r="NY148" s="18" t="s">
        <v>2060</v>
      </c>
      <c r="OA148" s="18">
        <v>60</v>
      </c>
      <c r="OB148" s="18">
        <v>14</v>
      </c>
      <c r="OC148" s="18">
        <v>0</v>
      </c>
      <c r="OD148" s="18">
        <v>100</v>
      </c>
      <c r="OE148" s="18">
        <v>0</v>
      </c>
      <c r="OG148" s="18" t="s">
        <v>1467</v>
      </c>
      <c r="OH148" s="18">
        <v>3500</v>
      </c>
      <c r="OI148" s="18" t="s">
        <v>2059</v>
      </c>
      <c r="OJ148" s="18" t="s">
        <v>2060</v>
      </c>
      <c r="OL148" s="18">
        <v>90</v>
      </c>
      <c r="OM148" s="18">
        <v>14</v>
      </c>
      <c r="ON148" s="18">
        <v>0</v>
      </c>
      <c r="OO148" s="18">
        <v>100</v>
      </c>
      <c r="OP148" s="18">
        <v>0</v>
      </c>
      <c r="OR148" s="18" t="s">
        <v>1298</v>
      </c>
      <c r="OS148" s="18">
        <v>4000</v>
      </c>
      <c r="OT148" s="18" t="s">
        <v>1300</v>
      </c>
      <c r="OW148" s="18">
        <v>60</v>
      </c>
      <c r="OX148" s="18">
        <v>2</v>
      </c>
      <c r="OY148" s="18">
        <v>0</v>
      </c>
      <c r="OZ148" s="18">
        <v>20</v>
      </c>
      <c r="PA148" s="18">
        <v>40</v>
      </c>
      <c r="PC148" s="18" t="s">
        <v>1297</v>
      </c>
      <c r="PY148" s="18" t="s">
        <v>1467</v>
      </c>
      <c r="PZ148" s="18" t="s">
        <v>1294</v>
      </c>
      <c r="QA148" s="18">
        <v>3000</v>
      </c>
      <c r="QD148" s="18" t="s">
        <v>1300</v>
      </c>
      <c r="QG148" s="18">
        <v>90</v>
      </c>
      <c r="QH148" s="18">
        <v>2</v>
      </c>
      <c r="QI148" s="18">
        <v>0</v>
      </c>
      <c r="QJ148" s="18">
        <v>100</v>
      </c>
      <c r="QK148" s="18">
        <v>200</v>
      </c>
      <c r="QM148" s="18" t="s">
        <v>1467</v>
      </c>
      <c r="QN148" s="18">
        <v>250</v>
      </c>
      <c r="QO148" s="18" t="s">
        <v>2059</v>
      </c>
      <c r="QP148" s="18" t="s">
        <v>2060</v>
      </c>
      <c r="QR148" s="18">
        <v>60</v>
      </c>
      <c r="QS148" s="18">
        <v>14</v>
      </c>
      <c r="QT148" s="18">
        <v>0</v>
      </c>
      <c r="QU148" s="18">
        <v>100</v>
      </c>
      <c r="QV148" s="18">
        <v>0</v>
      </c>
      <c r="QX148" s="18" t="s">
        <v>1294</v>
      </c>
      <c r="QZ148" s="18" t="s">
        <v>1665</v>
      </c>
      <c r="RA148" s="18">
        <v>0</v>
      </c>
      <c r="RB148" s="18">
        <v>0</v>
      </c>
      <c r="RC148" s="18">
        <v>0</v>
      </c>
      <c r="RD148" s="18">
        <v>0</v>
      </c>
      <c r="RE148" s="18">
        <v>0</v>
      </c>
      <c r="RF148" s="18">
        <v>0</v>
      </c>
      <c r="RG148" s="18">
        <v>0</v>
      </c>
      <c r="RH148" s="18">
        <v>0</v>
      </c>
      <c r="RI148" s="18">
        <v>0</v>
      </c>
      <c r="RJ148" s="18">
        <v>0</v>
      </c>
      <c r="RK148" s="18">
        <v>0</v>
      </c>
      <c r="RL148" s="18">
        <v>1</v>
      </c>
      <c r="RM148" s="18">
        <v>0</v>
      </c>
      <c r="RN148" s="18">
        <v>0</v>
      </c>
      <c r="RO148" s="18">
        <v>0</v>
      </c>
      <c r="RP148" s="18">
        <v>0</v>
      </c>
      <c r="RR148" s="18" t="s">
        <v>1381</v>
      </c>
      <c r="RS148" s="18">
        <v>0</v>
      </c>
      <c r="RT148" s="18">
        <v>0</v>
      </c>
      <c r="RU148" s="18">
        <v>0</v>
      </c>
      <c r="RV148" s="18">
        <v>0</v>
      </c>
      <c r="RW148" s="18">
        <v>0</v>
      </c>
      <c r="RX148" s="18">
        <v>0</v>
      </c>
      <c r="RY148" s="18">
        <v>0</v>
      </c>
      <c r="RZ148" s="18">
        <v>0</v>
      </c>
      <c r="SA148" s="18">
        <v>0</v>
      </c>
      <c r="SB148" s="18">
        <v>1</v>
      </c>
      <c r="SC148" s="18">
        <v>0</v>
      </c>
      <c r="SD148" s="18" t="s">
        <v>2062</v>
      </c>
      <c r="SF148" s="18" t="s">
        <v>1333</v>
      </c>
      <c r="SG148" s="18">
        <v>1</v>
      </c>
      <c r="SH148" s="18">
        <v>0</v>
      </c>
      <c r="SI148" s="18">
        <v>0</v>
      </c>
      <c r="SJ148" s="18">
        <v>0</v>
      </c>
      <c r="AQG148" s="18" t="s">
        <v>1372</v>
      </c>
      <c r="AQH148" s="18">
        <v>1</v>
      </c>
      <c r="AQI148" s="18">
        <v>0</v>
      </c>
      <c r="AQJ148" s="18">
        <v>0</v>
      </c>
      <c r="AQK148" s="18">
        <v>0</v>
      </c>
      <c r="AQL148" s="18">
        <v>0</v>
      </c>
      <c r="AQM148" s="18">
        <v>0</v>
      </c>
      <c r="AQN148" s="18">
        <v>0</v>
      </c>
      <c r="AQO148" s="18">
        <v>0</v>
      </c>
      <c r="AQP148" s="18">
        <v>0</v>
      </c>
      <c r="AQQ148" s="18">
        <v>0</v>
      </c>
      <c r="AQS148" s="18" t="s">
        <v>1379</v>
      </c>
      <c r="AQT148" s="18">
        <v>1</v>
      </c>
      <c r="AQU148" s="18">
        <v>0</v>
      </c>
      <c r="AQV148" s="18">
        <v>1</v>
      </c>
      <c r="AQW148" s="18">
        <v>0</v>
      </c>
      <c r="AQX148" s="18">
        <v>0</v>
      </c>
      <c r="AQY148" s="18">
        <v>0</v>
      </c>
      <c r="AQZ148" s="18">
        <v>0</v>
      </c>
      <c r="ARA148" s="18">
        <v>0</v>
      </c>
      <c r="ARB148" s="18">
        <v>0</v>
      </c>
      <c r="ARC148" s="18">
        <v>0</v>
      </c>
      <c r="ARD148" s="18">
        <v>0</v>
      </c>
      <c r="ARF148" s="18" t="s">
        <v>1343</v>
      </c>
      <c r="ARG148" s="18" t="s">
        <v>1314</v>
      </c>
      <c r="ARH148" s="18">
        <v>1</v>
      </c>
      <c r="ARI148" s="18">
        <v>0</v>
      </c>
      <c r="ARJ148" s="18">
        <v>0</v>
      </c>
      <c r="ARK148" s="18">
        <v>0</v>
      </c>
      <c r="ARL148" s="18">
        <v>0</v>
      </c>
      <c r="ARM148" s="18">
        <v>0</v>
      </c>
      <c r="ARN148" s="18" t="s">
        <v>1380</v>
      </c>
      <c r="ARO148" s="18" t="s">
        <v>1372</v>
      </c>
      <c r="ARP148" s="18">
        <v>1</v>
      </c>
      <c r="ARQ148" s="18">
        <v>0</v>
      </c>
      <c r="ARR148" s="18">
        <v>0</v>
      </c>
      <c r="ARS148" s="18">
        <v>0</v>
      </c>
      <c r="ART148" s="18">
        <v>0</v>
      </c>
      <c r="ARU148" s="18">
        <v>0</v>
      </c>
      <c r="ARV148" s="18">
        <v>0</v>
      </c>
      <c r="ARW148" s="18">
        <v>0</v>
      </c>
      <c r="ARX148" s="18">
        <v>0</v>
      </c>
      <c r="ARY148" s="18">
        <v>0</v>
      </c>
      <c r="ASB148" s="18" t="s">
        <v>1383</v>
      </c>
      <c r="ASC148" s="18" t="s">
        <v>1372</v>
      </c>
      <c r="ASD148" s="18">
        <v>1</v>
      </c>
      <c r="ASE148" s="18">
        <v>0</v>
      </c>
      <c r="ASF148" s="18">
        <v>0</v>
      </c>
      <c r="ASG148" s="18">
        <v>0</v>
      </c>
      <c r="ASH148" s="18">
        <v>0</v>
      </c>
      <c r="ASI148" s="18">
        <v>0</v>
      </c>
      <c r="ASJ148" s="18">
        <v>0</v>
      </c>
      <c r="ASK148" s="18">
        <v>0</v>
      </c>
      <c r="ASL148" s="18">
        <v>0</v>
      </c>
      <c r="ASN148" s="18" t="s">
        <v>1372</v>
      </c>
      <c r="ASO148" s="18">
        <v>1</v>
      </c>
      <c r="ASP148" s="18">
        <v>0</v>
      </c>
      <c r="ASQ148" s="18">
        <v>0</v>
      </c>
      <c r="ASR148" s="18">
        <v>0</v>
      </c>
      <c r="ASS148" s="18">
        <v>0</v>
      </c>
      <c r="AST148" s="18">
        <v>0</v>
      </c>
      <c r="ASU148" s="18">
        <v>0</v>
      </c>
      <c r="ASV148" s="18">
        <v>0</v>
      </c>
      <c r="ASW148" s="18">
        <v>0</v>
      </c>
      <c r="ASX148" s="18">
        <v>0</v>
      </c>
      <c r="ASZ148" s="18" t="s">
        <v>1372</v>
      </c>
      <c r="ATA148" s="18">
        <v>1</v>
      </c>
      <c r="ATB148" s="18">
        <v>0</v>
      </c>
      <c r="ATC148" s="18">
        <v>0</v>
      </c>
      <c r="ATD148" s="18">
        <v>0</v>
      </c>
      <c r="ATE148" s="18">
        <v>0</v>
      </c>
      <c r="ATF148" s="18">
        <v>0</v>
      </c>
      <c r="ATG148" s="18">
        <v>0</v>
      </c>
      <c r="ATH148" s="18">
        <v>0</v>
      </c>
      <c r="ATI148" s="18">
        <v>0</v>
      </c>
      <c r="ATK148" s="18" t="s">
        <v>1676</v>
      </c>
      <c r="ATL148" s="18">
        <v>0</v>
      </c>
      <c r="ATM148" s="18">
        <v>0</v>
      </c>
      <c r="ATN148" s="18">
        <v>0</v>
      </c>
      <c r="ATO148" s="18">
        <v>0</v>
      </c>
      <c r="ATP148" s="18">
        <v>0</v>
      </c>
      <c r="ATQ148" s="18">
        <v>0</v>
      </c>
      <c r="ATR148" s="18">
        <v>1</v>
      </c>
      <c r="ATS148" s="18">
        <v>0</v>
      </c>
      <c r="ATT148" s="18">
        <v>0</v>
      </c>
      <c r="ATV148" s="18" t="s">
        <v>1790</v>
      </c>
      <c r="ATZ148" s="18" t="s">
        <v>1336</v>
      </c>
      <c r="AUA148" s="18" t="s">
        <v>1314</v>
      </c>
      <c r="AUI148" s="18">
        <v>435906491</v>
      </c>
      <c r="AUJ148" s="144">
        <v>45082.361631944441</v>
      </c>
      <c r="AUM148" s="18" t="s">
        <v>1319</v>
      </c>
      <c r="AUN148" s="18" t="s">
        <v>1320</v>
      </c>
      <c r="AUO148" s="18" t="s">
        <v>1321</v>
      </c>
    </row>
    <row r="149" spans="1:534 1125:1237">
      <c r="A149" s="18">
        <v>148</v>
      </c>
      <c r="B149" s="18" t="s">
        <v>2063</v>
      </c>
      <c r="C149" s="144">
        <v>45080</v>
      </c>
      <c r="D149" s="18" t="s">
        <v>2027</v>
      </c>
      <c r="E149" s="18" t="s">
        <v>2028</v>
      </c>
      <c r="F149" s="144">
        <v>45080.325292280089</v>
      </c>
      <c r="G149" s="144">
        <v>45081.431283842598</v>
      </c>
      <c r="H149" s="18" t="s">
        <v>1286</v>
      </c>
      <c r="K149" s="18" t="s">
        <v>1893</v>
      </c>
      <c r="L149" s="144">
        <v>45081</v>
      </c>
      <c r="M149" s="18" t="s">
        <v>1894</v>
      </c>
      <c r="N149" s="18" t="s">
        <v>2029</v>
      </c>
      <c r="O149" s="18" t="s">
        <v>2030</v>
      </c>
      <c r="P149" s="18" t="s">
        <v>1291</v>
      </c>
      <c r="S149" s="18" t="s">
        <v>1897</v>
      </c>
      <c r="T149" s="18" t="s">
        <v>2032</v>
      </c>
      <c r="V149" s="18" t="s">
        <v>1294</v>
      </c>
      <c r="X149" s="18" t="s">
        <v>1295</v>
      </c>
      <c r="AA149" s="18" t="s">
        <v>1371</v>
      </c>
      <c r="AB149" s="18">
        <v>1</v>
      </c>
      <c r="AC149" s="18">
        <v>0</v>
      </c>
      <c r="AD149" s="18">
        <v>0</v>
      </c>
      <c r="AE149" s="18">
        <v>0</v>
      </c>
      <c r="AF149" s="18">
        <v>1</v>
      </c>
      <c r="AH149" s="18" t="s">
        <v>1467</v>
      </c>
      <c r="AI149" s="18">
        <v>1250</v>
      </c>
      <c r="AJ149" s="18" t="s">
        <v>1300</v>
      </c>
      <c r="AM149" s="18">
        <v>30</v>
      </c>
      <c r="AN149" s="18">
        <v>2</v>
      </c>
      <c r="AO149" s="18">
        <v>0</v>
      </c>
      <c r="AP149" s="18">
        <v>100</v>
      </c>
      <c r="AQ149" s="18">
        <v>200</v>
      </c>
      <c r="BW149" s="18" t="s">
        <v>1294</v>
      </c>
      <c r="BY149" s="18" t="s">
        <v>1371</v>
      </c>
      <c r="BZ149" s="18">
        <v>1</v>
      </c>
      <c r="CA149" s="18">
        <v>0</v>
      </c>
      <c r="CB149" s="18">
        <v>0</v>
      </c>
      <c r="CC149" s="18">
        <v>0</v>
      </c>
      <c r="CE149" s="18" t="s">
        <v>1885</v>
      </c>
      <c r="CF149" s="18">
        <v>0</v>
      </c>
      <c r="CG149" s="18">
        <v>0</v>
      </c>
      <c r="CH149" s="18">
        <v>1</v>
      </c>
      <c r="CI149" s="18">
        <v>0</v>
      </c>
      <c r="CJ149" s="18">
        <v>0</v>
      </c>
      <c r="CK149" s="18">
        <v>0</v>
      </c>
      <c r="CL149" s="18">
        <v>0</v>
      </c>
      <c r="CM149" s="18">
        <v>0</v>
      </c>
      <c r="CN149" s="18">
        <v>0</v>
      </c>
      <c r="CO149" s="18">
        <v>0</v>
      </c>
      <c r="CP149" s="18">
        <v>0</v>
      </c>
      <c r="CS149" s="18" t="s">
        <v>1324</v>
      </c>
      <c r="CT149" s="18">
        <v>0</v>
      </c>
      <c r="CU149" s="18">
        <v>1</v>
      </c>
      <c r="CV149" s="18">
        <v>0</v>
      </c>
      <c r="CW149" s="18">
        <v>0</v>
      </c>
      <c r="CX149" s="18" t="s">
        <v>1371</v>
      </c>
      <c r="CY149" s="18">
        <v>1</v>
      </c>
      <c r="CZ149" s="18">
        <v>0</v>
      </c>
      <c r="DA149" s="18">
        <v>0</v>
      </c>
      <c r="DB149" s="18">
        <v>0</v>
      </c>
      <c r="DC149" s="18" t="s">
        <v>1869</v>
      </c>
      <c r="DD149" s="18">
        <v>0</v>
      </c>
      <c r="DE149" s="18">
        <v>0</v>
      </c>
      <c r="DF149" s="18">
        <v>0</v>
      </c>
      <c r="DG149" s="18">
        <v>0</v>
      </c>
      <c r="DH149" s="18">
        <v>0</v>
      </c>
      <c r="DI149" s="18">
        <v>1</v>
      </c>
      <c r="DJ149" s="18">
        <v>0</v>
      </c>
      <c r="DK149" s="18">
        <v>0</v>
      </c>
      <c r="DL149" s="18">
        <v>0</v>
      </c>
      <c r="DM149" s="18">
        <v>0</v>
      </c>
      <c r="DN149" s="18">
        <v>0</v>
      </c>
      <c r="DO149" s="18">
        <v>0</v>
      </c>
      <c r="EK149" s="18" t="s">
        <v>1631</v>
      </c>
      <c r="EL149" s="18">
        <v>1</v>
      </c>
      <c r="EM149" s="18">
        <v>0</v>
      </c>
      <c r="EN149" s="18">
        <v>0</v>
      </c>
      <c r="EO149" s="18">
        <v>0</v>
      </c>
      <c r="EP149" s="18">
        <v>0</v>
      </c>
      <c r="EQ149" s="18">
        <v>1</v>
      </c>
      <c r="ES149" s="18" t="s">
        <v>1467</v>
      </c>
      <c r="ET149" s="18">
        <v>5000</v>
      </c>
      <c r="EU149" s="18" t="s">
        <v>1300</v>
      </c>
      <c r="EX149" s="18">
        <v>60</v>
      </c>
      <c r="EY149" s="18">
        <v>2</v>
      </c>
      <c r="EZ149" s="18">
        <v>0</v>
      </c>
      <c r="FA149" s="18">
        <v>20</v>
      </c>
      <c r="FB149" s="18">
        <v>50</v>
      </c>
      <c r="GK149" s="18" t="s">
        <v>1314</v>
      </c>
      <c r="HH149" s="18" t="s">
        <v>1333</v>
      </c>
      <c r="HI149" s="18">
        <v>1</v>
      </c>
      <c r="HJ149" s="18">
        <v>0</v>
      </c>
      <c r="HK149" s="18">
        <v>0</v>
      </c>
      <c r="HL149" s="18">
        <v>0</v>
      </c>
      <c r="JB149" s="18" t="s">
        <v>1913</v>
      </c>
      <c r="JC149" s="18">
        <v>0</v>
      </c>
      <c r="JD149" s="18">
        <v>0</v>
      </c>
      <c r="JE149" s="18">
        <v>0</v>
      </c>
      <c r="JF149" s="18">
        <v>1</v>
      </c>
      <c r="JG149" s="18">
        <v>1</v>
      </c>
      <c r="JH149" s="18">
        <v>1</v>
      </c>
      <c r="JI149" s="18">
        <v>1</v>
      </c>
      <c r="JJ149" s="18">
        <v>1</v>
      </c>
      <c r="JK149" s="18">
        <v>1</v>
      </c>
      <c r="JL149" s="18">
        <v>1</v>
      </c>
      <c r="JM149" s="18">
        <v>0</v>
      </c>
      <c r="JN149" s="18">
        <v>0</v>
      </c>
      <c r="JO149" s="18">
        <v>0</v>
      </c>
      <c r="JP149" s="18">
        <v>0</v>
      </c>
      <c r="JQ149" s="18">
        <v>0</v>
      </c>
      <c r="JR149" s="18">
        <v>0</v>
      </c>
      <c r="JS149" s="18">
        <v>7</v>
      </c>
      <c r="JT149" s="18">
        <v>9</v>
      </c>
      <c r="LM149" s="18" t="s">
        <v>1467</v>
      </c>
      <c r="LN149" s="18">
        <v>7500</v>
      </c>
      <c r="LO149" s="18" t="s">
        <v>1300</v>
      </c>
      <c r="LR149" s="18">
        <v>60</v>
      </c>
      <c r="LS149" s="18">
        <v>2</v>
      </c>
      <c r="LT149" s="18">
        <v>0</v>
      </c>
      <c r="LU149" s="18">
        <v>20</v>
      </c>
      <c r="LV149" s="18">
        <v>100</v>
      </c>
      <c r="LX149" s="18" t="s">
        <v>1467</v>
      </c>
      <c r="LY149" s="18">
        <v>5500</v>
      </c>
      <c r="LZ149" s="18" t="s">
        <v>1300</v>
      </c>
      <c r="MC149" s="18">
        <v>60</v>
      </c>
      <c r="MD149" s="18">
        <v>2</v>
      </c>
      <c r="ME149" s="18">
        <v>0</v>
      </c>
      <c r="MF149" s="18">
        <v>20</v>
      </c>
      <c r="MG149" s="18">
        <v>100</v>
      </c>
      <c r="MI149" s="18" t="s">
        <v>1467</v>
      </c>
      <c r="MJ149" s="18">
        <v>400</v>
      </c>
      <c r="MK149" s="18" t="s">
        <v>1300</v>
      </c>
      <c r="MN149" s="18">
        <v>30</v>
      </c>
      <c r="MO149" s="18">
        <v>2</v>
      </c>
      <c r="MP149" s="18">
        <v>0</v>
      </c>
      <c r="MQ149" s="18">
        <v>120</v>
      </c>
      <c r="MR149" s="18">
        <v>240</v>
      </c>
      <c r="MT149" s="18" t="s">
        <v>1467</v>
      </c>
      <c r="MU149" s="18">
        <v>125</v>
      </c>
      <c r="MV149" s="18" t="s">
        <v>1300</v>
      </c>
      <c r="MY149" s="18">
        <v>30</v>
      </c>
      <c r="MZ149" s="18">
        <v>5</v>
      </c>
      <c r="NA149" s="18">
        <v>0</v>
      </c>
      <c r="NB149" s="18">
        <v>100</v>
      </c>
      <c r="NC149" s="18">
        <v>200</v>
      </c>
      <c r="NE149" s="18" t="s">
        <v>1467</v>
      </c>
      <c r="NF149" s="18" t="s">
        <v>1643</v>
      </c>
      <c r="NG149" s="18">
        <v>1</v>
      </c>
      <c r="NH149" s="18">
        <v>1</v>
      </c>
      <c r="NI149" s="18">
        <v>1</v>
      </c>
      <c r="NJ149" s="18">
        <v>600</v>
      </c>
      <c r="NK149" s="18">
        <v>800</v>
      </c>
      <c r="NL149" s="18">
        <v>1250</v>
      </c>
      <c r="NM149" s="18" t="s">
        <v>1300</v>
      </c>
      <c r="NP149" s="18">
        <v>90</v>
      </c>
      <c r="NQ149" s="18">
        <v>2</v>
      </c>
      <c r="NR149" s="18">
        <v>0</v>
      </c>
      <c r="NS149" s="18">
        <v>20</v>
      </c>
      <c r="NT149" s="18">
        <v>40</v>
      </c>
      <c r="NV149" s="18" t="s">
        <v>1467</v>
      </c>
      <c r="NW149" s="18">
        <v>2000</v>
      </c>
      <c r="NX149" s="18" t="s">
        <v>1300</v>
      </c>
      <c r="OA149" s="18">
        <v>60</v>
      </c>
      <c r="OB149" s="18">
        <v>2</v>
      </c>
      <c r="OC149" s="18">
        <v>0</v>
      </c>
      <c r="OD149" s="18">
        <v>20</v>
      </c>
      <c r="OE149" s="18">
        <v>100</v>
      </c>
      <c r="OG149" s="18" t="s">
        <v>1467</v>
      </c>
      <c r="OH149" s="18">
        <v>3000</v>
      </c>
      <c r="OI149" s="18" t="s">
        <v>1300</v>
      </c>
      <c r="OL149" s="18">
        <v>90</v>
      </c>
      <c r="OM149" s="18">
        <v>2</v>
      </c>
      <c r="ON149" s="18">
        <v>0</v>
      </c>
      <c r="OO149" s="18">
        <v>50</v>
      </c>
      <c r="OP149" s="18">
        <v>100</v>
      </c>
      <c r="QX149" s="18" t="s">
        <v>1314</v>
      </c>
      <c r="SF149" s="18" t="s">
        <v>1324</v>
      </c>
      <c r="SG149" s="18">
        <v>0</v>
      </c>
      <c r="SH149" s="18">
        <v>1</v>
      </c>
      <c r="SI149" s="18">
        <v>0</v>
      </c>
      <c r="SJ149" s="18">
        <v>0</v>
      </c>
      <c r="SK149" s="18" t="s">
        <v>1747</v>
      </c>
      <c r="SL149" s="18">
        <v>0</v>
      </c>
      <c r="SM149" s="18">
        <v>0</v>
      </c>
      <c r="SN149" s="18">
        <v>0</v>
      </c>
      <c r="SO149" s="18">
        <v>0</v>
      </c>
      <c r="SP149" s="18">
        <v>0</v>
      </c>
      <c r="SQ149" s="18">
        <v>0</v>
      </c>
      <c r="SR149" s="18">
        <v>0</v>
      </c>
      <c r="SS149" s="18">
        <v>1</v>
      </c>
      <c r="ST149" s="18">
        <v>0</v>
      </c>
      <c r="SU149" s="18">
        <v>0</v>
      </c>
      <c r="SV149" s="18">
        <v>0</v>
      </c>
      <c r="SW149" s="18">
        <v>0</v>
      </c>
      <c r="SX149" s="18">
        <v>0</v>
      </c>
      <c r="SY149" s="18">
        <v>0</v>
      </c>
      <c r="SZ149" s="18">
        <v>0</v>
      </c>
      <c r="TA149" s="18">
        <v>0</v>
      </c>
      <c r="TB149" s="18" t="s">
        <v>1869</v>
      </c>
      <c r="TC149" s="18">
        <v>0</v>
      </c>
      <c r="TD149" s="18">
        <v>0</v>
      </c>
      <c r="TE149" s="18">
        <v>0</v>
      </c>
      <c r="TF149" s="18">
        <v>0</v>
      </c>
      <c r="TG149" s="18">
        <v>0</v>
      </c>
      <c r="TH149" s="18">
        <v>1</v>
      </c>
      <c r="TI149" s="18">
        <v>0</v>
      </c>
      <c r="TJ149" s="18">
        <v>0</v>
      </c>
      <c r="TK149" s="18">
        <v>0</v>
      </c>
      <c r="TL149" s="18">
        <v>0</v>
      </c>
      <c r="TM149" s="18">
        <v>0</v>
      </c>
      <c r="TN149" s="18">
        <v>0</v>
      </c>
      <c r="AQG149" s="18" t="s">
        <v>1372</v>
      </c>
      <c r="AQH149" s="18">
        <v>1</v>
      </c>
      <c r="AQI149" s="18">
        <v>0</v>
      </c>
      <c r="AQJ149" s="18">
        <v>0</v>
      </c>
      <c r="AQK149" s="18">
        <v>0</v>
      </c>
      <c r="AQL149" s="18">
        <v>0</v>
      </c>
      <c r="AQM149" s="18">
        <v>0</v>
      </c>
      <c r="AQN149" s="18">
        <v>0</v>
      </c>
      <c r="AQO149" s="18">
        <v>0</v>
      </c>
      <c r="AQP149" s="18">
        <v>0</v>
      </c>
      <c r="AQQ149" s="18">
        <v>0</v>
      </c>
      <c r="AQS149" s="18" t="s">
        <v>1379</v>
      </c>
      <c r="AQT149" s="18">
        <v>1</v>
      </c>
      <c r="AQU149" s="18">
        <v>0</v>
      </c>
      <c r="AQV149" s="18">
        <v>1</v>
      </c>
      <c r="AQW149" s="18">
        <v>0</v>
      </c>
      <c r="AQX149" s="18">
        <v>0</v>
      </c>
      <c r="AQY149" s="18">
        <v>0</v>
      </c>
      <c r="AQZ149" s="18">
        <v>0</v>
      </c>
      <c r="ARA149" s="18">
        <v>0</v>
      </c>
      <c r="ARB149" s="18">
        <v>0</v>
      </c>
      <c r="ARC149" s="18">
        <v>0</v>
      </c>
      <c r="ARD149" s="18">
        <v>0</v>
      </c>
      <c r="ARF149" s="18" t="s">
        <v>1343</v>
      </c>
      <c r="ARG149" s="18" t="s">
        <v>1312</v>
      </c>
      <c r="ARH149" s="18">
        <v>0</v>
      </c>
      <c r="ARI149" s="18">
        <v>1</v>
      </c>
      <c r="ARJ149" s="18">
        <v>0</v>
      </c>
      <c r="ARK149" s="18">
        <v>0</v>
      </c>
      <c r="ARL149" s="18">
        <v>0</v>
      </c>
      <c r="ARM149" s="18">
        <v>0</v>
      </c>
      <c r="ARN149" s="18" t="s">
        <v>1380</v>
      </c>
      <c r="ARO149" s="18" t="s">
        <v>1372</v>
      </c>
      <c r="ARP149" s="18">
        <v>1</v>
      </c>
      <c r="ARQ149" s="18">
        <v>0</v>
      </c>
      <c r="ARR149" s="18">
        <v>0</v>
      </c>
      <c r="ARS149" s="18">
        <v>0</v>
      </c>
      <c r="ART149" s="18">
        <v>0</v>
      </c>
      <c r="ARU149" s="18">
        <v>0</v>
      </c>
      <c r="ARV149" s="18">
        <v>0</v>
      </c>
      <c r="ARW149" s="18">
        <v>0</v>
      </c>
      <c r="ARX149" s="18">
        <v>0</v>
      </c>
      <c r="ARY149" s="18">
        <v>0</v>
      </c>
      <c r="ASB149" s="18" t="s">
        <v>1383</v>
      </c>
      <c r="ASC149" s="18" t="s">
        <v>1372</v>
      </c>
      <c r="ASD149" s="18">
        <v>1</v>
      </c>
      <c r="ASE149" s="18">
        <v>0</v>
      </c>
      <c r="ASF149" s="18">
        <v>0</v>
      </c>
      <c r="ASG149" s="18">
        <v>0</v>
      </c>
      <c r="ASH149" s="18">
        <v>0</v>
      </c>
      <c r="ASI149" s="18">
        <v>0</v>
      </c>
      <c r="ASJ149" s="18">
        <v>0</v>
      </c>
      <c r="ASK149" s="18">
        <v>0</v>
      </c>
      <c r="ASL149" s="18">
        <v>0</v>
      </c>
      <c r="ASN149" s="18" t="s">
        <v>1372</v>
      </c>
      <c r="ASO149" s="18">
        <v>1</v>
      </c>
      <c r="ASP149" s="18">
        <v>0</v>
      </c>
      <c r="ASQ149" s="18">
        <v>0</v>
      </c>
      <c r="ASR149" s="18">
        <v>0</v>
      </c>
      <c r="ASS149" s="18">
        <v>0</v>
      </c>
      <c r="AST149" s="18">
        <v>0</v>
      </c>
      <c r="ASU149" s="18">
        <v>0</v>
      </c>
      <c r="ASV149" s="18">
        <v>0</v>
      </c>
      <c r="ASW149" s="18">
        <v>0</v>
      </c>
      <c r="ASX149" s="18">
        <v>0</v>
      </c>
      <c r="ASZ149" s="18" t="s">
        <v>1372</v>
      </c>
      <c r="ATA149" s="18">
        <v>1</v>
      </c>
      <c r="ATB149" s="18">
        <v>0</v>
      </c>
      <c r="ATC149" s="18">
        <v>0</v>
      </c>
      <c r="ATD149" s="18">
        <v>0</v>
      </c>
      <c r="ATE149" s="18">
        <v>0</v>
      </c>
      <c r="ATF149" s="18">
        <v>0</v>
      </c>
      <c r="ATG149" s="18">
        <v>0</v>
      </c>
      <c r="ATH149" s="18">
        <v>0</v>
      </c>
      <c r="ATI149" s="18">
        <v>0</v>
      </c>
      <c r="ATK149" s="18" t="s">
        <v>1676</v>
      </c>
      <c r="ATL149" s="18">
        <v>0</v>
      </c>
      <c r="ATM149" s="18">
        <v>0</v>
      </c>
      <c r="ATN149" s="18">
        <v>0</v>
      </c>
      <c r="ATO149" s="18">
        <v>0</v>
      </c>
      <c r="ATP149" s="18">
        <v>0</v>
      </c>
      <c r="ATQ149" s="18">
        <v>0</v>
      </c>
      <c r="ATR149" s="18">
        <v>1</v>
      </c>
      <c r="ATS149" s="18">
        <v>0</v>
      </c>
      <c r="ATT149" s="18">
        <v>0</v>
      </c>
      <c r="ATV149" s="18" t="s">
        <v>1790</v>
      </c>
      <c r="ATZ149" s="18" t="s">
        <v>1344</v>
      </c>
      <c r="AUA149" s="18" t="s">
        <v>1314</v>
      </c>
      <c r="AUI149" s="18">
        <v>435906501</v>
      </c>
      <c r="AUJ149" s="144">
        <v>45082.361655092587</v>
      </c>
      <c r="AUM149" s="18" t="s">
        <v>1319</v>
      </c>
      <c r="AUN149" s="18" t="s">
        <v>1320</v>
      </c>
      <c r="AUO149" s="18" t="s">
        <v>1321</v>
      </c>
    </row>
    <row r="150" spans="1:534 1125:1237">
      <c r="A150" s="18">
        <v>149</v>
      </c>
      <c r="B150" s="18" t="s">
        <v>2064</v>
      </c>
      <c r="C150" s="144">
        <v>45081</v>
      </c>
      <c r="D150" s="18" t="s">
        <v>2027</v>
      </c>
      <c r="E150" s="18" t="s">
        <v>2028</v>
      </c>
      <c r="F150" s="144">
        <v>45081.431411400466</v>
      </c>
      <c r="G150" s="144">
        <v>45081.452034849543</v>
      </c>
      <c r="H150" s="18" t="s">
        <v>1286</v>
      </c>
      <c r="K150" s="18" t="s">
        <v>1893</v>
      </c>
      <c r="L150" s="144">
        <v>45081</v>
      </c>
      <c r="M150" s="18" t="s">
        <v>1894</v>
      </c>
      <c r="N150" s="18" t="s">
        <v>2029</v>
      </c>
      <c r="O150" s="18" t="s">
        <v>2030</v>
      </c>
      <c r="P150" s="18" t="s">
        <v>2031</v>
      </c>
      <c r="S150" s="18" t="s">
        <v>1897</v>
      </c>
      <c r="T150" s="18" t="s">
        <v>2032</v>
      </c>
      <c r="V150" s="18" t="s">
        <v>1294</v>
      </c>
      <c r="X150" s="18" t="s">
        <v>1295</v>
      </c>
      <c r="AA150" s="18" t="s">
        <v>1412</v>
      </c>
      <c r="AB150" s="18">
        <v>0</v>
      </c>
      <c r="AC150" s="18">
        <v>0</v>
      </c>
      <c r="AD150" s="18">
        <v>1</v>
      </c>
      <c r="AE150" s="18">
        <v>0</v>
      </c>
      <c r="AF150" s="18">
        <v>1</v>
      </c>
      <c r="BH150" s="18" t="s">
        <v>1467</v>
      </c>
      <c r="BI150" s="18" t="s">
        <v>1499</v>
      </c>
      <c r="BJ150" s="18">
        <v>1</v>
      </c>
      <c r="BK150" s="18">
        <v>1</v>
      </c>
      <c r="BL150" s="18">
        <v>500</v>
      </c>
      <c r="BM150" s="18">
        <v>350</v>
      </c>
      <c r="BN150" s="18" t="s">
        <v>1305</v>
      </c>
      <c r="BQ150" s="18">
        <v>30</v>
      </c>
      <c r="BR150" s="18">
        <v>1</v>
      </c>
      <c r="BS150" s="18">
        <v>0</v>
      </c>
      <c r="BT150" s="18">
        <v>48</v>
      </c>
      <c r="BU150" s="18">
        <v>240</v>
      </c>
      <c r="BW150" s="18" t="s">
        <v>1314</v>
      </c>
      <c r="CS150" s="18" t="s">
        <v>1324</v>
      </c>
      <c r="CT150" s="18">
        <v>0</v>
      </c>
      <c r="CU150" s="18">
        <v>1</v>
      </c>
      <c r="CV150" s="18">
        <v>0</v>
      </c>
      <c r="CW150" s="18">
        <v>0</v>
      </c>
      <c r="CX150" s="18" t="s">
        <v>1412</v>
      </c>
      <c r="CY150" s="18">
        <v>0</v>
      </c>
      <c r="CZ150" s="18">
        <v>0</v>
      </c>
      <c r="DA150" s="18">
        <v>1</v>
      </c>
      <c r="DB150" s="18">
        <v>0</v>
      </c>
      <c r="DC150" s="18" t="s">
        <v>1869</v>
      </c>
      <c r="DD150" s="18">
        <v>0</v>
      </c>
      <c r="DE150" s="18">
        <v>0</v>
      </c>
      <c r="DF150" s="18">
        <v>0</v>
      </c>
      <c r="DG150" s="18">
        <v>0</v>
      </c>
      <c r="DH150" s="18">
        <v>0</v>
      </c>
      <c r="DI150" s="18">
        <v>1</v>
      </c>
      <c r="DJ150" s="18">
        <v>0</v>
      </c>
      <c r="DK150" s="18">
        <v>0</v>
      </c>
      <c r="DL150" s="18">
        <v>0</v>
      </c>
      <c r="DM150" s="18">
        <v>0</v>
      </c>
      <c r="DN150" s="18">
        <v>0</v>
      </c>
      <c r="DO150" s="18">
        <v>0</v>
      </c>
      <c r="EK150" s="18" t="s">
        <v>1372</v>
      </c>
      <c r="EL150" s="18">
        <v>0</v>
      </c>
      <c r="EM150" s="18">
        <v>0</v>
      </c>
      <c r="EN150" s="18">
        <v>0</v>
      </c>
      <c r="EO150" s="18">
        <v>0</v>
      </c>
      <c r="EP150" s="18">
        <v>1</v>
      </c>
      <c r="EQ150" s="18">
        <v>1</v>
      </c>
      <c r="JB150" s="18" t="s">
        <v>1372</v>
      </c>
      <c r="JC150" s="18">
        <v>0</v>
      </c>
      <c r="JD150" s="18">
        <v>0</v>
      </c>
      <c r="JE150" s="18">
        <v>0</v>
      </c>
      <c r="JF150" s="18">
        <v>0</v>
      </c>
      <c r="JG150" s="18">
        <v>0</v>
      </c>
      <c r="JH150" s="18">
        <v>0</v>
      </c>
      <c r="JI150" s="18">
        <v>0</v>
      </c>
      <c r="JJ150" s="18">
        <v>0</v>
      </c>
      <c r="JK150" s="18">
        <v>0</v>
      </c>
      <c r="JL150" s="18">
        <v>0</v>
      </c>
      <c r="JM150" s="18">
        <v>0</v>
      </c>
      <c r="JN150" s="18">
        <v>0</v>
      </c>
      <c r="JO150" s="18">
        <v>0</v>
      </c>
      <c r="JP150" s="18">
        <v>0</v>
      </c>
      <c r="JQ150" s="18">
        <v>0</v>
      </c>
      <c r="JR150" s="18">
        <v>1</v>
      </c>
      <c r="JS150" s="18">
        <v>1</v>
      </c>
      <c r="JT150" s="18">
        <v>3</v>
      </c>
      <c r="AQG150" s="18" t="s">
        <v>1692</v>
      </c>
      <c r="AQH150" s="18">
        <v>0</v>
      </c>
      <c r="AQI150" s="18">
        <v>1</v>
      </c>
      <c r="AQJ150" s="18">
        <v>0</v>
      </c>
      <c r="AQK150" s="18">
        <v>0</v>
      </c>
      <c r="AQL150" s="18">
        <v>0</v>
      </c>
      <c r="AQM150" s="18">
        <v>0</v>
      </c>
      <c r="AQN150" s="18">
        <v>0</v>
      </c>
      <c r="AQO150" s="18">
        <v>0</v>
      </c>
      <c r="AQP150" s="18">
        <v>0</v>
      </c>
      <c r="AQQ150" s="18">
        <v>0</v>
      </c>
      <c r="AQS150" s="18" t="s">
        <v>1693</v>
      </c>
      <c r="AQT150" s="18">
        <v>1</v>
      </c>
      <c r="AQU150" s="18">
        <v>0</v>
      </c>
      <c r="AQV150" s="18">
        <v>0</v>
      </c>
      <c r="AQW150" s="18">
        <v>0</v>
      </c>
      <c r="AQX150" s="18">
        <v>0</v>
      </c>
      <c r="AQY150" s="18">
        <v>0</v>
      </c>
      <c r="AQZ150" s="18">
        <v>0</v>
      </c>
      <c r="ARA150" s="18">
        <v>0</v>
      </c>
      <c r="ARB150" s="18">
        <v>0</v>
      </c>
      <c r="ARC150" s="18">
        <v>0</v>
      </c>
      <c r="ARD150" s="18">
        <v>0</v>
      </c>
      <c r="ARF150" s="18" t="s">
        <v>1343</v>
      </c>
      <c r="ARG150" s="18" t="s">
        <v>1314</v>
      </c>
      <c r="ARH150" s="18">
        <v>1</v>
      </c>
      <c r="ARI150" s="18">
        <v>0</v>
      </c>
      <c r="ARJ150" s="18">
        <v>0</v>
      </c>
      <c r="ARK150" s="18">
        <v>0</v>
      </c>
      <c r="ARL150" s="18">
        <v>0</v>
      </c>
      <c r="ARM150" s="18">
        <v>0</v>
      </c>
      <c r="ARN150" s="18" t="s">
        <v>2065</v>
      </c>
      <c r="ARO150" s="18" t="s">
        <v>1372</v>
      </c>
      <c r="ARP150" s="18">
        <v>1</v>
      </c>
      <c r="ARQ150" s="18">
        <v>0</v>
      </c>
      <c r="ARR150" s="18">
        <v>0</v>
      </c>
      <c r="ARS150" s="18">
        <v>0</v>
      </c>
      <c r="ART150" s="18">
        <v>0</v>
      </c>
      <c r="ARU150" s="18">
        <v>0</v>
      </c>
      <c r="ARV150" s="18">
        <v>0</v>
      </c>
      <c r="ARW150" s="18">
        <v>0</v>
      </c>
      <c r="ARX150" s="18">
        <v>0</v>
      </c>
      <c r="ARY150" s="18">
        <v>0</v>
      </c>
      <c r="ASB150" s="18" t="s">
        <v>1383</v>
      </c>
      <c r="ASC150" s="18" t="s">
        <v>1372</v>
      </c>
      <c r="ASD150" s="18">
        <v>1</v>
      </c>
      <c r="ASE150" s="18">
        <v>0</v>
      </c>
      <c r="ASF150" s="18">
        <v>0</v>
      </c>
      <c r="ASG150" s="18">
        <v>0</v>
      </c>
      <c r="ASH150" s="18">
        <v>0</v>
      </c>
      <c r="ASI150" s="18">
        <v>0</v>
      </c>
      <c r="ASJ150" s="18">
        <v>0</v>
      </c>
      <c r="ASK150" s="18">
        <v>0</v>
      </c>
      <c r="ASL150" s="18">
        <v>0</v>
      </c>
      <c r="ASN150" s="18" t="s">
        <v>1372</v>
      </c>
      <c r="ASO150" s="18">
        <v>1</v>
      </c>
      <c r="ASP150" s="18">
        <v>0</v>
      </c>
      <c r="ASQ150" s="18">
        <v>0</v>
      </c>
      <c r="ASR150" s="18">
        <v>0</v>
      </c>
      <c r="ASS150" s="18">
        <v>0</v>
      </c>
      <c r="AST150" s="18">
        <v>0</v>
      </c>
      <c r="ASU150" s="18">
        <v>0</v>
      </c>
      <c r="ASV150" s="18">
        <v>0</v>
      </c>
      <c r="ASW150" s="18">
        <v>0</v>
      </c>
      <c r="ASX150" s="18">
        <v>0</v>
      </c>
      <c r="ASZ150" s="18" t="s">
        <v>1372</v>
      </c>
      <c r="ATA150" s="18">
        <v>1</v>
      </c>
      <c r="ATB150" s="18">
        <v>0</v>
      </c>
      <c r="ATC150" s="18">
        <v>0</v>
      </c>
      <c r="ATD150" s="18">
        <v>0</v>
      </c>
      <c r="ATE150" s="18">
        <v>0</v>
      </c>
      <c r="ATF150" s="18">
        <v>0</v>
      </c>
      <c r="ATG150" s="18">
        <v>0</v>
      </c>
      <c r="ATH150" s="18">
        <v>0</v>
      </c>
      <c r="ATI150" s="18">
        <v>0</v>
      </c>
      <c r="ATK150" s="18" t="s">
        <v>1372</v>
      </c>
      <c r="ATL150" s="18">
        <v>1</v>
      </c>
      <c r="ATM150" s="18">
        <v>0</v>
      </c>
      <c r="ATN150" s="18">
        <v>0</v>
      </c>
      <c r="ATO150" s="18">
        <v>0</v>
      </c>
      <c r="ATP150" s="18">
        <v>0</v>
      </c>
      <c r="ATQ150" s="18">
        <v>0</v>
      </c>
      <c r="ATR150" s="18">
        <v>0</v>
      </c>
      <c r="ATS150" s="18">
        <v>0</v>
      </c>
      <c r="ATT150" s="18">
        <v>0</v>
      </c>
      <c r="ATV150" s="18" t="s">
        <v>1790</v>
      </c>
      <c r="ATZ150" s="18" t="s">
        <v>1344</v>
      </c>
      <c r="AUA150" s="18" t="s">
        <v>1315</v>
      </c>
      <c r="AUI150" s="18">
        <v>435906516</v>
      </c>
      <c r="AUJ150" s="144">
        <v>45082.361701388887</v>
      </c>
      <c r="AUM150" s="18" t="s">
        <v>1319</v>
      </c>
      <c r="AUN150" s="18" t="s">
        <v>1320</v>
      </c>
      <c r="AUO150" s="18" t="s">
        <v>1321</v>
      </c>
    </row>
    <row r="151" spans="1:534 1125:1237">
      <c r="A151" s="18">
        <v>150</v>
      </c>
      <c r="B151" s="18" t="s">
        <v>2066</v>
      </c>
      <c r="C151" s="144">
        <v>45079</v>
      </c>
      <c r="D151" s="18" t="s">
        <v>2027</v>
      </c>
      <c r="E151" s="18" t="s">
        <v>2028</v>
      </c>
      <c r="F151" s="144">
        <v>45079.518924722222</v>
      </c>
      <c r="G151" s="144">
        <v>45081.635445289357</v>
      </c>
      <c r="H151" s="18" t="s">
        <v>1286</v>
      </c>
      <c r="K151" s="18" t="s">
        <v>1893</v>
      </c>
      <c r="L151" s="144">
        <v>45081</v>
      </c>
      <c r="M151" s="18" t="s">
        <v>1894</v>
      </c>
      <c r="N151" s="18" t="s">
        <v>2029</v>
      </c>
      <c r="O151" s="18" t="s">
        <v>2030</v>
      </c>
      <c r="P151" s="18" t="s">
        <v>2031</v>
      </c>
      <c r="S151" s="18" t="s">
        <v>1897</v>
      </c>
      <c r="T151" s="18" t="s">
        <v>2032</v>
      </c>
      <c r="V151" s="18" t="s">
        <v>1294</v>
      </c>
      <c r="X151" s="18" t="s">
        <v>1295</v>
      </c>
      <c r="AA151" s="18" t="s">
        <v>1372</v>
      </c>
      <c r="AB151" s="18">
        <v>0</v>
      </c>
      <c r="AC151" s="18">
        <v>0</v>
      </c>
      <c r="AD151" s="18">
        <v>0</v>
      </c>
      <c r="AE151" s="18">
        <v>1</v>
      </c>
      <c r="AF151" s="18">
        <v>1</v>
      </c>
      <c r="EK151" s="18" t="s">
        <v>1303</v>
      </c>
      <c r="EL151" s="18">
        <v>1</v>
      </c>
      <c r="EM151" s="18">
        <v>1</v>
      </c>
      <c r="EN151" s="18">
        <v>1</v>
      </c>
      <c r="EO151" s="18">
        <v>1</v>
      </c>
      <c r="EP151" s="18">
        <v>0</v>
      </c>
      <c r="EQ151" s="18">
        <v>4</v>
      </c>
      <c r="ES151" s="18" t="s">
        <v>1467</v>
      </c>
      <c r="ET151" s="18">
        <v>5000</v>
      </c>
      <c r="EU151" s="18" t="s">
        <v>1300</v>
      </c>
      <c r="EX151" s="18">
        <v>60</v>
      </c>
      <c r="EY151" s="18">
        <v>3</v>
      </c>
      <c r="EZ151" s="18">
        <v>0</v>
      </c>
      <c r="FA151" s="18">
        <v>20</v>
      </c>
      <c r="FB151" s="18">
        <v>20</v>
      </c>
      <c r="FD151" s="18" t="s">
        <v>1297</v>
      </c>
      <c r="FO151" s="18" t="s">
        <v>1467</v>
      </c>
      <c r="FP151" s="18">
        <v>1250</v>
      </c>
      <c r="FQ151" s="18" t="s">
        <v>1300</v>
      </c>
      <c r="FT151" s="18">
        <v>90</v>
      </c>
      <c r="FU151" s="18">
        <v>3</v>
      </c>
      <c r="FV151" s="18">
        <v>0</v>
      </c>
      <c r="FW151" s="18">
        <v>100</v>
      </c>
      <c r="FX151" s="18">
        <v>20</v>
      </c>
      <c r="FZ151" s="18" t="s">
        <v>1467</v>
      </c>
      <c r="GA151" s="18">
        <v>2000</v>
      </c>
      <c r="GB151" s="18" t="s">
        <v>1300</v>
      </c>
      <c r="GE151" s="18">
        <v>90</v>
      </c>
      <c r="GF151" s="18">
        <v>3</v>
      </c>
      <c r="GG151" s="18">
        <v>0</v>
      </c>
      <c r="GH151" s="18">
        <v>20</v>
      </c>
      <c r="GI151" s="18">
        <v>20</v>
      </c>
      <c r="GK151" s="18" t="s">
        <v>1294</v>
      </c>
      <c r="GM151" s="18" t="s">
        <v>1688</v>
      </c>
      <c r="GN151" s="18">
        <v>0</v>
      </c>
      <c r="GO151" s="18">
        <v>1</v>
      </c>
      <c r="GP151" s="18">
        <v>0</v>
      </c>
      <c r="GQ151" s="18">
        <v>0</v>
      </c>
      <c r="GR151" s="18">
        <v>0</v>
      </c>
      <c r="GT151" s="18" t="s">
        <v>1302</v>
      </c>
      <c r="GU151" s="18">
        <v>0</v>
      </c>
      <c r="GV151" s="18">
        <v>0</v>
      </c>
      <c r="GW151" s="18">
        <v>0</v>
      </c>
      <c r="GX151" s="18">
        <v>0</v>
      </c>
      <c r="GY151" s="18">
        <v>0</v>
      </c>
      <c r="GZ151" s="18">
        <v>0</v>
      </c>
      <c r="HA151" s="18">
        <v>0</v>
      </c>
      <c r="HB151" s="18">
        <v>0</v>
      </c>
      <c r="HC151" s="18">
        <v>0</v>
      </c>
      <c r="HD151" s="18">
        <v>0</v>
      </c>
      <c r="HE151" s="18">
        <v>1</v>
      </c>
      <c r="HH151" s="18" t="s">
        <v>1333</v>
      </c>
      <c r="HI151" s="18">
        <v>1</v>
      </c>
      <c r="HJ151" s="18">
        <v>0</v>
      </c>
      <c r="HK151" s="18">
        <v>0</v>
      </c>
      <c r="HL151" s="18">
        <v>0</v>
      </c>
      <c r="JB151" s="18" t="s">
        <v>1372</v>
      </c>
      <c r="JC151" s="18">
        <v>0</v>
      </c>
      <c r="JD151" s="18">
        <v>0</v>
      </c>
      <c r="JE151" s="18">
        <v>0</v>
      </c>
      <c r="JF151" s="18">
        <v>0</v>
      </c>
      <c r="JG151" s="18">
        <v>0</v>
      </c>
      <c r="JH151" s="18">
        <v>0</v>
      </c>
      <c r="JI151" s="18">
        <v>0</v>
      </c>
      <c r="JJ151" s="18">
        <v>0</v>
      </c>
      <c r="JK151" s="18">
        <v>0</v>
      </c>
      <c r="JL151" s="18">
        <v>0</v>
      </c>
      <c r="JM151" s="18">
        <v>0</v>
      </c>
      <c r="JN151" s="18">
        <v>0</v>
      </c>
      <c r="JO151" s="18">
        <v>0</v>
      </c>
      <c r="JP151" s="18">
        <v>0</v>
      </c>
      <c r="JQ151" s="18">
        <v>0</v>
      </c>
      <c r="JR151" s="18">
        <v>1</v>
      </c>
      <c r="JS151" s="18">
        <v>1</v>
      </c>
      <c r="JT151" s="18">
        <v>6</v>
      </c>
      <c r="AQG151" s="18" t="s">
        <v>1372</v>
      </c>
      <c r="AQH151" s="18">
        <v>1</v>
      </c>
      <c r="AQI151" s="18">
        <v>0</v>
      </c>
      <c r="AQJ151" s="18">
        <v>0</v>
      </c>
      <c r="AQK151" s="18">
        <v>0</v>
      </c>
      <c r="AQL151" s="18">
        <v>0</v>
      </c>
      <c r="AQM151" s="18">
        <v>0</v>
      </c>
      <c r="AQN151" s="18">
        <v>0</v>
      </c>
      <c r="AQO151" s="18">
        <v>0</v>
      </c>
      <c r="AQP151" s="18">
        <v>0</v>
      </c>
      <c r="AQQ151" s="18">
        <v>0</v>
      </c>
      <c r="AQS151" s="18" t="s">
        <v>1693</v>
      </c>
      <c r="AQT151" s="18">
        <v>1</v>
      </c>
      <c r="AQU151" s="18">
        <v>0</v>
      </c>
      <c r="AQV151" s="18">
        <v>0</v>
      </c>
      <c r="AQW151" s="18">
        <v>0</v>
      </c>
      <c r="AQX151" s="18">
        <v>0</v>
      </c>
      <c r="AQY151" s="18">
        <v>0</v>
      </c>
      <c r="AQZ151" s="18">
        <v>0</v>
      </c>
      <c r="ARA151" s="18">
        <v>0</v>
      </c>
      <c r="ARB151" s="18">
        <v>0</v>
      </c>
      <c r="ARC151" s="18">
        <v>0</v>
      </c>
      <c r="ARD151" s="18">
        <v>0</v>
      </c>
      <c r="ARF151" s="18" t="s">
        <v>1343</v>
      </c>
      <c r="ARG151" s="18" t="s">
        <v>1314</v>
      </c>
      <c r="ARH151" s="18">
        <v>1</v>
      </c>
      <c r="ARI151" s="18">
        <v>0</v>
      </c>
      <c r="ARJ151" s="18">
        <v>0</v>
      </c>
      <c r="ARK151" s="18">
        <v>0</v>
      </c>
      <c r="ARL151" s="18">
        <v>0</v>
      </c>
      <c r="ARM151" s="18">
        <v>0</v>
      </c>
      <c r="ARN151" s="18" t="s">
        <v>1380</v>
      </c>
      <c r="ARO151" s="18" t="s">
        <v>1372</v>
      </c>
      <c r="ARP151" s="18">
        <v>1</v>
      </c>
      <c r="ARQ151" s="18">
        <v>0</v>
      </c>
      <c r="ARR151" s="18">
        <v>0</v>
      </c>
      <c r="ARS151" s="18">
        <v>0</v>
      </c>
      <c r="ART151" s="18">
        <v>0</v>
      </c>
      <c r="ARU151" s="18">
        <v>0</v>
      </c>
      <c r="ARV151" s="18">
        <v>0</v>
      </c>
      <c r="ARW151" s="18">
        <v>0</v>
      </c>
      <c r="ARX151" s="18">
        <v>0</v>
      </c>
      <c r="ARY151" s="18">
        <v>0</v>
      </c>
      <c r="ASB151" s="18" t="s">
        <v>1383</v>
      </c>
      <c r="ASC151" s="18" t="s">
        <v>1372</v>
      </c>
      <c r="ASD151" s="18">
        <v>1</v>
      </c>
      <c r="ASE151" s="18">
        <v>0</v>
      </c>
      <c r="ASF151" s="18">
        <v>0</v>
      </c>
      <c r="ASG151" s="18">
        <v>0</v>
      </c>
      <c r="ASH151" s="18">
        <v>0</v>
      </c>
      <c r="ASI151" s="18">
        <v>0</v>
      </c>
      <c r="ASJ151" s="18">
        <v>0</v>
      </c>
      <c r="ASK151" s="18">
        <v>0</v>
      </c>
      <c r="ASL151" s="18">
        <v>0</v>
      </c>
      <c r="ASN151" s="18" t="s">
        <v>1372</v>
      </c>
      <c r="ASO151" s="18">
        <v>1</v>
      </c>
      <c r="ASP151" s="18">
        <v>0</v>
      </c>
      <c r="ASQ151" s="18">
        <v>0</v>
      </c>
      <c r="ASR151" s="18">
        <v>0</v>
      </c>
      <c r="ASS151" s="18">
        <v>0</v>
      </c>
      <c r="AST151" s="18">
        <v>0</v>
      </c>
      <c r="ASU151" s="18">
        <v>0</v>
      </c>
      <c r="ASV151" s="18">
        <v>0</v>
      </c>
      <c r="ASW151" s="18">
        <v>0</v>
      </c>
      <c r="ASX151" s="18">
        <v>0</v>
      </c>
      <c r="ASZ151" s="18" t="s">
        <v>1372</v>
      </c>
      <c r="ATA151" s="18">
        <v>1</v>
      </c>
      <c r="ATB151" s="18">
        <v>0</v>
      </c>
      <c r="ATC151" s="18">
        <v>0</v>
      </c>
      <c r="ATD151" s="18">
        <v>0</v>
      </c>
      <c r="ATE151" s="18">
        <v>0</v>
      </c>
      <c r="ATF151" s="18">
        <v>0</v>
      </c>
      <c r="ATG151" s="18">
        <v>0</v>
      </c>
      <c r="ATH151" s="18">
        <v>0</v>
      </c>
      <c r="ATI151" s="18">
        <v>0</v>
      </c>
      <c r="ATK151" s="18" t="s">
        <v>1676</v>
      </c>
      <c r="ATL151" s="18">
        <v>0</v>
      </c>
      <c r="ATM151" s="18">
        <v>0</v>
      </c>
      <c r="ATN151" s="18">
        <v>0</v>
      </c>
      <c r="ATO151" s="18">
        <v>0</v>
      </c>
      <c r="ATP151" s="18">
        <v>0</v>
      </c>
      <c r="ATQ151" s="18">
        <v>0</v>
      </c>
      <c r="ATR151" s="18">
        <v>1</v>
      </c>
      <c r="ATS151" s="18">
        <v>0</v>
      </c>
      <c r="ATT151" s="18">
        <v>0</v>
      </c>
      <c r="ATV151" s="18" t="s">
        <v>1790</v>
      </c>
      <c r="ATZ151" s="18" t="s">
        <v>1336</v>
      </c>
      <c r="AUA151" s="18" t="s">
        <v>1314</v>
      </c>
      <c r="AUI151" s="18">
        <v>435906651</v>
      </c>
      <c r="AUJ151" s="144">
        <v>45082.36210648148</v>
      </c>
      <c r="AUM151" s="18" t="s">
        <v>1319</v>
      </c>
      <c r="AUN151" s="18" t="s">
        <v>1320</v>
      </c>
      <c r="AUO151" s="18" t="s">
        <v>1321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dimension ref="A1:CL151"/>
  <sheetViews>
    <sheetView topLeftCell="BI1" workbookViewId="0">
      <pane ySplit="1" topLeftCell="A61" activePane="bottomLeft" state="frozen"/>
      <selection pane="bottomLeft" activeCell="BV73" sqref="BV73"/>
    </sheetView>
  </sheetViews>
  <sheetFormatPr defaultColWidth="8.7109375" defaultRowHeight="17.45"/>
  <cols>
    <col min="1" max="1" width="36.42578125" style="18" bestFit="1" customWidth="1"/>
    <col min="2" max="2" width="8.7109375" style="18"/>
    <col min="3" max="3" width="23.42578125" style="18" bestFit="1" customWidth="1"/>
    <col min="4" max="4" width="52.42578125" style="18" bestFit="1" customWidth="1"/>
    <col min="5" max="5" width="23.42578125" style="18" bestFit="1" customWidth="1"/>
    <col min="6" max="6" width="19.140625" style="18" bestFit="1" customWidth="1"/>
    <col min="7" max="7" width="18.140625" style="18" bestFit="1" customWidth="1"/>
    <col min="8" max="89" width="8.7109375" style="18"/>
    <col min="90" max="90" width="24.42578125" style="18" bestFit="1" customWidth="1"/>
    <col min="91" max="16384" width="8.7109375" style="18"/>
  </cols>
  <sheetData>
    <row r="1" spans="1:90" s="2" customFormat="1">
      <c r="A1" s="2" t="s">
        <v>46</v>
      </c>
      <c r="B1" s="2" t="s">
        <v>55</v>
      </c>
      <c r="C1" s="2" t="s">
        <v>59</v>
      </c>
      <c r="D1" s="2" t="s">
        <v>63</v>
      </c>
      <c r="E1" s="2" t="s">
        <v>64</v>
      </c>
      <c r="F1" s="143" t="s">
        <v>79</v>
      </c>
      <c r="G1" s="143" t="s">
        <v>93</v>
      </c>
      <c r="H1" s="143" t="s">
        <v>94</v>
      </c>
      <c r="I1" s="143" t="s">
        <v>108</v>
      </c>
      <c r="J1" s="143" t="s">
        <v>109</v>
      </c>
      <c r="K1" s="143" t="s">
        <v>194</v>
      </c>
      <c r="L1" s="143" t="s">
        <v>205</v>
      </c>
      <c r="M1" s="143" t="s">
        <v>216</v>
      </c>
      <c r="N1" s="143" t="s">
        <v>227</v>
      </c>
      <c r="O1" s="143" t="s">
        <v>2067</v>
      </c>
      <c r="P1" s="143" t="s">
        <v>2068</v>
      </c>
      <c r="Q1" s="143" t="s">
        <v>2069</v>
      </c>
      <c r="R1" s="143" t="s">
        <v>2070</v>
      </c>
      <c r="S1" s="143" t="s">
        <v>2071</v>
      </c>
      <c r="T1" s="143" t="s">
        <v>370</v>
      </c>
      <c r="U1" s="143" t="s">
        <v>381</v>
      </c>
      <c r="V1" s="143" t="s">
        <v>392</v>
      </c>
      <c r="W1" s="143" t="s">
        <v>403</v>
      </c>
      <c r="X1" s="143" t="s">
        <v>418</v>
      </c>
      <c r="Y1" s="143" t="s">
        <v>419</v>
      </c>
      <c r="Z1" s="143" t="s">
        <v>420</v>
      </c>
      <c r="AA1" s="143" t="s">
        <v>431</v>
      </c>
      <c r="AB1" s="143" t="s">
        <v>442</v>
      </c>
      <c r="AC1" s="143" t="s">
        <v>453</v>
      </c>
      <c r="AD1" s="143" t="s">
        <v>464</v>
      </c>
      <c r="AE1" s="143" t="s">
        <v>475</v>
      </c>
      <c r="AF1" s="143" t="s">
        <v>2072</v>
      </c>
      <c r="AG1" s="143" t="s">
        <v>500</v>
      </c>
      <c r="AH1" s="143" t="s">
        <v>649</v>
      </c>
      <c r="AI1" s="143" t="s">
        <v>650</v>
      </c>
      <c r="AJ1" s="143" t="s">
        <v>651</v>
      </c>
      <c r="AK1" s="143" t="s">
        <v>666</v>
      </c>
      <c r="AL1" s="143" t="s">
        <v>667</v>
      </c>
      <c r="AM1" s="143" t="s">
        <v>668</v>
      </c>
      <c r="AN1" s="143" t="s">
        <v>683</v>
      </c>
      <c r="AO1" s="143" t="s">
        <v>684</v>
      </c>
      <c r="AP1" s="143" t="s">
        <v>685</v>
      </c>
      <c r="AQ1" s="143" t="s">
        <v>700</v>
      </c>
      <c r="AR1" s="143" t="s">
        <v>701</v>
      </c>
      <c r="AS1" s="143" t="s">
        <v>702</v>
      </c>
      <c r="AT1" s="143" t="s">
        <v>717</v>
      </c>
      <c r="AU1" s="143" t="s">
        <v>718</v>
      </c>
      <c r="AV1" s="143" t="s">
        <v>719</v>
      </c>
      <c r="AW1" s="143" t="s">
        <v>734</v>
      </c>
      <c r="AX1" s="143" t="s">
        <v>735</v>
      </c>
      <c r="AY1" s="143" t="s">
        <v>736</v>
      </c>
      <c r="AZ1" s="143" t="s">
        <v>751</v>
      </c>
      <c r="BA1" s="143" t="s">
        <v>752</v>
      </c>
      <c r="BB1" s="143" t="s">
        <v>753</v>
      </c>
      <c r="BC1" s="143" t="s">
        <v>764</v>
      </c>
      <c r="BD1" s="143" t="s">
        <v>775</v>
      </c>
      <c r="BE1" s="143" t="s">
        <v>786</v>
      </c>
      <c r="BF1" s="143" t="s">
        <v>797</v>
      </c>
      <c r="BG1" s="143" t="s">
        <v>808</v>
      </c>
      <c r="BH1" s="143" t="s">
        <v>819</v>
      </c>
      <c r="BI1" s="143" t="s">
        <v>830</v>
      </c>
      <c r="BJ1" s="143" t="s">
        <v>841</v>
      </c>
      <c r="BK1" s="143" t="s">
        <v>852</v>
      </c>
      <c r="BL1" s="143" t="s">
        <v>867</v>
      </c>
      <c r="BM1" s="143" t="s">
        <v>868</v>
      </c>
      <c r="BN1" s="143" t="s">
        <v>869</v>
      </c>
      <c r="BO1" s="143" t="s">
        <v>884</v>
      </c>
      <c r="BP1" s="143" t="s">
        <v>885</v>
      </c>
      <c r="BQ1" s="143" t="s">
        <v>886</v>
      </c>
      <c r="BR1" s="143" t="s">
        <v>901</v>
      </c>
      <c r="BS1" s="143" t="s">
        <v>902</v>
      </c>
      <c r="BT1" s="143" t="s">
        <v>903</v>
      </c>
      <c r="BU1" s="143" t="s">
        <v>918</v>
      </c>
      <c r="BV1" s="143" t="s">
        <v>919</v>
      </c>
      <c r="BW1" s="143" t="s">
        <v>920</v>
      </c>
      <c r="BX1" s="143" t="s">
        <v>935</v>
      </c>
      <c r="BY1" s="143" t="s">
        <v>936</v>
      </c>
      <c r="BZ1" s="143" t="s">
        <v>937</v>
      </c>
      <c r="CA1" s="143" t="s">
        <v>951</v>
      </c>
      <c r="CB1" s="143" t="s">
        <v>952</v>
      </c>
      <c r="CC1" s="143" t="s">
        <v>966</v>
      </c>
      <c r="CD1" s="143" t="s">
        <v>967</v>
      </c>
      <c r="CE1" s="143" t="s">
        <v>978</v>
      </c>
      <c r="CF1" s="143" t="s">
        <v>993</v>
      </c>
      <c r="CG1" s="143" t="s">
        <v>994</v>
      </c>
      <c r="CH1" s="143" t="s">
        <v>995</v>
      </c>
      <c r="CI1" s="143" t="s">
        <v>1009</v>
      </c>
      <c r="CJ1" s="143" t="s">
        <v>1010</v>
      </c>
      <c r="CK1" s="143" t="s">
        <v>1021</v>
      </c>
      <c r="CL1" s="143" t="s">
        <v>2073</v>
      </c>
    </row>
    <row r="2" spans="1:90">
      <c r="A2" s="18" t="s">
        <v>1283</v>
      </c>
      <c r="B2" s="18" t="s">
        <v>1287</v>
      </c>
      <c r="C2" s="18" t="s">
        <v>1290</v>
      </c>
      <c r="D2" s="18" t="s">
        <v>1292</v>
      </c>
      <c r="E2" s="18" t="s">
        <v>1293</v>
      </c>
      <c r="G2" s="18">
        <v>1250</v>
      </c>
      <c r="H2" s="18">
        <v>1500</v>
      </c>
      <c r="O2" s="18">
        <v>8000</v>
      </c>
      <c r="AE2" s="18">
        <v>2500</v>
      </c>
      <c r="AG2" s="18">
        <v>600</v>
      </c>
      <c r="CL2" s="18">
        <v>500</v>
      </c>
    </row>
    <row r="3" spans="1:90">
      <c r="A3" s="18" t="s">
        <v>1322</v>
      </c>
      <c r="B3" s="18" t="s">
        <v>1287</v>
      </c>
      <c r="C3" s="18" t="s">
        <v>1290</v>
      </c>
      <c r="D3" s="18" t="s">
        <v>1292</v>
      </c>
      <c r="E3" s="18" t="s">
        <v>1293</v>
      </c>
      <c r="O3" s="18">
        <v>7500</v>
      </c>
    </row>
    <row r="4" spans="1:90">
      <c r="A4" s="18" t="s">
        <v>1331</v>
      </c>
      <c r="B4" s="18" t="s">
        <v>1287</v>
      </c>
      <c r="C4" s="18" t="s">
        <v>1290</v>
      </c>
      <c r="D4" s="18" t="s">
        <v>1292</v>
      </c>
      <c r="E4" s="18" t="s">
        <v>1293</v>
      </c>
      <c r="O4" s="18">
        <v>9000</v>
      </c>
      <c r="AE4" s="18">
        <v>750</v>
      </c>
    </row>
    <row r="5" spans="1:90">
      <c r="A5" s="18" t="s">
        <v>1339</v>
      </c>
      <c r="B5" s="18" t="s">
        <v>1287</v>
      </c>
      <c r="C5" s="18" t="s">
        <v>1290</v>
      </c>
      <c r="D5" s="18" t="s">
        <v>1292</v>
      </c>
      <c r="E5" s="18" t="s">
        <v>1293</v>
      </c>
    </row>
    <row r="6" spans="1:90">
      <c r="A6" s="18" t="s">
        <v>1346</v>
      </c>
      <c r="B6" s="18" t="s">
        <v>1287</v>
      </c>
      <c r="C6" s="18" t="s">
        <v>1290</v>
      </c>
      <c r="D6" s="18" t="s">
        <v>1292</v>
      </c>
      <c r="E6" s="18" t="s">
        <v>1293</v>
      </c>
      <c r="O6" s="18">
        <v>8500</v>
      </c>
    </row>
    <row r="7" spans="1:90">
      <c r="A7" s="18" t="s">
        <v>1351</v>
      </c>
      <c r="B7" s="18" t="s">
        <v>1287</v>
      </c>
      <c r="C7" s="18" t="s">
        <v>1290</v>
      </c>
      <c r="D7" s="18" t="s">
        <v>1292</v>
      </c>
      <c r="E7" s="18" t="s">
        <v>1293</v>
      </c>
      <c r="F7" s="18">
        <v>2500</v>
      </c>
      <c r="I7" s="18">
        <v>2500</v>
      </c>
      <c r="O7" s="18">
        <v>7000</v>
      </c>
      <c r="CL7" s="18">
        <v>1000</v>
      </c>
    </row>
    <row r="8" spans="1:90">
      <c r="A8" s="18" t="s">
        <v>1356</v>
      </c>
      <c r="B8" s="18" t="s">
        <v>1287</v>
      </c>
      <c r="C8" s="18" t="s">
        <v>1290</v>
      </c>
      <c r="D8" s="18" t="s">
        <v>1292</v>
      </c>
      <c r="E8" s="18" t="s">
        <v>1293</v>
      </c>
      <c r="O8" s="18">
        <v>7500</v>
      </c>
      <c r="CL8" s="18">
        <v>1000</v>
      </c>
    </row>
    <row r="9" spans="1:90">
      <c r="A9" s="18" t="s">
        <v>1359</v>
      </c>
      <c r="B9" s="18" t="s">
        <v>1287</v>
      </c>
      <c r="C9" s="18" t="s">
        <v>1290</v>
      </c>
      <c r="D9" s="18" t="s">
        <v>1292</v>
      </c>
      <c r="E9" s="18" t="s">
        <v>1293</v>
      </c>
      <c r="O9" s="18">
        <v>7000</v>
      </c>
      <c r="CL9" s="18">
        <v>750</v>
      </c>
    </row>
    <row r="10" spans="1:90">
      <c r="A10" s="18" t="s">
        <v>1362</v>
      </c>
      <c r="B10" s="18" t="s">
        <v>1365</v>
      </c>
      <c r="C10" s="18" t="s">
        <v>1368</v>
      </c>
      <c r="D10" s="18" t="s">
        <v>1369</v>
      </c>
      <c r="E10" s="18" t="s">
        <v>1370</v>
      </c>
      <c r="F10" s="18">
        <v>1000</v>
      </c>
      <c r="V10" s="18">
        <v>500</v>
      </c>
      <c r="W10" s="18">
        <v>150</v>
      </c>
      <c r="Z10" s="18">
        <v>1000</v>
      </c>
    </row>
    <row r="11" spans="1:90">
      <c r="A11" s="18" t="s">
        <v>1392</v>
      </c>
      <c r="B11" s="18" t="s">
        <v>1365</v>
      </c>
      <c r="C11" s="18" t="s">
        <v>1368</v>
      </c>
      <c r="D11" s="18" t="s">
        <v>1369</v>
      </c>
      <c r="E11" s="18" t="s">
        <v>1370</v>
      </c>
      <c r="F11" s="18">
        <v>1000</v>
      </c>
      <c r="V11" s="18">
        <v>500</v>
      </c>
      <c r="W11" s="18">
        <v>150</v>
      </c>
    </row>
    <row r="12" spans="1:90">
      <c r="A12" s="18" t="s">
        <v>1404</v>
      </c>
      <c r="B12" s="18" t="s">
        <v>1365</v>
      </c>
      <c r="C12" s="18" t="s">
        <v>1368</v>
      </c>
      <c r="D12" s="18" t="s">
        <v>1369</v>
      </c>
      <c r="E12" s="18" t="s">
        <v>1370</v>
      </c>
      <c r="F12" s="18">
        <v>1250</v>
      </c>
      <c r="V12" s="18">
        <v>500</v>
      </c>
      <c r="W12" s="18">
        <v>200</v>
      </c>
    </row>
    <row r="13" spans="1:90">
      <c r="A13" s="18" t="s">
        <v>1411</v>
      </c>
      <c r="B13" s="18" t="s">
        <v>1365</v>
      </c>
      <c r="C13" s="18" t="s">
        <v>1368</v>
      </c>
      <c r="D13" s="18" t="s">
        <v>1369</v>
      </c>
      <c r="E13" s="18" t="s">
        <v>1370</v>
      </c>
    </row>
    <row r="14" spans="1:90">
      <c r="A14" s="18" t="s">
        <v>1425</v>
      </c>
      <c r="B14" s="18" t="s">
        <v>1365</v>
      </c>
      <c r="C14" s="18" t="s">
        <v>1368</v>
      </c>
      <c r="D14" s="18" t="s">
        <v>1369</v>
      </c>
      <c r="E14" s="18" t="s">
        <v>1370</v>
      </c>
      <c r="J14" s="18">
        <v>500</v>
      </c>
    </row>
    <row r="15" spans="1:90">
      <c r="A15" s="18" t="s">
        <v>1434</v>
      </c>
      <c r="B15" s="18" t="s">
        <v>1365</v>
      </c>
      <c r="C15" s="18" t="s">
        <v>1368</v>
      </c>
      <c r="D15" s="18" t="s">
        <v>1369</v>
      </c>
      <c r="E15" s="18" t="s">
        <v>1370</v>
      </c>
      <c r="J15" s="18">
        <v>500</v>
      </c>
    </row>
    <row r="16" spans="1:90">
      <c r="A16" s="18" t="s">
        <v>1444</v>
      </c>
      <c r="B16" s="18" t="s">
        <v>1365</v>
      </c>
      <c r="C16" s="18" t="s">
        <v>1368</v>
      </c>
      <c r="D16" s="18" t="s">
        <v>1369</v>
      </c>
      <c r="E16" s="18" t="s">
        <v>1370</v>
      </c>
      <c r="F16" s="18">
        <v>1000</v>
      </c>
      <c r="V16" s="18">
        <v>500</v>
      </c>
      <c r="W16" s="18">
        <v>200</v>
      </c>
    </row>
    <row r="17" spans="1:33">
      <c r="A17" s="18" t="s">
        <v>1455</v>
      </c>
      <c r="B17" s="18" t="s">
        <v>1458</v>
      </c>
      <c r="C17" s="18" t="s">
        <v>1460</v>
      </c>
      <c r="D17" s="18" t="s">
        <v>1461</v>
      </c>
      <c r="E17" s="18" t="s">
        <v>1462</v>
      </c>
      <c r="F17" s="18">
        <v>1250</v>
      </c>
      <c r="K17" s="18">
        <v>5000</v>
      </c>
      <c r="L17" s="18">
        <v>20000</v>
      </c>
      <c r="N17" s="18">
        <v>2000</v>
      </c>
      <c r="O17" s="18">
        <v>2500</v>
      </c>
      <c r="R17" s="18">
        <v>3750</v>
      </c>
      <c r="S17" s="18">
        <v>7500</v>
      </c>
      <c r="T17" s="18">
        <v>8000</v>
      </c>
      <c r="U17" s="18">
        <v>6500</v>
      </c>
      <c r="V17" s="18">
        <v>300</v>
      </c>
      <c r="AA17" s="18">
        <v>700</v>
      </c>
      <c r="AB17" s="18">
        <v>3500</v>
      </c>
      <c r="AC17" s="18">
        <v>2500</v>
      </c>
      <c r="AF17" s="18">
        <v>2000</v>
      </c>
      <c r="AG17" s="18">
        <v>250</v>
      </c>
    </row>
    <row r="18" spans="1:33">
      <c r="A18" s="18" t="s">
        <v>1484</v>
      </c>
      <c r="B18" s="18" t="s">
        <v>1458</v>
      </c>
      <c r="C18" s="18" t="s">
        <v>1460</v>
      </c>
      <c r="D18" s="18" t="s">
        <v>1461</v>
      </c>
      <c r="E18" s="18" t="s">
        <v>1462</v>
      </c>
      <c r="F18" s="18">
        <v>1250</v>
      </c>
      <c r="K18" s="18">
        <v>5000</v>
      </c>
      <c r="L18" s="18">
        <v>21000</v>
      </c>
      <c r="T18" s="18">
        <v>7500</v>
      </c>
      <c r="U18" s="18">
        <v>6000</v>
      </c>
      <c r="V18" s="18">
        <v>500</v>
      </c>
      <c r="W18" s="18">
        <v>250</v>
      </c>
      <c r="AG18" s="18">
        <v>250</v>
      </c>
    </row>
    <row r="19" spans="1:33">
      <c r="A19" s="18" t="s">
        <v>1497</v>
      </c>
      <c r="B19" s="18" t="s">
        <v>1458</v>
      </c>
      <c r="C19" s="18" t="s">
        <v>1460</v>
      </c>
      <c r="D19" s="18" t="s">
        <v>1461</v>
      </c>
      <c r="E19" s="18" t="s">
        <v>1462</v>
      </c>
      <c r="I19" s="18">
        <v>400</v>
      </c>
      <c r="J19" s="18">
        <v>250</v>
      </c>
      <c r="O19" s="18">
        <v>3000</v>
      </c>
      <c r="P19" s="18">
        <v>100</v>
      </c>
    </row>
    <row r="20" spans="1:33">
      <c r="A20" s="18" t="s">
        <v>1513</v>
      </c>
      <c r="B20" s="18" t="s">
        <v>1458</v>
      </c>
      <c r="C20" s="18" t="s">
        <v>1460</v>
      </c>
      <c r="D20" s="18" t="s">
        <v>1461</v>
      </c>
      <c r="E20" s="18" t="s">
        <v>1462</v>
      </c>
      <c r="F20" s="18">
        <v>1500</v>
      </c>
      <c r="T20" s="18">
        <v>8500</v>
      </c>
      <c r="U20" s="18">
        <v>6500</v>
      </c>
      <c r="V20" s="18">
        <v>500</v>
      </c>
      <c r="W20" s="18">
        <v>300</v>
      </c>
      <c r="X20" s="18">
        <v>2000</v>
      </c>
      <c r="Y20" s="18">
        <v>2500</v>
      </c>
      <c r="Z20" s="18">
        <v>3000</v>
      </c>
      <c r="AA20" s="18">
        <v>2500</v>
      </c>
    </row>
    <row r="21" spans="1:33">
      <c r="A21" s="18" t="s">
        <v>1524</v>
      </c>
      <c r="B21" s="18" t="s">
        <v>1365</v>
      </c>
      <c r="C21" s="18" t="s">
        <v>1368</v>
      </c>
      <c r="D21" s="18" t="s">
        <v>1369</v>
      </c>
      <c r="E21" s="18" t="s">
        <v>1370</v>
      </c>
      <c r="K21" s="18">
        <v>10000</v>
      </c>
      <c r="M21" s="18">
        <v>1500</v>
      </c>
      <c r="N21" s="18">
        <v>5000</v>
      </c>
    </row>
    <row r="22" spans="1:33">
      <c r="A22" s="18" t="s">
        <v>1533</v>
      </c>
      <c r="B22" s="18" t="s">
        <v>1365</v>
      </c>
      <c r="C22" s="18" t="s">
        <v>1368</v>
      </c>
      <c r="D22" s="18" t="s">
        <v>1369</v>
      </c>
      <c r="E22" s="18" t="s">
        <v>1370</v>
      </c>
      <c r="K22" s="18">
        <v>5000</v>
      </c>
      <c r="L22" s="18">
        <v>12500</v>
      </c>
    </row>
    <row r="23" spans="1:33">
      <c r="A23" s="18" t="s">
        <v>1539</v>
      </c>
      <c r="B23" s="18" t="s">
        <v>1365</v>
      </c>
      <c r="C23" s="18" t="s">
        <v>1368</v>
      </c>
      <c r="D23" s="18" t="s">
        <v>1369</v>
      </c>
      <c r="E23" s="18" t="s">
        <v>1370</v>
      </c>
      <c r="K23" s="18">
        <v>10000</v>
      </c>
      <c r="N23" s="18">
        <v>5000</v>
      </c>
    </row>
    <row r="24" spans="1:33">
      <c r="A24" s="18" t="s">
        <v>1547</v>
      </c>
      <c r="B24" s="18" t="s">
        <v>1365</v>
      </c>
      <c r="C24" s="18" t="s">
        <v>1368</v>
      </c>
      <c r="D24" s="18" t="s">
        <v>1369</v>
      </c>
      <c r="E24" s="18" t="s">
        <v>1370</v>
      </c>
      <c r="AE24" s="18">
        <v>2000</v>
      </c>
    </row>
    <row r="25" spans="1:33">
      <c r="A25" s="18" t="s">
        <v>1552</v>
      </c>
      <c r="B25" s="18" t="s">
        <v>1555</v>
      </c>
      <c r="C25" s="18" t="s">
        <v>1557</v>
      </c>
      <c r="D25" s="18" t="s">
        <v>1558</v>
      </c>
      <c r="E25" s="18" t="s">
        <v>1559</v>
      </c>
      <c r="F25" s="18">
        <v>1500</v>
      </c>
      <c r="I25" s="18">
        <v>600</v>
      </c>
      <c r="J25" s="18">
        <v>350</v>
      </c>
      <c r="K25" s="18">
        <v>7000</v>
      </c>
      <c r="L25" s="18">
        <v>15000</v>
      </c>
      <c r="T25" s="18">
        <v>8500</v>
      </c>
      <c r="U25" s="18">
        <v>7000</v>
      </c>
      <c r="V25" s="18">
        <v>2500</v>
      </c>
      <c r="W25" s="18">
        <v>250</v>
      </c>
      <c r="Z25" s="18">
        <v>2250</v>
      </c>
      <c r="AA25" s="18">
        <v>1500</v>
      </c>
      <c r="AB25" s="18">
        <v>4000</v>
      </c>
      <c r="AC25" s="18">
        <v>3000</v>
      </c>
      <c r="AD25" s="18">
        <v>3000</v>
      </c>
      <c r="AE25" s="18">
        <v>3500</v>
      </c>
      <c r="AF25" s="18">
        <v>7000</v>
      </c>
      <c r="AG25" s="18">
        <v>500</v>
      </c>
    </row>
    <row r="26" spans="1:33">
      <c r="A26" s="18" t="s">
        <v>1576</v>
      </c>
      <c r="B26" s="18" t="s">
        <v>1365</v>
      </c>
      <c r="C26" s="18" t="s">
        <v>1368</v>
      </c>
      <c r="D26" s="18" t="s">
        <v>1369</v>
      </c>
      <c r="E26" s="18" t="s">
        <v>1370</v>
      </c>
      <c r="AC26" s="18">
        <v>2250</v>
      </c>
      <c r="AF26" s="18">
        <v>1500</v>
      </c>
    </row>
    <row r="27" spans="1:33">
      <c r="A27" s="18" t="s">
        <v>1581</v>
      </c>
      <c r="B27" s="18" t="s">
        <v>1365</v>
      </c>
      <c r="C27" s="18" t="s">
        <v>1368</v>
      </c>
      <c r="D27" s="18" t="s">
        <v>1369</v>
      </c>
      <c r="E27" s="18" t="s">
        <v>1370</v>
      </c>
      <c r="AC27" s="18">
        <v>2500</v>
      </c>
      <c r="AF27" s="18">
        <v>1500</v>
      </c>
    </row>
    <row r="28" spans="1:33">
      <c r="A28" s="18" t="s">
        <v>1587</v>
      </c>
      <c r="B28" s="18" t="s">
        <v>1365</v>
      </c>
      <c r="C28" s="18" t="s">
        <v>1368</v>
      </c>
      <c r="D28" s="18" t="s">
        <v>1369</v>
      </c>
      <c r="E28" s="18" t="s">
        <v>1370</v>
      </c>
      <c r="AC28" s="18">
        <v>2250</v>
      </c>
      <c r="AF28" s="18">
        <v>1500</v>
      </c>
    </row>
    <row r="29" spans="1:33">
      <c r="A29" s="18" t="s">
        <v>1592</v>
      </c>
      <c r="B29" s="18" t="s">
        <v>1365</v>
      </c>
      <c r="C29" s="18" t="s">
        <v>1368</v>
      </c>
      <c r="D29" s="18" t="s">
        <v>1369</v>
      </c>
      <c r="E29" s="18" t="s">
        <v>1370</v>
      </c>
      <c r="AC29" s="18">
        <v>2500</v>
      </c>
      <c r="AF29" s="18">
        <v>1500</v>
      </c>
    </row>
    <row r="30" spans="1:33">
      <c r="A30" s="18" t="s">
        <v>1594</v>
      </c>
      <c r="B30" s="18" t="s">
        <v>1365</v>
      </c>
      <c r="C30" s="18" t="s">
        <v>1368</v>
      </c>
      <c r="D30" s="18" t="s">
        <v>1369</v>
      </c>
      <c r="E30" s="18" t="s">
        <v>1370</v>
      </c>
      <c r="AB30" s="18">
        <v>3000</v>
      </c>
    </row>
    <row r="31" spans="1:33">
      <c r="A31" s="18" t="s">
        <v>1600</v>
      </c>
      <c r="B31" s="18" t="s">
        <v>1365</v>
      </c>
      <c r="C31" s="18" t="s">
        <v>1368</v>
      </c>
      <c r="D31" s="18" t="s">
        <v>1369</v>
      </c>
      <c r="E31" s="18" t="s">
        <v>1370</v>
      </c>
      <c r="AB31" s="18">
        <v>3000</v>
      </c>
    </row>
    <row r="32" spans="1:33">
      <c r="A32" s="18" t="s">
        <v>1603</v>
      </c>
      <c r="B32" s="18" t="s">
        <v>1365</v>
      </c>
      <c r="C32" s="18" t="s">
        <v>1368</v>
      </c>
      <c r="D32" s="18" t="s">
        <v>1369</v>
      </c>
      <c r="E32" s="18" t="s">
        <v>1370</v>
      </c>
      <c r="AB32" s="18">
        <v>3000</v>
      </c>
    </row>
    <row r="33" spans="1:90">
      <c r="A33" s="18" t="s">
        <v>1605</v>
      </c>
      <c r="B33" s="18" t="s">
        <v>1365</v>
      </c>
      <c r="C33" s="18" t="s">
        <v>1368</v>
      </c>
      <c r="D33" s="18" t="s">
        <v>1369</v>
      </c>
      <c r="E33" s="18" t="s">
        <v>1370</v>
      </c>
      <c r="AB33" s="18">
        <v>3000</v>
      </c>
    </row>
    <row r="34" spans="1:90">
      <c r="A34" s="18" t="s">
        <v>1607</v>
      </c>
      <c r="B34" s="18" t="s">
        <v>1365</v>
      </c>
      <c r="C34" s="18" t="s">
        <v>1368</v>
      </c>
      <c r="D34" s="18" t="s">
        <v>1369</v>
      </c>
      <c r="E34" s="18" t="s">
        <v>1370</v>
      </c>
      <c r="AE34" s="18">
        <v>2000</v>
      </c>
      <c r="AG34" s="18">
        <v>350</v>
      </c>
    </row>
    <row r="35" spans="1:90">
      <c r="A35" s="18" t="s">
        <v>1609</v>
      </c>
      <c r="B35" s="18" t="s">
        <v>1365</v>
      </c>
      <c r="C35" s="18" t="s">
        <v>1368</v>
      </c>
      <c r="D35" s="18" t="s">
        <v>1369</v>
      </c>
      <c r="E35" s="18" t="s">
        <v>1370</v>
      </c>
      <c r="AE35" s="18">
        <v>2000</v>
      </c>
      <c r="AG35" s="18">
        <v>300</v>
      </c>
    </row>
    <row r="36" spans="1:90">
      <c r="A36" s="18" t="s">
        <v>1612</v>
      </c>
      <c r="B36" s="18" t="s">
        <v>1365</v>
      </c>
      <c r="C36" s="18" t="s">
        <v>1368</v>
      </c>
      <c r="D36" s="18" t="s">
        <v>1369</v>
      </c>
      <c r="E36" s="18" t="s">
        <v>1370</v>
      </c>
      <c r="AE36" s="18">
        <v>2500</v>
      </c>
      <c r="AG36" s="18">
        <v>350</v>
      </c>
    </row>
    <row r="37" spans="1:90">
      <c r="A37" s="18" t="s">
        <v>1614</v>
      </c>
      <c r="B37" s="18" t="s">
        <v>1365</v>
      </c>
      <c r="C37" s="18" t="s">
        <v>1368</v>
      </c>
      <c r="D37" s="18" t="s">
        <v>1369</v>
      </c>
      <c r="E37" s="18" t="s">
        <v>1370</v>
      </c>
      <c r="AE37" s="18">
        <v>2500</v>
      </c>
      <c r="AG37" s="18">
        <v>300</v>
      </c>
    </row>
    <row r="38" spans="1:90">
      <c r="A38" s="18" t="s">
        <v>1617</v>
      </c>
      <c r="B38" s="18" t="s">
        <v>1620</v>
      </c>
      <c r="C38" s="18" t="s">
        <v>1622</v>
      </c>
      <c r="D38" s="18" t="s">
        <v>1623</v>
      </c>
      <c r="E38" s="18" t="s">
        <v>1624</v>
      </c>
      <c r="F38" s="18">
        <v>1500</v>
      </c>
      <c r="W38" s="18">
        <v>150</v>
      </c>
      <c r="AA38" s="18">
        <v>1000</v>
      </c>
    </row>
    <row r="39" spans="1:90">
      <c r="A39" s="18" t="s">
        <v>1629</v>
      </c>
      <c r="B39" s="18" t="s">
        <v>1620</v>
      </c>
      <c r="C39" s="18" t="s">
        <v>1622</v>
      </c>
      <c r="D39" s="18" t="s">
        <v>1623</v>
      </c>
      <c r="E39" s="18" t="s">
        <v>1624</v>
      </c>
      <c r="F39" s="18">
        <v>1000</v>
      </c>
      <c r="J39" s="18">
        <v>500</v>
      </c>
      <c r="K39" s="18">
        <v>7000</v>
      </c>
      <c r="V39" s="18">
        <v>500</v>
      </c>
      <c r="W39" s="18">
        <v>200</v>
      </c>
      <c r="X39" s="18">
        <v>1000</v>
      </c>
      <c r="Y39" s="18">
        <v>1500</v>
      </c>
      <c r="Z39" s="18">
        <v>2000</v>
      </c>
      <c r="AA39" s="18">
        <v>2000</v>
      </c>
      <c r="AB39" s="18">
        <v>3500</v>
      </c>
      <c r="AC39" s="18">
        <v>2500</v>
      </c>
      <c r="AD39" s="18">
        <v>2000</v>
      </c>
    </row>
    <row r="40" spans="1:90">
      <c r="A40" s="18" t="s">
        <v>1638</v>
      </c>
      <c r="B40" s="18" t="s">
        <v>1620</v>
      </c>
      <c r="C40" s="18" t="s">
        <v>1622</v>
      </c>
      <c r="D40" s="18" t="s">
        <v>1623</v>
      </c>
      <c r="E40" s="18" t="s">
        <v>1624</v>
      </c>
      <c r="F40" s="18">
        <v>1000</v>
      </c>
      <c r="K40" s="18">
        <v>6000</v>
      </c>
      <c r="P40" s="18">
        <v>100</v>
      </c>
      <c r="V40" s="18">
        <v>1000</v>
      </c>
      <c r="W40" s="18">
        <v>100</v>
      </c>
      <c r="X40" s="18">
        <v>500</v>
      </c>
      <c r="Y40" s="18">
        <v>750</v>
      </c>
      <c r="Z40" s="18">
        <v>2000</v>
      </c>
      <c r="AA40" s="18">
        <v>1000</v>
      </c>
    </row>
    <row r="41" spans="1:90">
      <c r="A41" s="18" t="s">
        <v>1646</v>
      </c>
      <c r="B41" s="18" t="s">
        <v>1620</v>
      </c>
      <c r="C41" s="18" t="s">
        <v>1622</v>
      </c>
      <c r="D41" s="18" t="s">
        <v>1623</v>
      </c>
      <c r="E41" s="18" t="s">
        <v>1624</v>
      </c>
      <c r="K41" s="18">
        <v>5000</v>
      </c>
      <c r="L41" s="18">
        <v>3000</v>
      </c>
      <c r="M41" s="18">
        <v>1000</v>
      </c>
      <c r="N41" s="18">
        <v>1250</v>
      </c>
      <c r="AE41" s="18">
        <v>1250</v>
      </c>
    </row>
    <row r="42" spans="1:90">
      <c r="A42" s="18" t="s">
        <v>1654</v>
      </c>
      <c r="B42" s="18" t="s">
        <v>1620</v>
      </c>
      <c r="C42" s="18" t="s">
        <v>1622</v>
      </c>
      <c r="D42" s="18" t="s">
        <v>1623</v>
      </c>
      <c r="E42" s="18" t="s">
        <v>1624</v>
      </c>
      <c r="F42" s="18">
        <v>1250</v>
      </c>
      <c r="K42" s="18">
        <v>7500</v>
      </c>
      <c r="W42" s="18">
        <v>250</v>
      </c>
      <c r="X42" s="18">
        <v>1000</v>
      </c>
      <c r="Y42" s="18">
        <v>1500</v>
      </c>
      <c r="Z42" s="18">
        <v>2500</v>
      </c>
      <c r="AA42" s="18">
        <v>1500</v>
      </c>
      <c r="AB42" s="18">
        <v>4000</v>
      </c>
      <c r="AC42" s="18">
        <v>2500</v>
      </c>
      <c r="AE42" s="18">
        <v>1750</v>
      </c>
    </row>
    <row r="43" spans="1:90">
      <c r="A43" s="18" t="s">
        <v>1662</v>
      </c>
      <c r="B43" s="18" t="s">
        <v>1620</v>
      </c>
      <c r="C43" s="18" t="s">
        <v>1622</v>
      </c>
      <c r="D43" s="18" t="s">
        <v>1623</v>
      </c>
      <c r="E43" s="18" t="s">
        <v>1624</v>
      </c>
      <c r="F43" s="18">
        <v>1250</v>
      </c>
      <c r="W43" s="18">
        <v>200</v>
      </c>
      <c r="Y43" s="18">
        <v>1500</v>
      </c>
      <c r="AB43" s="18">
        <v>4000</v>
      </c>
      <c r="AC43" s="18">
        <v>2500</v>
      </c>
      <c r="AD43" s="18">
        <v>2500</v>
      </c>
      <c r="AG43" s="18">
        <v>300</v>
      </c>
    </row>
    <row r="44" spans="1:90">
      <c r="A44" s="18" t="s">
        <v>1672</v>
      </c>
      <c r="B44" s="18" t="s">
        <v>1620</v>
      </c>
      <c r="C44" s="18" t="s">
        <v>1622</v>
      </c>
      <c r="D44" s="18" t="s">
        <v>1623</v>
      </c>
      <c r="E44" s="18" t="s">
        <v>1624</v>
      </c>
      <c r="K44" s="18">
        <v>12500</v>
      </c>
      <c r="L44" s="18">
        <v>14000</v>
      </c>
      <c r="M44" s="18">
        <v>1000</v>
      </c>
      <c r="N44" s="18">
        <v>1250</v>
      </c>
      <c r="AE44" s="18">
        <v>1500</v>
      </c>
    </row>
    <row r="45" spans="1:90">
      <c r="A45" s="18" t="s">
        <v>1680</v>
      </c>
      <c r="B45" s="18" t="s">
        <v>1620</v>
      </c>
      <c r="C45" s="18" t="s">
        <v>1622</v>
      </c>
      <c r="D45" s="18" t="s">
        <v>1623</v>
      </c>
      <c r="E45" s="18" t="s">
        <v>1624</v>
      </c>
      <c r="F45" s="18">
        <v>1750</v>
      </c>
      <c r="G45" s="18">
        <v>3250</v>
      </c>
      <c r="J45" s="18">
        <v>400</v>
      </c>
      <c r="K45" s="18">
        <v>25000</v>
      </c>
      <c r="L45" s="18">
        <v>5000</v>
      </c>
      <c r="M45" s="18">
        <v>1500</v>
      </c>
      <c r="N45" s="18">
        <v>1500</v>
      </c>
      <c r="CL45" s="18">
        <v>500</v>
      </c>
    </row>
    <row r="46" spans="1:90">
      <c r="A46" s="18" t="s">
        <v>1700</v>
      </c>
      <c r="B46" s="18" t="s">
        <v>1620</v>
      </c>
      <c r="C46" s="18" t="s">
        <v>1622</v>
      </c>
      <c r="D46" s="18" t="s">
        <v>1623</v>
      </c>
      <c r="E46" s="18" t="s">
        <v>1624</v>
      </c>
      <c r="F46" s="18">
        <v>1000</v>
      </c>
      <c r="K46" s="18">
        <v>6000</v>
      </c>
      <c r="V46" s="18">
        <v>3500</v>
      </c>
      <c r="X46" s="18">
        <v>750</v>
      </c>
      <c r="Y46" s="18">
        <v>1500</v>
      </c>
      <c r="Z46" s="18">
        <v>2000</v>
      </c>
      <c r="AA46" s="18">
        <v>1000</v>
      </c>
      <c r="AC46" s="18">
        <v>2500</v>
      </c>
      <c r="AD46" s="18">
        <v>2500</v>
      </c>
    </row>
    <row r="47" spans="1:90">
      <c r="A47" s="18" t="s">
        <v>1705</v>
      </c>
      <c r="B47" s="18" t="s">
        <v>1365</v>
      </c>
      <c r="D47" s="18" t="s">
        <v>1369</v>
      </c>
      <c r="E47" s="18" t="s">
        <v>1370</v>
      </c>
      <c r="AA47" s="18">
        <v>2000</v>
      </c>
    </row>
    <row r="48" spans="1:90">
      <c r="A48" s="18" t="s">
        <v>1709</v>
      </c>
      <c r="B48" s="18" t="s">
        <v>1365</v>
      </c>
      <c r="C48" s="18" t="s">
        <v>1368</v>
      </c>
      <c r="D48" s="18" t="s">
        <v>1369</v>
      </c>
      <c r="E48" s="18" t="s">
        <v>1370</v>
      </c>
      <c r="K48" s="18">
        <v>5000</v>
      </c>
    </row>
    <row r="49" spans="1:30">
      <c r="A49" s="18" t="s">
        <v>1711</v>
      </c>
      <c r="B49" s="18" t="s">
        <v>1365</v>
      </c>
      <c r="C49" s="18" t="s">
        <v>1368</v>
      </c>
      <c r="D49" s="18" t="s">
        <v>1369</v>
      </c>
      <c r="E49" s="18" t="s">
        <v>1370</v>
      </c>
      <c r="N49" s="18">
        <v>5000</v>
      </c>
    </row>
    <row r="50" spans="1:30">
      <c r="A50" s="18" t="s">
        <v>1714</v>
      </c>
      <c r="B50" s="18" t="s">
        <v>1365</v>
      </c>
      <c r="C50" s="18" t="s">
        <v>1368</v>
      </c>
      <c r="D50" s="18" t="s">
        <v>1369</v>
      </c>
      <c r="E50" s="18" t="s">
        <v>1370</v>
      </c>
      <c r="N50" s="18">
        <v>5000</v>
      </c>
    </row>
    <row r="51" spans="1:30">
      <c r="A51" s="18" t="s">
        <v>1716</v>
      </c>
      <c r="B51" s="18" t="s">
        <v>1365</v>
      </c>
      <c r="C51" s="18" t="s">
        <v>1368</v>
      </c>
      <c r="D51" s="18" t="s">
        <v>1369</v>
      </c>
      <c r="E51" s="18" t="s">
        <v>1370</v>
      </c>
      <c r="I51" s="18">
        <v>700</v>
      </c>
      <c r="J51" s="18">
        <v>500</v>
      </c>
    </row>
    <row r="52" spans="1:30">
      <c r="A52" s="18" t="s">
        <v>1720</v>
      </c>
      <c r="B52" s="18" t="s">
        <v>1365</v>
      </c>
      <c r="C52" s="18" t="s">
        <v>1368</v>
      </c>
      <c r="D52" s="18" t="s">
        <v>1369</v>
      </c>
      <c r="E52" s="18" t="s">
        <v>1370</v>
      </c>
      <c r="I52" s="18">
        <v>600</v>
      </c>
      <c r="J52" s="18">
        <v>500</v>
      </c>
    </row>
    <row r="53" spans="1:30">
      <c r="A53" s="18" t="s">
        <v>1722</v>
      </c>
      <c r="B53" s="18" t="s">
        <v>1365</v>
      </c>
      <c r="C53" s="18" t="s">
        <v>1368</v>
      </c>
      <c r="D53" s="18" t="s">
        <v>1369</v>
      </c>
      <c r="E53" s="18" t="s">
        <v>1370</v>
      </c>
      <c r="I53" s="18">
        <v>600</v>
      </c>
      <c r="AA53" s="18">
        <v>2000</v>
      </c>
    </row>
    <row r="54" spans="1:30">
      <c r="A54" s="18" t="s">
        <v>1724</v>
      </c>
      <c r="B54" s="18" t="s">
        <v>1365</v>
      </c>
      <c r="C54" s="18" t="s">
        <v>1368</v>
      </c>
      <c r="D54" s="18" t="s">
        <v>1369</v>
      </c>
      <c r="E54" s="18" t="s">
        <v>1370</v>
      </c>
      <c r="AA54" s="18">
        <v>2500</v>
      </c>
    </row>
    <row r="55" spans="1:30">
      <c r="A55" s="18" t="s">
        <v>1725</v>
      </c>
      <c r="B55" s="18" t="s">
        <v>1365</v>
      </c>
      <c r="C55" s="18" t="s">
        <v>1368</v>
      </c>
      <c r="D55" s="18" t="s">
        <v>1369</v>
      </c>
      <c r="E55" s="18" t="s">
        <v>1370</v>
      </c>
    </row>
    <row r="56" spans="1:30">
      <c r="A56" s="18" t="s">
        <v>1728</v>
      </c>
      <c r="B56" s="18" t="s">
        <v>1365</v>
      </c>
      <c r="C56" s="18" t="s">
        <v>1368</v>
      </c>
      <c r="D56" s="18" t="s">
        <v>1369</v>
      </c>
      <c r="E56" s="18" t="s">
        <v>1370</v>
      </c>
      <c r="I56" s="18">
        <v>600</v>
      </c>
    </row>
    <row r="57" spans="1:30">
      <c r="A57" s="18" t="s">
        <v>1732</v>
      </c>
      <c r="B57" s="18" t="s">
        <v>1365</v>
      </c>
      <c r="C57" s="18" t="s">
        <v>1368</v>
      </c>
      <c r="D57" s="18" t="s">
        <v>1369</v>
      </c>
      <c r="E57" s="18" t="s">
        <v>1370</v>
      </c>
      <c r="I57" s="18">
        <v>700</v>
      </c>
    </row>
    <row r="58" spans="1:30">
      <c r="A58" s="18" t="s">
        <v>1734</v>
      </c>
      <c r="B58" s="18" t="s">
        <v>1365</v>
      </c>
      <c r="C58" s="18" t="s">
        <v>1368</v>
      </c>
      <c r="D58" s="18" t="s">
        <v>1369</v>
      </c>
      <c r="E58" s="18" t="s">
        <v>1370</v>
      </c>
      <c r="L58" s="18">
        <v>10000</v>
      </c>
    </row>
    <row r="59" spans="1:30">
      <c r="A59" s="18" t="s">
        <v>1736</v>
      </c>
      <c r="B59" s="18" t="s">
        <v>1620</v>
      </c>
      <c r="C59" s="18" t="s">
        <v>1622</v>
      </c>
      <c r="D59" s="18" t="s">
        <v>1623</v>
      </c>
      <c r="E59" s="18" t="s">
        <v>1624</v>
      </c>
      <c r="G59" s="18">
        <v>3250</v>
      </c>
    </row>
    <row r="60" spans="1:30">
      <c r="A60" s="18" t="s">
        <v>1738</v>
      </c>
      <c r="B60" s="18" t="s">
        <v>1365</v>
      </c>
      <c r="C60" s="18" t="s">
        <v>1368</v>
      </c>
      <c r="D60" s="18" t="s">
        <v>1369</v>
      </c>
      <c r="E60" s="18" t="s">
        <v>1370</v>
      </c>
      <c r="T60" s="18">
        <v>7500</v>
      </c>
      <c r="U60" s="18">
        <v>4000</v>
      </c>
    </row>
    <row r="61" spans="1:30">
      <c r="A61" s="18" t="s">
        <v>1742</v>
      </c>
      <c r="B61" s="18" t="s">
        <v>1365</v>
      </c>
      <c r="C61" s="18" t="s">
        <v>1368</v>
      </c>
      <c r="D61" s="18" t="s">
        <v>1369</v>
      </c>
      <c r="E61" s="18" t="s">
        <v>1370</v>
      </c>
      <c r="T61" s="18">
        <v>7500</v>
      </c>
      <c r="U61" s="18">
        <v>5000</v>
      </c>
    </row>
    <row r="62" spans="1:30">
      <c r="A62" s="18" t="s">
        <v>1744</v>
      </c>
      <c r="B62" s="18" t="s">
        <v>1365</v>
      </c>
      <c r="C62" s="18" t="s">
        <v>1368</v>
      </c>
      <c r="D62" s="18" t="s">
        <v>1369</v>
      </c>
      <c r="E62" s="18" t="s">
        <v>1370</v>
      </c>
      <c r="AD62" s="18">
        <v>2000</v>
      </c>
    </row>
    <row r="63" spans="1:30">
      <c r="A63" s="18" t="s">
        <v>1745</v>
      </c>
      <c r="B63" s="18" t="s">
        <v>1365</v>
      </c>
      <c r="C63" s="18" t="s">
        <v>1368</v>
      </c>
      <c r="D63" s="18" t="s">
        <v>1369</v>
      </c>
      <c r="E63" s="18" t="s">
        <v>1370</v>
      </c>
      <c r="AD63" s="18">
        <v>2000</v>
      </c>
    </row>
    <row r="64" spans="1:30">
      <c r="A64" s="18" t="s">
        <v>1746</v>
      </c>
      <c r="B64" s="18" t="s">
        <v>1365</v>
      </c>
      <c r="C64" s="18" t="s">
        <v>1368</v>
      </c>
      <c r="D64" s="18" t="s">
        <v>1369</v>
      </c>
      <c r="E64" s="18" t="s">
        <v>1370</v>
      </c>
    </row>
    <row r="65" spans="1:90">
      <c r="A65" s="18" t="s">
        <v>1751</v>
      </c>
      <c r="B65" s="18" t="s">
        <v>1365</v>
      </c>
      <c r="C65" s="18" t="s">
        <v>1368</v>
      </c>
      <c r="D65" s="18" t="s">
        <v>1369</v>
      </c>
      <c r="E65" s="18" t="s">
        <v>1370</v>
      </c>
    </row>
    <row r="66" spans="1:90">
      <c r="A66" s="18" t="s">
        <v>1754</v>
      </c>
      <c r="B66" s="18" t="s">
        <v>1365</v>
      </c>
      <c r="C66" s="18" t="s">
        <v>1368</v>
      </c>
      <c r="D66" s="18" t="s">
        <v>1369</v>
      </c>
      <c r="E66" s="18" t="s">
        <v>1370</v>
      </c>
      <c r="M66" s="18">
        <v>1000</v>
      </c>
    </row>
    <row r="67" spans="1:90">
      <c r="A67" s="18" t="s">
        <v>1757</v>
      </c>
      <c r="B67" s="18" t="s">
        <v>1365</v>
      </c>
      <c r="C67" s="18" t="s">
        <v>1368</v>
      </c>
      <c r="D67" s="18" t="s">
        <v>1369</v>
      </c>
      <c r="E67" s="18" t="s">
        <v>1370</v>
      </c>
      <c r="L67" s="18">
        <v>12500</v>
      </c>
    </row>
    <row r="68" spans="1:90">
      <c r="A68" s="18" t="s">
        <v>1758</v>
      </c>
      <c r="B68" s="18" t="s">
        <v>1620</v>
      </c>
      <c r="C68" s="18" t="s">
        <v>1622</v>
      </c>
      <c r="D68" s="18" t="s">
        <v>1623</v>
      </c>
      <c r="E68" s="18" t="s">
        <v>1624</v>
      </c>
      <c r="G68" s="18">
        <v>3250</v>
      </c>
    </row>
    <row r="69" spans="1:90">
      <c r="A69" s="18" t="s">
        <v>1761</v>
      </c>
      <c r="B69" s="18" t="s">
        <v>1620</v>
      </c>
      <c r="C69" s="18" t="s">
        <v>1622</v>
      </c>
      <c r="D69" s="18" t="s">
        <v>1623</v>
      </c>
      <c r="E69" s="18" t="s">
        <v>1624</v>
      </c>
      <c r="F69" s="18">
        <v>1750</v>
      </c>
    </row>
    <row r="70" spans="1:90">
      <c r="A70" s="18" t="s">
        <v>1764</v>
      </c>
      <c r="B70" s="18" t="s">
        <v>1287</v>
      </c>
      <c r="C70" s="18" t="s">
        <v>1290</v>
      </c>
      <c r="D70" s="18" t="s">
        <v>1292</v>
      </c>
      <c r="E70" s="18" t="s">
        <v>1293</v>
      </c>
      <c r="F70" s="18">
        <v>3000</v>
      </c>
      <c r="G70" s="18">
        <v>1250</v>
      </c>
      <c r="H70" s="18">
        <v>1750</v>
      </c>
      <c r="I70" s="18">
        <v>1500</v>
      </c>
    </row>
    <row r="71" spans="1:90">
      <c r="A71" s="18" t="s">
        <v>1768</v>
      </c>
      <c r="B71" s="18" t="s">
        <v>1287</v>
      </c>
      <c r="C71" s="18" t="s">
        <v>1290</v>
      </c>
      <c r="D71" s="18" t="s">
        <v>1292</v>
      </c>
      <c r="E71" s="18" t="s">
        <v>1293</v>
      </c>
      <c r="F71" s="18">
        <v>3250</v>
      </c>
      <c r="G71" s="18">
        <v>1750</v>
      </c>
      <c r="H71" s="18">
        <v>2000</v>
      </c>
      <c r="I71" s="18">
        <v>1500</v>
      </c>
      <c r="O71" s="18">
        <v>8000</v>
      </c>
      <c r="AE71" s="18">
        <v>1750</v>
      </c>
      <c r="AG71" s="18">
        <v>1000</v>
      </c>
    </row>
    <row r="72" spans="1:90">
      <c r="A72" s="18" t="s">
        <v>1770</v>
      </c>
      <c r="B72" s="18" t="s">
        <v>1287</v>
      </c>
      <c r="C72" s="18" t="s">
        <v>1290</v>
      </c>
      <c r="D72" s="18" t="s">
        <v>1292</v>
      </c>
      <c r="E72" s="18" t="s">
        <v>1293</v>
      </c>
      <c r="F72" s="18">
        <v>3500</v>
      </c>
      <c r="G72" s="18">
        <v>1600</v>
      </c>
      <c r="H72" s="18">
        <v>2250</v>
      </c>
      <c r="I72" s="18">
        <v>1400</v>
      </c>
      <c r="AE72" s="18">
        <v>2500</v>
      </c>
    </row>
    <row r="73" spans="1:90">
      <c r="A73" s="18" t="s">
        <v>1771</v>
      </c>
      <c r="B73" s="18" t="s">
        <v>1287</v>
      </c>
      <c r="C73" s="18" t="s">
        <v>1290</v>
      </c>
      <c r="D73" s="18" t="s">
        <v>1292</v>
      </c>
      <c r="E73" s="18" t="s">
        <v>1293</v>
      </c>
      <c r="F73" s="18">
        <v>3750</v>
      </c>
      <c r="G73" s="18">
        <v>2000</v>
      </c>
      <c r="H73" s="18">
        <v>2500</v>
      </c>
      <c r="I73" s="18">
        <v>1800</v>
      </c>
      <c r="AE73" s="18">
        <v>1250</v>
      </c>
      <c r="AG73" s="18">
        <v>1250</v>
      </c>
    </row>
    <row r="74" spans="1:90">
      <c r="A74" s="18" t="s">
        <v>1774</v>
      </c>
      <c r="B74" s="18" t="s">
        <v>1777</v>
      </c>
      <c r="C74" s="18" t="s">
        <v>1780</v>
      </c>
      <c r="D74" s="18" t="s">
        <v>1781</v>
      </c>
      <c r="E74" s="18" t="s">
        <v>1782</v>
      </c>
      <c r="F74" s="18">
        <v>950</v>
      </c>
      <c r="G74" s="18">
        <v>1250</v>
      </c>
      <c r="I74" s="18">
        <v>500</v>
      </c>
      <c r="J74" s="18">
        <v>300</v>
      </c>
      <c r="K74" s="18">
        <v>4500</v>
      </c>
      <c r="L74" s="18">
        <v>5000</v>
      </c>
      <c r="M74" s="18">
        <v>2000</v>
      </c>
      <c r="N74" s="18">
        <v>1500</v>
      </c>
      <c r="O74" s="18">
        <v>8000</v>
      </c>
      <c r="P74" s="18">
        <v>100</v>
      </c>
      <c r="R74" s="18">
        <v>25000</v>
      </c>
      <c r="S74" s="18">
        <v>6000</v>
      </c>
      <c r="T74" s="18">
        <v>4500</v>
      </c>
      <c r="U74" s="18">
        <v>3500</v>
      </c>
      <c r="V74" s="18">
        <v>500</v>
      </c>
      <c r="W74" s="18">
        <v>150</v>
      </c>
      <c r="X74" s="18">
        <v>150</v>
      </c>
      <c r="Y74" s="18">
        <v>300</v>
      </c>
      <c r="Z74" s="18">
        <v>500</v>
      </c>
      <c r="AA74" s="18">
        <v>3100</v>
      </c>
      <c r="AB74" s="18">
        <v>3000</v>
      </c>
      <c r="AC74" s="18">
        <v>2000</v>
      </c>
      <c r="AD74" s="18">
        <v>2000</v>
      </c>
      <c r="AE74" s="18">
        <v>800</v>
      </c>
      <c r="AF74" s="18">
        <v>6000</v>
      </c>
      <c r="AG74" s="18">
        <v>500</v>
      </c>
      <c r="AI74" s="18">
        <v>750</v>
      </c>
      <c r="AL74" s="18">
        <v>750</v>
      </c>
      <c r="AO74" s="18">
        <v>750</v>
      </c>
      <c r="AR74" s="18">
        <v>1100</v>
      </c>
      <c r="AW74" s="18">
        <v>450</v>
      </c>
      <c r="BG74" s="18">
        <v>3000</v>
      </c>
      <c r="BH74" s="18">
        <v>2500</v>
      </c>
      <c r="BI74" s="18">
        <v>1800</v>
      </c>
      <c r="BJ74" s="18">
        <v>3250</v>
      </c>
      <c r="BK74" s="18">
        <v>500</v>
      </c>
      <c r="BM74" s="18">
        <v>550</v>
      </c>
      <c r="BP74" s="18">
        <v>1000</v>
      </c>
      <c r="BV74" s="18">
        <v>1550</v>
      </c>
      <c r="BZ74" s="18">
        <v>200</v>
      </c>
      <c r="CB74" s="18">
        <v>100</v>
      </c>
      <c r="CD74" s="18">
        <v>100</v>
      </c>
      <c r="CE74" s="18">
        <v>1000</v>
      </c>
      <c r="CH74" s="18">
        <v>100</v>
      </c>
      <c r="CI74" s="18">
        <v>650</v>
      </c>
      <c r="CJ74" s="18">
        <v>1000</v>
      </c>
      <c r="CK74" s="18">
        <v>500</v>
      </c>
      <c r="CL74" s="18">
        <v>500</v>
      </c>
    </row>
    <row r="75" spans="1:90">
      <c r="A75" s="18" t="s">
        <v>1793</v>
      </c>
      <c r="B75" s="18" t="s">
        <v>1777</v>
      </c>
      <c r="C75" s="18" t="s">
        <v>1780</v>
      </c>
      <c r="D75" s="18" t="s">
        <v>1781</v>
      </c>
      <c r="E75" s="18" t="s">
        <v>1782</v>
      </c>
      <c r="F75" s="18">
        <v>900</v>
      </c>
      <c r="G75" s="18">
        <v>1250</v>
      </c>
      <c r="I75" s="18">
        <v>500</v>
      </c>
      <c r="J75" s="18">
        <v>300</v>
      </c>
      <c r="K75" s="18">
        <v>5000</v>
      </c>
      <c r="L75" s="18">
        <v>5000</v>
      </c>
      <c r="M75" s="18">
        <v>2000</v>
      </c>
      <c r="N75" s="18">
        <v>1500</v>
      </c>
      <c r="O75" s="18">
        <v>7500</v>
      </c>
      <c r="P75" s="18">
        <v>100</v>
      </c>
      <c r="R75" s="18">
        <v>25000</v>
      </c>
      <c r="S75" s="18">
        <v>6000</v>
      </c>
      <c r="T75" s="18">
        <v>4500</v>
      </c>
      <c r="U75" s="18">
        <v>3500</v>
      </c>
      <c r="V75" s="18">
        <v>300</v>
      </c>
      <c r="W75" s="18">
        <v>100</v>
      </c>
      <c r="X75" s="18">
        <v>100</v>
      </c>
      <c r="Y75" s="18">
        <v>200</v>
      </c>
      <c r="Z75" s="18">
        <v>500</v>
      </c>
      <c r="AA75" s="18">
        <v>3000</v>
      </c>
      <c r="AB75" s="18">
        <v>3500</v>
      </c>
      <c r="AC75" s="18">
        <v>2000</v>
      </c>
      <c r="AD75" s="18">
        <v>2000</v>
      </c>
      <c r="AE75" s="18">
        <v>750</v>
      </c>
      <c r="AF75" s="18">
        <v>6000</v>
      </c>
      <c r="AG75" s="18">
        <v>450</v>
      </c>
      <c r="AI75" s="18">
        <v>750</v>
      </c>
      <c r="AL75" s="18">
        <v>750</v>
      </c>
      <c r="AO75" s="18">
        <v>750</v>
      </c>
      <c r="AR75" s="18">
        <v>1100</v>
      </c>
      <c r="AW75" s="18">
        <v>450</v>
      </c>
      <c r="BG75" s="18">
        <v>3000</v>
      </c>
      <c r="BH75" s="18">
        <v>2500</v>
      </c>
      <c r="BI75" s="18">
        <v>1350</v>
      </c>
      <c r="BJ75" s="18">
        <v>3250</v>
      </c>
      <c r="BK75" s="18">
        <v>500</v>
      </c>
      <c r="BM75" s="18">
        <v>1000</v>
      </c>
      <c r="BP75" s="18">
        <v>1100</v>
      </c>
      <c r="BV75" s="18">
        <v>1550</v>
      </c>
      <c r="BZ75" s="18">
        <v>200</v>
      </c>
      <c r="CB75" s="18">
        <v>100</v>
      </c>
      <c r="CD75" s="18">
        <v>200</v>
      </c>
      <c r="CE75" s="18">
        <v>1100</v>
      </c>
      <c r="CH75" s="18">
        <v>100</v>
      </c>
      <c r="CI75" s="18">
        <v>650</v>
      </c>
      <c r="CK75" s="18">
        <v>500</v>
      </c>
      <c r="CL75" s="18">
        <v>500</v>
      </c>
    </row>
    <row r="76" spans="1:90">
      <c r="A76" s="18" t="s">
        <v>1800</v>
      </c>
      <c r="B76" s="18" t="s">
        <v>1777</v>
      </c>
      <c r="C76" s="18" t="s">
        <v>1780</v>
      </c>
      <c r="D76" s="18" t="s">
        <v>1781</v>
      </c>
      <c r="E76" s="18" t="s">
        <v>1782</v>
      </c>
      <c r="F76" s="18">
        <v>750</v>
      </c>
      <c r="G76" s="18">
        <v>1250</v>
      </c>
      <c r="I76" s="18">
        <v>500</v>
      </c>
      <c r="J76" s="18">
        <v>300</v>
      </c>
      <c r="K76" s="18">
        <v>5000</v>
      </c>
      <c r="L76" s="18">
        <v>5000</v>
      </c>
      <c r="M76" s="18">
        <v>2000</v>
      </c>
      <c r="N76" s="18">
        <v>1500</v>
      </c>
      <c r="O76" s="18">
        <v>7500</v>
      </c>
      <c r="P76" s="18">
        <v>100</v>
      </c>
      <c r="R76" s="18">
        <v>25000</v>
      </c>
      <c r="S76" s="18">
        <v>6000</v>
      </c>
      <c r="T76" s="18">
        <v>4500</v>
      </c>
      <c r="U76" s="18">
        <v>3500</v>
      </c>
      <c r="V76" s="18">
        <v>300</v>
      </c>
      <c r="W76" s="18">
        <v>200</v>
      </c>
      <c r="Z76" s="18">
        <v>500</v>
      </c>
      <c r="AA76" s="18">
        <v>2500</v>
      </c>
      <c r="AB76" s="18">
        <v>3000</v>
      </c>
      <c r="AC76" s="18">
        <v>2000</v>
      </c>
      <c r="AD76" s="18">
        <v>2000</v>
      </c>
      <c r="AE76" s="18">
        <v>1000</v>
      </c>
      <c r="AF76" s="18">
        <v>6000</v>
      </c>
      <c r="AG76" s="18">
        <v>500</v>
      </c>
      <c r="AI76" s="18">
        <v>750</v>
      </c>
      <c r="AL76" s="18">
        <v>750</v>
      </c>
      <c r="AO76" s="18">
        <v>750</v>
      </c>
      <c r="AR76" s="18">
        <v>1100</v>
      </c>
      <c r="AT76" s="18">
        <v>400</v>
      </c>
      <c r="AW76" s="18">
        <v>450</v>
      </c>
      <c r="BG76" s="18">
        <v>3000</v>
      </c>
      <c r="BH76" s="18">
        <v>2500</v>
      </c>
      <c r="BI76" s="18">
        <v>1500</v>
      </c>
      <c r="BJ76" s="18">
        <v>3250</v>
      </c>
      <c r="BM76" s="18">
        <v>1000</v>
      </c>
      <c r="BP76" s="18">
        <v>1100</v>
      </c>
      <c r="BV76" s="18">
        <v>1500</v>
      </c>
      <c r="BZ76" s="18">
        <v>500</v>
      </c>
      <c r="CB76" s="18">
        <v>100</v>
      </c>
      <c r="CD76" s="18">
        <v>100</v>
      </c>
      <c r="CE76" s="18">
        <v>1100</v>
      </c>
      <c r="CH76" s="18">
        <v>100</v>
      </c>
      <c r="CI76" s="18">
        <v>650</v>
      </c>
      <c r="CJ76" s="18">
        <v>1000</v>
      </c>
      <c r="CK76" s="18">
        <v>500</v>
      </c>
      <c r="CL76" s="18">
        <v>500</v>
      </c>
    </row>
    <row r="77" spans="1:90">
      <c r="A77" s="18" t="s">
        <v>1809</v>
      </c>
      <c r="B77" s="18" t="s">
        <v>1777</v>
      </c>
      <c r="C77" s="18" t="s">
        <v>1780</v>
      </c>
      <c r="D77" s="18" t="s">
        <v>1781</v>
      </c>
      <c r="E77" s="18" t="s">
        <v>1782</v>
      </c>
      <c r="F77" s="18">
        <v>900</v>
      </c>
      <c r="G77" s="18">
        <v>1250</v>
      </c>
      <c r="I77" s="18">
        <v>500</v>
      </c>
      <c r="J77" s="18">
        <v>300</v>
      </c>
      <c r="K77" s="18">
        <v>5000</v>
      </c>
      <c r="L77" s="18">
        <v>5000</v>
      </c>
      <c r="M77" s="18">
        <v>2000</v>
      </c>
      <c r="N77" s="18">
        <v>1500</v>
      </c>
      <c r="O77" s="18">
        <v>7500</v>
      </c>
      <c r="P77" s="18">
        <v>100</v>
      </c>
      <c r="R77" s="18">
        <v>25000</v>
      </c>
      <c r="S77" s="18">
        <v>6000</v>
      </c>
      <c r="T77" s="18">
        <v>4500</v>
      </c>
      <c r="U77" s="18">
        <v>3500</v>
      </c>
      <c r="V77" s="18">
        <v>300</v>
      </c>
      <c r="W77" s="18">
        <v>200</v>
      </c>
      <c r="Z77" s="18">
        <v>500</v>
      </c>
      <c r="AA77" s="18">
        <v>2750</v>
      </c>
      <c r="AB77" s="18">
        <v>3250</v>
      </c>
      <c r="AC77" s="18">
        <v>2000</v>
      </c>
      <c r="AD77" s="18">
        <v>2000</v>
      </c>
      <c r="AE77" s="18">
        <v>750</v>
      </c>
      <c r="AF77" s="18">
        <v>6000</v>
      </c>
      <c r="AG77" s="18">
        <v>500</v>
      </c>
      <c r="AI77" s="18">
        <v>750</v>
      </c>
      <c r="AL77" s="18">
        <v>750</v>
      </c>
      <c r="AO77" s="18">
        <v>750</v>
      </c>
      <c r="AR77" s="18">
        <v>1000</v>
      </c>
      <c r="AT77" s="18">
        <v>400</v>
      </c>
      <c r="AW77" s="18">
        <v>450</v>
      </c>
      <c r="BG77" s="18">
        <v>3000</v>
      </c>
      <c r="BH77" s="18">
        <v>2500</v>
      </c>
      <c r="BI77" s="18">
        <v>1500</v>
      </c>
      <c r="BJ77" s="18">
        <v>3750</v>
      </c>
      <c r="BM77" s="18">
        <v>1000</v>
      </c>
      <c r="BP77" s="18">
        <v>1100</v>
      </c>
      <c r="BV77" s="18">
        <v>1500</v>
      </c>
      <c r="BZ77" s="18">
        <v>100</v>
      </c>
      <c r="CB77" s="18">
        <v>100</v>
      </c>
      <c r="CD77" s="18">
        <v>100</v>
      </c>
      <c r="CE77" s="18">
        <v>1100</v>
      </c>
      <c r="CH77" s="18">
        <v>100</v>
      </c>
      <c r="CI77" s="18">
        <v>650</v>
      </c>
      <c r="CJ77" s="18">
        <v>1000</v>
      </c>
      <c r="CK77" s="18">
        <v>500</v>
      </c>
      <c r="CL77" s="18">
        <v>500</v>
      </c>
    </row>
    <row r="78" spans="1:90">
      <c r="A78" s="18" t="s">
        <v>1816</v>
      </c>
      <c r="B78" s="18" t="s">
        <v>1777</v>
      </c>
      <c r="C78" s="18" t="s">
        <v>1821</v>
      </c>
      <c r="D78" s="18" t="s">
        <v>1781</v>
      </c>
      <c r="E78" s="18" t="s">
        <v>1822</v>
      </c>
      <c r="Q78" s="18">
        <v>15000</v>
      </c>
      <c r="R78" s="18">
        <v>28000</v>
      </c>
      <c r="S78" s="18">
        <v>35000</v>
      </c>
    </row>
    <row r="79" spans="1:90">
      <c r="A79" s="18" t="s">
        <v>1829</v>
      </c>
      <c r="B79" s="18" t="s">
        <v>1777</v>
      </c>
      <c r="C79" s="18" t="s">
        <v>1821</v>
      </c>
      <c r="D79" s="18" t="s">
        <v>1781</v>
      </c>
      <c r="E79" s="18" t="s">
        <v>1822</v>
      </c>
      <c r="G79" s="18">
        <v>5000</v>
      </c>
      <c r="H79" s="18">
        <v>7500</v>
      </c>
      <c r="Q79" s="18">
        <v>16000</v>
      </c>
      <c r="R79" s="18">
        <v>28000</v>
      </c>
      <c r="S79" s="18">
        <v>35000</v>
      </c>
      <c r="T79" s="18">
        <v>9500</v>
      </c>
      <c r="U79" s="18">
        <v>7500</v>
      </c>
    </row>
    <row r="80" spans="1:90">
      <c r="A80" s="18" t="s">
        <v>1835</v>
      </c>
      <c r="B80" s="18" t="s">
        <v>1777</v>
      </c>
      <c r="C80" s="18" t="s">
        <v>1821</v>
      </c>
      <c r="D80" s="18" t="s">
        <v>1781</v>
      </c>
      <c r="E80" s="18" t="s">
        <v>1822</v>
      </c>
      <c r="O80" s="18">
        <v>7000</v>
      </c>
      <c r="P80" s="18">
        <v>100</v>
      </c>
      <c r="CL80" s="18">
        <v>500</v>
      </c>
    </row>
    <row r="81" spans="1:90">
      <c r="A81" s="18" t="s">
        <v>1841</v>
      </c>
      <c r="B81" s="18" t="s">
        <v>1777</v>
      </c>
      <c r="C81" s="18" t="s">
        <v>1821</v>
      </c>
      <c r="D81" s="18" t="s">
        <v>1781</v>
      </c>
      <c r="E81" s="18" t="s">
        <v>1822</v>
      </c>
      <c r="F81" s="18">
        <v>1000</v>
      </c>
      <c r="T81" s="18">
        <v>5500</v>
      </c>
      <c r="U81" s="18">
        <v>4500</v>
      </c>
      <c r="W81" s="18">
        <v>150</v>
      </c>
      <c r="AA81" s="18">
        <v>1750</v>
      </c>
      <c r="AB81" s="18">
        <v>3000</v>
      </c>
      <c r="AG81" s="18">
        <v>200</v>
      </c>
    </row>
    <row r="82" spans="1:90">
      <c r="A82" s="18" t="s">
        <v>1846</v>
      </c>
      <c r="B82" s="18" t="s">
        <v>1777</v>
      </c>
      <c r="C82" s="18" t="s">
        <v>1821</v>
      </c>
      <c r="D82" s="18" t="s">
        <v>1781</v>
      </c>
      <c r="E82" s="18" t="s">
        <v>1822</v>
      </c>
      <c r="L82" s="18">
        <v>3000</v>
      </c>
      <c r="M82" s="18">
        <v>1500</v>
      </c>
      <c r="N82" s="18">
        <v>2000</v>
      </c>
      <c r="AE82" s="18">
        <v>1000</v>
      </c>
    </row>
    <row r="83" spans="1:90">
      <c r="A83" s="18" t="s">
        <v>1850</v>
      </c>
      <c r="B83" s="18" t="s">
        <v>1777</v>
      </c>
      <c r="C83" s="18" t="s">
        <v>1821</v>
      </c>
      <c r="D83" s="18" t="s">
        <v>1781</v>
      </c>
      <c r="E83" s="18" t="s">
        <v>1822</v>
      </c>
      <c r="F83" s="18">
        <v>1250</v>
      </c>
      <c r="G83" s="18">
        <v>5000</v>
      </c>
      <c r="K83" s="18">
        <v>6000</v>
      </c>
      <c r="V83" s="18">
        <v>2000</v>
      </c>
      <c r="W83" s="18">
        <v>200</v>
      </c>
      <c r="X83" s="18">
        <v>1200</v>
      </c>
      <c r="Y83" s="18">
        <v>1750</v>
      </c>
      <c r="Z83" s="18">
        <v>2750</v>
      </c>
      <c r="AD83" s="18">
        <v>5000</v>
      </c>
    </row>
    <row r="84" spans="1:90">
      <c r="A84" s="18" t="s">
        <v>1856</v>
      </c>
      <c r="B84" s="18" t="s">
        <v>1777</v>
      </c>
      <c r="C84" s="18" t="s">
        <v>1821</v>
      </c>
      <c r="D84" s="18" t="s">
        <v>1781</v>
      </c>
      <c r="E84" s="18" t="s">
        <v>1822</v>
      </c>
      <c r="K84" s="18">
        <v>5000</v>
      </c>
      <c r="L84" s="18">
        <v>3000</v>
      </c>
      <c r="AB84" s="18">
        <v>3000</v>
      </c>
      <c r="AG84" s="18">
        <v>200</v>
      </c>
    </row>
    <row r="85" spans="1:90">
      <c r="A85" s="18" t="s">
        <v>1860</v>
      </c>
      <c r="B85" s="18" t="s">
        <v>1777</v>
      </c>
      <c r="C85" s="18" t="s">
        <v>1821</v>
      </c>
      <c r="D85" s="18" t="s">
        <v>1781</v>
      </c>
      <c r="E85" s="18" t="s">
        <v>1822</v>
      </c>
      <c r="K85" s="18">
        <v>4500</v>
      </c>
      <c r="Q85" s="18">
        <v>15000</v>
      </c>
      <c r="R85" s="18">
        <v>28000</v>
      </c>
      <c r="S85" s="18">
        <v>35000</v>
      </c>
    </row>
    <row r="86" spans="1:90">
      <c r="A86" s="18" t="s">
        <v>1865</v>
      </c>
      <c r="B86" s="18" t="s">
        <v>1777</v>
      </c>
      <c r="C86" s="18" t="s">
        <v>1821</v>
      </c>
      <c r="D86" s="18" t="s">
        <v>1781</v>
      </c>
      <c r="E86" s="18" t="s">
        <v>1822</v>
      </c>
      <c r="AB86" s="18">
        <v>3000</v>
      </c>
    </row>
    <row r="87" spans="1:90">
      <c r="A87" s="18" t="s">
        <v>1868</v>
      </c>
      <c r="B87" s="18" t="s">
        <v>1777</v>
      </c>
      <c r="C87" s="18" t="s">
        <v>1821</v>
      </c>
      <c r="D87" s="18" t="s">
        <v>1781</v>
      </c>
      <c r="E87" s="18" t="s">
        <v>1822</v>
      </c>
      <c r="I87" s="18">
        <v>300</v>
      </c>
      <c r="J87" s="18">
        <v>500</v>
      </c>
      <c r="K87" s="18">
        <v>5000</v>
      </c>
      <c r="AE87" s="18">
        <v>1250</v>
      </c>
    </row>
    <row r="88" spans="1:90">
      <c r="A88" s="18" t="s">
        <v>1872</v>
      </c>
      <c r="B88" s="18" t="s">
        <v>1777</v>
      </c>
      <c r="C88" s="18" t="s">
        <v>1821</v>
      </c>
      <c r="D88" s="18" t="s">
        <v>1781</v>
      </c>
      <c r="E88" s="18" t="s">
        <v>1822</v>
      </c>
      <c r="O88" s="18">
        <v>7000</v>
      </c>
      <c r="P88" s="18">
        <v>100</v>
      </c>
      <c r="CL88" s="18">
        <v>500</v>
      </c>
    </row>
    <row r="89" spans="1:90">
      <c r="A89" s="18" t="s">
        <v>1874</v>
      </c>
      <c r="B89" s="18" t="s">
        <v>1777</v>
      </c>
      <c r="C89" s="18" t="s">
        <v>1821</v>
      </c>
      <c r="D89" s="18" t="s">
        <v>1781</v>
      </c>
      <c r="E89" s="18" t="s">
        <v>1822</v>
      </c>
      <c r="F89" s="18">
        <v>1000</v>
      </c>
      <c r="T89" s="18">
        <v>5500</v>
      </c>
      <c r="U89" s="18">
        <v>4000</v>
      </c>
      <c r="W89" s="18">
        <v>150</v>
      </c>
      <c r="AA89" s="18">
        <v>2250</v>
      </c>
    </row>
    <row r="90" spans="1:90">
      <c r="A90" s="18" t="s">
        <v>1878</v>
      </c>
      <c r="B90" s="18" t="s">
        <v>1777</v>
      </c>
      <c r="C90" s="18" t="s">
        <v>1821</v>
      </c>
      <c r="D90" s="18" t="s">
        <v>1781</v>
      </c>
      <c r="E90" s="18" t="s">
        <v>1822</v>
      </c>
      <c r="K90" s="18">
        <v>5000</v>
      </c>
      <c r="L90" s="18">
        <v>3000</v>
      </c>
      <c r="AG90" s="18">
        <v>200</v>
      </c>
    </row>
    <row r="91" spans="1:90">
      <c r="A91" s="18" t="s">
        <v>1880</v>
      </c>
      <c r="B91" s="18" t="s">
        <v>1777</v>
      </c>
      <c r="C91" s="18" t="s">
        <v>1821</v>
      </c>
      <c r="D91" s="18" t="s">
        <v>1781</v>
      </c>
      <c r="E91" s="18" t="s">
        <v>1822</v>
      </c>
      <c r="L91" s="18">
        <v>3000</v>
      </c>
      <c r="M91" s="18">
        <v>1500</v>
      </c>
      <c r="N91" s="18">
        <v>2000</v>
      </c>
      <c r="AE91" s="18">
        <v>1000</v>
      </c>
    </row>
    <row r="92" spans="1:90">
      <c r="A92" s="18" t="s">
        <v>1882</v>
      </c>
      <c r="B92" s="18" t="s">
        <v>1777</v>
      </c>
      <c r="C92" s="18" t="s">
        <v>1821</v>
      </c>
      <c r="D92" s="18" t="s">
        <v>1781</v>
      </c>
      <c r="E92" s="18" t="s">
        <v>1822</v>
      </c>
      <c r="F92" s="18">
        <v>800</v>
      </c>
      <c r="I92" s="18">
        <v>500</v>
      </c>
      <c r="J92" s="18">
        <v>300</v>
      </c>
      <c r="K92" s="18">
        <v>12500</v>
      </c>
      <c r="O92" s="18">
        <v>9000</v>
      </c>
      <c r="P92" s="18">
        <v>100</v>
      </c>
      <c r="T92" s="18">
        <v>5500</v>
      </c>
      <c r="U92" s="18">
        <v>4000</v>
      </c>
      <c r="W92" s="18">
        <v>125</v>
      </c>
      <c r="AA92" s="18">
        <v>2000</v>
      </c>
      <c r="AB92" s="18">
        <v>3500</v>
      </c>
      <c r="AC92" s="18">
        <v>4000</v>
      </c>
      <c r="AE92" s="18">
        <v>800</v>
      </c>
      <c r="AG92" s="18">
        <v>250</v>
      </c>
    </row>
    <row r="93" spans="1:90">
      <c r="A93" s="18" t="s">
        <v>1890</v>
      </c>
      <c r="B93" s="18" t="s">
        <v>1893</v>
      </c>
      <c r="C93" s="18" t="s">
        <v>1896</v>
      </c>
      <c r="D93" s="18" t="s">
        <v>1897</v>
      </c>
      <c r="E93" s="18" t="s">
        <v>1898</v>
      </c>
      <c r="K93" s="18">
        <v>5000</v>
      </c>
      <c r="L93" s="18">
        <v>2000</v>
      </c>
      <c r="M93" s="18">
        <v>1000</v>
      </c>
      <c r="N93" s="18">
        <v>2000</v>
      </c>
    </row>
    <row r="94" spans="1:90">
      <c r="A94" s="18" t="s">
        <v>1901</v>
      </c>
      <c r="B94" s="18" t="s">
        <v>1893</v>
      </c>
      <c r="C94" s="18" t="s">
        <v>1896</v>
      </c>
      <c r="D94" s="18" t="s">
        <v>1897</v>
      </c>
      <c r="E94" s="18" t="s">
        <v>1898</v>
      </c>
      <c r="F94" s="18">
        <v>1000</v>
      </c>
      <c r="I94" s="18">
        <v>500</v>
      </c>
      <c r="J94" s="18">
        <v>300</v>
      </c>
    </row>
    <row r="95" spans="1:90">
      <c r="A95" s="18" t="s">
        <v>1902</v>
      </c>
      <c r="B95" s="18" t="s">
        <v>1893</v>
      </c>
      <c r="C95" s="18" t="s">
        <v>1896</v>
      </c>
      <c r="D95" s="18" t="s">
        <v>1897</v>
      </c>
      <c r="E95" s="18" t="s">
        <v>1898</v>
      </c>
      <c r="F95" s="18">
        <v>1100</v>
      </c>
      <c r="I95" s="18">
        <v>450</v>
      </c>
      <c r="J95" s="18">
        <v>275</v>
      </c>
    </row>
    <row r="96" spans="1:90">
      <c r="A96" s="18" t="s">
        <v>1904</v>
      </c>
      <c r="B96" s="18" t="s">
        <v>1893</v>
      </c>
      <c r="C96" s="18" t="s">
        <v>1896</v>
      </c>
      <c r="D96" s="18" t="s">
        <v>1897</v>
      </c>
      <c r="E96" s="18" t="s">
        <v>1898</v>
      </c>
      <c r="I96" s="18">
        <v>450</v>
      </c>
      <c r="J96" s="18">
        <v>300</v>
      </c>
      <c r="R96" s="18">
        <v>28000</v>
      </c>
      <c r="S96" s="18">
        <v>29000</v>
      </c>
    </row>
    <row r="97" spans="1:90">
      <c r="A97" s="18" t="s">
        <v>1905</v>
      </c>
      <c r="B97" s="18" t="s">
        <v>1893</v>
      </c>
      <c r="C97" s="18" t="s">
        <v>1896</v>
      </c>
      <c r="D97" s="18" t="s">
        <v>1897</v>
      </c>
      <c r="E97" s="18" t="s">
        <v>1898</v>
      </c>
      <c r="F97" s="18">
        <v>1100</v>
      </c>
      <c r="I97" s="18">
        <v>475</v>
      </c>
      <c r="J97" s="18">
        <v>300</v>
      </c>
    </row>
    <row r="98" spans="1:90">
      <c r="A98" s="18" t="s">
        <v>1906</v>
      </c>
      <c r="B98" s="18" t="s">
        <v>1893</v>
      </c>
      <c r="C98" s="18" t="s">
        <v>1896</v>
      </c>
      <c r="D98" s="18" t="s">
        <v>1897</v>
      </c>
      <c r="E98" s="18" t="s">
        <v>1898</v>
      </c>
      <c r="K98" s="18">
        <v>5500</v>
      </c>
      <c r="L98" s="18">
        <v>5000</v>
      </c>
      <c r="M98" s="18">
        <v>1000</v>
      </c>
      <c r="N98" s="18">
        <v>1500</v>
      </c>
    </row>
    <row r="99" spans="1:90">
      <c r="A99" s="18" t="s">
        <v>1909</v>
      </c>
      <c r="B99" s="18" t="s">
        <v>1893</v>
      </c>
      <c r="C99" s="18" t="s">
        <v>1896</v>
      </c>
      <c r="D99" s="18" t="s">
        <v>1897</v>
      </c>
      <c r="E99" s="18" t="s">
        <v>1898</v>
      </c>
      <c r="K99" s="18">
        <v>7000</v>
      </c>
      <c r="L99" s="18">
        <v>5000</v>
      </c>
      <c r="M99" s="18">
        <v>1000</v>
      </c>
      <c r="N99" s="18">
        <v>1750</v>
      </c>
    </row>
    <row r="100" spans="1:90">
      <c r="A100" s="18" t="s">
        <v>1910</v>
      </c>
      <c r="B100" s="18" t="s">
        <v>1893</v>
      </c>
      <c r="C100" s="18" t="s">
        <v>1896</v>
      </c>
      <c r="D100" s="18" t="s">
        <v>1897</v>
      </c>
      <c r="E100" s="18" t="s">
        <v>1898</v>
      </c>
      <c r="K100" s="18">
        <v>5000</v>
      </c>
      <c r="L100" s="18">
        <v>5000</v>
      </c>
      <c r="M100" s="18">
        <v>1000</v>
      </c>
      <c r="N100" s="18">
        <v>2000</v>
      </c>
    </row>
    <row r="101" spans="1:90">
      <c r="A101" s="18" t="s">
        <v>1912</v>
      </c>
      <c r="B101" s="18" t="s">
        <v>1893</v>
      </c>
      <c r="C101" s="18" t="s">
        <v>1896</v>
      </c>
      <c r="D101" s="18" t="s">
        <v>1897</v>
      </c>
      <c r="E101" s="18" t="s">
        <v>1898</v>
      </c>
      <c r="F101" s="18">
        <v>1000</v>
      </c>
      <c r="T101" s="18">
        <v>7000</v>
      </c>
      <c r="U101" s="18">
        <v>6000</v>
      </c>
      <c r="V101" s="18">
        <v>400</v>
      </c>
      <c r="W101" s="18">
        <v>150</v>
      </c>
      <c r="Y101" s="18">
        <v>600</v>
      </c>
      <c r="Z101" s="18">
        <v>800</v>
      </c>
      <c r="AA101" s="18">
        <v>1250</v>
      </c>
      <c r="AB101" s="18">
        <v>3000</v>
      </c>
    </row>
    <row r="102" spans="1:90">
      <c r="A102" s="18" t="s">
        <v>1917</v>
      </c>
      <c r="B102" s="18" t="s">
        <v>1893</v>
      </c>
      <c r="C102" s="18" t="s">
        <v>1896</v>
      </c>
      <c r="D102" s="18" t="s">
        <v>1897</v>
      </c>
      <c r="E102" s="18" t="s">
        <v>1898</v>
      </c>
      <c r="F102" s="18">
        <v>1000</v>
      </c>
      <c r="T102" s="18">
        <v>7500</v>
      </c>
      <c r="U102" s="18">
        <v>6250</v>
      </c>
      <c r="V102" s="18">
        <v>450</v>
      </c>
      <c r="W102" s="18">
        <v>150</v>
      </c>
      <c r="Y102" s="18">
        <v>650</v>
      </c>
      <c r="Z102" s="18">
        <v>850</v>
      </c>
      <c r="AA102" s="18">
        <v>1500</v>
      </c>
      <c r="AB102" s="18">
        <v>3200</v>
      </c>
    </row>
    <row r="103" spans="1:90">
      <c r="A103" s="18" t="s">
        <v>1920</v>
      </c>
      <c r="B103" s="18" t="s">
        <v>1893</v>
      </c>
      <c r="C103" s="18" t="s">
        <v>1896</v>
      </c>
      <c r="D103" s="18" t="s">
        <v>1897</v>
      </c>
      <c r="E103" s="18" t="s">
        <v>1898</v>
      </c>
      <c r="T103" s="18">
        <v>7500</v>
      </c>
      <c r="U103" s="18">
        <v>6250</v>
      </c>
      <c r="V103" s="18">
        <v>450</v>
      </c>
      <c r="W103" s="18">
        <v>150</v>
      </c>
      <c r="Y103" s="18">
        <v>600</v>
      </c>
      <c r="Z103" s="18">
        <v>800</v>
      </c>
      <c r="AA103" s="18">
        <v>1500</v>
      </c>
      <c r="AB103" s="18">
        <v>3000</v>
      </c>
    </row>
    <row r="104" spans="1:90">
      <c r="A104" s="18" t="s">
        <v>1921</v>
      </c>
      <c r="B104" s="18" t="s">
        <v>1893</v>
      </c>
      <c r="C104" s="18" t="s">
        <v>1896</v>
      </c>
      <c r="D104" s="18" t="s">
        <v>1897</v>
      </c>
      <c r="E104" s="18" t="s">
        <v>1898</v>
      </c>
      <c r="T104" s="18">
        <v>7500</v>
      </c>
      <c r="U104" s="18">
        <v>10000</v>
      </c>
      <c r="V104" s="18">
        <v>400</v>
      </c>
      <c r="W104" s="18">
        <v>150</v>
      </c>
      <c r="Y104" s="18">
        <v>650</v>
      </c>
      <c r="Z104" s="18">
        <v>850</v>
      </c>
      <c r="AA104" s="18">
        <v>1500</v>
      </c>
      <c r="AB104" s="18">
        <v>3000</v>
      </c>
    </row>
    <row r="105" spans="1:90">
      <c r="A105" s="18" t="s">
        <v>1922</v>
      </c>
      <c r="B105" s="18" t="s">
        <v>1893</v>
      </c>
      <c r="C105" s="18" t="s">
        <v>1896</v>
      </c>
      <c r="D105" s="18" t="s">
        <v>1897</v>
      </c>
      <c r="E105" s="18" t="s">
        <v>1898</v>
      </c>
      <c r="AC105" s="18">
        <v>2500</v>
      </c>
      <c r="AD105" s="18">
        <v>2500</v>
      </c>
      <c r="AE105" s="18">
        <v>1500</v>
      </c>
      <c r="AF105" s="18">
        <v>6500</v>
      </c>
      <c r="AG105" s="18">
        <v>200</v>
      </c>
    </row>
    <row r="106" spans="1:90">
      <c r="A106" s="18" t="s">
        <v>1925</v>
      </c>
      <c r="B106" s="18" t="s">
        <v>1893</v>
      </c>
      <c r="C106" s="18" t="s">
        <v>1896</v>
      </c>
      <c r="D106" s="18" t="s">
        <v>1897</v>
      </c>
      <c r="E106" s="18" t="s">
        <v>1898</v>
      </c>
      <c r="AC106" s="18">
        <v>2500</v>
      </c>
      <c r="AD106" s="18">
        <v>2500</v>
      </c>
      <c r="AE106" s="18">
        <v>1500</v>
      </c>
      <c r="AF106" s="18">
        <v>6250</v>
      </c>
      <c r="AG106" s="18">
        <v>200</v>
      </c>
    </row>
    <row r="107" spans="1:90">
      <c r="A107" s="18" t="s">
        <v>1927</v>
      </c>
      <c r="B107" s="18" t="s">
        <v>1893</v>
      </c>
      <c r="C107" s="18" t="s">
        <v>1896</v>
      </c>
      <c r="D107" s="18" t="s">
        <v>1897</v>
      </c>
      <c r="E107" s="18" t="s">
        <v>1898</v>
      </c>
      <c r="AC107" s="18">
        <v>2500</v>
      </c>
      <c r="AD107" s="18">
        <v>2500</v>
      </c>
      <c r="AE107" s="18">
        <v>1500</v>
      </c>
      <c r="AF107" s="18">
        <v>7000</v>
      </c>
      <c r="AG107" s="18">
        <v>200</v>
      </c>
    </row>
    <row r="108" spans="1:90">
      <c r="A108" s="18" t="s">
        <v>1928</v>
      </c>
      <c r="B108" s="18" t="s">
        <v>1893</v>
      </c>
      <c r="C108" s="18" t="s">
        <v>1896</v>
      </c>
      <c r="D108" s="18" t="s">
        <v>1897</v>
      </c>
      <c r="E108" s="18" t="s">
        <v>1898</v>
      </c>
      <c r="AC108" s="18">
        <v>2750</v>
      </c>
      <c r="AD108" s="18">
        <v>2500</v>
      </c>
      <c r="AE108" s="18">
        <v>1500</v>
      </c>
      <c r="AF108" s="18">
        <v>6500</v>
      </c>
      <c r="AG108" s="18">
        <v>200</v>
      </c>
    </row>
    <row r="109" spans="1:90">
      <c r="A109" s="18" t="s">
        <v>1930</v>
      </c>
      <c r="B109" s="18" t="s">
        <v>1893</v>
      </c>
      <c r="C109" s="18" t="s">
        <v>1896</v>
      </c>
      <c r="D109" s="18" t="s">
        <v>1897</v>
      </c>
      <c r="E109" s="18" t="s">
        <v>1898</v>
      </c>
      <c r="O109" s="18">
        <v>7000</v>
      </c>
      <c r="P109" s="18">
        <v>200</v>
      </c>
      <c r="R109" s="18">
        <v>32500</v>
      </c>
      <c r="S109" s="18">
        <v>32500</v>
      </c>
    </row>
    <row r="110" spans="1:90">
      <c r="A110" s="18" t="s">
        <v>1932</v>
      </c>
      <c r="B110" s="18" t="s">
        <v>1893</v>
      </c>
      <c r="C110" s="18" t="s">
        <v>1896</v>
      </c>
      <c r="D110" s="18" t="s">
        <v>1897</v>
      </c>
      <c r="E110" s="18" t="s">
        <v>1898</v>
      </c>
      <c r="O110" s="18">
        <v>7500</v>
      </c>
      <c r="P110" s="18">
        <v>200</v>
      </c>
      <c r="R110" s="18">
        <v>31500</v>
      </c>
      <c r="S110" s="18">
        <v>37500</v>
      </c>
    </row>
    <row r="111" spans="1:90">
      <c r="A111" s="18" t="s">
        <v>1933</v>
      </c>
      <c r="B111" s="18" t="s">
        <v>1893</v>
      </c>
      <c r="C111" s="18" t="s">
        <v>1896</v>
      </c>
      <c r="D111" s="18" t="s">
        <v>1897</v>
      </c>
      <c r="E111" s="18" t="s">
        <v>1898</v>
      </c>
      <c r="O111" s="18">
        <v>8000</v>
      </c>
      <c r="P111" s="18">
        <v>200</v>
      </c>
      <c r="R111" s="18">
        <v>32000</v>
      </c>
      <c r="S111" s="18">
        <v>37000</v>
      </c>
    </row>
    <row r="112" spans="1:90">
      <c r="A112" s="18" t="s">
        <v>1935</v>
      </c>
      <c r="B112" s="18" t="s">
        <v>1893</v>
      </c>
      <c r="C112" s="18" t="s">
        <v>1896</v>
      </c>
      <c r="D112" s="18" t="s">
        <v>1897</v>
      </c>
      <c r="E112" s="18" t="s">
        <v>1898</v>
      </c>
      <c r="O112" s="18">
        <v>7500</v>
      </c>
      <c r="P112" s="18">
        <v>200</v>
      </c>
      <c r="CL112" s="18">
        <v>500</v>
      </c>
    </row>
    <row r="113" spans="1:90">
      <c r="A113" s="18" t="s">
        <v>1936</v>
      </c>
      <c r="B113" s="18" t="s">
        <v>1777</v>
      </c>
      <c r="C113" s="18" t="s">
        <v>1821</v>
      </c>
      <c r="D113" s="18" t="s">
        <v>1781</v>
      </c>
      <c r="E113" s="18" t="s">
        <v>1822</v>
      </c>
      <c r="M113" s="18">
        <v>1000</v>
      </c>
      <c r="N113" s="18">
        <v>2500</v>
      </c>
      <c r="V113" s="18">
        <v>800</v>
      </c>
      <c r="X113" s="18">
        <v>1000</v>
      </c>
      <c r="Y113" s="18">
        <v>1000</v>
      </c>
      <c r="Z113" s="18">
        <v>1250</v>
      </c>
      <c r="AA113" s="18">
        <v>2000</v>
      </c>
      <c r="AC113" s="18">
        <v>1500</v>
      </c>
      <c r="AD113" s="18">
        <v>1750</v>
      </c>
      <c r="AE113" s="18">
        <v>750</v>
      </c>
      <c r="AF113" s="18">
        <v>4500</v>
      </c>
    </row>
    <row r="114" spans="1:90">
      <c r="A114" s="18" t="s">
        <v>1941</v>
      </c>
      <c r="B114" s="18" t="s">
        <v>1777</v>
      </c>
      <c r="C114" s="18" t="s">
        <v>1821</v>
      </c>
      <c r="D114" s="18" t="s">
        <v>1781</v>
      </c>
      <c r="E114" s="18" t="s">
        <v>1822</v>
      </c>
      <c r="X114" s="18">
        <v>650</v>
      </c>
      <c r="Y114" s="18">
        <v>1250</v>
      </c>
      <c r="Z114" s="18">
        <v>2250</v>
      </c>
      <c r="AA114" s="18">
        <v>2000</v>
      </c>
    </row>
    <row r="115" spans="1:90">
      <c r="A115" s="18" t="s">
        <v>1944</v>
      </c>
      <c r="B115" s="18" t="s">
        <v>1777</v>
      </c>
      <c r="C115" s="18" t="s">
        <v>1821</v>
      </c>
      <c r="D115" s="18" t="s">
        <v>1781</v>
      </c>
      <c r="E115" s="18" t="s">
        <v>1822</v>
      </c>
      <c r="I115" s="18">
        <v>500</v>
      </c>
      <c r="J115" s="18">
        <v>350</v>
      </c>
    </row>
    <row r="116" spans="1:90">
      <c r="A116" s="18" t="s">
        <v>1947</v>
      </c>
      <c r="B116" s="18" t="s">
        <v>1777</v>
      </c>
      <c r="C116" s="18" t="s">
        <v>1821</v>
      </c>
      <c r="D116" s="18" t="s">
        <v>1781</v>
      </c>
      <c r="E116" s="18" t="s">
        <v>1822</v>
      </c>
      <c r="O116" s="18">
        <v>7500</v>
      </c>
      <c r="P116" s="18">
        <v>100</v>
      </c>
      <c r="CL116" s="18">
        <v>250</v>
      </c>
    </row>
    <row r="117" spans="1:90">
      <c r="A117" s="18" t="s">
        <v>1948</v>
      </c>
      <c r="B117" s="18" t="s">
        <v>1777</v>
      </c>
      <c r="C117" s="18" t="s">
        <v>1821</v>
      </c>
      <c r="D117" s="18" t="s">
        <v>1781</v>
      </c>
      <c r="E117" s="18" t="s">
        <v>1822</v>
      </c>
      <c r="R117" s="18">
        <v>28000</v>
      </c>
      <c r="S117" s="18">
        <v>35000</v>
      </c>
    </row>
    <row r="118" spans="1:90">
      <c r="A118" s="18" t="s">
        <v>1949</v>
      </c>
      <c r="B118" s="18" t="s">
        <v>1777</v>
      </c>
      <c r="C118" s="18" t="s">
        <v>1821</v>
      </c>
      <c r="D118" s="18" t="s">
        <v>1781</v>
      </c>
      <c r="E118" s="18" t="s">
        <v>1822</v>
      </c>
      <c r="M118" s="18">
        <v>1250</v>
      </c>
      <c r="N118" s="18">
        <v>2500</v>
      </c>
      <c r="AE118" s="18">
        <v>1250</v>
      </c>
    </row>
    <row r="119" spans="1:90">
      <c r="A119" s="18" t="s">
        <v>1950</v>
      </c>
      <c r="B119" s="18" t="s">
        <v>1777</v>
      </c>
      <c r="C119" s="18" t="s">
        <v>1821</v>
      </c>
      <c r="D119" s="18" t="s">
        <v>1781</v>
      </c>
      <c r="E119" s="18" t="s">
        <v>1822</v>
      </c>
      <c r="AC119" s="18">
        <v>3500</v>
      </c>
      <c r="AD119" s="18">
        <v>5000</v>
      </c>
      <c r="AF119" s="18">
        <v>3000</v>
      </c>
    </row>
    <row r="120" spans="1:90">
      <c r="A120" s="18" t="s">
        <v>1953</v>
      </c>
      <c r="B120" s="18" t="s">
        <v>1777</v>
      </c>
      <c r="C120" s="18" t="s">
        <v>1821</v>
      </c>
      <c r="D120" s="18" t="s">
        <v>1781</v>
      </c>
      <c r="E120" s="18" t="s">
        <v>1822</v>
      </c>
      <c r="U120" s="18">
        <v>3500</v>
      </c>
      <c r="V120" s="18">
        <v>2000</v>
      </c>
      <c r="X120" s="18">
        <v>750</v>
      </c>
      <c r="Y120" s="18">
        <v>1250</v>
      </c>
      <c r="Z120" s="18">
        <v>2000</v>
      </c>
    </row>
    <row r="121" spans="1:90">
      <c r="A121" s="18" t="s">
        <v>1957</v>
      </c>
      <c r="B121" s="18" t="s">
        <v>1777</v>
      </c>
      <c r="C121" s="18" t="s">
        <v>1821</v>
      </c>
      <c r="D121" s="18" t="s">
        <v>1781</v>
      </c>
      <c r="E121" s="18" t="s">
        <v>1822</v>
      </c>
      <c r="I121" s="18">
        <v>500</v>
      </c>
      <c r="J121" s="18">
        <v>350</v>
      </c>
      <c r="AG121" s="18">
        <v>200</v>
      </c>
    </row>
    <row r="122" spans="1:90">
      <c r="A122" s="18" t="s">
        <v>1959</v>
      </c>
      <c r="B122" s="18" t="s">
        <v>1777</v>
      </c>
      <c r="C122" s="18" t="s">
        <v>1821</v>
      </c>
      <c r="D122" s="18" t="s">
        <v>1781</v>
      </c>
      <c r="E122" s="18" t="s">
        <v>1822</v>
      </c>
      <c r="CL122" s="18">
        <v>250</v>
      </c>
    </row>
    <row r="123" spans="1:90">
      <c r="A123" s="18" t="s">
        <v>1961</v>
      </c>
      <c r="B123" s="18" t="s">
        <v>1777</v>
      </c>
      <c r="C123" s="18" t="s">
        <v>1821</v>
      </c>
      <c r="D123" s="18" t="s">
        <v>1781</v>
      </c>
      <c r="E123" s="18" t="s">
        <v>1822</v>
      </c>
      <c r="V123" s="18">
        <v>2000</v>
      </c>
      <c r="AF123" s="18">
        <v>3000</v>
      </c>
    </row>
    <row r="124" spans="1:90">
      <c r="A124" s="18" t="s">
        <v>1965</v>
      </c>
      <c r="B124" s="18" t="s">
        <v>1777</v>
      </c>
      <c r="C124" s="18" t="s">
        <v>1821</v>
      </c>
      <c r="D124" s="18" t="s">
        <v>1781</v>
      </c>
      <c r="E124" s="18" t="s">
        <v>1822</v>
      </c>
      <c r="AC124" s="18">
        <v>2500</v>
      </c>
      <c r="AD124" s="18">
        <v>5000</v>
      </c>
    </row>
    <row r="125" spans="1:90">
      <c r="A125" s="18" t="s">
        <v>1969</v>
      </c>
      <c r="B125" s="18" t="s">
        <v>1777</v>
      </c>
      <c r="C125" s="18" t="s">
        <v>1821</v>
      </c>
      <c r="D125" s="18" t="s">
        <v>1781</v>
      </c>
      <c r="E125" s="18" t="s">
        <v>1822</v>
      </c>
      <c r="AC125" s="18">
        <v>2500</v>
      </c>
      <c r="AF125" s="18">
        <v>4000</v>
      </c>
    </row>
    <row r="126" spans="1:90">
      <c r="A126" s="18" t="s">
        <v>1970</v>
      </c>
      <c r="B126" s="18" t="s">
        <v>1555</v>
      </c>
      <c r="C126" s="18" t="s">
        <v>1557</v>
      </c>
      <c r="D126" s="18" t="s">
        <v>1558</v>
      </c>
      <c r="E126" s="18" t="s">
        <v>1559</v>
      </c>
      <c r="F126" s="18">
        <v>1150</v>
      </c>
      <c r="G126" s="18">
        <v>4000</v>
      </c>
      <c r="H126" s="18">
        <v>4500</v>
      </c>
      <c r="I126" s="18">
        <v>500</v>
      </c>
      <c r="J126" s="18">
        <v>350</v>
      </c>
      <c r="K126" s="18">
        <v>7500</v>
      </c>
      <c r="L126" s="18">
        <v>15000</v>
      </c>
      <c r="M126" s="18">
        <v>1000</v>
      </c>
      <c r="N126" s="18">
        <v>3500</v>
      </c>
      <c r="T126" s="18">
        <v>8000</v>
      </c>
      <c r="U126" s="18">
        <v>6400</v>
      </c>
      <c r="V126" s="18">
        <v>1400</v>
      </c>
      <c r="W126" s="18">
        <v>150</v>
      </c>
      <c r="AA126" s="18">
        <v>1500</v>
      </c>
    </row>
    <row r="127" spans="1:90">
      <c r="A127" s="18" t="s">
        <v>1984</v>
      </c>
      <c r="B127" s="18" t="s">
        <v>1555</v>
      </c>
      <c r="C127" s="18" t="s">
        <v>1557</v>
      </c>
      <c r="D127" s="18" t="s">
        <v>1558</v>
      </c>
      <c r="E127" s="18" t="s">
        <v>1559</v>
      </c>
      <c r="F127" s="18">
        <v>1250</v>
      </c>
      <c r="G127" s="18">
        <v>4500</v>
      </c>
      <c r="H127" s="18">
        <v>5000</v>
      </c>
      <c r="I127" s="18">
        <v>500</v>
      </c>
      <c r="J127" s="18">
        <v>350</v>
      </c>
      <c r="K127" s="18">
        <v>3500</v>
      </c>
      <c r="L127" s="18">
        <v>15000</v>
      </c>
      <c r="M127" s="18">
        <v>1500</v>
      </c>
      <c r="N127" s="18">
        <v>2500</v>
      </c>
      <c r="O127" s="18">
        <v>5000</v>
      </c>
      <c r="P127" s="18">
        <v>100</v>
      </c>
      <c r="T127" s="18">
        <v>8500</v>
      </c>
      <c r="U127" s="18">
        <v>7000</v>
      </c>
      <c r="V127" s="18">
        <v>2000</v>
      </c>
      <c r="W127" s="18">
        <v>150</v>
      </c>
      <c r="X127" s="18">
        <v>750</v>
      </c>
      <c r="Y127" s="18">
        <v>1000</v>
      </c>
      <c r="Z127" s="18">
        <v>1500</v>
      </c>
      <c r="AA127" s="18">
        <v>2000</v>
      </c>
      <c r="AB127" s="18">
        <v>3500</v>
      </c>
      <c r="AC127" s="18">
        <v>3000</v>
      </c>
      <c r="AD127" s="18">
        <v>3500</v>
      </c>
      <c r="AE127" s="18">
        <v>7000</v>
      </c>
      <c r="AF127" s="18">
        <v>6500</v>
      </c>
      <c r="AG127" s="18">
        <v>500</v>
      </c>
      <c r="CL127" s="18">
        <v>200</v>
      </c>
    </row>
    <row r="128" spans="1:90">
      <c r="A128" s="18" t="s">
        <v>1998</v>
      </c>
      <c r="B128" s="18" t="s">
        <v>1555</v>
      </c>
      <c r="C128" s="18" t="s">
        <v>1557</v>
      </c>
      <c r="D128" s="18" t="s">
        <v>1558</v>
      </c>
      <c r="E128" s="18" t="s">
        <v>1559</v>
      </c>
      <c r="F128" s="18">
        <v>1500</v>
      </c>
      <c r="G128" s="18">
        <v>4500</v>
      </c>
      <c r="H128" s="18">
        <v>5000</v>
      </c>
      <c r="I128" s="18">
        <v>500</v>
      </c>
      <c r="J128" s="18">
        <v>350</v>
      </c>
      <c r="K128" s="18">
        <v>7000</v>
      </c>
      <c r="L128" s="18">
        <v>15000</v>
      </c>
      <c r="M128" s="18">
        <v>1000</v>
      </c>
      <c r="N128" s="18">
        <v>3500</v>
      </c>
      <c r="T128" s="18">
        <v>8500</v>
      </c>
      <c r="U128" s="18">
        <v>6500</v>
      </c>
      <c r="V128" s="18">
        <v>1500</v>
      </c>
      <c r="W128" s="18">
        <v>300</v>
      </c>
      <c r="X128" s="18">
        <v>750</v>
      </c>
      <c r="Y128" s="18">
        <v>1000</v>
      </c>
      <c r="Z128" s="18">
        <v>1250</v>
      </c>
      <c r="AA128" s="18">
        <v>1500</v>
      </c>
      <c r="AB128" s="18">
        <v>3500</v>
      </c>
      <c r="AC128" s="18">
        <v>3000</v>
      </c>
      <c r="AD128" s="18">
        <v>3500</v>
      </c>
      <c r="AE128" s="18">
        <v>6000</v>
      </c>
      <c r="AF128" s="18">
        <v>7000</v>
      </c>
      <c r="AG128" s="18">
        <v>500</v>
      </c>
    </row>
    <row r="129" spans="1:90">
      <c r="A129" s="18" t="s">
        <v>2005</v>
      </c>
      <c r="B129" s="18" t="s">
        <v>1777</v>
      </c>
      <c r="C129" s="18" t="s">
        <v>2008</v>
      </c>
      <c r="D129" s="18" t="s">
        <v>1781</v>
      </c>
      <c r="E129" s="18" t="s">
        <v>2009</v>
      </c>
      <c r="F129" s="18">
        <v>1000</v>
      </c>
      <c r="G129" s="18">
        <v>1250</v>
      </c>
      <c r="H129" s="18">
        <v>1500</v>
      </c>
      <c r="I129" s="18">
        <v>450</v>
      </c>
      <c r="J129" s="18">
        <v>300</v>
      </c>
      <c r="K129" s="18">
        <v>5000</v>
      </c>
      <c r="L129" s="18">
        <v>37500</v>
      </c>
      <c r="M129" s="18">
        <v>1700</v>
      </c>
      <c r="N129" s="18">
        <v>2200</v>
      </c>
      <c r="O129" s="18">
        <v>5500</v>
      </c>
      <c r="P129" s="18">
        <v>100</v>
      </c>
      <c r="R129" s="18">
        <v>30000</v>
      </c>
      <c r="T129" s="18">
        <v>6500</v>
      </c>
      <c r="U129" s="18">
        <v>5000</v>
      </c>
      <c r="V129" s="18">
        <v>300</v>
      </c>
      <c r="W129" s="18">
        <v>150</v>
      </c>
      <c r="Z129" s="18">
        <v>1500</v>
      </c>
      <c r="AA129" s="18">
        <v>1000</v>
      </c>
      <c r="AB129" s="18">
        <v>3000</v>
      </c>
      <c r="AC129" s="18">
        <v>2000</v>
      </c>
      <c r="AD129" s="18">
        <v>2000</v>
      </c>
      <c r="AE129" s="18">
        <v>1250</v>
      </c>
      <c r="AF129" s="18">
        <v>3000</v>
      </c>
      <c r="AG129" s="18">
        <v>300</v>
      </c>
      <c r="CL129" s="18">
        <v>500</v>
      </c>
    </row>
    <row r="130" spans="1:90">
      <c r="A130" s="18" t="s">
        <v>2015</v>
      </c>
      <c r="B130" s="18" t="s">
        <v>1777</v>
      </c>
      <c r="C130" s="18" t="s">
        <v>2008</v>
      </c>
      <c r="D130" s="18" t="s">
        <v>1781</v>
      </c>
      <c r="E130" s="18" t="s">
        <v>2009</v>
      </c>
      <c r="F130" s="18">
        <v>1250</v>
      </c>
      <c r="G130" s="18">
        <v>1500</v>
      </c>
      <c r="H130" s="18">
        <v>1750</v>
      </c>
      <c r="I130" s="18">
        <v>450</v>
      </c>
      <c r="J130" s="18">
        <v>350</v>
      </c>
      <c r="K130" s="18">
        <v>5500</v>
      </c>
      <c r="L130" s="18">
        <v>35000</v>
      </c>
      <c r="M130" s="18">
        <v>1700</v>
      </c>
      <c r="N130" s="18">
        <v>2500</v>
      </c>
      <c r="O130" s="18">
        <v>6000</v>
      </c>
      <c r="P130" s="18">
        <v>100</v>
      </c>
      <c r="R130" s="18">
        <v>29500</v>
      </c>
      <c r="T130" s="18">
        <v>7000</v>
      </c>
      <c r="U130" s="18">
        <v>5500</v>
      </c>
      <c r="V130" s="18">
        <v>350</v>
      </c>
      <c r="W130" s="18">
        <v>200</v>
      </c>
      <c r="Z130" s="18">
        <v>1750</v>
      </c>
      <c r="AA130" s="18">
        <v>1200</v>
      </c>
      <c r="AB130" s="18">
        <v>3200</v>
      </c>
      <c r="AC130" s="18">
        <v>2000</v>
      </c>
      <c r="AD130" s="18">
        <v>2000</v>
      </c>
      <c r="AE130" s="18">
        <v>1500</v>
      </c>
      <c r="AF130" s="18">
        <v>3000</v>
      </c>
      <c r="AG130" s="18">
        <v>350</v>
      </c>
      <c r="CL130" s="18">
        <v>500</v>
      </c>
    </row>
    <row r="131" spans="1:90">
      <c r="A131" s="18" t="s">
        <v>2018</v>
      </c>
      <c r="B131" s="18" t="s">
        <v>1777</v>
      </c>
      <c r="C131" s="18" t="s">
        <v>2008</v>
      </c>
      <c r="D131" s="18" t="s">
        <v>1781</v>
      </c>
      <c r="E131" s="18" t="s">
        <v>2009</v>
      </c>
      <c r="F131" s="18">
        <v>1250</v>
      </c>
      <c r="G131" s="18">
        <v>1500</v>
      </c>
      <c r="H131" s="18">
        <v>1750</v>
      </c>
      <c r="I131" s="18">
        <v>900</v>
      </c>
      <c r="J131" s="18">
        <v>300</v>
      </c>
      <c r="K131" s="18">
        <v>5000</v>
      </c>
      <c r="L131" s="18">
        <v>35000</v>
      </c>
      <c r="M131" s="18">
        <v>1700</v>
      </c>
      <c r="N131" s="18">
        <v>2000</v>
      </c>
      <c r="O131" s="18">
        <v>6000</v>
      </c>
      <c r="R131" s="18">
        <v>27500</v>
      </c>
      <c r="T131" s="18">
        <v>6500</v>
      </c>
      <c r="U131" s="18">
        <v>5000</v>
      </c>
      <c r="V131" s="18">
        <v>300</v>
      </c>
      <c r="W131" s="18">
        <v>150</v>
      </c>
      <c r="Z131" s="18">
        <v>1500</v>
      </c>
      <c r="AA131" s="18">
        <v>1000</v>
      </c>
      <c r="AB131" s="18">
        <v>3000</v>
      </c>
      <c r="AC131" s="18">
        <v>2000</v>
      </c>
      <c r="AD131" s="18">
        <v>2000</v>
      </c>
      <c r="AE131" s="18">
        <v>1500</v>
      </c>
      <c r="AF131" s="18">
        <v>3000</v>
      </c>
      <c r="CL131" s="18">
        <v>500</v>
      </c>
    </row>
    <row r="132" spans="1:90">
      <c r="A132" s="18" t="s">
        <v>2022</v>
      </c>
      <c r="B132" s="18" t="s">
        <v>1777</v>
      </c>
      <c r="C132" s="18" t="s">
        <v>2008</v>
      </c>
      <c r="D132" s="18" t="s">
        <v>1781</v>
      </c>
      <c r="E132" s="18" t="s">
        <v>2009</v>
      </c>
      <c r="F132" s="18">
        <v>1300</v>
      </c>
      <c r="G132" s="18">
        <v>1400</v>
      </c>
      <c r="H132" s="18">
        <v>1800</v>
      </c>
      <c r="I132" s="18">
        <v>850</v>
      </c>
      <c r="J132" s="18">
        <v>350</v>
      </c>
      <c r="K132" s="18">
        <v>5000</v>
      </c>
      <c r="L132" s="18">
        <v>35000</v>
      </c>
      <c r="M132" s="18">
        <v>1750</v>
      </c>
      <c r="N132" s="18">
        <v>2000</v>
      </c>
      <c r="O132" s="18">
        <v>6000</v>
      </c>
      <c r="P132" s="18">
        <v>300</v>
      </c>
      <c r="R132" s="18">
        <v>28000</v>
      </c>
      <c r="T132" s="18">
        <v>6700</v>
      </c>
      <c r="U132" s="18">
        <v>5500</v>
      </c>
      <c r="V132" s="18">
        <v>300</v>
      </c>
      <c r="W132" s="18">
        <v>150</v>
      </c>
      <c r="Z132" s="18">
        <v>1500</v>
      </c>
      <c r="AA132" s="18">
        <v>1200</v>
      </c>
      <c r="AB132" s="18">
        <v>3000</v>
      </c>
      <c r="AC132" s="18">
        <v>2000</v>
      </c>
      <c r="AD132" s="18">
        <v>2000</v>
      </c>
      <c r="AE132" s="18">
        <v>1700</v>
      </c>
      <c r="AF132" s="18">
        <v>3000</v>
      </c>
      <c r="AG132" s="18">
        <v>300</v>
      </c>
      <c r="CL132" s="18">
        <v>500</v>
      </c>
    </row>
    <row r="133" spans="1:90">
      <c r="A133" s="18" t="s">
        <v>2023</v>
      </c>
      <c r="B133" s="18" t="s">
        <v>1620</v>
      </c>
      <c r="C133" s="18" t="s">
        <v>1622</v>
      </c>
      <c r="D133" s="18" t="s">
        <v>1623</v>
      </c>
      <c r="E133" s="18" t="s">
        <v>1624</v>
      </c>
      <c r="F133" s="18">
        <v>1750</v>
      </c>
    </row>
    <row r="134" spans="1:90">
      <c r="A134" s="18" t="s">
        <v>2026</v>
      </c>
      <c r="B134" s="18" t="s">
        <v>1893</v>
      </c>
      <c r="C134" s="18" t="s">
        <v>2030</v>
      </c>
      <c r="D134" s="18" t="s">
        <v>1897</v>
      </c>
      <c r="E134" s="18" t="s">
        <v>2032</v>
      </c>
      <c r="I134" s="18">
        <v>500</v>
      </c>
      <c r="J134" s="18">
        <v>325</v>
      </c>
      <c r="O134" s="18">
        <v>4000</v>
      </c>
      <c r="P134" s="18">
        <v>100</v>
      </c>
      <c r="AG134" s="18">
        <v>250</v>
      </c>
    </row>
    <row r="135" spans="1:90">
      <c r="A135" s="18" t="s">
        <v>2035</v>
      </c>
      <c r="B135" s="18" t="s">
        <v>1893</v>
      </c>
      <c r="C135" s="18" t="s">
        <v>2030</v>
      </c>
      <c r="D135" s="18" t="s">
        <v>1897</v>
      </c>
      <c r="E135" s="18" t="s">
        <v>2032</v>
      </c>
      <c r="AF135" s="18">
        <v>2250</v>
      </c>
    </row>
    <row r="136" spans="1:90">
      <c r="A136" s="18" t="s">
        <v>2038</v>
      </c>
      <c r="B136" s="18" t="s">
        <v>1893</v>
      </c>
      <c r="C136" s="18" t="s">
        <v>2030</v>
      </c>
      <c r="D136" s="18" t="s">
        <v>1897</v>
      </c>
      <c r="E136" s="18" t="s">
        <v>2032</v>
      </c>
      <c r="F136" s="18">
        <v>1100</v>
      </c>
      <c r="T136" s="18">
        <v>7500</v>
      </c>
      <c r="U136" s="18">
        <v>5500</v>
      </c>
      <c r="V136" s="18">
        <v>400</v>
      </c>
      <c r="W136" s="18">
        <v>125</v>
      </c>
      <c r="Y136" s="18">
        <v>800</v>
      </c>
      <c r="Z136" s="18">
        <v>1300</v>
      </c>
      <c r="AA136" s="18">
        <v>2250</v>
      </c>
    </row>
    <row r="137" spans="1:90">
      <c r="A137" s="18" t="s">
        <v>2039</v>
      </c>
      <c r="B137" s="18" t="s">
        <v>1893</v>
      </c>
      <c r="C137" s="18" t="s">
        <v>2030</v>
      </c>
      <c r="D137" s="18" t="s">
        <v>1897</v>
      </c>
      <c r="E137" s="18" t="s">
        <v>2032</v>
      </c>
      <c r="O137" s="18">
        <v>5000</v>
      </c>
      <c r="P137" s="18">
        <v>100</v>
      </c>
      <c r="CL137" s="18">
        <v>200</v>
      </c>
    </row>
    <row r="138" spans="1:90">
      <c r="A138" s="18" t="s">
        <v>2040</v>
      </c>
      <c r="B138" s="18" t="s">
        <v>1893</v>
      </c>
      <c r="C138" s="18" t="s">
        <v>2030</v>
      </c>
      <c r="D138" s="18" t="s">
        <v>1897</v>
      </c>
      <c r="E138" s="18" t="s">
        <v>2032</v>
      </c>
      <c r="K138" s="18">
        <v>5000</v>
      </c>
      <c r="M138" s="18">
        <v>1250</v>
      </c>
      <c r="N138" s="18">
        <v>2000</v>
      </c>
      <c r="AG138" s="18">
        <v>250</v>
      </c>
    </row>
    <row r="139" spans="1:90">
      <c r="A139" s="18" t="s">
        <v>2042</v>
      </c>
      <c r="B139" s="18" t="s">
        <v>1893</v>
      </c>
      <c r="C139" s="18" t="s">
        <v>2030</v>
      </c>
      <c r="D139" s="18" t="s">
        <v>1897</v>
      </c>
      <c r="E139" s="18" t="s">
        <v>2032</v>
      </c>
      <c r="R139" s="18">
        <v>32500</v>
      </c>
      <c r="S139" s="18">
        <v>37500</v>
      </c>
    </row>
    <row r="140" spans="1:90">
      <c r="A140" s="18" t="s">
        <v>2043</v>
      </c>
      <c r="B140" s="18" t="s">
        <v>1893</v>
      </c>
      <c r="C140" s="18" t="s">
        <v>2030</v>
      </c>
      <c r="D140" s="18" t="s">
        <v>1897</v>
      </c>
      <c r="E140" s="18" t="s">
        <v>2032</v>
      </c>
      <c r="R140" s="18">
        <v>32500</v>
      </c>
      <c r="S140" s="18">
        <v>37500</v>
      </c>
    </row>
    <row r="141" spans="1:90">
      <c r="A141" s="18" t="s">
        <v>2044</v>
      </c>
      <c r="B141" s="18" t="s">
        <v>1893</v>
      </c>
      <c r="C141" s="18" t="s">
        <v>2030</v>
      </c>
      <c r="D141" s="18" t="s">
        <v>1897</v>
      </c>
      <c r="E141" s="18" t="s">
        <v>2032</v>
      </c>
      <c r="O141" s="18">
        <v>5000</v>
      </c>
      <c r="P141" s="18">
        <v>100</v>
      </c>
      <c r="CL141" s="18">
        <v>500</v>
      </c>
    </row>
    <row r="142" spans="1:90">
      <c r="A142" s="18" t="s">
        <v>2045</v>
      </c>
      <c r="B142" s="18" t="s">
        <v>1893</v>
      </c>
      <c r="C142" s="18" t="s">
        <v>2030</v>
      </c>
      <c r="D142" s="18" t="s">
        <v>1897</v>
      </c>
      <c r="E142" s="18" t="s">
        <v>2032</v>
      </c>
      <c r="R142" s="18">
        <v>30000</v>
      </c>
      <c r="S142" s="18">
        <v>35000</v>
      </c>
    </row>
    <row r="143" spans="1:90">
      <c r="A143" s="18" t="s">
        <v>2046</v>
      </c>
      <c r="B143" s="18" t="s">
        <v>1893</v>
      </c>
      <c r="C143" s="18" t="s">
        <v>2030</v>
      </c>
      <c r="D143" s="18" t="s">
        <v>1897</v>
      </c>
      <c r="E143" s="18" t="s">
        <v>2032</v>
      </c>
      <c r="O143" s="18">
        <v>5000</v>
      </c>
      <c r="P143" s="18">
        <v>100</v>
      </c>
      <c r="CL143" s="18">
        <v>200</v>
      </c>
    </row>
    <row r="144" spans="1:90">
      <c r="A144" s="18" t="s">
        <v>2048</v>
      </c>
      <c r="B144" s="18" t="s">
        <v>1893</v>
      </c>
      <c r="C144" s="18" t="s">
        <v>2030</v>
      </c>
      <c r="D144" s="18" t="s">
        <v>1897</v>
      </c>
      <c r="E144" s="18" t="s">
        <v>2032</v>
      </c>
      <c r="K144" s="18">
        <v>5000</v>
      </c>
      <c r="M144" s="18">
        <v>1500</v>
      </c>
      <c r="N144" s="18">
        <v>2250</v>
      </c>
      <c r="AG144" s="18">
        <v>250</v>
      </c>
    </row>
    <row r="145" spans="1:33">
      <c r="A145" s="18" t="s">
        <v>2050</v>
      </c>
      <c r="B145" s="18" t="s">
        <v>1893</v>
      </c>
      <c r="C145" s="18" t="s">
        <v>2030</v>
      </c>
      <c r="D145" s="18" t="s">
        <v>1897</v>
      </c>
      <c r="E145" s="18" t="s">
        <v>2032</v>
      </c>
      <c r="AC145" s="18">
        <v>3000</v>
      </c>
      <c r="AF145" s="18">
        <v>2250</v>
      </c>
    </row>
    <row r="146" spans="1:33">
      <c r="A146" s="18" t="s">
        <v>2054</v>
      </c>
      <c r="B146" s="18" t="s">
        <v>1893</v>
      </c>
      <c r="C146" s="18" t="s">
        <v>2030</v>
      </c>
      <c r="D146" s="18" t="s">
        <v>1897</v>
      </c>
      <c r="E146" s="18" t="s">
        <v>2032</v>
      </c>
      <c r="I146" s="18">
        <v>500</v>
      </c>
      <c r="J146" s="18">
        <v>300</v>
      </c>
      <c r="M146" s="18">
        <v>1500</v>
      </c>
      <c r="N146" s="18">
        <v>2000</v>
      </c>
      <c r="O146" s="18">
        <v>5000</v>
      </c>
      <c r="P146" s="18">
        <v>100</v>
      </c>
      <c r="AE146" s="18">
        <v>1250</v>
      </c>
      <c r="AG146" s="18">
        <v>250</v>
      </c>
    </row>
    <row r="147" spans="1:33">
      <c r="A147" s="18" t="s">
        <v>2056</v>
      </c>
      <c r="B147" s="18" t="s">
        <v>1893</v>
      </c>
      <c r="C147" s="18" t="s">
        <v>2030</v>
      </c>
      <c r="D147" s="18" t="s">
        <v>1897</v>
      </c>
      <c r="E147" s="18" t="s">
        <v>2032</v>
      </c>
      <c r="F147" s="18">
        <v>1200</v>
      </c>
      <c r="T147" s="18">
        <v>7500</v>
      </c>
      <c r="U147" s="18">
        <v>5500</v>
      </c>
      <c r="V147" s="18">
        <v>500</v>
      </c>
      <c r="W147" s="18">
        <v>125</v>
      </c>
      <c r="AA147" s="18">
        <v>2250</v>
      </c>
      <c r="AB147" s="18">
        <v>3000</v>
      </c>
      <c r="AF147" s="18">
        <v>3000</v>
      </c>
      <c r="AG147" s="18">
        <v>250</v>
      </c>
    </row>
    <row r="148" spans="1:33">
      <c r="A148" s="18" t="s">
        <v>2058</v>
      </c>
      <c r="B148" s="18" t="s">
        <v>1893</v>
      </c>
      <c r="C148" s="18" t="s">
        <v>2030</v>
      </c>
      <c r="D148" s="18" t="s">
        <v>1897</v>
      </c>
      <c r="E148" s="18" t="s">
        <v>2032</v>
      </c>
      <c r="F148" s="18">
        <v>1100</v>
      </c>
      <c r="K148" s="18">
        <v>5000</v>
      </c>
      <c r="T148" s="18">
        <v>7500</v>
      </c>
      <c r="U148" s="18">
        <v>5500</v>
      </c>
      <c r="V148" s="18">
        <v>400</v>
      </c>
      <c r="W148" s="18">
        <v>125</v>
      </c>
      <c r="X148" s="18">
        <v>650</v>
      </c>
      <c r="Y148" s="18">
        <v>850</v>
      </c>
      <c r="Z148" s="18">
        <v>1300</v>
      </c>
      <c r="AA148" s="18">
        <v>2000</v>
      </c>
      <c r="AB148" s="18">
        <v>3500</v>
      </c>
      <c r="AC148" s="18">
        <v>4000</v>
      </c>
      <c r="AF148" s="18">
        <v>3000</v>
      </c>
      <c r="AG148" s="18">
        <v>250</v>
      </c>
    </row>
    <row r="149" spans="1:33">
      <c r="A149" s="18" t="s">
        <v>2063</v>
      </c>
      <c r="B149" s="18" t="s">
        <v>1893</v>
      </c>
      <c r="C149" s="18" t="s">
        <v>2030</v>
      </c>
      <c r="D149" s="18" t="s">
        <v>1897</v>
      </c>
      <c r="E149" s="18" t="s">
        <v>2032</v>
      </c>
      <c r="F149" s="18">
        <v>1250</v>
      </c>
      <c r="K149" s="18">
        <v>5000</v>
      </c>
      <c r="T149" s="18">
        <v>7500</v>
      </c>
      <c r="U149" s="18">
        <v>5500</v>
      </c>
      <c r="V149" s="18">
        <v>400</v>
      </c>
      <c r="W149" s="18">
        <v>125</v>
      </c>
      <c r="X149" s="18">
        <v>600</v>
      </c>
      <c r="Y149" s="18">
        <v>800</v>
      </c>
      <c r="Z149" s="18">
        <v>1250</v>
      </c>
      <c r="AA149" s="18">
        <v>2000</v>
      </c>
      <c r="AB149" s="18">
        <v>3000</v>
      </c>
    </row>
    <row r="150" spans="1:33">
      <c r="A150" s="18" t="s">
        <v>2064</v>
      </c>
      <c r="B150" s="18" t="s">
        <v>1893</v>
      </c>
      <c r="C150" s="18" t="s">
        <v>2030</v>
      </c>
      <c r="D150" s="18" t="s">
        <v>1897</v>
      </c>
      <c r="E150" s="18" t="s">
        <v>2032</v>
      </c>
      <c r="I150" s="18">
        <v>500</v>
      </c>
      <c r="J150" s="18">
        <v>350</v>
      </c>
    </row>
    <row r="151" spans="1:33">
      <c r="A151" s="18" t="s">
        <v>2066</v>
      </c>
      <c r="B151" s="18" t="s">
        <v>1893</v>
      </c>
      <c r="C151" s="18" t="s">
        <v>2030</v>
      </c>
      <c r="D151" s="18" t="s">
        <v>1897</v>
      </c>
      <c r="E151" s="18" t="s">
        <v>2032</v>
      </c>
      <c r="K151" s="18">
        <v>5000</v>
      </c>
      <c r="M151" s="18">
        <v>1250</v>
      </c>
      <c r="N151" s="18">
        <v>2000</v>
      </c>
    </row>
  </sheetData>
  <autoFilter ref="A1:AOD165" xr:uid="{B68666EB-2831-46C0-B167-FBF5F6BC40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sheetPr>
    <tabColor rgb="FFFCDEDC"/>
  </sheetPr>
  <dimension ref="A3:CD167"/>
  <sheetViews>
    <sheetView zoomScale="80" zoomScaleNormal="80" workbookViewId="0">
      <selection activeCell="C9" sqref="C9"/>
    </sheetView>
  </sheetViews>
  <sheetFormatPr defaultColWidth="11.42578125" defaultRowHeight="15.6"/>
  <cols>
    <col min="1" max="1" width="17" style="88" customWidth="1"/>
    <col min="2" max="2" width="11.42578125" style="88"/>
    <col min="3" max="3" width="61.85546875" style="88" bestFit="1" customWidth="1"/>
    <col min="4" max="4" width="19" style="88" customWidth="1"/>
    <col min="5" max="5" width="16.42578125" style="88" customWidth="1"/>
    <col min="6" max="6" width="14.7109375" style="88" customWidth="1"/>
    <col min="7" max="7" width="13.42578125" style="88" customWidth="1"/>
    <col min="8" max="8" width="11.42578125" style="88"/>
    <col min="9" max="9" width="44.85546875" style="88" bestFit="1" customWidth="1"/>
    <col min="10" max="10" width="11.42578125" style="88"/>
    <col min="11" max="11" width="31.7109375" style="88" customWidth="1"/>
    <col min="12" max="12" width="44.28515625" style="87" bestFit="1" customWidth="1"/>
    <col min="13" max="13" width="17.140625" style="88" bestFit="1" customWidth="1"/>
    <col min="14" max="14" width="20.5703125" style="88" bestFit="1" customWidth="1"/>
    <col min="15" max="16" width="38.140625" style="87" bestFit="1" customWidth="1"/>
    <col min="17" max="17" width="15.42578125" style="88" customWidth="1"/>
    <col min="18" max="18" width="18.85546875" style="88" customWidth="1"/>
    <col min="19" max="19" width="17.28515625" style="88" bestFit="1" customWidth="1"/>
    <col min="20" max="20" width="16.42578125" style="88" customWidth="1"/>
    <col min="21" max="21" width="16.85546875" style="88" bestFit="1" customWidth="1"/>
    <col min="22" max="22" width="16.140625" style="88" customWidth="1"/>
    <col min="23" max="23" width="14.5703125" style="88" bestFit="1" customWidth="1"/>
    <col min="24" max="33" width="11.42578125" style="88"/>
    <col min="34" max="34" width="19.140625" style="88" bestFit="1" customWidth="1"/>
    <col min="35" max="16384" width="11.42578125" style="88"/>
  </cols>
  <sheetData>
    <row r="3" spans="1:82" ht="14.45" customHeight="1">
      <c r="A3" s="267" t="s">
        <v>2074</v>
      </c>
      <c r="B3" s="267"/>
      <c r="C3" s="267"/>
      <c r="D3" s="267"/>
      <c r="E3" s="267"/>
      <c r="F3" s="86"/>
      <c r="G3" s="86"/>
      <c r="H3" s="86"/>
      <c r="I3" s="86"/>
      <c r="J3" s="86"/>
      <c r="K3" s="86"/>
    </row>
    <row r="4" spans="1:82" ht="14.45" customHeight="1">
      <c r="A4" s="2"/>
      <c r="B4" s="2"/>
      <c r="C4" s="2"/>
      <c r="D4" s="2"/>
      <c r="E4" s="2"/>
      <c r="L4" s="89"/>
      <c r="O4" s="89"/>
      <c r="P4" s="89"/>
    </row>
    <row r="5" spans="1:82" ht="14.45" customHeight="1">
      <c r="A5" s="2"/>
      <c r="B5" s="2"/>
      <c r="C5" s="2"/>
      <c r="D5" s="2"/>
      <c r="E5" s="2"/>
      <c r="L5" s="89"/>
      <c r="O5" s="89"/>
      <c r="P5" s="89"/>
    </row>
    <row r="6" spans="1:82" ht="60.6" customHeight="1">
      <c r="A6" s="268" t="s">
        <v>2075</v>
      </c>
      <c r="B6" s="269"/>
      <c r="C6" s="269"/>
      <c r="D6" s="269"/>
      <c r="E6" s="269"/>
      <c r="F6" s="269"/>
      <c r="G6" s="269"/>
      <c r="H6" s="269"/>
      <c r="I6" s="269"/>
      <c r="J6" s="269"/>
      <c r="K6" s="269"/>
    </row>
    <row r="11" spans="1:82" ht="17.45">
      <c r="A11" s="20" t="s">
        <v>2076</v>
      </c>
      <c r="B11" s="21"/>
      <c r="C11" s="21"/>
      <c r="D11" s="21"/>
      <c r="E11" s="21"/>
      <c r="F11" s="21"/>
      <c r="G11" s="22"/>
      <c r="H11" s="23"/>
      <c r="I11" s="24"/>
      <c r="J11" s="23"/>
      <c r="K11" s="18"/>
      <c r="L11" s="58"/>
      <c r="M11" s="18"/>
      <c r="N11" s="18"/>
      <c r="O11" s="58"/>
      <c r="P11" s="5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row>
    <row r="12" spans="1:82" ht="18" thickBot="1">
      <c r="A12" s="18"/>
      <c r="B12" s="18"/>
      <c r="C12" s="18"/>
      <c r="D12" s="18"/>
      <c r="E12" s="18"/>
      <c r="F12" s="18"/>
      <c r="G12" s="18"/>
      <c r="H12" s="18"/>
      <c r="I12" s="18"/>
      <c r="J12" s="18"/>
      <c r="K12" s="18"/>
      <c r="L12" s="58"/>
      <c r="M12" s="18"/>
      <c r="N12" s="18"/>
      <c r="O12" s="58"/>
      <c r="P12" s="5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row>
    <row r="13" spans="1:82" ht="17.45">
      <c r="A13" s="18"/>
      <c r="B13" s="91"/>
      <c r="C13" s="91" t="s">
        <v>2077</v>
      </c>
      <c r="D13" s="91" t="s">
        <v>2078</v>
      </c>
      <c r="E13" s="91" t="s">
        <v>2079</v>
      </c>
      <c r="F13" s="91" t="s">
        <v>2080</v>
      </c>
      <c r="G13" s="91" t="s">
        <v>2081</v>
      </c>
      <c r="H13" s="91" t="s">
        <v>2082</v>
      </c>
      <c r="I13" s="91" t="s">
        <v>2083</v>
      </c>
      <c r="J13" s="91" t="s">
        <v>2084</v>
      </c>
      <c r="K13" s="91" t="s">
        <v>2085</v>
      </c>
      <c r="L13" s="92" t="s">
        <v>2086</v>
      </c>
      <c r="M13" s="91" t="s">
        <v>2087</v>
      </c>
      <c r="N13" s="91" t="s">
        <v>2088</v>
      </c>
      <c r="O13" s="92" t="s">
        <v>2089</v>
      </c>
      <c r="P13" s="92" t="s">
        <v>2090</v>
      </c>
      <c r="Q13" s="91" t="s">
        <v>2091</v>
      </c>
      <c r="R13" s="91" t="s">
        <v>2092</v>
      </c>
      <c r="S13" s="91" t="s">
        <v>2093</v>
      </c>
      <c r="T13" s="91" t="s">
        <v>2094</v>
      </c>
      <c r="U13" s="91" t="s">
        <v>2095</v>
      </c>
      <c r="V13" s="91" t="s">
        <v>2096</v>
      </c>
      <c r="W13" s="91" t="s">
        <v>2097</v>
      </c>
      <c r="X13" s="91" t="s">
        <v>2098</v>
      </c>
      <c r="Y13" s="91" t="s">
        <v>2099</v>
      </c>
      <c r="Z13" s="91" t="s">
        <v>2100</v>
      </c>
      <c r="AA13" s="91" t="s">
        <v>2101</v>
      </c>
      <c r="AB13" s="91" t="s">
        <v>2102</v>
      </c>
      <c r="AC13" s="91" t="s">
        <v>2103</v>
      </c>
      <c r="AD13" s="91" t="s">
        <v>2104</v>
      </c>
      <c r="AE13" s="91" t="s">
        <v>2105</v>
      </c>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row>
    <row r="14" spans="1:82" ht="17.45">
      <c r="A14" s="93" t="s">
        <v>2106</v>
      </c>
      <c r="B14" s="18"/>
      <c r="C14" s="18"/>
      <c r="D14" s="18"/>
      <c r="E14" s="18"/>
      <c r="F14" s="18"/>
      <c r="G14" s="18"/>
      <c r="H14" s="18"/>
      <c r="I14" s="18"/>
      <c r="J14" s="18"/>
      <c r="K14" s="18"/>
      <c r="L14" s="58"/>
      <c r="M14" s="18"/>
      <c r="N14" s="18"/>
      <c r="O14" s="58"/>
      <c r="P14" s="5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row>
    <row r="15" spans="1:82" ht="17.45">
      <c r="A15" s="18"/>
      <c r="B15" s="18" t="s">
        <v>2107</v>
      </c>
      <c r="C15" s="18" cm="1">
        <f t="array" ref="C15">MEDIAN(IF(Données_prix!$C:$C="marche_dedougou",IF(Données_prix!F:F&gt;0,Données_prix!F:F)))</f>
        <v>1150</v>
      </c>
      <c r="D15" s="94">
        <v>2424</v>
      </c>
      <c r="E15" s="94">
        <v>2000</v>
      </c>
      <c r="F15" s="18" cm="1">
        <f t="array" ref="F15">MEDIAN(IF(Données_prix!$C:$C="marche_dedougou",IF(Données_prix!I:I&gt;0,Données_prix!I:I)))</f>
        <v>500</v>
      </c>
      <c r="G15" s="18" cm="1">
        <f t="array" ref="G15">MEDIAN(IF(Données_prix!$C:$C="marche_dedougou",IF(Données_prix!J:J&gt;0,Données_prix!J:J)))</f>
        <v>325</v>
      </c>
      <c r="H15" s="18" cm="1">
        <f t="array" ref="H15">MEDIAN(IF(Données_prix!$C:$C="marche_dedougou",IF(Données_prix!K:K&gt;0,Données_prix!K:K)))</f>
        <v>5000</v>
      </c>
      <c r="I15" s="94">
        <v>3500</v>
      </c>
      <c r="J15" s="18" cm="1">
        <f t="array" ref="J15">MEDIAN(IF(Données_prix!$C:$C="marche_dedougou",IF(Données_prix!M:M&gt;0,Données_prix!M:M)))</f>
        <v>1375</v>
      </c>
      <c r="K15" s="18" cm="1">
        <f t="array" ref="K15">MEDIAN(IF(Données_prix!$C:$C="marche_dedougou",IF(Données_prix!N:N&gt;0,Données_prix!N:N)))</f>
        <v>2000</v>
      </c>
      <c r="L15" s="68" cm="1">
        <f t="array" ref="L15">MEDIAN(IF(Données_prix!$C:$C="marche_dedougou",IF(Données_prix!O:O&gt;0,Données_prix!O:O)))</f>
        <v>5000</v>
      </c>
      <c r="M15" s="18" cm="1">
        <f t="array" ref="M15">MEDIAN(IF(Données_prix!$C:$C="marche_dedougou",IF(Données_prix!P:P&gt;0,Données_prix!P:P)))</f>
        <v>100</v>
      </c>
      <c r="N15" s="94">
        <v>15000</v>
      </c>
      <c r="O15" s="68" cm="1">
        <f t="array" ref="O15">MEDIAN(IF(Données_prix!$C:$C="marche_dedougou",IF(Données_prix!R:R&gt;0,Données_prix!R:R)))</f>
        <v>32500</v>
      </c>
      <c r="P15" s="68" cm="1">
        <f t="array" ref="P15">MEDIAN(IF(Données_prix!$C:$C="marche_dedougou",IF(Données_prix!S:S&gt;0,Données_prix!S:S)))</f>
        <v>37500</v>
      </c>
      <c r="Q15" s="18" cm="1">
        <f t="array" ref="Q15">MEDIAN(IF(Données_prix!$C:$C="marche_dedougou",IF(Données_prix!T:T&gt;0,Données_prix!T:T)))</f>
        <v>7500</v>
      </c>
      <c r="R15" s="18" cm="1">
        <f t="array" ref="R15">MEDIAN(IF(Données_prix!$C:$C="marche_dedougou",IF(Données_prix!U:U&gt;0,Données_prix!U:U)))</f>
        <v>5500</v>
      </c>
      <c r="S15" s="18" cm="1">
        <f t="array" ref="S15">MEDIAN(IF(Données_prix!$C:$C="marche_dedougou",IF(Données_prix!V:V&gt;0,Données_prix!V:V)))</f>
        <v>400</v>
      </c>
      <c r="T15" s="18" cm="1">
        <f t="array" ref="T15">MEDIAN(IF(Données_prix!$C:$C="marche_dedougou",IF(Données_prix!W:W&gt;0,Données_prix!W:W)))</f>
        <v>125</v>
      </c>
      <c r="U15" s="95">
        <v>875</v>
      </c>
      <c r="V15" s="18" cm="1">
        <f t="array" ref="V15">MEDIAN(IF(Données_prix!$C:$C="marche_dedougou",IF(Données_prix!Y:Y&gt;0,Données_prix!Y:Y)))</f>
        <v>800</v>
      </c>
      <c r="W15" s="18" cm="1">
        <f t="array" ref="W15">MEDIAN(IF(Données_prix!$C:$C="marche_dedougou",IF(Données_prix!Z:Z&gt;0,Données_prix!Z:Z)))</f>
        <v>1300</v>
      </c>
      <c r="X15" s="18" cm="1">
        <f t="array" ref="X15">MEDIAN(IF(Données_prix!$C:$C="marche_dedougou",IF(Données_prix!AA:AA&gt;0,Données_prix!AA:AA)))</f>
        <v>2125</v>
      </c>
      <c r="Y15" s="18" cm="1">
        <f t="array" ref="Y15">MEDIAN(IF(Données_prix!$C:$C="marche_dedougou",IF(Données_prix!AB:AB&gt;0,Données_prix!AB:AB)))</f>
        <v>3000</v>
      </c>
      <c r="Z15" s="95">
        <v>2500</v>
      </c>
      <c r="AA15" s="94">
        <v>2500</v>
      </c>
      <c r="AB15" s="95">
        <v>1500</v>
      </c>
      <c r="AC15" s="18" cm="1">
        <f t="array" ref="AC15">MEDIAN(IF(Données_prix!$C:$C="marche_dedougou",IF(Données_prix!AF:AF&gt;0,Données_prix!AF:AF)))</f>
        <v>2625</v>
      </c>
      <c r="AD15" s="18" cm="1">
        <f t="array" ref="AD15">MEDIAN(IF(Données_prix!$C:$C="marche_dedougou",IF(Données_prix!AG:AG&gt;0,Données_prix!AG:AG)))</f>
        <v>250</v>
      </c>
      <c r="AE15" s="18" cm="1">
        <f t="array" ref="AE15">MEDIAN(IF(Données_prix!$C:$C="marche_dedougou",IF(Données_prix!CL:CL&gt;0,Données_prix!CL:CL)))</f>
        <v>200</v>
      </c>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row>
    <row r="16" spans="1:82" ht="17.45">
      <c r="A16" s="18"/>
      <c r="B16" s="18" t="s">
        <v>2108</v>
      </c>
      <c r="C16" s="18" cm="1">
        <f t="array" ref="C16">MIN(IF(Données_prix!$C:$C="marche_dedougou",IF(Données_prix!F:F&gt;0,Données_prix!F:F)))</f>
        <v>1100</v>
      </c>
      <c r="D16" s="67" t="s">
        <v>2109</v>
      </c>
      <c r="E16" s="67" t="s">
        <v>2109</v>
      </c>
      <c r="F16" s="18" cm="1">
        <f t="array" ref="F16">MIN(IF(Données_prix!$C:$C="marche_dedougou",IF(Données_prix!I:I&gt;0,Données_prix!I:I)))</f>
        <v>500</v>
      </c>
      <c r="G16" s="18" cm="1">
        <f t="array" ref="G16">MIN(IF(Données_prix!$C:$C="marche_dedougou",IF(Données_prix!J:J&gt;0,Données_prix!J:J)))</f>
        <v>300</v>
      </c>
      <c r="H16" s="18" cm="1">
        <f t="array" ref="H16">MIN(IF(Données_prix!$C:$C="marche_dedougou",IF(Données_prix!K:K&gt;0,Données_prix!K:K)))</f>
        <v>5000</v>
      </c>
      <c r="I16" s="67" t="s">
        <v>2109</v>
      </c>
      <c r="J16" s="18" cm="1">
        <f t="array" ref="J16">MIN(IF(Données_prix!$C:$C="marche_dedougou",IF(Données_prix!M:M&gt;0,Données_prix!M:M)))</f>
        <v>1250</v>
      </c>
      <c r="K16" s="18" cm="1">
        <f t="array" ref="K16">MIN(IF(Données_prix!$C:$C="marche_dedougou",IF(Données_prix!N:N&gt;0,Données_prix!N:N)))</f>
        <v>2000</v>
      </c>
      <c r="L16" s="68" cm="1">
        <f t="array" ref="L16">MIN(IF(Données_prix!$C:$C="marche_dedougou",IF(Données_prix!O:O&gt;0,Données_prix!O:O)))</f>
        <v>4000</v>
      </c>
      <c r="M16" s="18" cm="1">
        <f t="array" ref="M16">MIN(IF(Données_prix!$C:$C="marche_dedougou",IF(Données_prix!P:P&gt;0,Données_prix!P:P)))</f>
        <v>100</v>
      </c>
      <c r="N16" s="66" t="s">
        <v>2109</v>
      </c>
      <c r="O16" s="68" cm="1">
        <f t="array" ref="O16">MIN(IF(Données_prix!$C:$C="marche_dedougou",IF(Données_prix!R:R&gt;0,Données_prix!R:R)))</f>
        <v>30000</v>
      </c>
      <c r="P16" s="68" cm="1">
        <f t="array" ref="P16">MIN(IF(Données_prix!$C:$C="marche_dedougou",IF(Données_prix!S:S&gt;0,Données_prix!S:S)))</f>
        <v>35000</v>
      </c>
      <c r="Q16" s="18" cm="1">
        <f t="array" ref="Q16">MIN(IF(Données_prix!$C:$C="marche_dedougou",IF(Données_prix!T:T&gt;0,Données_prix!T:T)))</f>
        <v>7500</v>
      </c>
      <c r="R16" s="18" cm="1">
        <f t="array" ref="R16">MIN(IF(Données_prix!$C:$C="marche_dedougou",IF(Données_prix!U:U&gt;0,Données_prix!U:U)))</f>
        <v>5500</v>
      </c>
      <c r="S16" s="18" cm="1">
        <f t="array" ref="S16">MIN(IF(Données_prix!$C:$C="marche_dedougou",IF(Données_prix!V:V&gt;0,Données_prix!V:V)))</f>
        <v>400</v>
      </c>
      <c r="T16" s="18" cm="1">
        <f t="array" ref="T16">MIN(IF(Données_prix!$C:$C="marche_dedougou",IF(Données_prix!W:W&gt;0,Données_prix!W:W)))</f>
        <v>125</v>
      </c>
      <c r="U16" s="65" cm="1">
        <f t="array" ref="U16">MIN(IF(Données_prix!$C:$C="marche_dedougou",IF(Données_prix!X:X&gt;0,Données_prix!X:X)))</f>
        <v>600</v>
      </c>
      <c r="V16" s="18" cm="1">
        <f t="array" ref="V16">MIN(IF(Données_prix!$C:$C="marche_dedougou",IF(Données_prix!Y:Y&gt;0,Données_prix!Y:Y)))</f>
        <v>800</v>
      </c>
      <c r="W16" s="18" cm="1">
        <f t="array" ref="W16">MIN(IF(Données_prix!$C:$C="marche_dedougou",IF(Données_prix!Z:Z&gt;0,Données_prix!Z:Z)))</f>
        <v>1250</v>
      </c>
      <c r="X16" s="18" cm="1">
        <f t="array" ref="X16">MIN(IF(Données_prix!$C:$C="marche_dedougou",IF(Données_prix!AA:AA&gt;0,Données_prix!AA:AA)))</f>
        <v>2000</v>
      </c>
      <c r="Y16" s="18" cm="1">
        <f t="array" ref="Y16">MIN(IF(Données_prix!$C:$C="marche_dedougou",IF(Données_prix!AB:AB&gt;0,Données_prix!AB:AB)))</f>
        <v>3000</v>
      </c>
      <c r="Z16" s="65" cm="1">
        <f t="array" ref="Z16">MIN(IF(Données_prix!$C:$C="marche_dedougou",IF(Données_prix!AC:AC&gt;0,Données_prix!AC:AC)))</f>
        <v>3000</v>
      </c>
      <c r="AA16" s="67" t="s">
        <v>2109</v>
      </c>
      <c r="AB16" s="65" cm="1">
        <f t="array" ref="AB16">MIN(IF(Données_prix!$C:$C="marche_dedougou",IF(Données_prix!AE:AE&gt;0,Données_prix!AE:AE)))</f>
        <v>1250</v>
      </c>
      <c r="AC16" s="18" cm="1">
        <f t="array" ref="AC16">MIN(IF(Données_prix!$C:$C="marche_dedougou",IF(Données_prix!AF:AF&gt;0,Données_prix!AF:AF)))</f>
        <v>2250</v>
      </c>
      <c r="AD16" s="18" cm="1">
        <f t="array" ref="AD16">MIN(IF(Données_prix!$C:$C="marche_dedougou",IF(Données_prix!AG:AG&gt;0,Données_prix!AG:AG)))</f>
        <v>250</v>
      </c>
      <c r="AE16" s="18" cm="1">
        <f t="array" ref="AE16">MIN(IF(Données_prix!$C:$C="marche_dedougou",IF(Données_prix!CL:CL&gt;0,Données_prix!CL:CL)))</f>
        <v>200</v>
      </c>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row>
    <row r="17" spans="1:82" ht="17.45">
      <c r="A17" s="18"/>
      <c r="B17" s="18" t="s">
        <v>2110</v>
      </c>
      <c r="C17" s="18" cm="1">
        <f t="array" ref="C17">MAX(IF(Données_prix!$C:$C="marche_dedougou",IF(Données_prix!F:F&gt;0,Données_prix!F:F)))</f>
        <v>1250</v>
      </c>
      <c r="D17" s="67" t="s">
        <v>2109</v>
      </c>
      <c r="E17" s="67" t="s">
        <v>2109</v>
      </c>
      <c r="F17" s="18" cm="1">
        <f t="array" ref="F17">MAX(IF(Données_prix!$C:$C="marche_dedougou",IF(Données_prix!I:I&gt;0,Données_prix!I:I)))</f>
        <v>500</v>
      </c>
      <c r="G17" s="18" cm="1">
        <f t="array" ref="G17">MAX(IF(Données_prix!$C:$C="marche_dedougou",IF(Données_prix!J:J&gt;0,Données_prix!J:J)))</f>
        <v>350</v>
      </c>
      <c r="H17" s="18" cm="1">
        <f t="array" ref="H17">MAX(IF(Données_prix!$C:$C="marche_dedougou",IF(Données_prix!K:K&gt;0,Données_prix!K:K)))</f>
        <v>5000</v>
      </c>
      <c r="I17" s="67" t="s">
        <v>2109</v>
      </c>
      <c r="J17" s="18" cm="1">
        <f t="array" ref="J17">MAX(IF(Données_prix!$C:$C="marche_dedougou",IF(Données_prix!M:M&gt;0,Données_prix!M:M)))</f>
        <v>1500</v>
      </c>
      <c r="K17" s="18" cm="1">
        <f t="array" ref="K17">MAX(IF(Données_prix!$C:$C="marche_dedougou",IF(Données_prix!N:N&gt;0,Données_prix!N:N)))</f>
        <v>2250</v>
      </c>
      <c r="L17" s="68" cm="1">
        <f t="array" ref="L17">MAX(IF(Données_prix!$C:$C="marche_dedougou",IF(Données_prix!O:O&gt;0,Données_prix!O:O)))</f>
        <v>5000</v>
      </c>
      <c r="M17" s="18" cm="1">
        <f t="array" ref="M17">MAX(IF(Données_prix!$C:$C="marche_dedougou",IF(Données_prix!P:P&gt;0,Données_prix!P:P)))</f>
        <v>100</v>
      </c>
      <c r="N17" s="66" t="s">
        <v>2109</v>
      </c>
      <c r="O17" s="68" cm="1">
        <f t="array" ref="O17">MAX(IF(Données_prix!$C:$C="marche_dedougou",IF(Données_prix!R:R&gt;0,Données_prix!R:R)))</f>
        <v>32500</v>
      </c>
      <c r="P17" s="68" cm="1">
        <f t="array" ref="P17">MAX(IF(Données_prix!$C:$C="marche_dedougou",IF(Données_prix!S:S&gt;0,Données_prix!S:S)))</f>
        <v>37500</v>
      </c>
      <c r="Q17" s="18" cm="1">
        <f t="array" ref="Q17">MAX(IF(Données_prix!$C:$C="marche_dedougou",IF(Données_prix!T:T&gt;0,Données_prix!T:T)))</f>
        <v>7500</v>
      </c>
      <c r="R17" s="18" cm="1">
        <f t="array" ref="R17">MAX(IF(Données_prix!$C:$C="marche_dedougou",IF(Données_prix!U:U&gt;0,Données_prix!U:U)))</f>
        <v>5500</v>
      </c>
      <c r="S17" s="18" cm="1">
        <f t="array" ref="S17">MAX(IF(Données_prix!$C:$C="marche_dedougou",IF(Données_prix!V:V&gt;0,Données_prix!V:V)))</f>
        <v>500</v>
      </c>
      <c r="T17" s="18" cm="1">
        <f t="array" ref="T17">MAX(IF(Données_prix!$C:$C="marche_dedougou",IF(Données_prix!W:W&gt;0,Données_prix!W:W)))</f>
        <v>125</v>
      </c>
      <c r="U17" s="65" cm="1">
        <f t="array" ref="U17">MAX(IF(Données_prix!$C:$C="marche_dedougou",IF(Données_prix!X:X&gt;0,Données_prix!X:X)))</f>
        <v>650</v>
      </c>
      <c r="V17" s="18" cm="1">
        <f t="array" ref="V17">MAX(IF(Données_prix!$C:$C="marche_dedougou",IF(Données_prix!Y:Y&gt;0,Données_prix!Y:Y)))</f>
        <v>850</v>
      </c>
      <c r="W17" s="18" cm="1">
        <f t="array" ref="W17">MAX(IF(Données_prix!$C:$C="marche_dedougou",IF(Données_prix!Z:Z&gt;0,Données_prix!Z:Z)))</f>
        <v>1300</v>
      </c>
      <c r="X17" s="18" cm="1">
        <f t="array" ref="X17">MAX(IF(Données_prix!$C:$C="marche_dedougou",IF(Données_prix!AA:AA&gt;0,Données_prix!AA:AA)))</f>
        <v>2250</v>
      </c>
      <c r="Y17" s="18" cm="1">
        <f t="array" ref="Y17">MAX(IF(Données_prix!$C:$C="marche_dedougou",IF(Données_prix!AB:AB&gt;0,Données_prix!AB:AB)))</f>
        <v>3500</v>
      </c>
      <c r="Z17" s="65" cm="1">
        <f t="array" ref="Z17">MAX(IF(Données_prix!$C:$C="marche_dedougou",IF(Données_prix!AC:AC&gt;0,Données_prix!AC:AC)))</f>
        <v>4000</v>
      </c>
      <c r="AA17" s="67" t="s">
        <v>2109</v>
      </c>
      <c r="AB17" s="65" cm="1">
        <f t="array" ref="AB17">MAX(IF(Données_prix!$C:$C="marche_dedougou",IF(Données_prix!AE:AE&gt;0,Données_prix!AE:AE)))</f>
        <v>1250</v>
      </c>
      <c r="AC17" s="18" cm="1">
        <f t="array" ref="AC17">MAX(IF(Données_prix!$C:$C="marche_dedougou",IF(Données_prix!AF:AF&gt;0,Données_prix!AF:AF)))</f>
        <v>3000</v>
      </c>
      <c r="AD17" s="18" cm="1">
        <f t="array" ref="AD17">MAX(IF(Données_prix!$C:$C="marche_dedougou",IF(Données_prix!AG:AG&gt;0,Données_prix!AG:AG)))</f>
        <v>250</v>
      </c>
      <c r="AE17" s="18" cm="1">
        <f t="array" ref="AE17">MAX(IF(Données_prix!$C:$C="marche_dedougou",IF(Données_prix!CL:CL&gt;0,Données_prix!CL:CL)))</f>
        <v>500</v>
      </c>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row>
    <row r="18" spans="1:82" ht="18" thickBot="1">
      <c r="A18" s="18"/>
      <c r="B18" s="96" t="s">
        <v>2111</v>
      </c>
      <c r="C18" s="97">
        <f>COUNTIFS(Données_prix!$C:$C,"marche_dedougou", Données_prix!F:F,"&lt;&gt;")</f>
        <v>4</v>
      </c>
      <c r="D18" s="67">
        <v>0</v>
      </c>
      <c r="E18" s="67">
        <v>0</v>
      </c>
      <c r="F18" s="97">
        <f>COUNTIFS(Données_prix!$C:$C,"marche_dedougou", Données_prix!I:I,"&lt;&gt;")</f>
        <v>3</v>
      </c>
      <c r="G18" s="97">
        <f>COUNTIFS(Données_prix!$C:$C,"marche_dedougou", Données_prix!J:J,"&lt;&gt;")</f>
        <v>3</v>
      </c>
      <c r="H18" s="97">
        <f>COUNTIFS(Données_prix!$C:$C,"marche_dedougou", Données_prix!K:K,"&lt;&gt;")</f>
        <v>5</v>
      </c>
      <c r="I18" s="98">
        <f>COUNTIFS(Données_prix!$C:$C,"marche_dedougou", Données_prix!L:L,"&lt;&gt;")</f>
        <v>0</v>
      </c>
      <c r="J18" s="97">
        <f>COUNTIFS(Données_prix!$C:$C,"marche_dedougou", Données_prix!M:M,"&lt;&gt;")</f>
        <v>4</v>
      </c>
      <c r="K18" s="97">
        <f>COUNTIFS(Données_prix!$C:$C,"marche_dedougou", Données_prix!N:N,"&lt;&gt;")</f>
        <v>4</v>
      </c>
      <c r="L18" s="99">
        <f>COUNTIFS(Données_prix!$C:$C,"marche_dedougou", Données_prix!O:O,"&lt;&gt;")</f>
        <v>5</v>
      </c>
      <c r="M18" s="97">
        <f>COUNTIFS(Données_prix!$C:$C,"marche_dedougou", Données_prix!P:P,"&lt;&gt;")</f>
        <v>5</v>
      </c>
      <c r="N18" s="67">
        <v>0</v>
      </c>
      <c r="O18" s="99">
        <f>COUNTIFS(Données_prix!$C:$C,"marche_dedougou", Données_prix!R:R,"&lt;&gt;")</f>
        <v>3</v>
      </c>
      <c r="P18" s="99">
        <f>COUNTIFS(Données_prix!$C:$C,"marche_dedougou", Données_prix!S:S,"&lt;&gt;")</f>
        <v>3</v>
      </c>
      <c r="Q18" s="97">
        <f>COUNTIFS(Données_prix!$C:$C,"marche_dedougou", Données_prix!T:T,"&lt;&gt;")</f>
        <v>4</v>
      </c>
      <c r="R18" s="97">
        <f>COUNTIFS(Données_prix!$C:$C,"marche_dedougou", Données_prix!U:U,"&lt;&gt;")</f>
        <v>4</v>
      </c>
      <c r="S18" s="97">
        <f>COUNTIFS(Données_prix!$C:$C,"marche_dedougou", Données_prix!V:V,"&lt;&gt;")</f>
        <v>4</v>
      </c>
      <c r="T18" s="97">
        <f>COUNTIFS(Données_prix!$C:$C,"marche_dedougou", Données_prix!W:W,"&lt;&gt;")</f>
        <v>4</v>
      </c>
      <c r="U18" s="98">
        <f>COUNTIFS(Données_prix!$C:$C,"marche_dedougou", Données_prix!X:X,"&lt;&gt;")</f>
        <v>2</v>
      </c>
      <c r="V18" s="97">
        <f>COUNTIFS(Données_prix!$C:$C,"marche_dedougou", Données_prix!Y:Y,"&lt;&gt;")</f>
        <v>3</v>
      </c>
      <c r="W18" s="97">
        <f>COUNTIFS(Données_prix!$C:$C,"marche_dedougou", Données_prix!Z:Z,"&lt;&gt;")</f>
        <v>3</v>
      </c>
      <c r="X18" s="97">
        <f>COUNTIFS(Données_prix!$C:$C,"marche_dedougou", Données_prix!AA:AA,"&lt;&gt;")</f>
        <v>4</v>
      </c>
      <c r="Y18" s="97">
        <f>COUNTIFS(Données_prix!$C:$C,"marche_dedougou", Données_prix!AB:AB,"&lt;&gt;")</f>
        <v>3</v>
      </c>
      <c r="Z18" s="98">
        <f>COUNTIFS(Données_prix!$C:$C,"marche_dedougou", Données_prix!AC:AC,"&lt;&gt;")</f>
        <v>2</v>
      </c>
      <c r="AA18" s="98">
        <f>COUNTIFS(Données_prix!$C:$C,"marche_dedougou", Données_prix!AD:AD,"&lt;&gt;")</f>
        <v>0</v>
      </c>
      <c r="AB18" s="98">
        <f>COUNTIFS(Données_prix!$C:$C,"marche_dedougou", Données_prix!AE:AE,"&lt;&gt;")</f>
        <v>1</v>
      </c>
      <c r="AC18" s="97">
        <f>COUNTIFS(Données_prix!$C:$C,"marche_dedougou", Données_prix!AF:AF,"&lt;&gt;")</f>
        <v>4</v>
      </c>
      <c r="AD18" s="97">
        <f>COUNTIFS(Données_prix!$C:$C,"marche_dedougou", Données_prix!AG:AG,"&lt;&gt;")</f>
        <v>6</v>
      </c>
      <c r="AE18" s="97">
        <f>COUNTIFS(Données_prix!$C:$C,"marche_dedougou", Données_prix!CL:CL,"&lt;&gt;")</f>
        <v>3</v>
      </c>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row>
    <row r="19" spans="1:82" ht="17.45">
      <c r="A19" s="18"/>
      <c r="B19" s="18"/>
      <c r="C19" s="100">
        <f>SUM(C15+D15+E15+F15+G15)</f>
        <v>6399</v>
      </c>
      <c r="D19" s="18"/>
      <c r="E19" s="18"/>
      <c r="F19" s="18"/>
      <c r="G19" s="18"/>
      <c r="H19" s="101">
        <f>SUM(H15+I15+J15+K15)</f>
        <v>11875</v>
      </c>
      <c r="I19" s="18"/>
      <c r="J19" s="18"/>
      <c r="K19" s="18"/>
      <c r="L19" s="102">
        <f>SUM(M15+N15+Q15+R15+S15+T15+U15+V15+W15+X15+Y15+Z15+AA15+AB15+AC15+AD15+AE15)</f>
        <v>46300</v>
      </c>
      <c r="M19" s="18"/>
      <c r="N19" s="18"/>
      <c r="O19" s="68"/>
      <c r="P19" s="6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row>
    <row r="20" spans="1:82" ht="17.45">
      <c r="A20" s="18"/>
      <c r="B20" s="18"/>
      <c r="C20" s="103">
        <f>SUM(C19+H19+L19)</f>
        <v>64574</v>
      </c>
      <c r="D20" s="18"/>
      <c r="E20" s="18"/>
      <c r="F20" s="18"/>
      <c r="G20" s="18"/>
      <c r="H20" s="18"/>
      <c r="I20" s="18"/>
      <c r="J20" s="18"/>
      <c r="K20" s="18"/>
      <c r="L20" s="68"/>
      <c r="M20" s="18"/>
      <c r="N20" s="18"/>
      <c r="O20" s="68"/>
      <c r="P20" s="6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row>
    <row r="21" spans="1:82" ht="17.45">
      <c r="A21" s="18"/>
      <c r="B21" s="18"/>
      <c r="C21" s="103"/>
      <c r="D21" s="18"/>
      <c r="E21" s="18"/>
      <c r="F21" s="18"/>
      <c r="G21" s="18"/>
      <c r="H21" s="18"/>
      <c r="I21" s="18"/>
      <c r="J21" s="18"/>
      <c r="K21" s="18"/>
      <c r="L21" s="58"/>
      <c r="M21" s="18"/>
      <c r="N21" s="18"/>
      <c r="O21" s="58"/>
      <c r="P21" s="5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row>
    <row r="22" spans="1:82" ht="17.45">
      <c r="A22" s="18"/>
      <c r="B22" s="18"/>
      <c r="C22" s="103"/>
      <c r="D22" s="18"/>
      <c r="E22" s="18"/>
      <c r="F22" s="18"/>
      <c r="G22" s="18"/>
      <c r="H22" s="18"/>
      <c r="I22" s="18"/>
      <c r="J22" s="18"/>
      <c r="K22" s="18"/>
      <c r="L22" s="58"/>
      <c r="M22" s="18"/>
      <c r="N22" s="18"/>
      <c r="O22" s="58"/>
      <c r="P22" s="5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row>
    <row r="23" spans="1:82" ht="17.45">
      <c r="A23" s="18"/>
      <c r="B23" s="18"/>
      <c r="C23" s="18"/>
      <c r="D23" s="18"/>
      <c r="E23" s="18"/>
      <c r="F23" s="18"/>
      <c r="G23" s="18"/>
      <c r="H23" s="18"/>
      <c r="I23" s="18"/>
      <c r="J23" s="18"/>
      <c r="K23" s="18"/>
      <c r="L23" s="58"/>
      <c r="M23" s="18"/>
      <c r="N23" s="18"/>
      <c r="O23" s="58"/>
      <c r="P23" s="5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row>
    <row r="24" spans="1:82" ht="17.45">
      <c r="A24" s="93" t="s">
        <v>2112</v>
      </c>
      <c r="B24" s="18"/>
      <c r="C24" s="18"/>
      <c r="D24" s="18"/>
      <c r="E24" s="18"/>
      <c r="F24" s="18"/>
      <c r="G24" s="18"/>
      <c r="H24" s="18"/>
      <c r="I24" s="18"/>
      <c r="J24" s="18"/>
      <c r="K24" s="18"/>
      <c r="L24" s="68"/>
      <c r="M24" s="18"/>
      <c r="N24" s="18"/>
      <c r="O24" s="68"/>
      <c r="P24" s="6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row>
    <row r="25" spans="1:82" ht="17.45">
      <c r="A25" s="18"/>
      <c r="B25" s="18" t="s">
        <v>2107</v>
      </c>
      <c r="C25" s="18" cm="1">
        <f t="array" ref="C25">MEDIAN(IF(Données_prix!$C:$C="marche_ouahigouya",IF(Données_prix!F:F&gt;0,Données_prix!F:F)))</f>
        <v>1000</v>
      </c>
      <c r="D25" s="18" cm="1">
        <f t="array" ref="D25">MEDIAN(IF(Données_prix!$C:$C="marche_ouahigouya",IF(Données_prix!G:G&gt;0,Données_prix!G:G)))</f>
        <v>5000</v>
      </c>
      <c r="E25" s="104">
        <v>2000</v>
      </c>
      <c r="F25" s="18" cm="1">
        <f t="array" ref="F25">MEDIAN(IF(Données_prix!$C:$C="marche_ouahigouya",IF(Données_prix!I:I&gt;0,Données_prix!I:I)))</f>
        <v>500</v>
      </c>
      <c r="G25" s="18" cm="1">
        <f t="array" ref="G25">MEDIAN(IF(Données_prix!$C:$C="marche_ouahigouya",IF(Données_prix!J:J&gt;0,Données_prix!J:J)))</f>
        <v>350</v>
      </c>
      <c r="H25" s="18" cm="1">
        <f t="array" ref="H25">MEDIAN(IF(Données_prix!$C:$C="marche_ouahigouya",IF(Données_prix!K:K&gt;0,Données_prix!K:K)))</f>
        <v>5000</v>
      </c>
      <c r="I25" s="18" cm="1">
        <f t="array" ref="I25">MEDIAN(IF(Données_prix!$C:$C="marche_ouahigouya",IF(Données_prix!L:L&gt;0,Données_prix!L:L)))</f>
        <v>3000</v>
      </c>
      <c r="J25" s="18" cm="1">
        <f t="array" ref="J25">MEDIAN(IF(Données_prix!$C:$C="marche_ouahigouya",IF(Données_prix!M:M&gt;0,Données_prix!M:M)))</f>
        <v>1375</v>
      </c>
      <c r="K25" s="18" cm="1">
        <f t="array" ref="K25">MEDIAN(IF(Données_prix!$C:$C="marche_ouahigouya",IF(Données_prix!N:N&gt;0,Données_prix!N:N)))</f>
        <v>2250</v>
      </c>
      <c r="L25" s="68" cm="1">
        <f t="array" ref="L25">MEDIAN(IF(Données_prix!$C:$C="marche_ouahigouya",IF(Données_prix!O:O&gt;0,Données_prix!O:O)))</f>
        <v>7250</v>
      </c>
      <c r="M25" s="18" cm="1">
        <f t="array" ref="M25">MEDIAN(IF(Données_prix!$C:$C="marche_ouahigouya",IF(Données_prix!P:P&gt;0,Données_prix!P:P)))</f>
        <v>100</v>
      </c>
      <c r="N25" s="18" cm="1">
        <f t="array" ref="N25">MEDIAN(IF(Données_prix!$C:$C="marche_ouahigouya",IF(Données_prix!Q:Q&gt;0,Données_prix!Q:Q)))</f>
        <v>15000</v>
      </c>
      <c r="O25" s="68" cm="1">
        <f t="array" ref="O25">MEDIAN(IF(Données_prix!$C:$C="marche_ouahigouya",IF(Données_prix!R:R&gt;0,Données_prix!R:R)))</f>
        <v>28000</v>
      </c>
      <c r="P25" s="68" cm="1">
        <f t="array" ref="P25">MEDIAN(IF(Données_prix!$C:$C="marche_ouahigouya",IF(Données_prix!S:S&gt;0,Données_prix!S:S)))</f>
        <v>35000</v>
      </c>
      <c r="Q25" s="18" cm="1">
        <f t="array" ref="Q25">MEDIAN(IF(Données_prix!$C:$C="marche_ouahigouya",IF(Données_prix!T:T&gt;0,Données_prix!T:T)))</f>
        <v>5500</v>
      </c>
      <c r="R25" s="18" cm="1">
        <f t="array" ref="R25">MEDIAN(IF(Données_prix!$C:$C="marche_ouahigouya",IF(Données_prix!U:U&gt;0,Données_prix!U:U)))</f>
        <v>4000</v>
      </c>
      <c r="S25" s="18" cm="1">
        <f t="array" ref="S25">MEDIAN(IF(Données_prix!$C:$C="marche_ouahigouya",IF(Données_prix!V:V&gt;0,Données_prix!V:V)))</f>
        <v>2000</v>
      </c>
      <c r="T25" s="18" cm="1">
        <f t="array" ref="T25">MEDIAN(IF(Données_prix!$C:$C="marche_ouahigouya",IF(Données_prix!W:W&gt;0,Données_prix!W:W)))</f>
        <v>150</v>
      </c>
      <c r="U25" s="18" cm="1">
        <f t="array" ref="U25">MEDIAN(IF(Données_prix!$C:$C="marche_ouahigouya",IF(Données_prix!X:X&gt;0,Données_prix!X:X)))</f>
        <v>875</v>
      </c>
      <c r="V25" s="18" cm="1">
        <f t="array" ref="V25">MEDIAN(IF(Données_prix!$C:$C="marche_ouahigouya",IF(Données_prix!Y:Y&gt;0,Données_prix!Y:Y)))</f>
        <v>1250</v>
      </c>
      <c r="W25" s="18" cm="1">
        <f t="array" ref="W25">MEDIAN(IF(Données_prix!$C:$C="marche_ouahigouya",IF(Données_prix!Z:Z&gt;0,Données_prix!Z:Z)))</f>
        <v>2125</v>
      </c>
      <c r="X25" s="18" cm="1">
        <f t="array" ref="X25">MEDIAN(IF(Données_prix!$C:$C="marche_ouahigouya",IF(Données_prix!AA:AA&gt;0,Données_prix!AA:AA)))</f>
        <v>2000</v>
      </c>
      <c r="Y25" s="18" cm="1">
        <f t="array" ref="Y25">MEDIAN(IF(Données_prix!$C:$C="marche_ouahigouya",IF(Données_prix!AB:AB&gt;0,Données_prix!AB:AB)))</f>
        <v>3000</v>
      </c>
      <c r="Z25" s="18" cm="1">
        <f t="array" ref="Z25">MEDIAN(IF(Données_prix!$C:$C="marche_ouahigouya",IF(Données_prix!AC:AC&gt;0,Données_prix!AC:AC)))</f>
        <v>2500</v>
      </c>
      <c r="AA25" s="18" cm="1">
        <f t="array" ref="AA25">MEDIAN(IF(Données_prix!$C:$C="marche_ouahigouya",IF(Données_prix!AD:AD&gt;0,Données_prix!AD:AD)))</f>
        <v>5000</v>
      </c>
      <c r="AB25" s="18" cm="1">
        <f t="array" ref="AB25">MEDIAN(IF(Données_prix!$C:$C="marche_ouahigouya",IF(Données_prix!AE:AE&gt;0,Données_prix!AE:AE)))</f>
        <v>1000</v>
      </c>
      <c r="AC25" s="18" cm="1">
        <f t="array" ref="AC25">MEDIAN(IF(Données_prix!$C:$C="marche_ouahigouya",IF(Données_prix!AF:AF&gt;0,Données_prix!AF:AF)))</f>
        <v>3500</v>
      </c>
      <c r="AD25" s="18" cm="1">
        <f t="array" ref="AD25">MEDIAN(IF(Données_prix!$C:$C="marche_ouahigouya",IF(Données_prix!AG:AG&gt;0,Données_prix!AG:AG)))</f>
        <v>200</v>
      </c>
      <c r="AE25" s="18" cm="1">
        <f t="array" ref="AE25">MEDIAN(IF(Données_prix!$C:$C="marche_ouahigouya",IF(Données_prix!CL:CL&gt;0,Données_prix!CL:CL)))</f>
        <v>375</v>
      </c>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row>
    <row r="26" spans="1:82" ht="17.45">
      <c r="A26" s="18"/>
      <c r="B26" s="18" t="s">
        <v>2108</v>
      </c>
      <c r="C26" s="18" cm="1">
        <f t="array" ref="C26">MIN(IF(Données_prix!$C:$C="marche_ouahigouya",IF(Données_prix!F:F&gt;0,Données_prix!F:F)))</f>
        <v>800</v>
      </c>
      <c r="D26" s="18" cm="1">
        <f t="array" ref="D26">MIN(IF(Données_prix!$C:$C="marche_ouahigouya",IF(Données_prix!G:G&gt;0,Données_prix!G:G)))</f>
        <v>5000</v>
      </c>
      <c r="E26" s="64" cm="1">
        <f t="array" ref="E26">MIN(IF(Données_prix!$C:$C="marche_ouahigouya",IF(Données_prix!H:H&gt;0,Données_prix!H:H)))</f>
        <v>7500</v>
      </c>
      <c r="F26" s="18" cm="1">
        <f t="array" ref="F26">MIN(IF(Données_prix!$C:$C="marche_ouahigouya",IF(Données_prix!I:I&gt;0,Données_prix!I:I)))</f>
        <v>300</v>
      </c>
      <c r="G26" s="18" cm="1">
        <f t="array" ref="G26">MIN(IF(Données_prix!$C:$C="marche_ouahigouya",IF(Données_prix!J:J&gt;0,Données_prix!J:J)))</f>
        <v>300</v>
      </c>
      <c r="H26" s="18" cm="1">
        <f t="array" ref="H26">MIN(IF(Données_prix!$C:$C="marche_ouahigouya",IF(Données_prix!K:K&gt;0,Données_prix!K:K)))</f>
        <v>4500</v>
      </c>
      <c r="I26" s="18" cm="1">
        <f t="array" ref="I26">MIN(IF(Données_prix!$C:$C="marche_ouahigouya",IF(Données_prix!L:L&gt;0,Données_prix!L:L)))</f>
        <v>3000</v>
      </c>
      <c r="J26" s="18" cm="1">
        <f t="array" ref="J26">MIN(IF(Données_prix!$C:$C="marche_ouahigouya",IF(Données_prix!M:M&gt;0,Données_prix!M:M)))</f>
        <v>1000</v>
      </c>
      <c r="K26" s="18" cm="1">
        <f t="array" ref="K26">MIN(IF(Données_prix!$C:$C="marche_ouahigouya",IF(Données_prix!N:N&gt;0,Données_prix!N:N)))</f>
        <v>2000</v>
      </c>
      <c r="L26" s="68" cm="1">
        <f t="array" ref="L26">MIN(IF(Données_prix!$C:$C="marche_ouahigouya",IF(Données_prix!O:O&gt;0,Données_prix!O:O)))</f>
        <v>7000</v>
      </c>
      <c r="M26" s="18" cm="1">
        <f t="array" ref="M26">MIN(IF(Données_prix!$C:$C="marche_ouahigouya",IF(Données_prix!P:P&gt;0,Données_prix!P:P)))</f>
        <v>100</v>
      </c>
      <c r="N26" s="18" cm="1">
        <f t="array" ref="N26">MIN(IF(Données_prix!$C:$C="marche_ouahigouya",IF(Données_prix!Q:Q&gt;0,Données_prix!Q:Q)))</f>
        <v>15000</v>
      </c>
      <c r="O26" s="68" cm="1">
        <f t="array" ref="O26">MIN(IF(Données_prix!$C:$C="marche_ouahigouya",IF(Données_prix!R:R&gt;0,Données_prix!R:R)))</f>
        <v>28000</v>
      </c>
      <c r="P26" s="68" cm="1">
        <f t="array" ref="P26">MIN(IF(Données_prix!$C:$C="marche_ouahigouya",IF(Données_prix!S:S&gt;0,Données_prix!S:S)))</f>
        <v>35000</v>
      </c>
      <c r="Q26" s="18" cm="1">
        <f t="array" ref="Q26">MIN(IF(Données_prix!$C:$C="marche_ouahigouya",IF(Données_prix!T:T&gt;0,Données_prix!T:T)))</f>
        <v>5500</v>
      </c>
      <c r="R26" s="18" cm="1">
        <f t="array" ref="R26">MIN(IF(Données_prix!$C:$C="marche_ouahigouya",IF(Données_prix!U:U&gt;0,Données_prix!U:U)))</f>
        <v>3500</v>
      </c>
      <c r="S26" s="18" cm="1">
        <f t="array" ref="S26">MIN(IF(Données_prix!$C:$C="marche_ouahigouya",IF(Données_prix!V:V&gt;0,Données_prix!V:V)))</f>
        <v>800</v>
      </c>
      <c r="T26" s="18" cm="1">
        <f t="array" ref="T26">MIN(IF(Données_prix!$C:$C="marche_ouahigouya",IF(Données_prix!W:W&gt;0,Données_prix!W:W)))</f>
        <v>125</v>
      </c>
      <c r="U26" s="18" cm="1">
        <f t="array" ref="U26">MIN(IF(Données_prix!$C:$C="marche_ouahigouya",IF(Données_prix!X:X&gt;0,Données_prix!X:X)))</f>
        <v>650</v>
      </c>
      <c r="V26" s="18" cm="1">
        <f t="array" ref="V26">MIN(IF(Données_prix!$C:$C="marche_ouahigouya",IF(Données_prix!Y:Y&gt;0,Données_prix!Y:Y)))</f>
        <v>1000</v>
      </c>
      <c r="W26" s="18" cm="1">
        <f t="array" ref="W26">MIN(IF(Données_prix!$C:$C="marche_ouahigouya",IF(Données_prix!Z:Z&gt;0,Données_prix!Z:Z)))</f>
        <v>1250</v>
      </c>
      <c r="X26" s="18" cm="1">
        <f t="array" ref="X26">MIN(IF(Données_prix!$C:$C="marche_ouahigouya",IF(Données_prix!AA:AA&gt;0,Données_prix!AA:AA)))</f>
        <v>1750</v>
      </c>
      <c r="Y26" s="18" cm="1">
        <f t="array" ref="Y26">MIN(IF(Données_prix!$C:$C="marche_ouahigouya",IF(Données_prix!AB:AB&gt;0,Données_prix!AB:AB)))</f>
        <v>3000</v>
      </c>
      <c r="Z26" s="18" cm="1">
        <f t="array" ref="Z26">MIN(IF(Données_prix!$C:$C="marche_ouahigouya",IF(Données_prix!AC:AC&gt;0,Données_prix!AC:AC)))</f>
        <v>1500</v>
      </c>
      <c r="AA26" s="18" cm="1">
        <f t="array" ref="AA26">MIN(IF(Données_prix!$C:$C="marche_ouahigouya",IF(Données_prix!AD:AD&gt;0,Données_prix!AD:AD)))</f>
        <v>1750</v>
      </c>
      <c r="AB26" s="18" cm="1">
        <f t="array" ref="AB26">MIN(IF(Données_prix!$C:$C="marche_ouahigouya",IF(Données_prix!AE:AE&gt;0,Données_prix!AE:AE)))</f>
        <v>750</v>
      </c>
      <c r="AC26" s="18" cm="1">
        <f t="array" ref="AC26">MIN(IF(Données_prix!$C:$C="marche_ouahigouya",IF(Données_prix!AF:AF&gt;0,Données_prix!AF:AF)))</f>
        <v>3000</v>
      </c>
      <c r="AD26" s="18" cm="1">
        <f t="array" ref="AD26">MIN(IF(Données_prix!$C:$C="marche_ouahigouya",IF(Données_prix!AG:AG&gt;0,Données_prix!AG:AG)))</f>
        <v>200</v>
      </c>
      <c r="AE26" s="18" cm="1">
        <f t="array" ref="AE26">MIN(IF(Données_prix!$C:$C="marche_ouahigouya",IF(Données_prix!CL:CL&gt;0,Données_prix!CL:CL)))</f>
        <v>250</v>
      </c>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row>
    <row r="27" spans="1:82" ht="17.45">
      <c r="A27" s="18"/>
      <c r="B27" s="18" t="s">
        <v>2110</v>
      </c>
      <c r="C27" s="18" cm="1">
        <f t="array" ref="C27">MAX(IF(Données_prix!$C:$C="marche_ouahigouya",IF(Données_prix!F:F&gt;0,Données_prix!F:F)))</f>
        <v>1250</v>
      </c>
      <c r="D27" s="18" cm="1">
        <f t="array" ref="D27">MAX(IF(Données_prix!$C:$C="marche_ouahigouya",IF(Données_prix!G:G&gt;0,Données_prix!G:G)))</f>
        <v>5000</v>
      </c>
      <c r="E27" s="64" cm="1">
        <f t="array" ref="E27">MAX(IF(Données_prix!$C:$C="marche_ouahigouya",IF(Données_prix!H:H&gt;0,Données_prix!H:H)))</f>
        <v>7500</v>
      </c>
      <c r="F27" s="18" cm="1">
        <f t="array" ref="F27">MAX(IF(Données_prix!$C:$C="marche_ouahigouya",IF(Données_prix!I:I&gt;0,Données_prix!I:I)))</f>
        <v>500</v>
      </c>
      <c r="G27" s="18" cm="1">
        <f t="array" ref="G27">MAX(IF(Données_prix!$C:$C="marche_ouahigouya",IF(Données_prix!J:J&gt;0,Données_prix!J:J)))</f>
        <v>500</v>
      </c>
      <c r="H27" s="18" cm="1">
        <f t="array" ref="H27">MAX(IF(Données_prix!$C:$C="marche_ouahigouya",IF(Données_prix!K:K&gt;0,Données_prix!K:K)))</f>
        <v>12500</v>
      </c>
      <c r="I27" s="18" cm="1">
        <f t="array" ref="I27">MAX(IF(Données_prix!$C:$C="marche_ouahigouya",IF(Données_prix!L:L&gt;0,Données_prix!L:L)))</f>
        <v>3000</v>
      </c>
      <c r="J27" s="18" cm="1">
        <f t="array" ref="J27">MAX(IF(Données_prix!$C:$C="marche_ouahigouya",IF(Données_prix!M:M&gt;0,Données_prix!M:M)))</f>
        <v>1500</v>
      </c>
      <c r="K27" s="18" cm="1">
        <f t="array" ref="K27">MAX(IF(Données_prix!$C:$C="marche_ouahigouya",IF(Données_prix!N:N&gt;0,Données_prix!N:N)))</f>
        <v>2500</v>
      </c>
      <c r="L27" s="68" cm="1">
        <f t="array" ref="L27">MAX(IF(Données_prix!$C:$C="marche_ouahigouya",IF(Données_prix!O:O&gt;0,Données_prix!O:O)))</f>
        <v>9000</v>
      </c>
      <c r="M27" s="18" cm="1">
        <f t="array" ref="M27">MAX(IF(Données_prix!$C:$C="marche_ouahigouya",IF(Données_prix!P:P&gt;0,Données_prix!P:P)))</f>
        <v>100</v>
      </c>
      <c r="N27" s="18" cm="1">
        <f t="array" ref="N27">MAX(IF(Données_prix!$C:$C="marche_ouahigouya",IF(Données_prix!Q:Q&gt;0,Données_prix!Q:Q)))</f>
        <v>16000</v>
      </c>
      <c r="O27" s="68" cm="1">
        <f t="array" ref="O27">MAX(IF(Données_prix!$C:$C="marche_ouahigouya",IF(Données_prix!R:R&gt;0,Données_prix!R:R)))</f>
        <v>28000</v>
      </c>
      <c r="P27" s="68" cm="1">
        <f t="array" ref="P27">MAX(IF(Données_prix!$C:$C="marche_ouahigouya",IF(Données_prix!S:S&gt;0,Données_prix!S:S)))</f>
        <v>35000</v>
      </c>
      <c r="Q27" s="18" cm="1">
        <f t="array" ref="Q27">MAX(IF(Données_prix!$C:$C="marche_ouahigouya",IF(Données_prix!T:T&gt;0,Données_prix!T:T)))</f>
        <v>9500</v>
      </c>
      <c r="R27" s="18" cm="1">
        <f t="array" ref="R27">MAX(IF(Données_prix!$C:$C="marche_ouahigouya",IF(Données_prix!U:U&gt;0,Données_prix!U:U)))</f>
        <v>7500</v>
      </c>
      <c r="S27" s="18" cm="1">
        <f t="array" ref="S27">MAX(IF(Données_prix!$C:$C="marche_ouahigouya",IF(Données_prix!V:V&gt;0,Données_prix!V:V)))</f>
        <v>2000</v>
      </c>
      <c r="T27" s="18" cm="1">
        <f t="array" ref="T27">MAX(IF(Données_prix!$C:$C="marche_ouahigouya",IF(Données_prix!W:W&gt;0,Données_prix!W:W)))</f>
        <v>200</v>
      </c>
      <c r="U27" s="18" cm="1">
        <f t="array" ref="U27">MAX(IF(Données_prix!$C:$C="marche_ouahigouya",IF(Données_prix!X:X&gt;0,Données_prix!X:X)))</f>
        <v>1200</v>
      </c>
      <c r="V27" s="18" cm="1">
        <f t="array" ref="V27">MAX(IF(Données_prix!$C:$C="marche_ouahigouya",IF(Données_prix!Y:Y&gt;0,Données_prix!Y:Y)))</f>
        <v>1750</v>
      </c>
      <c r="W27" s="18" cm="1">
        <f t="array" ref="W27">MAX(IF(Données_prix!$C:$C="marche_ouahigouya",IF(Données_prix!Z:Z&gt;0,Données_prix!Z:Z)))</f>
        <v>2750</v>
      </c>
      <c r="X27" s="18" cm="1">
        <f t="array" ref="X27">MAX(IF(Données_prix!$C:$C="marche_ouahigouya",IF(Données_prix!AA:AA&gt;0,Données_prix!AA:AA)))</f>
        <v>2250</v>
      </c>
      <c r="Y27" s="18" cm="1">
        <f t="array" ref="Y27">MAX(IF(Données_prix!$C:$C="marche_ouahigouya",IF(Données_prix!AB:AB&gt;0,Données_prix!AB:AB)))</f>
        <v>3500</v>
      </c>
      <c r="Z27" s="18" cm="1">
        <f t="array" ref="Z27">MAX(IF(Données_prix!$C:$C="marche_ouahigouya",IF(Données_prix!AC:AC&gt;0,Données_prix!AC:AC)))</f>
        <v>4000</v>
      </c>
      <c r="AA27" s="18" cm="1">
        <f t="array" ref="AA27">MAX(IF(Données_prix!$C:$C="marche_ouahigouya",IF(Données_prix!AD:AD&gt;0,Données_prix!AD:AD)))</f>
        <v>5000</v>
      </c>
      <c r="AB27" s="18" cm="1">
        <f t="array" ref="AB27">MAX(IF(Données_prix!$C:$C="marche_ouahigouya",IF(Données_prix!AE:AE&gt;0,Données_prix!AE:AE)))</f>
        <v>1250</v>
      </c>
      <c r="AC27" s="18" cm="1">
        <f t="array" ref="AC27">MAX(IF(Données_prix!$C:$C="marche_ouahigouya",IF(Données_prix!AF:AF&gt;0,Données_prix!AF:AF)))</f>
        <v>4500</v>
      </c>
      <c r="AD27" s="18" cm="1">
        <f t="array" ref="AD27">MAX(IF(Données_prix!$C:$C="marche_ouahigouya",IF(Données_prix!AG:AG&gt;0,Données_prix!AG:AG)))</f>
        <v>250</v>
      </c>
      <c r="AE27" s="18" cm="1">
        <f t="array" ref="AE27">MAX(IF(Données_prix!$C:$C="marche_ouahigouya",IF(Données_prix!CL:CL&gt;0,Données_prix!CL:CL)))</f>
        <v>500</v>
      </c>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row>
    <row r="28" spans="1:82" ht="18" thickBot="1">
      <c r="A28" s="18"/>
      <c r="B28" s="96" t="s">
        <v>2111</v>
      </c>
      <c r="C28" s="97">
        <f>COUNTIFS(Données_prix!$C:$C,"marche_ouahigouya", Données_prix!F:F,"&lt;&gt;")</f>
        <v>4</v>
      </c>
      <c r="D28" s="96">
        <f>COUNTIFS(Données_prix!$C:$C,"marche_ouahigouya", Données_prix!G:G,"&lt;&gt;")</f>
        <v>2</v>
      </c>
      <c r="E28" s="105">
        <f>COUNTIFS(Données_prix!$C:$C,"marche_ouahigouya", Données_prix!H:H,"&lt;&gt;")</f>
        <v>1</v>
      </c>
      <c r="F28" s="97">
        <f>COUNTIFS(Données_prix!$C:$C,"marche_ouahigouya", Données_prix!I:I,"&lt;&gt;")</f>
        <v>4</v>
      </c>
      <c r="G28" s="97">
        <f>COUNTIFS(Données_prix!$C:$C,"marche_ouahigouya", Données_prix!J:J,"&lt;&gt;")</f>
        <v>4</v>
      </c>
      <c r="H28" s="97">
        <f>COUNTIFS(Données_prix!$C:$C,"marche_ouahigouya", Données_prix!K:K,"&lt;&gt;")</f>
        <v>6</v>
      </c>
      <c r="I28" s="97">
        <f>COUNTIFS(Données_prix!$C:$C,"marche_ouahigouya", Données_prix!L:L,"&lt;&gt;")</f>
        <v>4</v>
      </c>
      <c r="J28" s="97">
        <f>COUNTIFS(Données_prix!$C:$C,"marche_ouahigouya", Données_prix!M:M,"&lt;&gt;")</f>
        <v>4</v>
      </c>
      <c r="K28" s="97">
        <f>COUNTIFS(Données_prix!$C:$C,"marche_ouahigouya", Données_prix!N:N,"&lt;&gt;")</f>
        <v>4</v>
      </c>
      <c r="L28" s="99">
        <f>COUNTIFS(Données_prix!$C:$C,"marche_ouahigouya", Données_prix!O:O,"&lt;&gt;")</f>
        <v>4</v>
      </c>
      <c r="M28" s="97">
        <f>COUNTIFS(Données_prix!$C:$C,"marche_ouahigouya", Données_prix!P:P,"&lt;&gt;")</f>
        <v>4</v>
      </c>
      <c r="N28" s="97">
        <f>COUNTIFS(Données_prix!$C:$C,"marche_ouahigouya", Données_prix!Q:Q,"&lt;&gt;")</f>
        <v>3</v>
      </c>
      <c r="O28" s="99">
        <f>COUNTIFS(Données_prix!$C:$C,"marche_ouahigouya", Données_prix!R:R,"&lt;&gt;")</f>
        <v>4</v>
      </c>
      <c r="P28" s="99">
        <f>COUNTIFS(Données_prix!$C:$C,"marche_ouahigouya", Données_prix!S:S,"&lt;&gt;")</f>
        <v>4</v>
      </c>
      <c r="Q28" s="97">
        <f>COUNTIFS(Données_prix!$C:$C,"marche_ouahigouya", Données_prix!T:T,"&lt;&gt;")</f>
        <v>4</v>
      </c>
      <c r="R28" s="97">
        <f>COUNTIFS(Données_prix!$C:$C,"marche_ouahigouya", Données_prix!U:U,"&lt;&gt;")</f>
        <v>5</v>
      </c>
      <c r="S28" s="97">
        <f>COUNTIFS(Données_prix!$C:$C,"marche_ouahigouya", Données_prix!V:V,"&lt;&gt;")</f>
        <v>4</v>
      </c>
      <c r="T28" s="97">
        <f>COUNTIFS(Données_prix!$C:$C,"marche_ouahigouya", Données_prix!W:W,"&lt;&gt;")</f>
        <v>4</v>
      </c>
      <c r="U28" s="97">
        <f>COUNTIFS(Données_prix!$C:$C,"marche_ouahigouya", Données_prix!X:X,"&lt;&gt;")</f>
        <v>4</v>
      </c>
      <c r="V28" s="97">
        <f>COUNTIFS(Données_prix!$C:$C,"marche_ouahigouya", Données_prix!Y:Y,"&lt;&gt;")</f>
        <v>4</v>
      </c>
      <c r="W28" s="97">
        <f>COUNTIFS(Données_prix!$C:$C,"marche_ouahigouya", Données_prix!Z:Z,"&lt;&gt;")</f>
        <v>4</v>
      </c>
      <c r="X28" s="97">
        <f>COUNTIFS(Données_prix!$C:$C,"marche_ouahigouya", Données_prix!AA:AA,"&lt;&gt;")</f>
        <v>5</v>
      </c>
      <c r="Y28" s="97">
        <f>COUNTIFS(Données_prix!$C:$C,"marche_ouahigouya", Données_prix!AB:AB,"&lt;&gt;")</f>
        <v>4</v>
      </c>
      <c r="Z28" s="97">
        <f>COUNTIFS(Données_prix!$C:$C,"marche_ouahigouya", Données_prix!AC:AC,"&lt;&gt;")</f>
        <v>5</v>
      </c>
      <c r="AA28" s="97">
        <f>COUNTIFS(Données_prix!$C:$C,"marche_ouahigouya", Données_prix!AD:AD,"&lt;&gt;")</f>
        <v>4</v>
      </c>
      <c r="AB28" s="97">
        <f>COUNTIFS(Données_prix!$C:$C,"marche_ouahigouya", Données_prix!AE:AE,"&lt;&gt;")</f>
        <v>6</v>
      </c>
      <c r="AC28" s="97">
        <f>COUNTIFS(Données_prix!$C:$C,"marche_ouahigouya", Données_prix!AF:AF,"&lt;&gt;")</f>
        <v>4</v>
      </c>
      <c r="AD28" s="97">
        <f>COUNTIFS(Données_prix!$C:$C,"marche_ouahigouya", Données_prix!AG:AG,"&lt;&gt;")</f>
        <v>5</v>
      </c>
      <c r="AE28" s="97">
        <f>COUNTIFS(Données_prix!$C:$C,"marche_ouahigouya", Données_prix!CL:CL,"&lt;&gt;")</f>
        <v>4</v>
      </c>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row>
    <row r="29" spans="1:82" ht="17.45">
      <c r="A29" s="18"/>
      <c r="B29" s="18"/>
      <c r="C29" s="106">
        <f>SUM(C25+D25+E25+F25+G25)</f>
        <v>8850</v>
      </c>
      <c r="D29" s="18"/>
      <c r="E29" s="18"/>
      <c r="F29" s="18"/>
      <c r="G29" s="18"/>
      <c r="H29" s="107">
        <f>SUM(H25:K25)</f>
        <v>11625</v>
      </c>
      <c r="I29" s="18"/>
      <c r="J29" s="18"/>
      <c r="K29" s="18"/>
      <c r="L29" s="108">
        <f>SUM(M25,N25,Q25,R25,S25,T25,U25,V25,W25,,X25,Y25,Z25,AA25,AB25,AC25,AD25,AE25)</f>
        <v>48575</v>
      </c>
      <c r="M29" s="18"/>
      <c r="N29" s="18"/>
      <c r="O29" s="68"/>
      <c r="P29" s="6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row>
    <row r="30" spans="1:82" ht="17.45">
      <c r="A30" s="18"/>
      <c r="B30" s="18"/>
      <c r="C30" s="109">
        <f>SUM(C29+H29+L29)</f>
        <v>69050</v>
      </c>
      <c r="D30" s="18"/>
      <c r="E30" s="18"/>
      <c r="F30" s="18"/>
      <c r="G30" s="18"/>
      <c r="H30" s="18"/>
      <c r="I30" s="18"/>
      <c r="J30" s="18"/>
      <c r="K30" s="18"/>
      <c r="L30" s="68"/>
      <c r="M30" s="18"/>
      <c r="N30" s="18"/>
      <c r="O30" s="68"/>
      <c r="P30" s="6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row>
    <row r="31" spans="1:82" ht="17.45">
      <c r="A31" s="18"/>
      <c r="B31" s="18"/>
      <c r="C31" s="103"/>
      <c r="D31" s="18"/>
      <c r="E31" s="18"/>
      <c r="F31" s="18"/>
      <c r="G31" s="18"/>
      <c r="H31" s="18"/>
      <c r="I31" s="18"/>
      <c r="J31" s="18"/>
      <c r="K31" s="18"/>
      <c r="L31" s="58"/>
      <c r="M31" s="18"/>
      <c r="N31" s="18"/>
      <c r="O31" s="58"/>
      <c r="P31" s="5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row>
    <row r="32" spans="1:82" ht="17.45">
      <c r="A32" s="18"/>
      <c r="B32" s="18"/>
      <c r="C32" s="103"/>
      <c r="D32" s="18"/>
      <c r="E32" s="18"/>
      <c r="F32" s="18"/>
      <c r="G32" s="18"/>
      <c r="H32" s="18"/>
      <c r="I32" s="18"/>
      <c r="J32" s="18"/>
      <c r="K32" s="18"/>
      <c r="L32" s="58"/>
      <c r="M32" s="18"/>
      <c r="N32" s="18"/>
      <c r="O32" s="58"/>
      <c r="P32" s="5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row>
    <row r="33" spans="1:82" ht="17.45">
      <c r="A33" s="18"/>
      <c r="B33" s="18"/>
      <c r="C33" s="18"/>
      <c r="D33" s="18"/>
      <c r="E33" s="18"/>
      <c r="F33" s="18"/>
      <c r="G33" s="18"/>
      <c r="H33" s="18"/>
      <c r="I33" s="18"/>
      <c r="J33" s="18"/>
      <c r="K33" s="18"/>
      <c r="L33" s="58"/>
      <c r="M33" s="18"/>
      <c r="N33" s="18"/>
      <c r="O33" s="58"/>
      <c r="P33" s="5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row>
    <row r="34" spans="1:82" ht="17.45">
      <c r="A34" s="93" t="s">
        <v>2113</v>
      </c>
      <c r="B34" s="18"/>
      <c r="C34" s="18"/>
      <c r="D34" s="18"/>
      <c r="E34" s="18"/>
      <c r="F34" s="18"/>
      <c r="G34" s="18"/>
      <c r="H34" s="18"/>
      <c r="I34" s="18"/>
      <c r="J34" s="18"/>
      <c r="K34" s="18"/>
      <c r="L34" s="58"/>
      <c r="M34" s="18"/>
      <c r="N34" s="18"/>
      <c r="O34" s="58"/>
      <c r="P34" s="5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row>
    <row r="35" spans="1:82" ht="17.45">
      <c r="A35" s="18"/>
      <c r="B35" s="18" t="s">
        <v>2107</v>
      </c>
      <c r="C35" s="18" cm="1">
        <f t="array" ref="C35">MEDIAN(IF(Données_prix!$C:$C="marche_fada n'gourma",IF(Données_prix!F:F&gt;0,Données_prix!F:F)))</f>
        <v>1250</v>
      </c>
      <c r="D35" s="18" cm="1">
        <f t="array" ref="D35">MEDIAN(IF(Données_prix!$C:$C="marche_fada n'gourma",IF(Données_prix!G:G&gt;0,Données_prix!G:G)))</f>
        <v>1450</v>
      </c>
      <c r="E35" s="18" cm="1">
        <f t="array" ref="E35">MEDIAN(IF(Données_prix!$C:$C="marche_fada n'gourma",IF(Données_prix!H:H&gt;0,Données_prix!H:H)))</f>
        <v>1750</v>
      </c>
      <c r="F35" s="18" cm="1">
        <f t="array" ref="F35">MEDIAN(IF(Données_prix!$C:$C="marche_fada n'gourma",IF(Données_prix!I:I&gt;0,Données_prix!I:I)))</f>
        <v>650</v>
      </c>
      <c r="G35" s="18" cm="1">
        <f t="array" ref="G35">MEDIAN(IF(Données_prix!$C:$C="marche_fada n'gourma",IF(Données_prix!J:J&gt;0,Données_prix!J:J)))</f>
        <v>325</v>
      </c>
      <c r="H35" s="18" cm="1">
        <f t="array" ref="H35">MEDIAN(IF(Données_prix!$C:$C="marche_fada n'gourma",IF(Données_prix!K:K&gt;0,Données_prix!K:K)))</f>
        <v>5000</v>
      </c>
      <c r="I35" s="18" cm="1">
        <f t="array" ref="I35">MEDIAN(IF(Données_prix!$C:$C="marche_fada n'gourma",IF(Données_prix!L:L&gt;0,Données_prix!L:L)))</f>
        <v>35000</v>
      </c>
      <c r="J35" s="18" cm="1">
        <f t="array" ref="J35">MEDIAN(IF(Données_prix!$C:$C="marche_fada n'gourma",IF(Données_prix!M:M&gt;0,Données_prix!M:M)))</f>
        <v>1700</v>
      </c>
      <c r="K35" s="18" cm="1">
        <f t="array" ref="K35">MEDIAN(IF(Données_prix!$C:$C="marche_fada n'gourma",IF(Données_prix!N:N&gt;0,Données_prix!N:N)))</f>
        <v>2100</v>
      </c>
      <c r="L35" s="18" cm="1">
        <f t="array" ref="L35">MEDIAN(IF(Données_prix!$C:$C="marche_fada n'gourma",IF(Données_prix!O:O&gt;0,Données_prix!O:O)))</f>
        <v>6000</v>
      </c>
      <c r="M35" s="18" cm="1">
        <f t="array" ref="M35">MEDIAN(IF(Données_prix!$C:$C="marche_fada n'gourma",IF(Données_prix!P:P&gt;0,Données_prix!P:P)))</f>
        <v>100</v>
      </c>
      <c r="N35" s="94">
        <v>15000</v>
      </c>
      <c r="O35" s="58" cm="1">
        <f t="array" ref="O35">MEDIAN(IF(Données_prix!$C:$C="marche_fada n'gourma",IF(Données_prix!R:R&gt;0,Données_prix!R:R)))</f>
        <v>28750</v>
      </c>
      <c r="P35" s="94">
        <v>38875</v>
      </c>
      <c r="Q35" s="18" cm="1">
        <f t="array" ref="Q35">MEDIAN(IF(Données_prix!$C:$C="marche_fada n'gourma",IF(Données_prix!T:T&gt;0,Données_prix!T:T)))</f>
        <v>6600</v>
      </c>
      <c r="R35" s="18" cm="1">
        <f t="array" ref="R35">MEDIAN(IF(Données_prix!$C:$C="marche_fada n'gourma",IF(Données_prix!U:U&gt;0,Données_prix!U:U)))</f>
        <v>5250</v>
      </c>
      <c r="S35" s="18" cm="1">
        <f t="array" ref="S35">MEDIAN(IF(Données_prix!$C:$C="marche_fada n'gourma",IF(Données_prix!V:V&gt;0,Données_prix!V:V)))</f>
        <v>300</v>
      </c>
      <c r="T35" s="18" cm="1">
        <f t="array" ref="T35">MEDIAN(IF(Données_prix!$C:$C="marche_fada n'gourma",IF(Données_prix!W:W&gt;0,Données_prix!W:W)))</f>
        <v>150</v>
      </c>
      <c r="U35" s="94">
        <v>875</v>
      </c>
      <c r="V35" s="94">
        <v>1025</v>
      </c>
      <c r="W35" s="18" cm="1">
        <f t="array" ref="W35">MEDIAN(IF(Données_prix!$C:$C="marche_fada n'gourma",IF(Données_prix!Z:Z&gt;0,Données_prix!Z:Z)))</f>
        <v>1500</v>
      </c>
      <c r="X35" s="18" cm="1">
        <f t="array" ref="X35">MEDIAN(IF(Données_prix!$C:$C="marche_fada n'gourma",IF(Données_prix!AA:AA&gt;0,Données_prix!AA:AA)))</f>
        <v>1100</v>
      </c>
      <c r="Y35" s="18" cm="1">
        <f t="array" ref="Y35">MEDIAN(IF(Données_prix!$C:$C="marche_fada n'gourma",IF(Données_prix!AB:AB&gt;0,Données_prix!AB:AB)))</f>
        <v>3000</v>
      </c>
      <c r="Z35" s="18" cm="1">
        <f t="array" ref="Z35">MEDIAN(IF(Données_prix!$C:$C="marche_fada n'gourma",IF(Données_prix!AC:AC&gt;0,Données_prix!AC:AC)))</f>
        <v>2000</v>
      </c>
      <c r="AA35" s="18" cm="1">
        <f t="array" ref="AA35">MEDIAN(IF(Données_prix!$C:$C="marche_fada n'gourma",IF(Données_prix!AD:AD&gt;0,Données_prix!AD:AD)))</f>
        <v>2000</v>
      </c>
      <c r="AB35" s="18" cm="1">
        <f t="array" ref="AB35">MEDIAN(IF(Données_prix!$C:$C="marche_fada n'gourma",IF(Données_prix!AE:AE&gt;0,Données_prix!AE:AE)))</f>
        <v>1500</v>
      </c>
      <c r="AC35" s="18" cm="1">
        <f t="array" ref="AC35">MEDIAN(IF(Données_prix!$C:$C="marche_fada n'gourma",IF(Données_prix!AF:AF&gt;0,Données_prix!AF:AF)))</f>
        <v>3000</v>
      </c>
      <c r="AD35" s="18" cm="1">
        <f t="array" ref="AD35">MEDIAN(IF(Données_prix!$C:$C="marche_fada n'gourma",IF(Données_prix!AG:AG&gt;0,Données_prix!AG:AG)))</f>
        <v>300</v>
      </c>
      <c r="AE35" s="18" cm="1">
        <f t="array" ref="AE35">MEDIAN(IF(Données_prix!$C:$C="marche_fada n'gourma",IF(Données_prix!CL:CL&gt;0,Données_prix!CL:CL)))</f>
        <v>500</v>
      </c>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row>
    <row r="36" spans="1:82" ht="17.45">
      <c r="A36" s="18"/>
      <c r="B36" s="18" t="s">
        <v>2108</v>
      </c>
      <c r="C36" s="18" cm="1">
        <f t="array" ref="C36">MIN(IF(Données_prix!$C:$C="marche_fada n'gourma",IF(Données_prix!F:F&gt;0,Données_prix!F:F)))</f>
        <v>1000</v>
      </c>
      <c r="D36" s="18" cm="1">
        <f t="array" ref="D36">MIN(IF(Données_prix!$C:$C="marche_fada n'gourma",IF(Données_prix!G:G&gt;0,Données_prix!G:G)))</f>
        <v>1250</v>
      </c>
      <c r="E36" s="18" cm="1">
        <f t="array" ref="E36">MIN(IF(Données_prix!$C:$C="marche_fada n'gourma",IF(Données_prix!H:H&gt;0,Données_prix!H:H)))</f>
        <v>1500</v>
      </c>
      <c r="F36" s="18" cm="1">
        <f t="array" ref="F36">MIN(IF(Données_prix!$C:$C="marche_fada n'gourma",IF(Données_prix!I:I&gt;0,Données_prix!I:I)))</f>
        <v>450</v>
      </c>
      <c r="G36" s="18" cm="1">
        <f t="array" ref="G36">MIN(IF(Données_prix!$C:$C="marche_fada n'gourma",IF(Données_prix!J:J&gt;0,Données_prix!J:J)))</f>
        <v>300</v>
      </c>
      <c r="H36" s="18" cm="1">
        <f t="array" ref="H36">MIN(IF(Données_prix!$C:$C="marche_fada n'gourma",IF(Données_prix!K:K&gt;0,Données_prix!K:K)))</f>
        <v>5000</v>
      </c>
      <c r="I36" s="18" cm="1">
        <f t="array" ref="I36">MIN(IF(Données_prix!$C:$C="marche_fada n'gourma",IF(Données_prix!L:L&gt;0,Données_prix!L:L)))</f>
        <v>35000</v>
      </c>
      <c r="J36" s="18" cm="1">
        <f t="array" ref="J36">MIN(IF(Données_prix!$C:$C="marche_fada n'gourma",IF(Données_prix!M:M&gt;0,Données_prix!M:M)))</f>
        <v>1700</v>
      </c>
      <c r="K36" s="18" cm="1">
        <f t="array" ref="K36">MIN(IF(Données_prix!$C:$C="marche_fada n'gourma",IF(Données_prix!N:N&gt;0,Données_prix!N:N)))</f>
        <v>2000</v>
      </c>
      <c r="L36" s="68" cm="1">
        <f t="array" ref="L36">MIN(IF(Données_prix!$C:$C="marche_fada n'gourma",IF(Données_prix!O:O&gt;0,Données_prix!O:O)))</f>
        <v>5500</v>
      </c>
      <c r="M36" s="68" cm="1">
        <f t="array" ref="M36">MIN(IF(Données_prix!$C:$C="marche_fada n'gourma",IF(Données_prix!P:P&gt;0,Données_prix!P:P)))</f>
        <v>100</v>
      </c>
      <c r="N36" s="67" t="s">
        <v>2109</v>
      </c>
      <c r="O36" s="58" cm="1">
        <f t="array" ref="O36">MIN(IF(Données_prix!$C:$C="marche_fada n'gourma",IF(Données_prix!R:R&gt;0,Données_prix!R:R)))</f>
        <v>27500</v>
      </c>
      <c r="P36" s="67" t="s">
        <v>2109</v>
      </c>
      <c r="Q36" s="18" cm="1">
        <f t="array" ref="Q36">MIN(IF(Données_prix!$C:$C="marche_fada n'gourma",IF(Données_prix!T:T&gt;0,Données_prix!T:T)))</f>
        <v>6500</v>
      </c>
      <c r="R36" s="18" cm="1">
        <f t="array" ref="R36">MIN(IF(Données_prix!$C:$C="marche_fada n'gourma",IF(Données_prix!U:U&gt;0,Données_prix!U:U)))</f>
        <v>5000</v>
      </c>
      <c r="S36" s="18" cm="1">
        <f t="array" ref="S36">MIN(IF(Données_prix!$C:$C="marche_fada n'gourma",IF(Données_prix!V:V&gt;0,Données_prix!V:V)))</f>
        <v>300</v>
      </c>
      <c r="T36" s="18" cm="1">
        <f t="array" ref="T36">MIN(IF(Données_prix!$C:$C="marche_fada n'gourma",IF(Données_prix!W:W&gt;0,Données_prix!W:W)))</f>
        <v>150</v>
      </c>
      <c r="U36" s="67" t="s">
        <v>2109</v>
      </c>
      <c r="V36" s="67" t="s">
        <v>2109</v>
      </c>
      <c r="W36" s="18" cm="1">
        <f t="array" ref="W36">MIN(IF(Données_prix!$C:$C="marche_fada n'gourma",IF(Données_prix!Z:Z&gt;0,Données_prix!Z:Z)))</f>
        <v>1500</v>
      </c>
      <c r="X36" s="18" cm="1">
        <f t="array" ref="X36">MIN(IF(Données_prix!$C:$C="marche_fada n'gourma",IF(Données_prix!AA:AA&gt;0,Données_prix!AA:AA)))</f>
        <v>1000</v>
      </c>
      <c r="Y36" s="18" cm="1">
        <f t="array" ref="Y36">MIN(IF(Données_prix!$C:$C="marche_fada n'gourma",IF(Données_prix!AB:AB&gt;0,Données_prix!AB:AB)))</f>
        <v>3000</v>
      </c>
      <c r="Z36" s="18" cm="1">
        <f t="array" ref="Z36">MIN(IF(Données_prix!$C:$C="marche_fada n'gourma",IF(Données_prix!AC:AC&gt;0,Données_prix!AC:AC)))</f>
        <v>2000</v>
      </c>
      <c r="AA36" s="18" cm="1">
        <f t="array" ref="AA36">MIN(IF(Données_prix!$C:$C="marche_fada n'gourma",IF(Données_prix!AD:AD&gt;0,Données_prix!AD:AD)))</f>
        <v>2000</v>
      </c>
      <c r="AB36" s="18" cm="1">
        <f t="array" ref="AB36">MIN(IF(Données_prix!$C:$C="marche_fada n'gourma",IF(Données_prix!AE:AE&gt;0,Données_prix!AE:AE)))</f>
        <v>1250</v>
      </c>
      <c r="AC36" s="18" cm="1">
        <f t="array" ref="AC36">MIN(IF(Données_prix!$C:$C="marche_fada n'gourma",IF(Données_prix!AF:AF&gt;0,Données_prix!AF:AF)))</f>
        <v>3000</v>
      </c>
      <c r="AD36" s="18" cm="1">
        <f t="array" ref="AD36">MIN(IF(Données_prix!$C:$C="marche_fada n'gourma",IF(Données_prix!AG:AG&gt;0,Données_prix!AG:AG)))</f>
        <v>300</v>
      </c>
      <c r="AE36" s="18" cm="1">
        <f t="array" ref="AE36">MIN(IF(Données_prix!$C:$C="marche_fada n'gourma",IF(Données_prix!CL:CL&gt;0,Données_prix!CL:CL)))</f>
        <v>500</v>
      </c>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row>
    <row r="37" spans="1:82" ht="17.45">
      <c r="A37" s="18"/>
      <c r="B37" s="18" t="s">
        <v>2110</v>
      </c>
      <c r="C37" s="18" cm="1">
        <f t="array" ref="C37">MAX(IF(Données_prix!$C:$C="marche_fada n'gourma",IF(Données_prix!F:F&gt;0,Données_prix!F:F)))</f>
        <v>1300</v>
      </c>
      <c r="D37" s="18" cm="1">
        <f t="array" ref="D37">MAX(IF(Données_prix!$C:$C="marche_fada n'gourma",IF(Données_prix!G:G&gt;0,Données_prix!G:G)))</f>
        <v>1500</v>
      </c>
      <c r="E37" s="18" cm="1">
        <f t="array" ref="E37">MAX(IF(Données_prix!$C:$C="marche_fada n'gourma",IF(Données_prix!H:H&gt;0,Données_prix!H:H)))</f>
        <v>1800</v>
      </c>
      <c r="F37" s="18" cm="1">
        <f t="array" ref="F37">MAX(IF(Données_prix!$C:$C="marche_fada n'gourma",IF(Données_prix!I:I&gt;0,Données_prix!I:I)))</f>
        <v>900</v>
      </c>
      <c r="G37" s="18" cm="1">
        <f t="array" ref="G37">MAX(IF(Données_prix!$C:$C="marche_fada n'gourma",IF(Données_prix!J:J&gt;0,Données_prix!J:J)))</f>
        <v>350</v>
      </c>
      <c r="H37" s="18" cm="1">
        <f t="array" ref="H37">MAX(IF(Données_prix!$C:$C="marche_fada n'gourma",IF(Données_prix!K:K&gt;0,Données_prix!K:K)))</f>
        <v>5500</v>
      </c>
      <c r="I37" s="18" cm="1">
        <f t="array" ref="I37">MAX(IF(Données_prix!$C:$C="marche_fada n'gourma",IF(Données_prix!L:L&gt;0,Données_prix!L:L)))</f>
        <v>37500</v>
      </c>
      <c r="J37" s="18" cm="1">
        <f t="array" ref="J37">MAX(IF(Données_prix!$C:$C="marche_fada n'gourma",IF(Données_prix!M:M&gt;0,Données_prix!M:M)))</f>
        <v>1750</v>
      </c>
      <c r="K37" s="18" cm="1">
        <f t="array" ref="K37">MAX(IF(Données_prix!$C:$C="marche_fada n'gourma",IF(Données_prix!N:N&gt;0,Données_prix!N:N)))</f>
        <v>2500</v>
      </c>
      <c r="L37" s="68" cm="1">
        <f t="array" ref="L37">MAX(IF(Données_prix!$C:$C="marche_fada n'gourma",IF(Données_prix!O:O&gt;0,Données_prix!O:O)))</f>
        <v>6000</v>
      </c>
      <c r="M37" s="68" cm="1">
        <f t="array" ref="M37">MAX(IF(Données_prix!$C:$C="marche_fada n'gourma",IF(Données_prix!P:P&gt;0,Données_prix!P:P)))</f>
        <v>300</v>
      </c>
      <c r="N37" s="67" t="s">
        <v>2109</v>
      </c>
      <c r="O37" s="58" cm="1">
        <f t="array" ref="O37">MAX(IF(Données_prix!$C:$C="marche_fada n'gourma",IF(Données_prix!R:R&gt;0,Données_prix!R:R)))</f>
        <v>30000</v>
      </c>
      <c r="P37" s="67" t="s">
        <v>2109</v>
      </c>
      <c r="Q37" s="18" cm="1">
        <f t="array" ref="Q37">MAX(IF(Données_prix!$C:$C="marche_fada n'gourma",IF(Données_prix!T:T&gt;0,Données_prix!T:T)))</f>
        <v>7000</v>
      </c>
      <c r="R37" s="18" cm="1">
        <f t="array" ref="R37">MAX(IF(Données_prix!$C:$C="marche_fada n'gourma",IF(Données_prix!U:U&gt;0,Données_prix!U:U)))</f>
        <v>5500</v>
      </c>
      <c r="S37" s="18" cm="1">
        <f t="array" ref="S37">MAX(IF(Données_prix!$C:$C="marche_fada n'gourma",IF(Données_prix!V:V&gt;0,Données_prix!V:V)))</f>
        <v>350</v>
      </c>
      <c r="T37" s="18" cm="1">
        <f t="array" ref="T37">MAX(IF(Données_prix!$C:$C="marche_fada n'gourma",IF(Données_prix!W:W&gt;0,Données_prix!W:W)))</f>
        <v>200</v>
      </c>
      <c r="U37" s="67" t="s">
        <v>2109</v>
      </c>
      <c r="V37" s="67" t="s">
        <v>2109</v>
      </c>
      <c r="W37" s="18" cm="1">
        <f t="array" ref="W37">MAX(IF(Données_prix!$C:$C="marche_fada n'gourma",IF(Données_prix!Z:Z&gt;0,Données_prix!Z:Z)))</f>
        <v>1750</v>
      </c>
      <c r="X37" s="18" cm="1">
        <f t="array" ref="X37">MAX(IF(Données_prix!$C:$C="marche_fada n'gourma",IF(Données_prix!AA:AA&gt;0,Données_prix!AA:AA)))</f>
        <v>1200</v>
      </c>
      <c r="Y37" s="18" cm="1">
        <f t="array" ref="Y37">MAX(IF(Données_prix!$C:$C="marche_fada n'gourma",IF(Données_prix!AB:AB&gt;0,Données_prix!AB:AB)))</f>
        <v>3200</v>
      </c>
      <c r="Z37" s="18" cm="1">
        <f t="array" ref="Z37">MAX(IF(Données_prix!$C:$C="marche_fada n'gourma",IF(Données_prix!AC:AC&gt;0,Données_prix!AC:AC)))</f>
        <v>2000</v>
      </c>
      <c r="AA37" s="18" cm="1">
        <f t="array" ref="AA37">MAX(IF(Données_prix!$C:$C="marche_fada n'gourma",IF(Données_prix!AD:AD&gt;0,Données_prix!AD:AD)))</f>
        <v>2000</v>
      </c>
      <c r="AB37" s="18" cm="1">
        <f t="array" ref="AB37">MAX(IF(Données_prix!$C:$C="marche_fada n'gourma",IF(Données_prix!AE:AE&gt;0,Données_prix!AE:AE)))</f>
        <v>1700</v>
      </c>
      <c r="AC37" s="18" cm="1">
        <f t="array" ref="AC37">MAX(IF(Données_prix!$C:$C="marche_fada n'gourma",IF(Données_prix!AF:AF&gt;0,Données_prix!AF:AF)))</f>
        <v>3000</v>
      </c>
      <c r="AD37" s="18" cm="1">
        <f t="array" ref="AD37">MAX(IF(Données_prix!$C:$C="marche_fada n'gourma",IF(Données_prix!AG:AG&gt;0,Données_prix!AG:AG)))</f>
        <v>350</v>
      </c>
      <c r="AE37" s="18" cm="1">
        <f t="array" ref="AE37">MAX(IF(Données_prix!$C:$C="marche_fada n'gourma",IF(Données_prix!CL:CL&gt;0,Données_prix!CL:CL)))</f>
        <v>500</v>
      </c>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row>
    <row r="38" spans="1:82" ht="18" thickBot="1">
      <c r="A38" s="18"/>
      <c r="B38" s="96" t="s">
        <v>2111</v>
      </c>
      <c r="C38" s="97">
        <f>COUNTIFS(Données_prix!$C:$C,"marche_fada n'gourma", Données_prix!F:F,"&lt;&gt;")</f>
        <v>4</v>
      </c>
      <c r="D38" s="97">
        <f>COUNTIFS(Données_prix!$C:$C,"marche_fada n'gourma", Données_prix!G:G,"&lt;&gt;")</f>
        <v>4</v>
      </c>
      <c r="E38" s="96">
        <f>COUNTIFS(Données_prix!$C:$C,"marche_fada n'gourma", Données_prix!H:H,"&lt;&gt;")</f>
        <v>4</v>
      </c>
      <c r="F38" s="97">
        <f>COUNTIFS(Données_prix!$C:$C,"marche_fada n'gourma", Données_prix!I:I,"&lt;&gt;")</f>
        <v>4</v>
      </c>
      <c r="G38" s="97">
        <f>COUNTIFS(Données_prix!$C:$C,"marche_fada n'gourma", Données_prix!J:J,"&lt;&gt;")</f>
        <v>4</v>
      </c>
      <c r="H38" s="97">
        <f>COUNTIFS(Données_prix!$C:$C,"marche_fada n'gourma", Données_prix!K:K,"&lt;&gt;")</f>
        <v>4</v>
      </c>
      <c r="I38" s="97">
        <f>COUNTIFS(Données_prix!$C:$C,"marche_fada n'gourma", Données_prix!L:L,"&lt;&gt;")</f>
        <v>4</v>
      </c>
      <c r="J38" s="97">
        <f>COUNTIFS(Données_prix!$C:$C,"marche_fada n'gourma", Données_prix!M:M,"&lt;&gt;")</f>
        <v>4</v>
      </c>
      <c r="K38" s="97">
        <f>COUNTIFS(Données_prix!$C:$C,"marche_fada n'gourma", Données_prix!N:N,"&lt;&gt;")</f>
        <v>4</v>
      </c>
      <c r="L38" s="99">
        <f>COUNTIFS(Données_prix!$C:$C,"marche_fada n'gourma", Données_prix!O:O,"&lt;&gt;")</f>
        <v>4</v>
      </c>
      <c r="M38" s="99">
        <f>COUNTIFS(Données_prix!$C:$C,"marche_fada n'gourma", Données_prix!P:P,"&lt;&gt;")</f>
        <v>3</v>
      </c>
      <c r="N38" s="110">
        <f>COUNTIFS(Données_prix!$C:$C,"marche_fada n'gourma", Données_prix!Q:Q,"&lt;&gt;")</f>
        <v>0</v>
      </c>
      <c r="O38" s="111">
        <f>COUNTIFS(Données_prix!$C:$C,"marche_fada n'gourma", Données_prix!R:R,"&lt;&gt;")</f>
        <v>4</v>
      </c>
      <c r="P38" s="99">
        <f>COUNTIFS(Données_prix!$C:$C,"marche_fada n'gourma", Données_prix!S:S,"&lt;&gt;")</f>
        <v>0</v>
      </c>
      <c r="Q38" s="97">
        <f>COUNTIFS(Données_prix!$C:$C,"marche_fada n'gourma", Données_prix!T:T,"&lt;&gt;")</f>
        <v>4</v>
      </c>
      <c r="R38" s="97">
        <f>COUNTIFS(Données_prix!$C:$C,"marche_fada n'gourma", Données_prix!U:U,"&lt;&gt;")</f>
        <v>4</v>
      </c>
      <c r="S38" s="97">
        <f>COUNTIFS(Données_prix!$C:$C,"marche_fada n'gourma", Données_prix!V:V,"&lt;&gt;")</f>
        <v>4</v>
      </c>
      <c r="T38" s="97">
        <f>COUNTIFS(Données_prix!$C:$C,"marche_fada n'gourma", Données_prix!W:W,"&lt;&gt;")</f>
        <v>4</v>
      </c>
      <c r="U38" s="97">
        <f>COUNTIFS(Données_prix!$C:$C,"marche_fada n'gourma", Données_prix!X:X,"&lt;&gt;")</f>
        <v>0</v>
      </c>
      <c r="V38" s="97">
        <f>COUNTIFS(Données_prix!$C:$C,"marche_fada n'gourma", Données_prix!Y:Y,"&lt;&gt;")</f>
        <v>0</v>
      </c>
      <c r="W38" s="97">
        <f>COUNTIFS(Données_prix!$C:$C,"marche_fada n'gourma", Données_prix!Z:Z,"&lt;&gt;")</f>
        <v>4</v>
      </c>
      <c r="X38" s="97">
        <f>COUNTIFS(Données_prix!$C:$C,"marche_fada n'gourma", Données_prix!AA:AA,"&lt;&gt;")</f>
        <v>4</v>
      </c>
      <c r="Y38" s="97">
        <f>COUNTIFS(Données_prix!$C:$C,"marche_fada n'gourma", Données_prix!AB:AB,"&lt;&gt;")</f>
        <v>4</v>
      </c>
      <c r="Z38" s="97">
        <f>COUNTIFS(Données_prix!$C:$C,"marche_fada n'gourma", Données_prix!AC:AC,"&lt;&gt;")</f>
        <v>4</v>
      </c>
      <c r="AA38" s="97">
        <f>COUNTIFS(Données_prix!$C:$C,"marche_fada n'gourma", Données_prix!AD:AD,"&lt;&gt;")</f>
        <v>4</v>
      </c>
      <c r="AB38" s="97">
        <f>COUNTIFS(Données_prix!$C:$C,"marche_fada n'gourma", Données_prix!AE:AE,"&lt;&gt;")</f>
        <v>4</v>
      </c>
      <c r="AC38" s="97">
        <f>COUNTIFS(Données_prix!$C:$C,"marche_fada n'gourma", Données_prix!AF:AF,"&lt;&gt;")</f>
        <v>4</v>
      </c>
      <c r="AD38" s="96">
        <f>COUNTIFS(Données_prix!$C:$C,"marche_fada n'gourma", Données_prix!AG:AG,"&lt;&gt;")</f>
        <v>3</v>
      </c>
      <c r="AE38" s="97">
        <f>COUNTIFS(Données_prix!$C:$C,"marche_fada n'gourma", Données_prix!CL:CL,"&lt;&gt;")</f>
        <v>4</v>
      </c>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row>
    <row r="39" spans="1:82" ht="17.45">
      <c r="A39" s="18"/>
      <c r="B39" s="18"/>
      <c r="C39" s="106">
        <f>SUM(C35+D35+E35+F35+G35)</f>
        <v>5425</v>
      </c>
      <c r="D39" s="18"/>
      <c r="E39" s="18"/>
      <c r="F39" s="18"/>
      <c r="G39" s="18"/>
      <c r="H39" s="107">
        <f>SUM(H35:K35)</f>
        <v>43800</v>
      </c>
      <c r="I39" s="18"/>
      <c r="J39" s="18"/>
      <c r="K39" s="18"/>
      <c r="L39" s="108">
        <f>SUM(L35+M35+N35+Q35+R35+S35+T35+U35+V35+W35+X35+Y35+Z35+AA35+AB35+AC35+AD35+AE35)</f>
        <v>50200</v>
      </c>
      <c r="M39" s="18"/>
      <c r="N39" s="18"/>
      <c r="O39" s="58"/>
      <c r="P39" s="5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row>
    <row r="40" spans="1:82" ht="17.45">
      <c r="A40" s="18"/>
      <c r="B40" s="18"/>
      <c r="C40" s="109">
        <f>SUM(C39+H39+L39)</f>
        <v>99425</v>
      </c>
      <c r="D40" s="18"/>
      <c r="E40" s="18"/>
      <c r="F40" s="18"/>
      <c r="G40" s="18"/>
      <c r="H40" s="18"/>
      <c r="I40" s="18"/>
      <c r="J40" s="18"/>
      <c r="K40" s="18"/>
      <c r="L40" s="58"/>
      <c r="M40" s="18"/>
      <c r="N40" s="18"/>
      <c r="O40" s="58"/>
      <c r="P40" s="5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row>
    <row r="41" spans="1:82" ht="17.45">
      <c r="A41" s="18"/>
      <c r="B41" s="18"/>
      <c r="C41" s="18"/>
      <c r="D41" s="18"/>
      <c r="E41" s="18"/>
      <c r="F41" s="18"/>
      <c r="G41" s="18"/>
      <c r="H41" s="18"/>
      <c r="I41" s="18"/>
      <c r="J41" s="18"/>
      <c r="K41" s="18"/>
      <c r="L41" s="58"/>
      <c r="M41" s="18"/>
      <c r="N41" s="18"/>
      <c r="O41" s="58"/>
      <c r="P41" s="5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row>
    <row r="42" spans="1:82" ht="17.45">
      <c r="A42" s="18"/>
      <c r="B42" s="18"/>
      <c r="C42" s="103"/>
      <c r="D42" s="18"/>
      <c r="E42" s="18"/>
      <c r="F42" s="18"/>
      <c r="G42" s="18"/>
      <c r="H42" s="18"/>
      <c r="I42" s="18"/>
      <c r="J42" s="18"/>
      <c r="K42" s="18"/>
      <c r="L42" s="58"/>
      <c r="M42" s="18"/>
      <c r="N42" s="18"/>
      <c r="O42" s="58"/>
      <c r="P42" s="5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row>
    <row r="43" spans="1:82" ht="17.45">
      <c r="A43" s="18"/>
      <c r="B43" s="18"/>
      <c r="C43" s="103"/>
      <c r="D43" s="18"/>
      <c r="E43" s="18"/>
      <c r="F43" s="18"/>
      <c r="G43" s="18"/>
      <c r="H43" s="18"/>
      <c r="I43" s="18"/>
      <c r="J43" s="18"/>
      <c r="K43" s="18"/>
      <c r="L43" s="58"/>
      <c r="M43" s="18"/>
      <c r="N43" s="18"/>
      <c r="O43" s="58"/>
      <c r="P43" s="5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row>
    <row r="44" spans="1:82" ht="17.45">
      <c r="A44" s="93" t="s">
        <v>2114</v>
      </c>
      <c r="B44" s="18"/>
      <c r="C44" s="18"/>
      <c r="D44" s="18"/>
      <c r="E44" s="18"/>
      <c r="F44" s="18"/>
      <c r="G44" s="18"/>
      <c r="H44" s="18"/>
      <c r="I44" s="18"/>
      <c r="J44" s="18"/>
      <c r="K44" s="18"/>
      <c r="L44" s="58"/>
      <c r="M44" s="18"/>
      <c r="N44" s="18"/>
      <c r="O44" s="58"/>
      <c r="P44" s="6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row>
    <row r="45" spans="1:82" ht="17.45">
      <c r="A45" s="18"/>
      <c r="B45" s="18" t="s">
        <v>2107</v>
      </c>
      <c r="C45" s="18" cm="1">
        <f t="array" ref="C45">MEDIAN(IF(Données_prix!$C:$C="marche_boussouma",IF(Données_prix!F:F&gt;0,Données_prix!F:F)))</f>
        <v>900</v>
      </c>
      <c r="D45" s="18" cm="1">
        <f t="array" ref="D45">MEDIAN(IF(Données_prix!$C:$C="marche_boussouma",IF(Données_prix!G:G&gt;0,Données_prix!G:G)))</f>
        <v>1250</v>
      </c>
      <c r="E45" s="112">
        <v>2000</v>
      </c>
      <c r="F45" s="18" cm="1">
        <f t="array" ref="F45">MEDIAN(IF(Données_prix!$C:$C="marche_boussouma",IF(Données_prix!I:I&gt;0,Données_prix!I:I)))</f>
        <v>500</v>
      </c>
      <c r="G45" s="18" cm="1">
        <f t="array" ref="G45">MEDIAN(IF(Données_prix!$C:$C="marche_boussouma",IF(Données_prix!J:J&gt;0,Données_prix!J:J)))</f>
        <v>300</v>
      </c>
      <c r="H45" s="18" cm="1">
        <f t="array" ref="H45">MEDIAN(IF(Données_prix!$C:$C="marche_boussouma",IF(Données_prix!K:K&gt;0,Données_prix!K:K)))</f>
        <v>5000</v>
      </c>
      <c r="I45" s="18" cm="1">
        <f t="array" ref="I45">MEDIAN(IF(Données_prix!$C:$C="marche_boussouma",IF(Données_prix!L:L&gt;0,Données_prix!L:L)))</f>
        <v>5000</v>
      </c>
      <c r="J45" s="18" cm="1">
        <f t="array" ref="J45">MEDIAN(IF(Données_prix!$C:$C="marche_boussouma",IF(Données_prix!M:M&gt;0,Données_prix!M:M)))</f>
        <v>2000</v>
      </c>
      <c r="K45" s="18" cm="1">
        <f t="array" ref="K45">MEDIAN(IF(Données_prix!$C:$C="marche_boussouma",IF(Données_prix!N:N&gt;0,Données_prix!N:N)))</f>
        <v>1500</v>
      </c>
      <c r="L45" s="58" cm="1">
        <f t="array" ref="L45">MEDIAN(IF(Données_prix!$C:$C="marche_boussouma",IF(Données_prix!O:O&gt;0,Données_prix!O:O)))</f>
        <v>7500</v>
      </c>
      <c r="M45" s="18" cm="1">
        <f t="array" ref="M45">MEDIAN(IF(Données_prix!$C:$C="marche_boussouma",IF(Données_prix!P:P&gt;0,Données_prix!P:P)))</f>
        <v>100</v>
      </c>
      <c r="N45" s="112">
        <v>15000</v>
      </c>
      <c r="O45" s="58" cm="1">
        <f t="array" ref="O45">MEDIAN(IF(Données_prix!$C:$C="marche_boussouma",IF(Données_prix!R:R&gt;0,Données_prix!R:R)))</f>
        <v>25000</v>
      </c>
      <c r="P45" s="68" cm="1">
        <f t="array" ref="P45">MEDIAN(IF(Données_prix!$C:$C="marche_boussouma",IF(Données_prix!S:S&gt;0,Données_prix!S:S)))</f>
        <v>6000</v>
      </c>
      <c r="Q45" s="18" cm="1">
        <f t="array" ref="Q45">MEDIAN(IF(Données_prix!$C:$C="marche_boussouma",IF(Données_prix!T:T&gt;0,Données_prix!T:T)))</f>
        <v>4500</v>
      </c>
      <c r="R45" s="18" cm="1">
        <f t="array" ref="R45">MEDIAN(IF(Données_prix!$C:$C="marche_boussouma",IF(Données_prix!U:U&gt;0,Données_prix!U:U)))</f>
        <v>3500</v>
      </c>
      <c r="S45" s="18" cm="1">
        <f t="array" ref="S45">MEDIAN(IF(Données_prix!$C:$C="marche_boussouma",IF(Données_prix!V:V&gt;0,Données_prix!V:V)))</f>
        <v>300</v>
      </c>
      <c r="T45" s="18" cm="1">
        <f t="array" ref="T45">MEDIAN(IF(Données_prix!$C:$C="marche_boussouma",IF(Données_prix!W:W&gt;0,Données_prix!W:W)))</f>
        <v>175</v>
      </c>
      <c r="U45" s="95">
        <v>875</v>
      </c>
      <c r="V45" s="95">
        <v>1025</v>
      </c>
      <c r="W45" s="18" cm="1">
        <f t="array" ref="W45">MEDIAN(IF(Données_prix!$C:$C="marche_boussouma",IF(Données_prix!Z:Z&gt;0,Données_prix!Z:Z)))</f>
        <v>500</v>
      </c>
      <c r="X45" s="18" cm="1">
        <f t="array" ref="X45">MEDIAN(IF(Données_prix!$C:$C="marche_boussouma",IF(Données_prix!AA:AA&gt;0,Données_prix!AA:AA)))</f>
        <v>2875</v>
      </c>
      <c r="Y45" s="18" cm="1">
        <f t="array" ref="Y45">MEDIAN(IF(Données_prix!$C:$C="marche_boussouma",IF(Données_prix!AB:AB&gt;0,Données_prix!AB:AB)))</f>
        <v>3125</v>
      </c>
      <c r="Z45" s="18" cm="1">
        <f t="array" ref="Z45">MEDIAN(IF(Données_prix!$C:$C="marche_boussouma",IF(Données_prix!AC:AC&gt;0,Données_prix!AC:AC)))</f>
        <v>2000</v>
      </c>
      <c r="AA45" s="18" cm="1">
        <f t="array" ref="AA45">MEDIAN(IF(Données_prix!$C:$C="marche_boussouma",IF(Données_prix!AD:AD&gt;0,Données_prix!AD:AD)))</f>
        <v>2000</v>
      </c>
      <c r="AB45" s="18" cm="1">
        <f t="array" ref="AB45">MEDIAN(IF(Données_prix!$C:$C="marche_boussouma",IF(Données_prix!AE:AE&gt;0,Données_prix!AE:AE)))</f>
        <v>775</v>
      </c>
      <c r="AC45" s="18" cm="1">
        <f t="array" ref="AC45">MEDIAN(IF(Données_prix!$C:$C="marche_boussouma",IF(Données_prix!AF:AF&gt;0,Données_prix!AF:AF)))</f>
        <v>6000</v>
      </c>
      <c r="AD45" s="18" cm="1">
        <f t="array" ref="AD45">MEDIAN(IF(Données_prix!$C:$C="marche_boussouma",IF(Données_prix!AG:AG&gt;0,Données_prix!AG:AG)))</f>
        <v>500</v>
      </c>
      <c r="AE45" s="18" cm="1">
        <f t="array" ref="AE45">MEDIAN(IF(Données_prix!$C:$C="marche_boussouma",IF(Données_prix!CL:CL&gt;0,Données_prix!CL:CL)))</f>
        <v>500</v>
      </c>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row>
    <row r="46" spans="1:82" ht="17.45">
      <c r="A46" s="18"/>
      <c r="B46" s="18" t="s">
        <v>2108</v>
      </c>
      <c r="C46" s="18" cm="1">
        <f t="array" ref="C46">MIN(IF(Données_prix!$C:$C="marche_boussouma",IF(Données_prix!F:F&gt;0,Données_prix!F:F)))</f>
        <v>750</v>
      </c>
      <c r="D46" s="18" cm="1">
        <f t="array" ref="D46">MIN(IF(Données_prix!$C:$C="marche_boussouma",IF(Données_prix!G:G&gt;0,Données_prix!G:G)))</f>
        <v>1250</v>
      </c>
      <c r="E46" s="66" t="s">
        <v>2109</v>
      </c>
      <c r="F46" s="18" cm="1">
        <f t="array" ref="F46">MIN(IF(Données_prix!$C:$C="marche_boussouma",IF(Données_prix!I:I&gt;0,Données_prix!I:I)))</f>
        <v>500</v>
      </c>
      <c r="G46" s="18" cm="1">
        <f t="array" ref="G46">MIN(IF(Données_prix!$C:$C="marche_boussouma",IF(Données_prix!J:J&gt;0,Données_prix!J:J)))</f>
        <v>300</v>
      </c>
      <c r="H46" s="18" cm="1">
        <f t="array" ref="H46">MIN(IF(Données_prix!$C:$C="marche_boussouma",IF(Données_prix!K:K&gt;0,Données_prix!K:K)))</f>
        <v>4500</v>
      </c>
      <c r="I46" s="18" cm="1">
        <f t="array" ref="I46">MIN(IF(Données_prix!$C:$C="marche_boussouma",IF(Données_prix!L:L&gt;0,Données_prix!L:L)))</f>
        <v>5000</v>
      </c>
      <c r="J46" s="18" cm="1">
        <f t="array" ref="J46">MIN(IF(Données_prix!$C:$C="marche_boussouma",IF(Données_prix!M:M&gt;0,Données_prix!M:M)))</f>
        <v>2000</v>
      </c>
      <c r="K46" s="18" cm="1">
        <f t="array" ref="K46">MIN(IF(Données_prix!$C:$C="marche_boussouma",IF(Données_prix!N:N&gt;0,Données_prix!N:N)))</f>
        <v>1500</v>
      </c>
      <c r="L46" s="58" cm="1">
        <f t="array" ref="L46">MIN(IF(Données_prix!$C:$C="marche_boussouma",IF(Données_prix!O:O&gt;0,Données_prix!O:O)))</f>
        <v>7500</v>
      </c>
      <c r="M46" s="18" cm="1">
        <f t="array" ref="M46">MIN(IF(Données_prix!$C:$C="marche_boussouma",IF(Données_prix!P:P&gt;0,Données_prix!P:P)))</f>
        <v>100</v>
      </c>
      <c r="N46" s="66" t="s">
        <v>2109</v>
      </c>
      <c r="O46" s="58" cm="1">
        <f t="array" ref="O46">MIN(IF(Données_prix!$C:$C="marche_boussouma",IF(Données_prix!R:R&gt;0,Données_prix!R:R)))</f>
        <v>25000</v>
      </c>
      <c r="P46" s="68" cm="1">
        <f t="array" ref="P46">MIN(IF(Données_prix!$C:$C="marche_boussouma",IF(Données_prix!S:S&gt;0,Données_prix!S:S)))</f>
        <v>6000</v>
      </c>
      <c r="Q46" s="18" cm="1">
        <f t="array" ref="Q46">MIN(IF(Données_prix!$C:$C="marche_boussouma",IF(Données_prix!T:T&gt;0,Données_prix!T:T)))</f>
        <v>4500</v>
      </c>
      <c r="R46" s="18" cm="1">
        <f t="array" ref="R46">MIN(IF(Données_prix!$C:$C="marche_boussouma",IF(Données_prix!U:U&gt;0,Données_prix!U:U)))</f>
        <v>3500</v>
      </c>
      <c r="S46" s="18" cm="1">
        <f t="array" ref="S46">MIN(IF(Données_prix!$C:$C="marche_boussouma",IF(Données_prix!V:V&gt;0,Données_prix!V:V)))</f>
        <v>300</v>
      </c>
      <c r="T46" s="18" cm="1">
        <f t="array" ref="T46">MIN(IF(Données_prix!$C:$C="marche_boussouma",IF(Données_prix!W:W&gt;0,Données_prix!W:W)))</f>
        <v>100</v>
      </c>
      <c r="U46" s="65" cm="1">
        <f t="array" ref="U46">MIN(IF(Données_prix!$C:$C="marche_boussouma",IF(Données_prix!X:X&gt;0,Données_prix!X:X)))</f>
        <v>100</v>
      </c>
      <c r="V46" s="65" cm="1">
        <f t="array" ref="V46">MIN(IF(Données_prix!$C:$C="marche_boussouma",IF(Données_prix!Y:Y&gt;0,Données_prix!Y:Y)))</f>
        <v>200</v>
      </c>
      <c r="W46" s="18" cm="1">
        <f t="array" ref="W46">MIN(IF(Données_prix!$C:$C="marche_boussouma",IF(Données_prix!Z:Z&gt;0,Données_prix!Z:Z)))</f>
        <v>500</v>
      </c>
      <c r="X46" s="18" cm="1">
        <f t="array" ref="X46">MIN(IF(Données_prix!$C:$C="marche_boussouma",IF(Données_prix!AA:AA&gt;0,Données_prix!AA:AA)))</f>
        <v>2500</v>
      </c>
      <c r="Y46" s="18" cm="1">
        <f t="array" ref="Y46">MIN(IF(Données_prix!$C:$C="marche_boussouma",IF(Données_prix!AB:AB&gt;0,Données_prix!AB:AB)))</f>
        <v>3000</v>
      </c>
      <c r="Z46" s="18" cm="1">
        <f t="array" ref="Z46">MIN(IF(Données_prix!$C:$C="marche_boussouma",IF(Données_prix!AC:AC&gt;0,Données_prix!AC:AC)))</f>
        <v>2000</v>
      </c>
      <c r="AA46" s="18" cm="1">
        <f t="array" ref="AA46">MIN(IF(Données_prix!$C:$C="marche_boussouma",IF(Données_prix!AD:AD&gt;0,Données_prix!AD:AD)))</f>
        <v>2000</v>
      </c>
      <c r="AB46" s="18" cm="1">
        <f t="array" ref="AB46">MIN(IF(Données_prix!$C:$C="marche_boussouma",IF(Données_prix!AE:AE&gt;0,Données_prix!AE:AE)))</f>
        <v>750</v>
      </c>
      <c r="AC46" s="18" cm="1">
        <f t="array" ref="AC46">MIN(IF(Données_prix!$C:$C="marche_boussouma",IF(Données_prix!AF:AF&gt;0,Données_prix!AF:AF)))</f>
        <v>6000</v>
      </c>
      <c r="AD46" s="18" cm="1">
        <f t="array" ref="AD46">MIN(IF(Données_prix!$C:$C="marche_boussouma",IF(Données_prix!AG:AG&gt;0,Données_prix!AG:AG)))</f>
        <v>450</v>
      </c>
      <c r="AE46" s="18" cm="1">
        <f t="array" ref="AE46">MIN(IF(Données_prix!$C:$C="marche_boussouma",IF(Données_prix!CL:CL&gt;0,Données_prix!CL:CL)))</f>
        <v>500</v>
      </c>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row>
    <row r="47" spans="1:82" ht="17.45">
      <c r="A47" s="18"/>
      <c r="B47" s="18" t="s">
        <v>2110</v>
      </c>
      <c r="C47" s="18" cm="1">
        <f t="array" ref="C47">MAX(IF(Données_prix!$C:$C="marche_boussouma",IF(Données_prix!F:F&gt;0,Données_prix!F:F)))</f>
        <v>950</v>
      </c>
      <c r="D47" s="18" cm="1">
        <f t="array" ref="D47">MAX(IF(Données_prix!$C:$C="marche_boussouma",IF(Données_prix!G:G&gt;0,Données_prix!G:G)))</f>
        <v>1250</v>
      </c>
      <c r="E47" s="66" t="s">
        <v>2109</v>
      </c>
      <c r="F47" s="18" cm="1">
        <f t="array" ref="F47">MAX(IF(Données_prix!$C:$C="marche_boussouma",IF(Données_prix!I:I&gt;0,Données_prix!I:I)))</f>
        <v>500</v>
      </c>
      <c r="G47" s="18" cm="1">
        <f t="array" ref="G47">MAX(IF(Données_prix!$C:$C="marche_boussouma",IF(Données_prix!J:J&gt;0,Données_prix!J:J)))</f>
        <v>300</v>
      </c>
      <c r="H47" s="18" cm="1">
        <f t="array" ref="H47">MAX(IF(Données_prix!$C:$C="marche_boussouma",IF(Données_prix!K:K&gt;0,Données_prix!K:K)))</f>
        <v>5000</v>
      </c>
      <c r="I47" s="18" cm="1">
        <f t="array" ref="I47">MAX(IF(Données_prix!$C:$C="marche_boussouma",IF(Données_prix!L:L&gt;0,Données_prix!L:L)))</f>
        <v>5000</v>
      </c>
      <c r="J47" s="18" cm="1">
        <f t="array" ref="J47">MAX(IF(Données_prix!$C:$C="marche_boussouma",IF(Données_prix!M:M&gt;0,Données_prix!M:M)))</f>
        <v>2000</v>
      </c>
      <c r="K47" s="18" cm="1">
        <f t="array" ref="K47">MAX(IF(Données_prix!$C:$C="marche_boussouma",IF(Données_prix!N:N&gt;0,Données_prix!N:N)))</f>
        <v>1500</v>
      </c>
      <c r="L47" s="58" cm="1">
        <f t="array" ref="L47">MAX(IF(Données_prix!$C:$C="marche_boussouma",IF(Données_prix!O:O&gt;0,Données_prix!O:O)))</f>
        <v>8000</v>
      </c>
      <c r="M47" s="18" cm="1">
        <f t="array" ref="M47">MAX(IF(Données_prix!$C:$C="marche_boussouma",IF(Données_prix!P:P&gt;0,Données_prix!P:P)))</f>
        <v>100</v>
      </c>
      <c r="N47" s="66" t="s">
        <v>2109</v>
      </c>
      <c r="O47" s="58" cm="1">
        <f t="array" ref="O47">MAX(IF(Données_prix!$C:$C="marche_boussouma",IF(Données_prix!R:R&gt;0,Données_prix!R:R)))</f>
        <v>25000</v>
      </c>
      <c r="P47" s="68" cm="1">
        <f t="array" ref="P47">MAX(IF(Données_prix!$C:$C="marche_boussouma",IF(Données_prix!S:S&gt;0,Données_prix!S:S)))</f>
        <v>6000</v>
      </c>
      <c r="Q47" s="18" cm="1">
        <f t="array" ref="Q47">MAX(IF(Données_prix!$C:$C="marche_boussouma",IF(Données_prix!T:T&gt;0,Données_prix!T:T)))</f>
        <v>4500</v>
      </c>
      <c r="R47" s="18" cm="1">
        <f t="array" ref="R47">MAX(IF(Données_prix!$C:$C="marche_boussouma",IF(Données_prix!U:U&gt;0,Données_prix!U:U)))</f>
        <v>3500</v>
      </c>
      <c r="S47" s="18" cm="1">
        <f t="array" ref="S47">MAX(IF(Données_prix!$C:$C="marche_boussouma",IF(Données_prix!V:V&gt;0,Données_prix!V:V)))</f>
        <v>500</v>
      </c>
      <c r="T47" s="18" cm="1">
        <f t="array" ref="T47">MAX(IF(Données_prix!$C:$C="marche_boussouma",IF(Données_prix!W:W&gt;0,Données_prix!W:W)))</f>
        <v>200</v>
      </c>
      <c r="U47" s="65" cm="1">
        <f t="array" ref="U47">MAX(IF(Données_prix!$C:$C="marche_boussouma",IF(Données_prix!X:X&gt;0,Données_prix!X:X)))</f>
        <v>150</v>
      </c>
      <c r="V47" s="65" cm="1">
        <f t="array" ref="V47">MAX(IF(Données_prix!$C:$C="marche_boussouma",IF(Données_prix!Y:Y&gt;0,Données_prix!Y:Y)))</f>
        <v>300</v>
      </c>
      <c r="W47" s="18" cm="1">
        <f t="array" ref="W47">MAX(IF(Données_prix!$C:$C="marche_boussouma",IF(Données_prix!Z:Z&gt;0,Données_prix!Z:Z)))</f>
        <v>500</v>
      </c>
      <c r="X47" s="18" cm="1">
        <f t="array" ref="X47">MAX(IF(Données_prix!$C:$C="marche_boussouma",IF(Données_prix!AA:AA&gt;0,Données_prix!AA:AA)))</f>
        <v>3100</v>
      </c>
      <c r="Y47" s="18" cm="1">
        <f t="array" ref="Y47">MAX(IF(Données_prix!$C:$C="marche_boussouma",IF(Données_prix!AB:AB&gt;0,Données_prix!AB:AB)))</f>
        <v>3500</v>
      </c>
      <c r="Z47" s="18" cm="1">
        <f t="array" ref="Z47">MAX(IF(Données_prix!$C:$C="marche_boussouma",IF(Données_prix!AC:AC&gt;0,Données_prix!AC:AC)))</f>
        <v>2000</v>
      </c>
      <c r="AA47" s="18" cm="1">
        <f t="array" ref="AA47">MAX(IF(Données_prix!$C:$C="marche_boussouma",IF(Données_prix!AD:AD&gt;0,Données_prix!AD:AD)))</f>
        <v>2000</v>
      </c>
      <c r="AB47" s="18" cm="1">
        <f t="array" ref="AB47">MAX(IF(Données_prix!$C:$C="marche_boussouma",IF(Données_prix!AE:AE&gt;0,Données_prix!AE:AE)))</f>
        <v>1000</v>
      </c>
      <c r="AC47" s="18" cm="1">
        <f t="array" ref="AC47">MAX(IF(Données_prix!$C:$C="marche_boussouma",IF(Données_prix!AF:AF&gt;0,Données_prix!AF:AF)))</f>
        <v>6000</v>
      </c>
      <c r="AD47" s="18" cm="1">
        <f t="array" ref="AD47">MAX(IF(Données_prix!$C:$C="marche_boussouma",IF(Données_prix!AG:AG&gt;0,Données_prix!AG:AG)))</f>
        <v>500</v>
      </c>
      <c r="AE47" s="18" cm="1">
        <f t="array" ref="AE47">MAX(IF(Données_prix!$C:$C="marche_boussouma",IF(Données_prix!CL:CL&gt;0,Données_prix!CL:CL)))</f>
        <v>500</v>
      </c>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row>
    <row r="48" spans="1:82" ht="18" thickBot="1">
      <c r="A48" s="18"/>
      <c r="B48" s="96" t="s">
        <v>2111</v>
      </c>
      <c r="C48" s="97">
        <f>COUNTIFS(Données_prix!$C:$C,"marche_boussouma", Données_prix!F:F,"&lt;&gt;")</f>
        <v>4</v>
      </c>
      <c r="D48" s="97">
        <f>COUNTIFS(Données_prix!$C:$C,"marche_boussouma", Données_prix!G:G,"&lt;&gt;")</f>
        <v>4</v>
      </c>
      <c r="E48" s="97">
        <f>COUNTIFS(Données_prix!$C:$C,"marche_boussouma", Données_prix!H:H,"&lt;&gt;")</f>
        <v>0</v>
      </c>
      <c r="F48" s="97">
        <f>COUNTIFS(Données_prix!$C:$C,"marche_boussouma", Données_prix!I:I,"&lt;&gt;")</f>
        <v>4</v>
      </c>
      <c r="G48" s="97">
        <f>COUNTIFS(Données_prix!$C:$C,"marche_boussouma", Données_prix!J:J,"&lt;&gt;")</f>
        <v>4</v>
      </c>
      <c r="H48" s="97">
        <f>COUNTIFS(Données_prix!$C:$C,"marche_boussouma", Données_prix!K:K,"&lt;&gt;")</f>
        <v>4</v>
      </c>
      <c r="I48" s="97">
        <f>COUNTIFS(Données_prix!$C:$C,"marche_boussouma", Données_prix!L:L,"&lt;&gt;")</f>
        <v>4</v>
      </c>
      <c r="J48" s="97">
        <f>COUNTIFS(Données_prix!$C:$C,"marche_boussouma", Données_prix!M:M,"&lt;&gt;")</f>
        <v>4</v>
      </c>
      <c r="K48" s="97">
        <f>COUNTIFS(Données_prix!$C:$C,"marche_boussouma", Données_prix!N:N,"&lt;&gt;")</f>
        <v>4</v>
      </c>
      <c r="L48" s="111">
        <f>COUNTIFS(Données_prix!$C:$C,"marche_boussouma", Données_prix!O:O,"&lt;&gt;")</f>
        <v>4</v>
      </c>
      <c r="M48" s="97">
        <f>COUNTIFS(Données_prix!$C:$C,"marche_boussouma", Données_prix!P:P,"&lt;&gt;")</f>
        <v>4</v>
      </c>
      <c r="N48" s="67">
        <v>0</v>
      </c>
      <c r="O48" s="111">
        <f>COUNTIFS(Données_prix!$C:$C,"marche_boussouma", Données_prix!R:R,"&lt;&gt;")</f>
        <v>4</v>
      </c>
      <c r="P48" s="99">
        <f>COUNTIFS(Données_prix!$C:$C,"marche_boussouma", Données_prix!S:S,"&lt;&gt;")</f>
        <v>4</v>
      </c>
      <c r="Q48" s="97">
        <f>COUNTIFS(Données_prix!$C:$C,"marche_boussouma", Données_prix!T:T,"&lt;&gt;")</f>
        <v>4</v>
      </c>
      <c r="R48" s="97">
        <f>COUNTIFS(Données_prix!$C:$C,"marche_boussouma", Données_prix!U:U,"&lt;&gt;")</f>
        <v>4</v>
      </c>
      <c r="S48" s="97">
        <f>COUNTIFS(Données_prix!$C:$C,"marche_boussouma", Données_prix!V:V,"&lt;&gt;")</f>
        <v>4</v>
      </c>
      <c r="T48" s="97">
        <f>COUNTIFS(Données_prix!$C:$C,"marche_boussouma", Données_prix!W:W,"&lt;&gt;")</f>
        <v>4</v>
      </c>
      <c r="U48" s="98">
        <f>COUNTIFS(Données_prix!$C:$C,"marche_boussouma", Données_prix!X:X,"&lt;&gt;")</f>
        <v>2</v>
      </c>
      <c r="V48" s="98">
        <f>COUNTIFS(Données_prix!$C:$C,"marche_boussouma", Données_prix!Y:Y,"&lt;&gt;")</f>
        <v>2</v>
      </c>
      <c r="W48" s="97">
        <f>COUNTIFS(Données_prix!$C:$C,"marche_boussouma", Données_prix!Z:Z,"&lt;&gt;")</f>
        <v>4</v>
      </c>
      <c r="X48" s="97">
        <f>COUNTIFS(Données_prix!$C:$C,"marche_boussouma", Données_prix!AA:AA,"&lt;&gt;")</f>
        <v>4</v>
      </c>
      <c r="Y48" s="97">
        <f>COUNTIFS(Données_prix!$C:$C,"marche_boussouma", Données_prix!AB:AB,"&lt;&gt;")</f>
        <v>4</v>
      </c>
      <c r="Z48" s="97">
        <f>COUNTIFS(Données_prix!$C:$C,"marche_boussouma", Données_prix!AC:AC,"&lt;&gt;")</f>
        <v>4</v>
      </c>
      <c r="AA48" s="97">
        <f>COUNTIFS(Données_prix!$C:$C,"marche_boussouma", Données_prix!AD:AD,"&lt;&gt;")</f>
        <v>4</v>
      </c>
      <c r="AB48" s="97">
        <f>COUNTIFS(Données_prix!$C:$C,"marche_boussouma", Données_prix!AE:AE,"&lt;&gt;")</f>
        <v>4</v>
      </c>
      <c r="AC48" s="97">
        <f>COUNTIFS(Données_prix!$C:$C,"marche_boussouma", Données_prix!AF:AF,"&lt;&gt;")</f>
        <v>4</v>
      </c>
      <c r="AD48" s="97">
        <f>COUNTIFS(Données_prix!$C:$C,"marche_boussouma", Données_prix!AG:AG,"&lt;&gt;")</f>
        <v>4</v>
      </c>
      <c r="AE48" s="97">
        <f>COUNTIFS(Données_prix!$C:$C,"marche_boussouma", Données_prix!CL:CL,"&lt;&gt;")</f>
        <v>4</v>
      </c>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row>
    <row r="49" spans="1:82" ht="17.45">
      <c r="A49" s="18"/>
      <c r="B49" s="18"/>
      <c r="C49" s="100">
        <f>SUM(C45+D45+E45+F45+G45)</f>
        <v>4950</v>
      </c>
      <c r="D49" s="113"/>
      <c r="E49" s="113"/>
      <c r="F49" s="113"/>
      <c r="G49" s="113"/>
      <c r="H49" s="107">
        <f>SUM(H45:K45)</f>
        <v>13500</v>
      </c>
      <c r="I49" s="113"/>
      <c r="J49" s="113"/>
      <c r="K49" s="113"/>
      <c r="L49" s="108">
        <f>SUM(M45,N45,Q45,R45,S45,T45,U45,V45,W45,X45,Y45,Z45,AA45,AB45,AC45,AD45,AE45)</f>
        <v>43750</v>
      </c>
      <c r="M49" s="113"/>
      <c r="N49" s="113"/>
      <c r="O49" s="114"/>
      <c r="P49" s="114"/>
      <c r="Q49" s="113"/>
      <c r="R49" s="113"/>
      <c r="S49" s="113"/>
      <c r="T49" s="113"/>
      <c r="U49" s="113"/>
      <c r="V49" s="113"/>
      <c r="W49" s="113"/>
      <c r="X49" s="113"/>
      <c r="Y49" s="113"/>
      <c r="Z49" s="113"/>
      <c r="AA49" s="113"/>
      <c r="AB49" s="113"/>
      <c r="AC49" s="113"/>
      <c r="AD49" s="113"/>
      <c r="AE49" s="113"/>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row>
    <row r="50" spans="1:82" ht="17.45">
      <c r="A50" s="18"/>
      <c r="B50" s="18"/>
      <c r="C50" s="109">
        <f>SUM(C49+H49+L49)</f>
        <v>62200</v>
      </c>
      <c r="D50" s="113"/>
      <c r="E50" s="113"/>
      <c r="F50" s="113"/>
      <c r="G50" s="113"/>
      <c r="H50" s="113"/>
      <c r="I50" s="113"/>
      <c r="J50" s="113"/>
      <c r="K50" s="113"/>
      <c r="L50" s="114"/>
      <c r="M50" s="113"/>
      <c r="N50" s="113"/>
      <c r="O50" s="114"/>
      <c r="P50" s="114"/>
      <c r="Q50" s="113"/>
      <c r="R50" s="113"/>
      <c r="S50" s="113"/>
      <c r="T50" s="113"/>
      <c r="U50" s="113"/>
      <c r="V50" s="113"/>
      <c r="W50" s="113"/>
      <c r="X50" s="113"/>
      <c r="Y50" s="113"/>
      <c r="Z50" s="113"/>
      <c r="AA50" s="113"/>
      <c r="AB50" s="113"/>
      <c r="AC50" s="113"/>
      <c r="AD50" s="113"/>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row>
    <row r="51" spans="1:82" ht="17.45">
      <c r="A51" s="18"/>
      <c r="B51" s="18"/>
      <c r="C51" s="103"/>
      <c r="D51" s="113"/>
      <c r="E51" s="113"/>
      <c r="F51" s="113"/>
      <c r="G51" s="113"/>
      <c r="H51" s="113"/>
      <c r="I51" s="113"/>
      <c r="J51" s="113"/>
      <c r="K51" s="113"/>
      <c r="L51" s="58"/>
      <c r="M51" s="113"/>
      <c r="N51" s="113"/>
      <c r="O51" s="114"/>
      <c r="P51" s="114"/>
      <c r="Q51" s="113"/>
      <c r="R51" s="113"/>
      <c r="S51" s="113"/>
      <c r="T51" s="113"/>
      <c r="U51" s="113"/>
      <c r="V51" s="113"/>
      <c r="W51" s="113"/>
      <c r="X51" s="113"/>
      <c r="Y51" s="113"/>
      <c r="Z51" s="113"/>
      <c r="AA51" s="113"/>
      <c r="AB51" s="113"/>
      <c r="AC51" s="113"/>
      <c r="AD51" s="113"/>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row>
    <row r="52" spans="1:82" ht="17.45">
      <c r="A52" s="18"/>
      <c r="B52" s="18"/>
      <c r="C52" s="103"/>
      <c r="D52" s="113"/>
      <c r="E52" s="113"/>
      <c r="F52" s="113"/>
      <c r="G52" s="113"/>
      <c r="H52" s="113"/>
      <c r="I52" s="113"/>
      <c r="J52" s="113"/>
      <c r="K52" s="113"/>
      <c r="L52" s="58"/>
      <c r="M52" s="113"/>
      <c r="N52" s="113"/>
      <c r="O52" s="114"/>
      <c r="P52" s="114"/>
      <c r="Q52" s="113"/>
      <c r="R52" s="113"/>
      <c r="S52" s="113"/>
      <c r="T52" s="113"/>
      <c r="U52" s="113"/>
      <c r="V52" s="113"/>
      <c r="W52" s="113"/>
      <c r="X52" s="113"/>
      <c r="Y52" s="113"/>
      <c r="Z52" s="113"/>
      <c r="AA52" s="113"/>
      <c r="AB52" s="113"/>
      <c r="AC52" s="113"/>
      <c r="AD52" s="113"/>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row>
    <row r="53" spans="1:82" ht="17.45">
      <c r="A53" s="93" t="s">
        <v>2115</v>
      </c>
      <c r="B53" s="18"/>
      <c r="C53" s="18"/>
      <c r="D53" s="18"/>
      <c r="E53" s="18"/>
      <c r="F53" s="18"/>
      <c r="G53" s="18"/>
      <c r="H53" s="18"/>
      <c r="I53" s="18"/>
      <c r="J53" s="18"/>
      <c r="K53" s="18"/>
      <c r="L53" s="58"/>
      <c r="M53" s="18"/>
      <c r="N53" s="18"/>
      <c r="O53" s="58"/>
      <c r="P53" s="6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row>
    <row r="54" spans="1:82" ht="17.45">
      <c r="A54" s="18"/>
      <c r="B54" s="18" t="s">
        <v>2107</v>
      </c>
      <c r="C54" s="18" cm="1">
        <f t="array" ref="C54">MEDIAN(IF(Données_prix!$C:$C="marché_tougan",IF(Données_prix!F:F&gt;0,Données_prix!F:F)))</f>
        <v>1000</v>
      </c>
      <c r="D54" s="94">
        <v>2425</v>
      </c>
      <c r="E54" s="94">
        <v>2000</v>
      </c>
      <c r="F54" s="83" cm="1">
        <f t="array" ref="F54">MEDIAN(IF(Données_prix!$C:$C="marché_tougan",IF(Données_prix!I:I&gt;0,Données_prix!I:I)))</f>
        <v>462.5</v>
      </c>
      <c r="G54" s="18" cm="1">
        <f t="array" ref="G54">MEDIAN(IF(Données_prix!$C:$C="marché_tougan",IF(Données_prix!J:J&gt;0,Données_prix!J:J)))</f>
        <v>300</v>
      </c>
      <c r="H54" s="18" cm="1">
        <f t="array" ref="H54">MEDIAN(IF(Données_prix!$C:$C="marché_tougan",IF(Données_prix!K:K&gt;0,Données_prix!K:K)))</f>
        <v>5250</v>
      </c>
      <c r="I54" s="18" cm="1">
        <f t="array" ref="I54">MEDIAN(IF(Données_prix!$C:$C="marché_tougan",IF(Données_prix!L:L&gt;0,Données_prix!L:L)))</f>
        <v>5000</v>
      </c>
      <c r="J54" s="18" cm="1">
        <f t="array" ref="J54">MEDIAN(IF(Données_prix!$C:$C="marché_tougan",IF(Données_prix!M:M&gt;0,Données_prix!M:M)))</f>
        <v>1000</v>
      </c>
      <c r="K54" s="18" cm="1">
        <f t="array" ref="K54">MEDIAN(IF(Données_prix!$C:$C="marché_tougan",IF(Données_prix!N:N&gt;0,Données_prix!N:N)))</f>
        <v>1875</v>
      </c>
      <c r="L54" s="68" cm="1">
        <f t="array" ref="L54">MEDIAN(IF(Données_prix!$C:$C="marché_tougan",IF(Données_prix!O:O&gt;0,Données_prix!O:O)))</f>
        <v>7500</v>
      </c>
      <c r="M54" s="18" cm="1">
        <f t="array" ref="M54">MEDIAN(IF(Données_prix!$C:$C="marché_tougan",IF(Données_prix!P:P&gt;0,Données_prix!P:P)))</f>
        <v>200</v>
      </c>
      <c r="N54" s="94">
        <v>15000</v>
      </c>
      <c r="O54" s="68" cm="1">
        <f t="array" ref="O54">MEDIAN(IF(Données_prix!$C:$C="marché_tougan",IF(Données_prix!R:R&gt;0,Données_prix!R:R)))</f>
        <v>31750</v>
      </c>
      <c r="P54" s="68" cm="1">
        <f t="array" ref="P54">MEDIAN(IF(Données_prix!$C:$C="marché_tougan",IF(Données_prix!S:S&gt;0,Données_prix!S:S)))</f>
        <v>34750</v>
      </c>
      <c r="Q54" s="18" cm="1">
        <f t="array" ref="Q54">MEDIAN(IF(Données_prix!$C:$C="marché_tougan",IF(Données_prix!T:T&gt;0,Données_prix!T:T)))</f>
        <v>7500</v>
      </c>
      <c r="R54" s="18" cm="1">
        <f t="array" ref="R54">MEDIAN(IF(Données_prix!$C:$C="marché_tougan",IF(Données_prix!U:U&gt;0,Données_prix!U:U)))</f>
        <v>6250</v>
      </c>
      <c r="S54" s="18" cm="1">
        <f t="array" ref="S54">MEDIAN(IF(Données_prix!$C:$C="marché_tougan",IF(Données_prix!V:V&gt;0,Données_prix!V:V)))</f>
        <v>425</v>
      </c>
      <c r="T54" s="18" cm="1">
        <f t="array" ref="T54">MEDIAN(IF(Données_prix!$C:$C="marché_tougan",IF(Données_prix!W:W&gt;0,Données_prix!W:W)))</f>
        <v>150</v>
      </c>
      <c r="U54" s="94">
        <v>875</v>
      </c>
      <c r="V54" s="18" cm="1">
        <f t="array" ref="V54">MEDIAN(IF(Données_prix!$C:$C="marché_tougan",IF(Données_prix!Y:Y&gt;0,Données_prix!Y:Y)))</f>
        <v>625</v>
      </c>
      <c r="W54" s="18" cm="1">
        <f t="array" ref="W54">MEDIAN(IF(Données_prix!$C:$C="marché_tougan",IF(Données_prix!Z:Z&gt;0,Données_prix!Z:Z)))</f>
        <v>825</v>
      </c>
      <c r="X54" s="18" cm="1">
        <f t="array" ref="X54">MEDIAN(IF(Données_prix!$C:$C="marché_tougan",IF(Données_prix!AA:AA&gt;0,Données_prix!AA:AA)))</f>
        <v>1500</v>
      </c>
      <c r="Y54" s="18" cm="1">
        <f t="array" ref="Y54">MEDIAN(IF(Données_prix!$C:$C="marché_tougan",IF(Données_prix!AB:AB&gt;0,Données_prix!AB:AB)))</f>
        <v>3000</v>
      </c>
      <c r="Z54" s="18" cm="1">
        <f t="array" ref="Z54">MEDIAN(IF(Données_prix!$C:$C="marché_tougan",IF(Données_prix!AC:AC&gt;0,Données_prix!AC:AC)))</f>
        <v>2500</v>
      </c>
      <c r="AA54" s="18" cm="1">
        <f t="array" ref="AA54">MEDIAN(IF(Données_prix!$C:$C="marché_tougan",IF(Données_prix!AD:AD&gt;0,Données_prix!AD:AD)))</f>
        <v>2500</v>
      </c>
      <c r="AB54" s="18" cm="1">
        <f t="array" ref="AB54">MEDIAN(IF(Données_prix!$C:$C="marché_tougan",IF(Données_prix!AE:AE&gt;0,Données_prix!AE:AE)))</f>
        <v>1500</v>
      </c>
      <c r="AC54" s="18" cm="1">
        <f t="array" ref="AC54">MEDIAN(IF(Données_prix!$C:$C="marché_tougan",IF(Données_prix!AF:AF&gt;0,Données_prix!AF:AF)))</f>
        <v>6500</v>
      </c>
      <c r="AD54" s="18" cm="1">
        <f t="array" ref="AD54">MEDIAN(IF(Données_prix!$C:$C="marché_tougan",IF(Données_prix!AG:AG&gt;0,Données_prix!AG:AG)))</f>
        <v>200</v>
      </c>
      <c r="AE54" s="94">
        <v>500</v>
      </c>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row>
    <row r="55" spans="1:82" ht="17.45">
      <c r="A55" s="18"/>
      <c r="B55" s="18" t="s">
        <v>2108</v>
      </c>
      <c r="C55" s="18" cm="1">
        <f t="array" ref="C55">MIN(IF(Données_prix!$C:$C="marché_tougan",IF(Données_prix!F:F&gt;0,Données_prix!F:F)))</f>
        <v>1000</v>
      </c>
      <c r="D55" s="67" t="s">
        <v>2109</v>
      </c>
      <c r="E55" s="67" t="s">
        <v>2109</v>
      </c>
      <c r="F55" s="18" cm="1">
        <f t="array" ref="F55">MIN(IF(Données_prix!$C:$C="marché_tougan",IF(Données_prix!I:I&gt;0,Données_prix!I:I)))</f>
        <v>450</v>
      </c>
      <c r="G55" s="18" cm="1">
        <f t="array" ref="G55">MIN(IF(Données_prix!$C:$C="marché_tougan",IF(Données_prix!J:J&gt;0,Données_prix!J:J)))</f>
        <v>275</v>
      </c>
      <c r="H55" s="18" cm="1">
        <f t="array" ref="H55">MIN(IF(Données_prix!$C:$C="marché_tougan",IF(Données_prix!K:K&gt;0,Données_prix!K:K)))</f>
        <v>5000</v>
      </c>
      <c r="I55" s="18" cm="1">
        <f t="array" ref="I55">MIN(IF(Données_prix!$C:$C="marché_tougan",IF(Données_prix!L:L&gt;0,Données_prix!L:L)))</f>
        <v>2000</v>
      </c>
      <c r="J55" s="18" cm="1">
        <f t="array" ref="J55">MIN(IF(Données_prix!$C:$C="marché_tougan",IF(Données_prix!M:M&gt;0,Données_prix!M:M)))</f>
        <v>1000</v>
      </c>
      <c r="K55" s="18" cm="1">
        <f t="array" ref="K55">MIN(IF(Données_prix!$C:$C="marché_tougan",IF(Données_prix!N:N&gt;0,Données_prix!N:N)))</f>
        <v>1500</v>
      </c>
      <c r="L55" s="68" cm="1">
        <f t="array" ref="L55">MIN(IF(Données_prix!$C:$C="marché_tougan",IF(Données_prix!O:O&gt;0,Données_prix!O:O)))</f>
        <v>7000</v>
      </c>
      <c r="M55" s="18" cm="1">
        <f t="array" ref="M55">MIN(IF(Données_prix!$C:$C="marché_tougan",IF(Données_prix!P:P&gt;0,Données_prix!P:P)))</f>
        <v>200</v>
      </c>
      <c r="N55" s="67" t="s">
        <v>2109</v>
      </c>
      <c r="O55" s="68" cm="1">
        <f t="array" ref="O55">MIN(IF(Données_prix!$C:$C="marché_tougan",IF(Données_prix!R:R&gt;0,Données_prix!R:R)))</f>
        <v>28000</v>
      </c>
      <c r="P55" s="68" cm="1">
        <f t="array" ref="P55">MIN(IF(Données_prix!$C:$C="marché_tougan",IF(Données_prix!S:S&gt;0,Données_prix!S:S)))</f>
        <v>29000</v>
      </c>
      <c r="Q55" s="18" cm="1">
        <f t="array" ref="Q55">MIN(IF(Données_prix!$C:$C="marché_tougan",IF(Données_prix!T:T&gt;0,Données_prix!T:T)))</f>
        <v>7000</v>
      </c>
      <c r="R55" s="18" cm="1">
        <f t="array" ref="R55">MIN(IF(Données_prix!$C:$C="marché_tougan",IF(Données_prix!U:U&gt;0,Données_prix!U:U)))</f>
        <v>6000</v>
      </c>
      <c r="S55" s="18" cm="1">
        <f t="array" ref="S55">MIN(IF(Données_prix!$C:$C="marché_tougan",IF(Données_prix!V:V&gt;0,Données_prix!V:V)))</f>
        <v>400</v>
      </c>
      <c r="T55" s="18" cm="1">
        <f t="array" ref="T55">MIN(IF(Données_prix!$C:$C="marché_tougan",IF(Données_prix!W:W&gt;0,Données_prix!W:W)))</f>
        <v>150</v>
      </c>
      <c r="U55" s="67" t="s">
        <v>2109</v>
      </c>
      <c r="V55" s="18" cm="1">
        <f t="array" ref="V55">MIN(IF(Données_prix!$C:$C="marché_tougan",IF(Données_prix!Y:Y&gt;0,Données_prix!Y:Y)))</f>
        <v>600</v>
      </c>
      <c r="W55" s="18" cm="1">
        <f t="array" ref="W55">MIN(IF(Données_prix!$C:$C="marché_tougan",IF(Données_prix!Z:Z&gt;0,Données_prix!Z:Z)))</f>
        <v>800</v>
      </c>
      <c r="X55" s="18" cm="1">
        <f t="array" ref="X55">MIN(IF(Données_prix!$C:$C="marché_tougan",IF(Données_prix!AA:AA&gt;0,Données_prix!AA:AA)))</f>
        <v>1250</v>
      </c>
      <c r="Y55" s="18" cm="1">
        <f t="array" ref="Y55">MIN(IF(Données_prix!$C:$C="marché_tougan",IF(Données_prix!AB:AB&gt;0,Données_prix!AB:AB)))</f>
        <v>3000</v>
      </c>
      <c r="Z55" s="18" cm="1">
        <f t="array" ref="Z55">MIN(IF(Données_prix!$C:$C="marché_tougan",IF(Données_prix!AC:AC&gt;0,Données_prix!AC:AC)))</f>
        <v>2500</v>
      </c>
      <c r="AA55" s="18" cm="1">
        <f t="array" ref="AA55">MIN(IF(Données_prix!$C:$C="marché_tougan",IF(Données_prix!AD:AD&gt;0,Données_prix!AD:AD)))</f>
        <v>2500</v>
      </c>
      <c r="AB55" s="18" cm="1">
        <f t="array" ref="AB55">MIN(IF(Données_prix!$C:$C="marché_tougan",IF(Données_prix!AE:AE&gt;0,Données_prix!AE:AE)))</f>
        <v>1500</v>
      </c>
      <c r="AC55" s="18" cm="1">
        <f t="array" ref="AC55">MIN(IF(Données_prix!$C:$C="marché_tougan",IF(Données_prix!AF:AF&gt;0,Données_prix!AF:AF)))</f>
        <v>6250</v>
      </c>
      <c r="AD55" s="18" cm="1">
        <f t="array" ref="AD55">MIN(IF(Données_prix!$C:$C="marché_tougan",IF(Données_prix!AG:AG&gt;0,Données_prix!AG:AG)))</f>
        <v>200</v>
      </c>
      <c r="AE55" s="67" t="s">
        <v>2109</v>
      </c>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row>
    <row r="56" spans="1:82" ht="17.45">
      <c r="A56" s="18"/>
      <c r="B56" s="18" t="s">
        <v>2110</v>
      </c>
      <c r="C56" s="18" cm="1">
        <f t="array" ref="C56">MAX(IF(Données_prix!$C:$C="marché_tougan",IF(Données_prix!F:F&gt;0,Données_prix!F:F)))</f>
        <v>1100</v>
      </c>
      <c r="D56" s="67" t="s">
        <v>2109</v>
      </c>
      <c r="E56" s="67" t="s">
        <v>2109</v>
      </c>
      <c r="F56" s="18" cm="1">
        <f t="array" ref="F56">MAX(IF(Données_prix!$C:$C="marché_tougan",IF(Données_prix!I:I&gt;0,Données_prix!I:I)))</f>
        <v>500</v>
      </c>
      <c r="G56" s="18" cm="1">
        <f t="array" ref="G56">MAX(IF(Données_prix!$C:$C="marché_tougan",IF(Données_prix!J:J&gt;0,Données_prix!J:J)))</f>
        <v>300</v>
      </c>
      <c r="H56" s="18" cm="1">
        <f t="array" ref="H56">MAX(IF(Données_prix!$C:$C="marché_tougan",IF(Données_prix!K:K&gt;0,Données_prix!K:K)))</f>
        <v>7000</v>
      </c>
      <c r="I56" s="18" cm="1">
        <f t="array" ref="I56">MAX(IF(Données_prix!$C:$C="marché_tougan",IF(Données_prix!L:L&gt;0,Données_prix!L:L)))</f>
        <v>5000</v>
      </c>
      <c r="J56" s="18" cm="1">
        <f t="array" ref="J56">MAX(IF(Données_prix!$C:$C="marché_tougan",IF(Données_prix!M:M&gt;0,Données_prix!M:M)))</f>
        <v>1000</v>
      </c>
      <c r="K56" s="18" cm="1">
        <f t="array" ref="K56">MAX(IF(Données_prix!$C:$C="marché_tougan",IF(Données_prix!N:N&gt;0,Données_prix!N:N)))</f>
        <v>2000</v>
      </c>
      <c r="L56" s="68" cm="1">
        <f t="array" ref="L56">MAX(IF(Données_prix!$C:$C="marché_tougan",IF(Données_prix!O:O&gt;0,Données_prix!O:O)))</f>
        <v>8000</v>
      </c>
      <c r="M56" s="18" cm="1">
        <f t="array" ref="M56">MAX(IF(Données_prix!$C:$C="marché_tougan",IF(Données_prix!P:P&gt;0,Données_prix!P:P)))</f>
        <v>200</v>
      </c>
      <c r="N56" s="67" t="s">
        <v>2109</v>
      </c>
      <c r="O56" s="68" cm="1">
        <f t="array" ref="O56">MAX(IF(Données_prix!$C:$C="marché_tougan",IF(Données_prix!R:R&gt;0,Données_prix!R:R)))</f>
        <v>32500</v>
      </c>
      <c r="P56" s="68" cm="1">
        <f t="array" ref="P56">MAX(IF(Données_prix!$C:$C="marché_tougan",IF(Données_prix!S:S&gt;0,Données_prix!S:S)))</f>
        <v>37500</v>
      </c>
      <c r="Q56" s="18" cm="1">
        <f t="array" ref="Q56">MAX(IF(Données_prix!$C:$C="marché_tougan",IF(Données_prix!T:T&gt;0,Données_prix!T:T)))</f>
        <v>7500</v>
      </c>
      <c r="R56" s="18" cm="1">
        <f t="array" ref="R56">MAX(IF(Données_prix!$C:$C="marché_tougan",IF(Données_prix!U:U&gt;0,Données_prix!U:U)))</f>
        <v>10000</v>
      </c>
      <c r="S56" s="18" cm="1">
        <f t="array" ref="S56">MAX(IF(Données_prix!$C:$C="marché_tougan",IF(Données_prix!V:V&gt;0,Données_prix!V:V)))</f>
        <v>450</v>
      </c>
      <c r="T56" s="18" cm="1">
        <f t="array" ref="T56">MAX(IF(Données_prix!$C:$C="marché_tougan",IF(Données_prix!W:W&gt;0,Données_prix!W:W)))</f>
        <v>150</v>
      </c>
      <c r="U56" s="67" t="s">
        <v>2109</v>
      </c>
      <c r="V56" s="18" cm="1">
        <f t="array" ref="V56">MAX(IF(Données_prix!$C:$C="marché_tougan",IF(Données_prix!Y:Y&gt;0,Données_prix!Y:Y)))</f>
        <v>650</v>
      </c>
      <c r="W56" s="18" cm="1">
        <f t="array" ref="W56">MAX(IF(Données_prix!$C:$C="marché_tougan",IF(Données_prix!Z:Z&gt;0,Données_prix!Z:Z)))</f>
        <v>850</v>
      </c>
      <c r="X56" s="18" cm="1">
        <f t="array" ref="X56">MAX(IF(Données_prix!$C:$C="marché_tougan",IF(Données_prix!AA:AA&gt;0,Données_prix!AA:AA)))</f>
        <v>1500</v>
      </c>
      <c r="Y56" s="18" cm="1">
        <f t="array" ref="Y56">MAX(IF(Données_prix!$C:$C="marché_tougan",IF(Données_prix!AB:AB&gt;0,Données_prix!AB:AB)))</f>
        <v>3200</v>
      </c>
      <c r="Z56" s="18" cm="1">
        <f t="array" ref="Z56">MAX(IF(Données_prix!$C:$C="marché_tougan",IF(Données_prix!AC:AC&gt;0,Données_prix!AC:AC)))</f>
        <v>2750</v>
      </c>
      <c r="AA56" s="18" cm="1">
        <f t="array" ref="AA56">MAX(IF(Données_prix!$C:$C="marché_tougan",IF(Données_prix!AD:AD&gt;0,Données_prix!AD:AD)))</f>
        <v>2500</v>
      </c>
      <c r="AB56" s="18" cm="1">
        <f t="array" ref="AB56">MAX(IF(Données_prix!$C:$C="marché_tougan",IF(Données_prix!AE:AE&gt;0,Données_prix!AE:AE)))</f>
        <v>1500</v>
      </c>
      <c r="AC56" s="18" cm="1">
        <f t="array" ref="AC56">MAX(IF(Données_prix!$C:$C="marché_tougan",IF(Données_prix!AF:AF&gt;0,Données_prix!AF:AF)))</f>
        <v>7000</v>
      </c>
      <c r="AD56" s="18" cm="1">
        <f t="array" ref="AD56">MAX(IF(Données_prix!$C:$C="marché_tougan",IF(Données_prix!AG:AG&gt;0,Données_prix!AG:AG)))</f>
        <v>200</v>
      </c>
      <c r="AE56" s="67" t="s">
        <v>2109</v>
      </c>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row>
    <row r="57" spans="1:82" ht="18" thickBot="1">
      <c r="A57" s="18"/>
      <c r="B57" s="96" t="s">
        <v>2111</v>
      </c>
      <c r="C57" s="97">
        <f>COUNTIFS(Données_prix!$C:$C,"marché_tougan", Données_prix!F:F,"&lt;&gt;")</f>
        <v>5</v>
      </c>
      <c r="D57" s="98">
        <f>COUNTIFS(Données_prix!$C:$C,"marché_tougan", Données_prix!G:G,"&lt;&gt;")</f>
        <v>0</v>
      </c>
      <c r="E57" s="67">
        <v>0</v>
      </c>
      <c r="F57" s="97">
        <f>COUNTIFS(Données_prix!$C:$C,"marché_tougan", Données_prix!I:I,"&lt;&gt;")</f>
        <v>4</v>
      </c>
      <c r="G57" s="97">
        <f>COUNTIFS(Données_prix!$C:$C,"marché_tougan", Données_prix!J:J,"&lt;&gt;")</f>
        <v>4</v>
      </c>
      <c r="H57" s="97">
        <f>COUNTIFS(Données_prix!$C:$C,"marché_tougan", Données_prix!K:K,"&lt;&gt;")</f>
        <v>4</v>
      </c>
      <c r="I57" s="97">
        <f>COUNTIFS(Données_prix!$C:$C,"marché_tougan", Données_prix!L:L,"&lt;&gt;")</f>
        <v>4</v>
      </c>
      <c r="J57" s="97">
        <f>COUNTIFS(Données_prix!$C:$C,"marché_tougan", Données_prix!M:M,"&lt;&gt;")</f>
        <v>4</v>
      </c>
      <c r="K57" s="97">
        <f>COUNTIFS(Données_prix!$C:$C,"marché_tougan", Données_prix!N:N,"&lt;&gt;")</f>
        <v>4</v>
      </c>
      <c r="L57" s="99">
        <f>COUNTIFS(Données_prix!$C:$C,"marché_tougan", Données_prix!O:O,"&lt;&gt;")</f>
        <v>4</v>
      </c>
      <c r="M57" s="97">
        <f>COUNTIFS(Données_prix!$C:$C,"marché_tougan", Données_prix!P:P,"&lt;&gt;")</f>
        <v>4</v>
      </c>
      <c r="N57" s="67">
        <v>0</v>
      </c>
      <c r="O57" s="99">
        <f>COUNTIFS(Données_prix!$C:$C,"marché_tougan", Données_prix!R:R,"&lt;&gt;")</f>
        <v>4</v>
      </c>
      <c r="P57" s="99">
        <f>COUNTIFS(Données_prix!$C:$C,"marché_tougan", Données_prix!S:S,"&lt;&gt;")</f>
        <v>4</v>
      </c>
      <c r="Q57" s="97">
        <f>COUNTIFS(Données_prix!$C:$C,"marché_tougan", Données_prix!T:T,"&lt;&gt;")</f>
        <v>4</v>
      </c>
      <c r="R57" s="97">
        <f>COUNTIFS(Données_prix!$C:$C,"marché_tougan", Données_prix!U:U,"&lt;&gt;")</f>
        <v>4</v>
      </c>
      <c r="S57" s="97">
        <f>COUNTIFS(Données_prix!$C:$C,"marché_tougan", Données_prix!V:V,"&lt;&gt;")</f>
        <v>4</v>
      </c>
      <c r="T57" s="97">
        <f>COUNTIFS(Données_prix!$C:$C,"marché_tougan", Données_prix!W:W,"&lt;&gt;")</f>
        <v>4</v>
      </c>
      <c r="U57" s="67">
        <v>0</v>
      </c>
      <c r="V57" s="97">
        <f>COUNTIFS(Données_prix!$C:$C,"marché_tougan", Données_prix!Y:Y,"&lt;&gt;")</f>
        <v>4</v>
      </c>
      <c r="W57" s="97">
        <f>COUNTIFS(Données_prix!$C:$C,"marché_tougan", Données_prix!Z:Z,"&lt;&gt;")</f>
        <v>4</v>
      </c>
      <c r="X57" s="97">
        <f>COUNTIFS(Données_prix!$C:$C,"marché_tougan", Données_prix!AA:AA,"&lt;&gt;")</f>
        <v>4</v>
      </c>
      <c r="Y57" s="97">
        <f>COUNTIFS(Données_prix!$C:$C,"marché_tougan", Données_prix!AB:AB,"&lt;&gt;")</f>
        <v>4</v>
      </c>
      <c r="Z57" s="97">
        <f>COUNTIFS(Données_prix!$C:$C,"marché_tougan", Données_prix!AC:AC,"&lt;&gt;")</f>
        <v>4</v>
      </c>
      <c r="AA57" s="97">
        <f>COUNTIFS(Données_prix!$C:$C,"marché_tougan", Données_prix!AD:AD,"&lt;&gt;")</f>
        <v>4</v>
      </c>
      <c r="AB57" s="97">
        <f>COUNTIFS(Données_prix!$C:$C,"marché_tougan", Données_prix!AE:AE,"&lt;&gt;")</f>
        <v>4</v>
      </c>
      <c r="AC57" s="97">
        <f>COUNTIFS(Données_prix!$C:$C,"marché_tougan", Données_prix!AF:AF,"&lt;&gt;")</f>
        <v>4</v>
      </c>
      <c r="AD57" s="97">
        <f>COUNTIFS(Données_prix!$C:$C,"marché_tougan", Données_prix!AG:AG,"&lt;&gt;")</f>
        <v>4</v>
      </c>
      <c r="AE57" s="67">
        <v>0</v>
      </c>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row>
    <row r="58" spans="1:82" ht="17.45">
      <c r="A58" s="18"/>
      <c r="B58" s="18"/>
      <c r="C58" s="106">
        <f>SUM(C54+D54+E54+F54+G54)</f>
        <v>6187.5</v>
      </c>
      <c r="D58" s="113"/>
      <c r="E58" s="113"/>
      <c r="F58" s="113"/>
      <c r="G58" s="113"/>
      <c r="H58" s="107">
        <f>SUM(H54:K54)</f>
        <v>13125</v>
      </c>
      <c r="I58" s="113"/>
      <c r="J58" s="113"/>
      <c r="K58" s="113"/>
      <c r="L58" s="108">
        <f>SUM(M54+N54+Q54+R54+S54+T54+U54+V54+W54+X54+Y54+Z54+AA54+AB54+AC54+AD54+AE54)</f>
        <v>50050</v>
      </c>
      <c r="M58" s="113"/>
      <c r="N58" s="113"/>
      <c r="O58" s="114"/>
      <c r="P58" s="114"/>
      <c r="Q58" s="113"/>
      <c r="R58" s="113"/>
      <c r="S58" s="113"/>
      <c r="T58" s="113"/>
      <c r="U58" s="113"/>
      <c r="V58" s="113"/>
      <c r="W58" s="113"/>
      <c r="X58" s="113"/>
      <c r="Y58" s="113"/>
      <c r="Z58" s="113"/>
      <c r="AA58" s="113"/>
      <c r="AB58" s="113"/>
      <c r="AC58" s="113"/>
      <c r="AD58" s="113"/>
      <c r="AE58" s="113"/>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row>
    <row r="59" spans="1:82" ht="17.45">
      <c r="A59" s="18"/>
      <c r="B59" s="18"/>
      <c r="C59" s="109">
        <f>SUM(C58+H58+L58)</f>
        <v>69362.5</v>
      </c>
      <c r="D59" s="113"/>
      <c r="E59" s="113"/>
      <c r="F59" s="113"/>
      <c r="G59" s="113"/>
      <c r="H59" s="113"/>
      <c r="I59" s="113"/>
      <c r="J59" s="113"/>
      <c r="K59" s="113"/>
      <c r="L59" s="114"/>
      <c r="M59" s="113"/>
      <c r="N59" s="113"/>
      <c r="O59" s="114"/>
      <c r="P59" s="114"/>
      <c r="Q59" s="113"/>
      <c r="R59" s="113"/>
      <c r="S59" s="113"/>
      <c r="T59" s="113"/>
      <c r="U59" s="113"/>
      <c r="V59" s="113"/>
      <c r="W59" s="113"/>
      <c r="X59" s="113"/>
      <c r="Y59" s="113"/>
      <c r="Z59" s="113"/>
      <c r="AA59" s="113"/>
      <c r="AB59" s="113"/>
      <c r="AC59" s="113"/>
      <c r="AD59" s="113"/>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row>
    <row r="60" spans="1:82" ht="17.45">
      <c r="A60" s="18"/>
      <c r="B60" s="18"/>
      <c r="C60" s="103"/>
      <c r="D60" s="113"/>
      <c r="E60" s="113"/>
      <c r="F60" s="113"/>
      <c r="G60" s="113"/>
      <c r="H60" s="113"/>
      <c r="I60" s="113"/>
      <c r="J60" s="113"/>
      <c r="K60" s="113"/>
      <c r="L60" s="114"/>
      <c r="M60" s="113"/>
      <c r="N60" s="113"/>
      <c r="O60" s="114"/>
      <c r="P60" s="114"/>
      <c r="Q60" s="113"/>
      <c r="R60" s="113"/>
      <c r="S60" s="113"/>
      <c r="T60" s="113"/>
      <c r="U60" s="113"/>
      <c r="V60" s="113"/>
      <c r="W60" s="113"/>
      <c r="X60" s="113"/>
      <c r="Y60" s="113"/>
      <c r="Z60" s="113"/>
      <c r="AA60" s="113"/>
      <c r="AB60" s="113"/>
      <c r="AC60" s="113"/>
      <c r="AD60" s="113"/>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row>
    <row r="61" spans="1:82" ht="17.45">
      <c r="A61" s="93" t="s">
        <v>2116</v>
      </c>
      <c r="B61" s="18"/>
      <c r="C61" s="18"/>
      <c r="D61" s="18"/>
      <c r="E61" s="18"/>
      <c r="F61" s="18"/>
      <c r="G61" s="18"/>
      <c r="H61" s="18"/>
      <c r="I61" s="18"/>
      <c r="J61" s="18"/>
      <c r="K61" s="18"/>
      <c r="L61" s="58"/>
      <c r="M61" s="18"/>
      <c r="N61" s="18"/>
      <c r="O61" s="58"/>
      <c r="P61" s="5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row>
    <row r="62" spans="1:82" ht="17.45">
      <c r="A62" s="18"/>
      <c r="B62" s="18" t="s">
        <v>2107</v>
      </c>
      <c r="C62" s="18" cm="1">
        <f t="array" ref="C62">MEDIAN(IF(Données_prix!$C:$C="marche_sebba",IF(Données_prix!F:F&gt;0,Données_prix!F:F)))</f>
        <v>3250</v>
      </c>
      <c r="D62" s="18" cm="1">
        <f t="array" ref="D62">MEDIAN(IF(Données_prix!$C:$C="marche_sebba",IF(Données_prix!G:G&gt;0,Données_prix!G:G)))</f>
        <v>1600</v>
      </c>
      <c r="E62" s="18" cm="1">
        <f t="array" ref="E62">MEDIAN(IF(Données_prix!$C:$C="marche_sebba",IF(Données_prix!H:H&gt;0,Données_prix!H:H)))</f>
        <v>2000</v>
      </c>
      <c r="F62" s="18" cm="1">
        <f t="array" ref="F62">MEDIAN(IF(Données_prix!$C:$C="marche_sebba",IF(Données_prix!I:I&gt;0,Données_prix!I:I)))</f>
        <v>1500</v>
      </c>
      <c r="G62" s="94">
        <v>325</v>
      </c>
      <c r="H62" s="94">
        <v>5125</v>
      </c>
      <c r="I62" s="94">
        <v>3500</v>
      </c>
      <c r="J62" s="115">
        <v>1537.5</v>
      </c>
      <c r="K62" s="94">
        <v>2050</v>
      </c>
      <c r="L62" s="58" cm="1">
        <f t="array" ref="L62">MEDIAN(IF(Données_prix!$C:$C="marche_sebba",IF(Données_prix!O:O&gt;0,Données_prix!O:O)))</f>
        <v>7750</v>
      </c>
      <c r="M62" s="94">
        <v>100</v>
      </c>
      <c r="N62" s="94">
        <v>15000</v>
      </c>
      <c r="O62" s="94">
        <v>28750</v>
      </c>
      <c r="P62" s="94">
        <v>34875</v>
      </c>
      <c r="Q62" s="94">
        <v>7500</v>
      </c>
      <c r="R62" s="94">
        <v>5500</v>
      </c>
      <c r="S62" s="94">
        <v>500</v>
      </c>
      <c r="T62" s="115">
        <v>162.5</v>
      </c>
      <c r="U62" s="94">
        <v>875</v>
      </c>
      <c r="V62" s="94">
        <v>1025</v>
      </c>
      <c r="W62" s="94">
        <v>1500</v>
      </c>
      <c r="X62" s="94">
        <v>1500</v>
      </c>
      <c r="Y62" s="94">
        <v>3000</v>
      </c>
      <c r="Z62" s="94">
        <v>2500</v>
      </c>
      <c r="AA62" s="94">
        <v>2500</v>
      </c>
      <c r="AB62" s="18" cm="1">
        <f t="array" ref="AB62">MEDIAN(IF(Données_prix!$C:$C="marche_sebba",IF(Données_prix!AE:AE&gt;0,Données_prix!AE:AE)))</f>
        <v>1750</v>
      </c>
      <c r="AC62" s="94">
        <v>3500</v>
      </c>
      <c r="AD62" s="18" cm="1">
        <f t="array" ref="AD62">MEDIAN(IF(Données_prix!$C:$C="marche_sebba",IF(Données_prix!AG:AG&gt;0,Données_prix!AG:AG)))</f>
        <v>1000</v>
      </c>
      <c r="AE62" s="18" cm="1">
        <f t="array" ref="AE62">MEDIAN(IF(Données_prix!$C:$C="marche_sebba",IF(Données_prix!CL:CL&gt;0,Données_prix!CL:CL)))</f>
        <v>875</v>
      </c>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row>
    <row r="63" spans="1:82" ht="17.45">
      <c r="A63" s="18"/>
      <c r="B63" s="18" t="s">
        <v>2108</v>
      </c>
      <c r="C63" s="18" cm="1">
        <f t="array" ref="C63">MIN(IF(Données_prix!$C:$C="marche_sebba",IF(Données_prix!F:F&gt;0,Données_prix!F:F)))</f>
        <v>2500</v>
      </c>
      <c r="D63" s="18" cm="1">
        <f t="array" ref="D63">MIN(IF(Données_prix!$C:$C="marche_sebba",IF(Données_prix!G:G&gt;0,Données_prix!G:G)))</f>
        <v>1250</v>
      </c>
      <c r="E63" s="18" cm="1">
        <f t="array" ref="E63">MIN(IF(Données_prix!$C:$C="marche_sebba",IF(Données_prix!H:H&gt;0,Données_prix!H:H)))</f>
        <v>1500</v>
      </c>
      <c r="F63" s="18" cm="1">
        <f t="array" ref="F63">MIN(IF(Données_prix!$C:$C="marche_sebba",IF(Données_prix!I:I&gt;0,Données_prix!I:I)))</f>
        <v>1400</v>
      </c>
      <c r="G63" s="67" t="s">
        <v>2109</v>
      </c>
      <c r="H63" s="67" t="s">
        <v>2109</v>
      </c>
      <c r="I63" s="67" t="s">
        <v>2109</v>
      </c>
      <c r="J63" s="67" t="s">
        <v>2109</v>
      </c>
      <c r="K63" s="67" t="s">
        <v>2109</v>
      </c>
      <c r="L63" s="58" cm="1">
        <f t="array" ref="L63">MIN(IF(Données_prix!$C:$C="marche_sebba",IF(Données_prix!O:O&gt;0,Données_prix!O:O)))</f>
        <v>7000</v>
      </c>
      <c r="M63" s="67" t="s">
        <v>2109</v>
      </c>
      <c r="N63" s="67" t="s">
        <v>2109</v>
      </c>
      <c r="O63" s="67" t="s">
        <v>2109</v>
      </c>
      <c r="P63" s="67" t="s">
        <v>2109</v>
      </c>
      <c r="Q63" s="67" t="s">
        <v>2109</v>
      </c>
      <c r="R63" s="67" t="s">
        <v>2109</v>
      </c>
      <c r="S63" s="67" t="s">
        <v>2109</v>
      </c>
      <c r="T63" s="67" t="s">
        <v>2109</v>
      </c>
      <c r="U63" s="67" t="s">
        <v>2109</v>
      </c>
      <c r="V63" s="67" t="s">
        <v>2109</v>
      </c>
      <c r="W63" s="67" t="s">
        <v>2109</v>
      </c>
      <c r="X63" s="67" t="s">
        <v>2109</v>
      </c>
      <c r="Y63" s="67" t="s">
        <v>2109</v>
      </c>
      <c r="Z63" s="67" t="s">
        <v>2109</v>
      </c>
      <c r="AA63" s="67" t="s">
        <v>2109</v>
      </c>
      <c r="AB63" s="18" cm="1">
        <f t="array" ref="AB63">MIN(IF(Données_prix!$C:$C="marche_sebba",IF(Données_prix!AE:AE&gt;0,Données_prix!AE:AE)))</f>
        <v>750</v>
      </c>
      <c r="AC63" s="67" t="s">
        <v>2109</v>
      </c>
      <c r="AD63" s="18" cm="1">
        <f t="array" ref="AD63">MIN(IF(Données_prix!$C:$C="marche_sebba",IF(Données_prix!AG:AG&gt;0,Données_prix!AG:AG)))</f>
        <v>600</v>
      </c>
      <c r="AE63" s="18" cm="1">
        <f t="array" ref="AE63">MIN(IF(Données_prix!$C:$C="marche_sebba",IF(Données_prix!CL:CL&gt;0,Données_prix!CL:CL)))</f>
        <v>500</v>
      </c>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row>
    <row r="64" spans="1:82" ht="17.45">
      <c r="A64" s="18"/>
      <c r="B64" s="18" t="s">
        <v>2110</v>
      </c>
      <c r="C64" s="18" cm="1">
        <f t="array" ref="C64">MAX(IF(Données_prix!$C:$C="marche_sebba",IF(Données_prix!F:F&gt;0,Données_prix!F:F)))</f>
        <v>3750</v>
      </c>
      <c r="D64" s="18" cm="1">
        <f t="array" ref="D64">MAX(IF(Données_prix!$C:$C="marche_sebba",IF(Données_prix!G:G&gt;0,Données_prix!G:G)))</f>
        <v>2000</v>
      </c>
      <c r="E64" s="18" cm="1">
        <f t="array" ref="E64">MAX(IF(Données_prix!$C:$C="marche_sebba",IF(Données_prix!H:H&gt;0,Données_prix!H:H)))</f>
        <v>2500</v>
      </c>
      <c r="F64" s="18" cm="1">
        <f t="array" ref="F64">MAX(IF(Données_prix!$C:$C="marche_sebba",IF(Données_prix!I:I&gt;0,Données_prix!I:I)))</f>
        <v>2500</v>
      </c>
      <c r="G64" s="67" t="s">
        <v>2109</v>
      </c>
      <c r="H64" s="67" t="s">
        <v>2109</v>
      </c>
      <c r="I64" s="67" t="s">
        <v>2109</v>
      </c>
      <c r="J64" s="67" t="s">
        <v>2109</v>
      </c>
      <c r="K64" s="67" t="s">
        <v>2109</v>
      </c>
      <c r="L64" s="58" cm="1">
        <f t="array" ref="L64">MAX(IF(Données_prix!$C:$C="marche_sebba",IF(Données_prix!O:O&gt;0,Données_prix!O:O)))</f>
        <v>9000</v>
      </c>
      <c r="M64" s="67" t="s">
        <v>2109</v>
      </c>
      <c r="N64" s="67" t="s">
        <v>2109</v>
      </c>
      <c r="O64" s="67" t="s">
        <v>2109</v>
      </c>
      <c r="P64" s="67" t="s">
        <v>2109</v>
      </c>
      <c r="Q64" s="67" t="s">
        <v>2109</v>
      </c>
      <c r="R64" s="67" t="s">
        <v>2109</v>
      </c>
      <c r="S64" s="67" t="s">
        <v>2109</v>
      </c>
      <c r="T64" s="67" t="s">
        <v>2109</v>
      </c>
      <c r="U64" s="67" t="s">
        <v>2109</v>
      </c>
      <c r="V64" s="67" t="s">
        <v>2109</v>
      </c>
      <c r="W64" s="67" t="s">
        <v>2109</v>
      </c>
      <c r="X64" s="67" t="s">
        <v>2109</v>
      </c>
      <c r="Y64" s="67" t="s">
        <v>2109</v>
      </c>
      <c r="Z64" s="67" t="s">
        <v>2109</v>
      </c>
      <c r="AA64" s="67" t="s">
        <v>2109</v>
      </c>
      <c r="AB64" s="18" cm="1">
        <f t="array" ref="AB64">MAX(IF(Données_prix!$C:$C="marche_sebba",IF(Données_prix!AE:AE&gt;0,Données_prix!AE:AE)))</f>
        <v>2500</v>
      </c>
      <c r="AC64" s="67" t="s">
        <v>2109</v>
      </c>
      <c r="AD64" s="18" cm="1">
        <f t="array" ref="AD64">MAX(IF(Données_prix!$C:$C="marche_sebba",IF(Données_prix!AG:AG&gt;0,Données_prix!AG:AG)))</f>
        <v>1250</v>
      </c>
      <c r="AE64" s="18" cm="1">
        <f t="array" ref="AE64">MAX(IF(Données_prix!$C:$C="marche_sebba",IF(Données_prix!CL:CL&gt;0,Données_prix!CL:CL)))</f>
        <v>1000</v>
      </c>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row>
    <row r="65" spans="1:82" ht="18" thickBot="1">
      <c r="A65" s="18"/>
      <c r="B65" s="96" t="s">
        <v>2111</v>
      </c>
      <c r="C65" s="97">
        <f>COUNTIFS(Données_prix!$C:$C,"marche_sebba", Données_prix!F:F,"&lt;&gt;")</f>
        <v>5</v>
      </c>
      <c r="D65" s="97">
        <f>COUNTIFS(Données_prix!$C:$C,"marche_sebba", Données_prix!G:G,"&lt;&gt;")</f>
        <v>5</v>
      </c>
      <c r="E65" s="97">
        <f>COUNTIFS(Données_prix!$C:$C,"marche_sebba", Données_prix!H:H,"&lt;&gt;")</f>
        <v>5</v>
      </c>
      <c r="F65" s="97">
        <f>COUNTIFS(Données_prix!$C:$C,"marche_sebba", Données_prix!I:I,"&lt;&gt;")</f>
        <v>5</v>
      </c>
      <c r="G65" s="97">
        <f>COUNTIFS(Données_prix!$C:$C,"marche_sebba", Données_prix!J:J,"&lt;&gt;")</f>
        <v>0</v>
      </c>
      <c r="H65" s="97">
        <f>COUNTIFS(Données_prix!$C:$C,"marche_sebba", Données_prix!K:K,"&lt;&gt;")</f>
        <v>0</v>
      </c>
      <c r="I65" s="97">
        <f>COUNTIFS(Données_prix!$C:$C,"marche_sebba", Données_prix!L:L,"&lt;&gt;")</f>
        <v>0</v>
      </c>
      <c r="J65" s="98">
        <f>COUNTIFS(Données_prix!$C:$C,"marche_sebba", Données_prix!M:M,"&lt;&gt;")</f>
        <v>0</v>
      </c>
      <c r="K65" s="98">
        <f>COUNTIFS(Données_prix!$C:$C,"marche_sebba", Données_prix!N:N,"&lt;&gt;")</f>
        <v>0</v>
      </c>
      <c r="L65" s="111">
        <f>COUNTIFS(Données_prix!$C:$C,"marche_sebba", Données_prix!O:O,"&lt;&gt;")</f>
        <v>8</v>
      </c>
      <c r="M65" s="98">
        <f>COUNTIFS(Données_prix!$C:$C,"marche_sebba", Données_prix!P:P,"&lt;&gt;")</f>
        <v>0</v>
      </c>
      <c r="N65" s="67">
        <v>0</v>
      </c>
      <c r="O65" s="110">
        <f>COUNTIFS(Données_prix!$C:$C,"marche_sebba", Données_prix!R:R,"&lt;&gt;")</f>
        <v>0</v>
      </c>
      <c r="P65" s="110">
        <f>COUNTIFS(Données_prix!$C:$C,"marche_sebba", Données_prix!S:S,"&lt;&gt;")</f>
        <v>0</v>
      </c>
      <c r="Q65" s="98">
        <f>COUNTIFS(Données_prix!$C:$C,"marche_sebba", Données_prix!T:T,"&lt;&gt;")</f>
        <v>0</v>
      </c>
      <c r="R65" s="98">
        <f>COUNTIFS(Données_prix!$C:$C,"marche_sebba", Données_prix!U:U,"&lt;&gt;")</f>
        <v>0</v>
      </c>
      <c r="S65" s="98">
        <f>COUNTIFS(Données_prix!$C:$C,"marche_sebba", Données_prix!V:V,"&lt;&gt;")</f>
        <v>0</v>
      </c>
      <c r="T65" s="98">
        <f>COUNTIFS(Données_prix!$C:$C,"marche_sebba", Données_prix!W:W,"&lt;&gt;")</f>
        <v>0</v>
      </c>
      <c r="U65" s="67">
        <v>0</v>
      </c>
      <c r="V65" s="98">
        <f>COUNTIFS(Données_prix!$C:$C,"marche_sebba", Données_prix!Y:Y,"&lt;&gt;")</f>
        <v>0</v>
      </c>
      <c r="W65" s="98">
        <f>COUNTIFS(Données_prix!$C:$C,"marche_sebba", Données_prix!Z:Z,"&lt;&gt;")</f>
        <v>0</v>
      </c>
      <c r="X65" s="98">
        <f>COUNTIFS(Données_prix!$C:$C,"marche_sebba", Données_prix!AA:AA,"&lt;&gt;")</f>
        <v>0</v>
      </c>
      <c r="Y65" s="98">
        <f>COUNTIFS(Données_prix!$C:$C,"marche_sebba", Données_prix!AB:AB,"&lt;&gt;")</f>
        <v>0</v>
      </c>
      <c r="Z65" s="98">
        <f>COUNTIFS(Données_prix!$C:$C,"marche_sebba", Données_prix!AC:AC,"&lt;&gt;")</f>
        <v>0</v>
      </c>
      <c r="AA65" s="67">
        <v>0</v>
      </c>
      <c r="AB65" s="97">
        <f>COUNTIFS(Données_prix!$C:$C,"marche_sebba", Données_prix!AE:AE,"&lt;&gt;")</f>
        <v>5</v>
      </c>
      <c r="AC65" s="98">
        <f>COUNTIFS(Données_prix!$C:$C,"marche_sebba", Données_prix!AF:AF,"&lt;&gt;")</f>
        <v>0</v>
      </c>
      <c r="AD65" s="96">
        <f>COUNTIFS(Données_prix!$C:$C,"marche_sebba", Données_prix!AG:AG,"&lt;&gt;")</f>
        <v>3</v>
      </c>
      <c r="AE65" s="97">
        <f>COUNTIFS(Données_prix!$C:$C,"marche_sebba", Données_prix!CL:CL,"&lt;&gt;")</f>
        <v>4</v>
      </c>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row>
    <row r="66" spans="1:82" ht="17.45">
      <c r="A66" s="18"/>
      <c r="B66" s="18"/>
      <c r="C66" s="106">
        <f>SUM(C62+D62+E62+F62+G62)</f>
        <v>8675</v>
      </c>
      <c r="D66" s="18"/>
      <c r="E66" s="18"/>
      <c r="F66" s="18"/>
      <c r="G66" s="18"/>
      <c r="H66" s="107">
        <f>SUM(H62:K62)</f>
        <v>12212.5</v>
      </c>
      <c r="I66" s="18"/>
      <c r="J66" s="18"/>
      <c r="K66" s="18"/>
      <c r="L66" s="108">
        <f>SUM(M62+N62+Q62+R62+S62+T62+U62+V62+W62+X62+Y62+Z62+AA62+AB62+AC62+AD62+AE62)</f>
        <v>48787.5</v>
      </c>
      <c r="M66" s="18"/>
      <c r="N66" s="18"/>
      <c r="O66" s="58"/>
      <c r="P66" s="5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row>
    <row r="67" spans="1:82" ht="17.45">
      <c r="A67" s="18"/>
      <c r="B67" s="18"/>
      <c r="C67" s="116">
        <f>SUM(C66+H66+L66)</f>
        <v>69675</v>
      </c>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row>
    <row r="68" spans="1:82" ht="17.4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row>
    <row r="69" spans="1:82" ht="17.4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row>
    <row r="70" spans="1:82" ht="17.45">
      <c r="A70" s="93" t="s">
        <v>2117</v>
      </c>
      <c r="B70" s="18"/>
      <c r="C70" s="18"/>
      <c r="D70" s="18"/>
      <c r="E70" s="18"/>
      <c r="F70" s="18"/>
      <c r="G70" s="18"/>
      <c r="H70" s="18"/>
      <c r="I70" s="18"/>
      <c r="J70" s="18"/>
      <c r="K70" s="18"/>
      <c r="L70" s="68"/>
      <c r="M70" s="18"/>
      <c r="N70" s="18"/>
      <c r="O70" s="68"/>
      <c r="P70" s="6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row>
    <row r="71" spans="1:82" ht="17.45">
      <c r="A71" s="18"/>
      <c r="B71" s="18" t="s">
        <v>2107</v>
      </c>
      <c r="C71" s="18" cm="1">
        <f t="array" ref="C71">MEDIAN(IF(Données_prix!$C:$C="marche_matiacoali",IF(Données_prix!F:F&gt;0,Données_prix!F:F)))</f>
        <v>1250</v>
      </c>
      <c r="D71" s="94">
        <v>2425</v>
      </c>
      <c r="E71" s="94">
        <v>2000</v>
      </c>
      <c r="F71" s="95">
        <v>500</v>
      </c>
      <c r="G71" s="94">
        <v>325</v>
      </c>
      <c r="H71" s="94">
        <v>5125</v>
      </c>
      <c r="I71" s="94">
        <v>3500</v>
      </c>
      <c r="J71" s="115">
        <v>1537.5</v>
      </c>
      <c r="K71" s="94">
        <v>2050</v>
      </c>
      <c r="L71" s="117">
        <v>7375</v>
      </c>
      <c r="M71" s="95">
        <v>100</v>
      </c>
      <c r="N71" s="94">
        <v>15000</v>
      </c>
      <c r="O71" s="117">
        <v>28750</v>
      </c>
      <c r="P71" s="117">
        <v>34875</v>
      </c>
      <c r="Q71" s="18" cm="1">
        <f t="array" ref="Q71">MEDIAN(IF(Données_prix!$C:$C="marche_matiacoali",IF(Données_prix!T:T&gt;0,Données_prix!T:T)))</f>
        <v>8000</v>
      </c>
      <c r="R71" s="18" cm="1">
        <f t="array" ref="R71">MEDIAN(IF(Données_prix!$C:$C="marche_matiacoali",IF(Données_prix!U:U&gt;0,Données_prix!U:U)))</f>
        <v>6500</v>
      </c>
      <c r="S71" s="18" cm="1">
        <f t="array" ref="S71">MEDIAN(IF(Données_prix!$C:$C="marche_matiacoali",IF(Données_prix!V:V&gt;0,Données_prix!V:V)))</f>
        <v>500</v>
      </c>
      <c r="T71" s="95">
        <v>163</v>
      </c>
      <c r="U71" s="95">
        <v>875</v>
      </c>
      <c r="V71" s="95">
        <v>1025</v>
      </c>
      <c r="W71" s="95">
        <v>1500</v>
      </c>
      <c r="X71" s="95">
        <v>1500</v>
      </c>
      <c r="Y71" s="95">
        <v>3000</v>
      </c>
      <c r="Z71" s="95">
        <v>2500</v>
      </c>
      <c r="AA71" s="94">
        <v>2500</v>
      </c>
      <c r="AB71" s="94">
        <v>1500</v>
      </c>
      <c r="AC71" s="95">
        <v>3500</v>
      </c>
      <c r="AD71" s="95">
        <v>312.5</v>
      </c>
      <c r="AE71" s="94">
        <v>500</v>
      </c>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row>
    <row r="72" spans="1:82" ht="17.45">
      <c r="A72" s="18"/>
      <c r="B72" s="18" t="s">
        <v>2108</v>
      </c>
      <c r="C72" s="18" cm="1">
        <f t="array" ref="C72">MIN(IF(Données_prix!$C:$C="marche_matiacoali",IF(Données_prix!F:F&gt;0,Données_prix!F:F)))</f>
        <v>1250</v>
      </c>
      <c r="D72" s="67" t="s">
        <v>2109</v>
      </c>
      <c r="E72" s="67" t="s">
        <v>2109</v>
      </c>
      <c r="F72" s="65" cm="1">
        <f t="array" ref="F72">MIN(IF(Données_prix!$C:$C="marche_matiacoali",IF(Données_prix!I:I&gt;0,Données_prix!I:I)))</f>
        <v>400</v>
      </c>
      <c r="G72" s="65" cm="1">
        <f t="array" ref="G72">MIN(IF(Données_prix!$C:$C="marche_matiacoali",IF(Données_prix!J:J&gt;0,Données_prix!J:J)))</f>
        <v>250</v>
      </c>
      <c r="H72" s="65" cm="1">
        <f t="array" ref="H72">MIN(IF(Données_prix!$C:$C="marche_matiacoali",IF(Données_prix!K:K&gt;0,Données_prix!K:K)))</f>
        <v>5000</v>
      </c>
      <c r="I72" s="65" cm="1">
        <f t="array" ref="I72">MIN(IF(Données_prix!$C:$C="marche_matiacoali",IF(Données_prix!L:L&gt;0,Données_prix!L:L)))</f>
        <v>20000</v>
      </c>
      <c r="J72" s="67" t="s">
        <v>2109</v>
      </c>
      <c r="K72" s="65" cm="1">
        <f t="array" ref="K72">MIN(IF(Données_prix!$C:$C="marche_matiacoali",IF(Données_prix!N:N&gt;0,Données_prix!N:N)))</f>
        <v>2000</v>
      </c>
      <c r="L72" s="118" cm="1">
        <f t="array" ref="L72">MIN(IF(Données_prix!$C:$C="marche_matiacoali",IF(Données_prix!O:O&gt;0,Données_prix!O:O)))</f>
        <v>2500</v>
      </c>
      <c r="M72" s="65" cm="1">
        <f t="array" ref="M72">MIN(IF(Données_prix!$C:$C="marche_matiacoali",IF(Données_prix!P:P&gt;0,Données_prix!P:P)))</f>
        <v>100</v>
      </c>
      <c r="N72" s="67" t="s">
        <v>2109</v>
      </c>
      <c r="O72" s="118" cm="1">
        <f t="array" ref="O72">MIN(IF(Données_prix!$C:$C="marche_matiacoali",IF(Données_prix!R:R&gt;0,Données_prix!R:R)))</f>
        <v>3750</v>
      </c>
      <c r="P72" s="118" cm="1">
        <f t="array" ref="P72">MIN(IF(Données_prix!$C:$C="marche_matiacoali",IF(Données_prix!S:S&gt;0,Données_prix!S:S)))</f>
        <v>7500</v>
      </c>
      <c r="Q72" s="18" cm="1">
        <f t="array" ref="Q72">MIN(IF(Données_prix!$C:$C="marche_matiacoali",IF(Données_prix!T:T&gt;0,Données_prix!T:T)))</f>
        <v>7500</v>
      </c>
      <c r="R72" s="18" cm="1">
        <f t="array" ref="R72">MIN(IF(Données_prix!$C:$C="marche_matiacoali",IF(Données_prix!U:U&gt;0,Données_prix!U:U)))</f>
        <v>6000</v>
      </c>
      <c r="S72" s="18" cm="1">
        <f t="array" ref="S72">MIN(IF(Données_prix!$C:$C="marche_matiacoali",IF(Données_prix!V:V&gt;0,Données_prix!V:V)))</f>
        <v>300</v>
      </c>
      <c r="T72" s="65" cm="1">
        <f t="array" ref="T72">MIN(IF(Données_prix!$C:$C="marche_matiacoali",IF(Données_prix!W:W&gt;0,Données_prix!W:W)))</f>
        <v>250</v>
      </c>
      <c r="U72" s="65" cm="1">
        <f t="array" ref="U72">MIN(IF(Données_prix!$C:$C="marche_matiacoali",IF(Données_prix!X:X&gt;0,Données_prix!X:X)))</f>
        <v>2000</v>
      </c>
      <c r="V72" s="65" cm="1">
        <f t="array" ref="V72">MIN(IF(Données_prix!$C:$C="marche_matiacoali",IF(Données_prix!Y:Y&gt;0,Données_prix!Y:Y)))</f>
        <v>2500</v>
      </c>
      <c r="W72" s="65" cm="1">
        <f t="array" ref="W72">MIN(IF(Données_prix!$C:$C="marche_matiacoali",IF(Données_prix!Z:Z&gt;0,Données_prix!Z:Z)))</f>
        <v>3000</v>
      </c>
      <c r="X72" s="65" cm="1">
        <f t="array" ref="X72">MIN(IF(Données_prix!$C:$C="marche_matiacoali",IF(Données_prix!AA:AA&gt;0,Données_prix!AA:AA)))</f>
        <v>700</v>
      </c>
      <c r="Y72" s="65" cm="1">
        <f t="array" ref="Y72">MIN(IF(Données_prix!$C:$C="marche_matiacoali",IF(Données_prix!AB:AB&gt;0,Données_prix!AB:AB)))</f>
        <v>3500</v>
      </c>
      <c r="Z72" s="65" cm="1">
        <f t="array" ref="Z72">MIN(IF(Données_prix!$C:$C="marche_matiacoali",IF(Données_prix!AC:AC&gt;0,Données_prix!AC:AC)))</f>
        <v>2500</v>
      </c>
      <c r="AA72" s="67" t="s">
        <v>2109</v>
      </c>
      <c r="AB72" s="67" t="s">
        <v>2109</v>
      </c>
      <c r="AC72" s="65" cm="1">
        <f t="array" ref="AC72">MIN(IF(Données_prix!$C:$C="marche_matiacoali",IF(Données_prix!AF:AF&gt;0,Données_prix!AF:AF)))</f>
        <v>2000</v>
      </c>
      <c r="AD72" s="65" cm="1">
        <f t="array" ref="AD72">MIN(IF(Données_prix!$C:$C="marche_matiacoali",IF(Données_prix!AG:AG&gt;0,Données_prix!AG:AG)))</f>
        <v>250</v>
      </c>
      <c r="AE72" s="67" t="s">
        <v>2109</v>
      </c>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row>
    <row r="73" spans="1:82" ht="17.45">
      <c r="A73" s="18"/>
      <c r="B73" s="18" t="s">
        <v>2110</v>
      </c>
      <c r="C73" s="18" cm="1">
        <f t="array" ref="C73">MAX(IF(Données_prix!$C:$C="marche_matiacoali",IF(Données_prix!F:F&gt;0,Données_prix!F:F)))</f>
        <v>1500</v>
      </c>
      <c r="D73" s="67" t="s">
        <v>2109</v>
      </c>
      <c r="E73" s="67" t="s">
        <v>2109</v>
      </c>
      <c r="F73" s="65" cm="1">
        <f t="array" ref="F73">MAX(IF(Données_prix!$C:$C="marche_matiacoali",IF(Données_prix!I:I&gt;0,Données_prix!I:I)))</f>
        <v>400</v>
      </c>
      <c r="G73" s="65" cm="1">
        <f t="array" ref="G73">MAX(IF(Données_prix!$C:$C="marche_matiacoali",IF(Données_prix!J:J&gt;0,Données_prix!J:J)))</f>
        <v>250</v>
      </c>
      <c r="H73" s="65" cm="1">
        <f t="array" ref="H73">MAX(IF(Données_prix!$C:$C="marche_matiacoali",IF(Données_prix!K:K&gt;0,Données_prix!K:K)))</f>
        <v>5000</v>
      </c>
      <c r="I73" s="65" cm="1">
        <f t="array" ref="I73">MAX(IF(Données_prix!$C:$C="marche_matiacoali",IF(Données_prix!L:L&gt;0,Données_prix!L:L)))</f>
        <v>21000</v>
      </c>
      <c r="J73" s="67" t="s">
        <v>2109</v>
      </c>
      <c r="K73" s="65" cm="1">
        <f t="array" ref="K73">MAX(IF(Données_prix!$C:$C="marche_matiacoali",IF(Données_prix!N:N&gt;0,Données_prix!N:N)))</f>
        <v>2000</v>
      </c>
      <c r="L73" s="118" cm="1">
        <f t="array" ref="L73">MAX(IF(Données_prix!$C:$C="marche_matiacoali",IF(Données_prix!O:O&gt;0,Données_prix!O:O)))</f>
        <v>3000</v>
      </c>
      <c r="M73" s="65" cm="1">
        <f t="array" ref="M73">MAX(IF(Données_prix!$C:$C="marche_matiacoali",IF(Données_prix!P:P&gt;0,Données_prix!P:P)))</f>
        <v>100</v>
      </c>
      <c r="N73" s="67" t="s">
        <v>2109</v>
      </c>
      <c r="O73" s="118" cm="1">
        <f t="array" ref="O73">MAX(IF(Données_prix!$C:$C="marche_matiacoali",IF(Données_prix!R:R&gt;0,Données_prix!R:R)))</f>
        <v>3750</v>
      </c>
      <c r="P73" s="118" cm="1">
        <f t="array" ref="P73">MAX(IF(Données_prix!$C:$C="marche_matiacoali",IF(Données_prix!S:S&gt;0,Données_prix!S:S)))</f>
        <v>7500</v>
      </c>
      <c r="Q73" s="18" cm="1">
        <f t="array" ref="Q73">MAX(IF(Données_prix!$C:$C="marche_matiacoali",IF(Données_prix!T:T&gt;0,Données_prix!T:T)))</f>
        <v>8500</v>
      </c>
      <c r="R73" s="18" cm="1">
        <f t="array" ref="R73">MAX(IF(Données_prix!$C:$C="marche_matiacoali",IF(Données_prix!U:U&gt;0,Données_prix!U:U)))</f>
        <v>6500</v>
      </c>
      <c r="S73" s="18" cm="1">
        <f t="array" ref="S73">MAX(IF(Données_prix!$C:$C="marche_matiacoali",IF(Données_prix!V:V&gt;0,Données_prix!V:V)))</f>
        <v>500</v>
      </c>
      <c r="T73" s="65" cm="1">
        <f t="array" ref="T73">MAX(IF(Données_prix!$C:$C="marche_matiacoali",IF(Données_prix!W:W&gt;0,Données_prix!W:W)))</f>
        <v>300</v>
      </c>
      <c r="U73" s="65" cm="1">
        <f t="array" ref="U73">MAX(IF(Données_prix!$C:$C="marche_matiacoali",IF(Données_prix!X:X&gt;0,Données_prix!X:X)))</f>
        <v>2000</v>
      </c>
      <c r="V73" s="65" cm="1">
        <f t="array" ref="V73">MAX(IF(Données_prix!$C:$C="marche_matiacoali",IF(Données_prix!Y:Y&gt;0,Données_prix!Y:Y)))</f>
        <v>2500</v>
      </c>
      <c r="W73" s="65" cm="1">
        <f t="array" ref="W73">MAX(IF(Données_prix!$C:$C="marche_matiacoali",IF(Données_prix!Z:Z&gt;0,Données_prix!Z:Z)))</f>
        <v>3000</v>
      </c>
      <c r="X73" s="65" cm="1">
        <f t="array" ref="X73">MAX(IF(Données_prix!$C:$C="marche_matiacoali",IF(Données_prix!AA:AA&gt;0,Données_prix!AA:AA)))</f>
        <v>2500</v>
      </c>
      <c r="Y73" s="65" cm="1">
        <f t="array" ref="Y73">MAX(IF(Données_prix!$C:$C="marche_matiacoali",IF(Données_prix!AB:AB&gt;0,Données_prix!AB:AB)))</f>
        <v>3500</v>
      </c>
      <c r="Z73" s="65" cm="1">
        <f t="array" ref="Z73">MAX(IF(Données_prix!$C:$C="marche_matiacoali",IF(Données_prix!AC:AC&gt;0,Données_prix!AC:AC)))</f>
        <v>2500</v>
      </c>
      <c r="AA73" s="67" t="s">
        <v>2109</v>
      </c>
      <c r="AB73" s="67" t="s">
        <v>2109</v>
      </c>
      <c r="AC73" s="65" cm="1">
        <f t="array" ref="AC73">MAX(IF(Données_prix!$C:$C="marche_matiacoali",IF(Données_prix!AF:AF&gt;0,Données_prix!AF:AF)))</f>
        <v>2000</v>
      </c>
      <c r="AD73" s="65" cm="1">
        <f t="array" ref="AD73">MAX(IF(Données_prix!$C:$C="marche_matiacoali",IF(Données_prix!AG:AG&gt;0,Données_prix!AG:AG)))</f>
        <v>250</v>
      </c>
      <c r="AE73" s="67" t="s">
        <v>2109</v>
      </c>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row>
    <row r="74" spans="1:82" ht="18" thickBot="1">
      <c r="A74" s="18"/>
      <c r="B74" s="96" t="s">
        <v>2111</v>
      </c>
      <c r="C74" s="97">
        <f>COUNTIFS(Données_prix!$C:$C,"marche_matiacoali", Données_prix!F:F,"&lt;&gt;")</f>
        <v>3</v>
      </c>
      <c r="D74" s="96">
        <f>COUNTIFS(Données_prix!$C:$C,"marche_matiacoali", Données_prix!G:G,"&lt;&gt;")</f>
        <v>0</v>
      </c>
      <c r="E74" s="105">
        <f>COUNTIFS(Données_prix!$C:$C,"marche_matiacoali", Données_prix!H:H,"&lt;&gt;")</f>
        <v>0</v>
      </c>
      <c r="F74" s="98">
        <f>COUNTIFS(Données_prix!$C:$C,"marche_matiacoali", Données_prix!I:I,"&lt;&gt;")</f>
        <v>1</v>
      </c>
      <c r="G74" s="98">
        <f>COUNTIFS(Données_prix!$C:$C,"marche_matiacoali", Données_prix!J:J,"&lt;&gt;")</f>
        <v>1</v>
      </c>
      <c r="H74" s="98">
        <f>COUNTIFS(Données_prix!$C:$C,"marche_matiacoali", Données_prix!K:K,"&lt;&gt;")</f>
        <v>2</v>
      </c>
      <c r="I74" s="98">
        <f>COUNTIFS(Données_prix!$C:$C,"marche_matiacoali", Données_prix!L:L,"&lt;&gt;")</f>
        <v>2</v>
      </c>
      <c r="J74" s="98">
        <f>COUNTIFS(Données_prix!$C:$C,"marche_matiacoali", Données_prix!M:M,"&lt;&gt;")</f>
        <v>0</v>
      </c>
      <c r="K74" s="98">
        <f>COUNTIFS(Données_prix!$C:$C,"marche_matiacoali", Données_prix!N:N,"&lt;&gt;")</f>
        <v>1</v>
      </c>
      <c r="L74" s="110">
        <f>COUNTIFS(Données_prix!$C:$C,"marche_matiacoali", Données_prix!O:O,"&lt;&gt;")</f>
        <v>2</v>
      </c>
      <c r="M74" s="98">
        <f>COUNTIFS(Données_prix!$C:$C,"marche_matiacoali", Données_prix!P:P,"&lt;&gt;")</f>
        <v>1</v>
      </c>
      <c r="N74" s="98">
        <f>COUNTIFS(Données_prix!$C:$C,"marche_matiacoali", Données_prix!Q:Q,"&lt;&gt;")</f>
        <v>0</v>
      </c>
      <c r="O74" s="110">
        <f>COUNTIFS(Données_prix!$C:$C,"marche_matiacoali", Données_prix!R:R,"&lt;&gt;")</f>
        <v>1</v>
      </c>
      <c r="P74" s="110">
        <f>COUNTIFS(Données_prix!$C:$C,"marche_matiacoali", Données_prix!S:S,"&lt;&gt;")</f>
        <v>1</v>
      </c>
      <c r="Q74" s="97">
        <f>COUNTIFS(Données_prix!$C:$C,"marche_matiacoali", Données_prix!T:T,"&lt;&gt;")</f>
        <v>3</v>
      </c>
      <c r="R74" s="97">
        <f>COUNTIFS(Données_prix!$C:$C,"marche_matiacoali", Données_prix!U:U,"&lt;&gt;")</f>
        <v>3</v>
      </c>
      <c r="S74" s="97">
        <f>COUNTIFS(Données_prix!$C:$C,"marche_matiacoali", Données_prix!V:V,"&lt;&gt;")</f>
        <v>3</v>
      </c>
      <c r="T74" s="98">
        <f>COUNTIFS(Données_prix!$C:$C,"marche_matiacoali", Données_prix!W:W,"&lt;&gt;")</f>
        <v>2</v>
      </c>
      <c r="U74" s="98">
        <f>COUNTIFS(Données_prix!$C:$C,"marche_matiacoali", Données_prix!X:X,"&lt;&gt;")</f>
        <v>1</v>
      </c>
      <c r="V74" s="98">
        <f>COUNTIFS(Données_prix!$C:$C,"marche_matiacoali", Données_prix!Y:Y,"&lt;&gt;")</f>
        <v>1</v>
      </c>
      <c r="W74" s="98">
        <f>COUNTIFS(Données_prix!$C:$C,"marche_matiacoali", Données_prix!Z:Z,"&lt;&gt;")</f>
        <v>1</v>
      </c>
      <c r="X74" s="98">
        <f>COUNTIFS(Données_prix!$C:$C,"marche_matiacoali", Données_prix!AA:AA,"&lt;&gt;")</f>
        <v>2</v>
      </c>
      <c r="Y74" s="98">
        <f>COUNTIFS(Données_prix!$C:$C,"marche_matiacoali", Données_prix!AB:AB,"&lt;&gt;")</f>
        <v>1</v>
      </c>
      <c r="Z74" s="98">
        <f>COUNTIFS(Données_prix!$C:$C,"marche_matiacoali", Données_prix!AC:AC,"&lt;&gt;")</f>
        <v>1</v>
      </c>
      <c r="AA74" s="98">
        <f>COUNTIFS(Données_prix!$C:$C,"marche_matiacoali", Données_prix!AD:AD,"&lt;&gt;")</f>
        <v>0</v>
      </c>
      <c r="AB74" s="98">
        <f>COUNTIFS(Données_prix!$C:$C,"marche_matiacoali", Données_prix!AE:AE,"&lt;&gt;")</f>
        <v>0</v>
      </c>
      <c r="AC74" s="98">
        <f>COUNTIFS(Données_prix!$C:$C,"marche_matiacoali", Données_prix!AF:AF,"&lt;&gt;")</f>
        <v>1</v>
      </c>
      <c r="AD74" s="98">
        <f>COUNTIFS(Données_prix!$C:$C,"marche_matiacoali", Données_prix!AG:AG,"&lt;&gt;")</f>
        <v>2</v>
      </c>
      <c r="AE74" s="98">
        <f>COUNTIFS(Données_prix!$C:$C,"marche_matiacoali", Données_prix!CL:CL,"&lt;&gt;")</f>
        <v>0</v>
      </c>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row>
    <row r="75" spans="1:82" ht="17.45">
      <c r="A75" s="18"/>
      <c r="B75" s="18"/>
      <c r="C75" s="106">
        <f>SUM(C71:G71)</f>
        <v>6500</v>
      </c>
      <c r="D75" s="18"/>
      <c r="E75" s="18"/>
      <c r="F75" s="18"/>
      <c r="G75" s="18"/>
      <c r="H75" s="107">
        <f>SUM(H71:K71)</f>
        <v>12212.5</v>
      </c>
      <c r="I75" s="18"/>
      <c r="J75" s="18"/>
      <c r="K75" s="18"/>
      <c r="L75" s="108">
        <f>SUM(M71,N71,Q71,R71,S71,T71,U71,V71,W71,,X71,Y71,Z71,AA71,AB71,AC71,AD71,AE71)</f>
        <v>48975.5</v>
      </c>
      <c r="M75" s="18"/>
      <c r="N75" s="18"/>
      <c r="O75" s="68"/>
      <c r="P75" s="6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row>
    <row r="76" spans="1:82" ht="17.45">
      <c r="A76" s="18"/>
      <c r="B76" s="18"/>
      <c r="C76" s="116">
        <f>SUM(C75+H75+L75)</f>
        <v>67688</v>
      </c>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row>
    <row r="77" spans="1:82" ht="17.4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row>
    <row r="78" spans="1:82" ht="17.4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row>
    <row r="79" spans="1:82" ht="17.45">
      <c r="A79" s="93" t="s">
        <v>2118</v>
      </c>
      <c r="B79" s="18"/>
      <c r="C79" s="18"/>
      <c r="D79" s="18"/>
      <c r="E79" s="18"/>
      <c r="F79" s="18"/>
      <c r="G79" s="18"/>
      <c r="H79" s="18"/>
      <c r="I79" s="18"/>
      <c r="J79" s="18"/>
      <c r="K79" s="18"/>
      <c r="L79" s="68"/>
      <c r="M79" s="18"/>
      <c r="N79" s="18"/>
      <c r="O79" s="68"/>
      <c r="P79" s="6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row>
    <row r="80" spans="1:82" ht="17.45">
      <c r="A80" s="18"/>
      <c r="B80" s="18" t="s">
        <v>2107</v>
      </c>
      <c r="C80" s="18" cm="1">
        <f t="array" ref="C80">MEDIAN(IF(Données_prix!$C:$C="marche_gorgadji",IF(Données_prix!F:F&gt;0,Données_prix!F:F)))</f>
        <v>1250</v>
      </c>
      <c r="D80" s="18" cm="1">
        <f t="array" ref="D80">MEDIAN(IF(Données_prix!$C:$C="marche_gorgadji",IF(Données_prix!G:G&gt;0,Données_prix!G:G)))</f>
        <v>3250</v>
      </c>
      <c r="E80" s="94">
        <v>2000</v>
      </c>
      <c r="F80" s="95">
        <v>500</v>
      </c>
      <c r="G80" s="94">
        <v>325</v>
      </c>
      <c r="H80" s="18" cm="1">
        <f t="array" ref="H80">MEDIAN(IF(Données_prix!$C:$C="marche_gorgadji",IF(Données_prix!K:K&gt;0,Données_prix!K:K)))</f>
        <v>7000</v>
      </c>
      <c r="I80" s="18" cm="1">
        <f t="array" ref="I80">MEDIAN(IF(Données_prix!$C:$C="marche_gorgadji",IF(Données_prix!L:L&gt;0,Données_prix!L:L)))</f>
        <v>5000</v>
      </c>
      <c r="J80" s="18" cm="1">
        <f t="array" ref="J80">MEDIAN(IF(Données_prix!$C:$C="marche_gorgadji",IF(Données_prix!M:M&gt;0,Données_prix!M:M)))</f>
        <v>1000</v>
      </c>
      <c r="K80" s="18" cm="1">
        <f t="array" ref="K80">MEDIAN(IF(Données_prix!$C:$C="marche_gorgadji",IF(Données_prix!N:N&gt;0,Données_prix!N:N)))</f>
        <v>1250</v>
      </c>
      <c r="L80" s="117">
        <v>7375</v>
      </c>
      <c r="M80" s="95">
        <v>100</v>
      </c>
      <c r="N80" s="94">
        <v>15000</v>
      </c>
      <c r="O80" s="117">
        <v>28750</v>
      </c>
      <c r="P80" s="117">
        <v>34875</v>
      </c>
      <c r="Q80" s="94">
        <v>7500</v>
      </c>
      <c r="R80" s="94">
        <v>5500</v>
      </c>
      <c r="S80" s="18" cm="1">
        <f t="array" ref="S80">MEDIAN(IF(Données_prix!$C:$C="marche_gorgadji",IF(Données_prix!V:V&gt;0,Données_prix!V:V)))</f>
        <v>1000</v>
      </c>
      <c r="T80" s="18" cm="1">
        <f t="array" ref="T80">MEDIAN(IF(Données_prix!$C:$C="marche_gorgadji",IF(Données_prix!W:W&gt;0,Données_prix!W:W)))</f>
        <v>200</v>
      </c>
      <c r="U80" s="18" cm="1">
        <f t="array" ref="U80">MEDIAN(IF(Données_prix!$C:$C="marche_gorgadji",IF(Données_prix!X:X&gt;0,Données_prix!X:X)))</f>
        <v>875</v>
      </c>
      <c r="V80" s="18" cm="1">
        <f t="array" ref="V80">MEDIAN(IF(Données_prix!$C:$C="marche_gorgadji",IF(Données_prix!Y:Y&gt;0,Données_prix!Y:Y)))</f>
        <v>1500</v>
      </c>
      <c r="W80" s="18" cm="1">
        <f t="array" ref="W80">MEDIAN(IF(Données_prix!$C:$C="marche_gorgadji",IF(Données_prix!Z:Z&gt;0,Données_prix!Z:Z)))</f>
        <v>2000</v>
      </c>
      <c r="X80" s="18" cm="1">
        <f t="array" ref="X80">MEDIAN(IF(Données_prix!$C:$C="marche_gorgadji",IF(Données_prix!AA:AA&gt;0,Données_prix!AA:AA)))</f>
        <v>1000</v>
      </c>
      <c r="Y80" s="18" cm="1">
        <f t="array" ref="Y80">MEDIAN(IF(Données_prix!$C:$C="marche_gorgadji",IF(Données_prix!AB:AB&gt;0,Données_prix!AB:AB)))</f>
        <v>4000</v>
      </c>
      <c r="Z80" s="18" cm="1">
        <f t="array" ref="Z80">MEDIAN(IF(Données_prix!$C:$C="marche_gorgadji",IF(Données_prix!AC:AC&gt;0,Données_prix!AC:AC)))</f>
        <v>2500</v>
      </c>
      <c r="AA80" s="18" cm="1">
        <f t="array" ref="AA80">MEDIAN(IF(Données_prix!$C:$C="marche_gorgadji",IF(Données_prix!AD:AD&gt;0,Données_prix!AD:AD)))</f>
        <v>2500</v>
      </c>
      <c r="AB80" s="18" cm="1">
        <f t="array" ref="AB80">MEDIAN(IF(Données_prix!$C:$C="marche_gorgadji",IF(Données_prix!AE:AE&gt;0,Données_prix!AE:AE)))</f>
        <v>1500</v>
      </c>
      <c r="AC80" s="67" t="s">
        <v>2109</v>
      </c>
      <c r="AD80" s="65" cm="1">
        <f t="array" ref="AD80">MEDIAN(IF(Données_prix!$C:$C="marche_gorgadji",IF(Données_prix!AG:AG&gt;0,Données_prix!AG:AG)))</f>
        <v>300</v>
      </c>
      <c r="AE80" s="95">
        <v>500</v>
      </c>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row>
    <row r="81" spans="1:82" ht="17.45">
      <c r="A81" s="18"/>
      <c r="B81" s="18" t="s">
        <v>2108</v>
      </c>
      <c r="C81" s="18" cm="1">
        <f t="array" ref="C81">MIN(IF(Données_prix!$C:$C="marche_gorgadji",IF(Données_prix!F:F&gt;0,Données_prix!F:F)))</f>
        <v>1000</v>
      </c>
      <c r="D81" s="18" cm="1">
        <f t="array" ref="D81">MIN(IF(Données_prix!$C:$C="marche_gorgadji",IF(Données_prix!G:G&gt;0,Données_prix!G:G)))</f>
        <v>3250</v>
      </c>
      <c r="E81" s="67" t="s">
        <v>2109</v>
      </c>
      <c r="F81" s="67" t="s">
        <v>2109</v>
      </c>
      <c r="G81" s="65" cm="1">
        <f t="array" ref="G81">MIN(IF(Données_prix!$C:$C="marche_gorgadji",IF(Données_prix!J:J&gt;0,Données_prix!J:J)))</f>
        <v>400</v>
      </c>
      <c r="H81" s="18" cm="1">
        <f t="array" ref="H81">MIN(IF(Données_prix!$C:$C="marche_gorgadji",IF(Données_prix!K:K&gt;0,Données_prix!K:K)))</f>
        <v>5000</v>
      </c>
      <c r="I81" s="18" cm="1">
        <f t="array" ref="I81">MIN(IF(Données_prix!$C:$C="marche_gorgadji",IF(Données_prix!L:L&gt;0,Données_prix!L:L)))</f>
        <v>3000</v>
      </c>
      <c r="J81" s="18" cm="1">
        <f t="array" ref="J81">MIN(IF(Données_prix!$C:$C="marche_gorgadji",IF(Données_prix!M:M&gt;0,Données_prix!M:M)))</f>
        <v>1000</v>
      </c>
      <c r="K81" s="18" cm="1">
        <f t="array" ref="K81">MIN(IF(Données_prix!$C:$C="marche_gorgadji",IF(Données_prix!N:N&gt;0,Données_prix!N:N)))</f>
        <v>1250</v>
      </c>
      <c r="L81" s="67" t="s">
        <v>2109</v>
      </c>
      <c r="M81" s="65" cm="1">
        <f t="array" ref="M81">MIN(IF(Données_prix!$C:$C="marche_gorgadji",IF(Données_prix!P:P&gt;0,Données_prix!P:P)))</f>
        <v>100</v>
      </c>
      <c r="N81" s="67" t="s">
        <v>2109</v>
      </c>
      <c r="O81" s="67" t="s">
        <v>2109</v>
      </c>
      <c r="P81" s="67" t="s">
        <v>2109</v>
      </c>
      <c r="Q81" s="67" t="s">
        <v>2109</v>
      </c>
      <c r="R81" s="67" t="s">
        <v>2109</v>
      </c>
      <c r="S81" s="18" cm="1">
        <f t="array" ref="S81">MIN(IF(Données_prix!$C:$C="marche_gorgadji",IF(Données_prix!V:V&gt;0,Données_prix!V:V)))</f>
        <v>500</v>
      </c>
      <c r="T81" s="18" cm="1">
        <f t="array" ref="T81">MIN(IF(Données_prix!$C:$C="marche_gorgadji",IF(Données_prix!W:W&gt;0,Données_prix!W:W)))</f>
        <v>100</v>
      </c>
      <c r="U81" s="18" cm="1">
        <f t="array" ref="U81">MIN(IF(Données_prix!$C:$C="marche_gorgadji",IF(Données_prix!X:X&gt;0,Données_prix!X:X)))</f>
        <v>500</v>
      </c>
      <c r="V81" s="18" cm="1">
        <f t="array" ref="V81">MIN(IF(Données_prix!$C:$C="marche_gorgadji",IF(Données_prix!Y:Y&gt;0,Données_prix!Y:Y)))</f>
        <v>750</v>
      </c>
      <c r="W81" s="18" cm="1">
        <f t="array" ref="W81">MIN(IF(Données_prix!$C:$C="marche_gorgadji",IF(Données_prix!Z:Z&gt;0,Données_prix!Z:Z)))</f>
        <v>2000</v>
      </c>
      <c r="X81" s="18" cm="1">
        <f t="array" ref="X81">MIN(IF(Données_prix!$C:$C="marche_gorgadji",IF(Données_prix!AA:AA&gt;0,Données_prix!AA:AA)))</f>
        <v>1000</v>
      </c>
      <c r="Y81" s="18" cm="1">
        <f t="array" ref="Y81">MIN(IF(Données_prix!$C:$C="marche_gorgadji",IF(Données_prix!AB:AB&gt;0,Données_prix!AB:AB)))</f>
        <v>3500</v>
      </c>
      <c r="Z81" s="18" cm="1">
        <f t="array" ref="Z81">MIN(IF(Données_prix!$C:$C="marche_gorgadji",IF(Données_prix!AC:AC&gt;0,Données_prix!AC:AC)))</f>
        <v>2500</v>
      </c>
      <c r="AA81" s="18" cm="1">
        <f t="array" ref="AA81">MIN(IF(Données_prix!$C:$C="marche_gorgadji",IF(Données_prix!AD:AD&gt;0,Données_prix!AD:AD)))</f>
        <v>2000</v>
      </c>
      <c r="AB81" s="18" cm="1">
        <f t="array" ref="AB81">MIN(IF(Données_prix!$C:$C="marche_gorgadji",IF(Données_prix!AE:AE&gt;0,Données_prix!AE:AE)))</f>
        <v>1250</v>
      </c>
      <c r="AC81" s="67" t="s">
        <v>2109</v>
      </c>
      <c r="AD81" s="65" cm="1">
        <f t="array" ref="AD81">MIN(IF(Données_prix!$C:$C="marche_gorgadji",IF(Données_prix!AG:AG&gt;0,Données_prix!AG:AG)))</f>
        <v>300</v>
      </c>
      <c r="AE81" s="65" cm="1">
        <f t="array" ref="AE81">MIN(IF(Données_prix!$C:$C="marche_gorgadji",IF(Données_prix!CL:CL&gt;0,Données_prix!CL:CL)))</f>
        <v>500</v>
      </c>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row>
    <row r="82" spans="1:82" ht="17.45">
      <c r="A82" s="18"/>
      <c r="B82" s="18" t="s">
        <v>2110</v>
      </c>
      <c r="C82" s="18" cm="1">
        <f t="array" ref="C82">MAX(IF(Données_prix!$C:$C="marche_gorgadji",IF(Données_prix!F:F&gt;0,Données_prix!F:F)))</f>
        <v>1750</v>
      </c>
      <c r="D82" s="18" cm="1">
        <f t="array" ref="D82">MAX(IF(Données_prix!$C:$C="marche_gorgadji",IF(Données_prix!G:G&gt;0,Données_prix!G:G)))</f>
        <v>3250</v>
      </c>
      <c r="E82" s="67" t="s">
        <v>2109</v>
      </c>
      <c r="F82" s="67" t="s">
        <v>2109</v>
      </c>
      <c r="G82" s="65" cm="1">
        <f t="array" ref="G82">MAX(IF(Données_prix!$C:$C="marche_gorgadji",IF(Données_prix!J:J&gt;0,Données_prix!J:J)))</f>
        <v>500</v>
      </c>
      <c r="H82" s="18" cm="1">
        <f t="array" ref="H82">MAX(IF(Données_prix!$C:$C="marche_gorgadji",IF(Données_prix!K:K&gt;0,Données_prix!K:K)))</f>
        <v>25000</v>
      </c>
      <c r="I82" s="18" cm="1">
        <f t="array" ref="I82">MAX(IF(Données_prix!$C:$C="marche_gorgadji",IF(Données_prix!L:L&gt;0,Données_prix!L:L)))</f>
        <v>14000</v>
      </c>
      <c r="J82" s="18" cm="1">
        <f t="array" ref="J82">MAX(IF(Données_prix!$C:$C="marche_gorgadji",IF(Données_prix!M:M&gt;0,Données_prix!M:M)))</f>
        <v>1500</v>
      </c>
      <c r="K82" s="18" cm="1">
        <f t="array" ref="K82">MAX(IF(Données_prix!$C:$C="marche_gorgadji",IF(Données_prix!N:N&gt;0,Données_prix!N:N)))</f>
        <v>1500</v>
      </c>
      <c r="L82" s="67" t="s">
        <v>2109</v>
      </c>
      <c r="M82" s="65" cm="1">
        <f t="array" ref="M82">MAX(IF(Données_prix!$C:$C="marche_gorgadji",IF(Données_prix!P:P&gt;0,Données_prix!P:P)))</f>
        <v>100</v>
      </c>
      <c r="N82" s="67" t="s">
        <v>2109</v>
      </c>
      <c r="O82" s="67" t="s">
        <v>2109</v>
      </c>
      <c r="P82" s="67" t="s">
        <v>2109</v>
      </c>
      <c r="Q82" s="67" t="s">
        <v>2109</v>
      </c>
      <c r="R82" s="67" t="s">
        <v>2109</v>
      </c>
      <c r="S82" s="18" cm="1">
        <f t="array" ref="S82">MAX(IF(Données_prix!$C:$C="marche_gorgadji",IF(Données_prix!V:V&gt;0,Données_prix!V:V)))</f>
        <v>3500</v>
      </c>
      <c r="T82" s="18" cm="1">
        <f t="array" ref="T82">MAX(IF(Données_prix!$C:$C="marche_gorgadji",IF(Données_prix!W:W&gt;0,Données_prix!W:W)))</f>
        <v>250</v>
      </c>
      <c r="U82" s="18" cm="1">
        <f t="array" ref="U82">MAX(IF(Données_prix!$C:$C="marche_gorgadji",IF(Données_prix!X:X&gt;0,Données_prix!X:X)))</f>
        <v>1000</v>
      </c>
      <c r="V82" s="18" cm="1">
        <f t="array" ref="V82">MAX(IF(Données_prix!$C:$C="marche_gorgadji",IF(Données_prix!Y:Y&gt;0,Données_prix!Y:Y)))</f>
        <v>1500</v>
      </c>
      <c r="W82" s="18" cm="1">
        <f t="array" ref="W82">MAX(IF(Données_prix!$C:$C="marche_gorgadji",IF(Données_prix!Z:Z&gt;0,Données_prix!Z:Z)))</f>
        <v>2500</v>
      </c>
      <c r="X82" s="18" cm="1">
        <f t="array" ref="X82">MAX(IF(Données_prix!$C:$C="marche_gorgadji",IF(Données_prix!AA:AA&gt;0,Données_prix!AA:AA)))</f>
        <v>2000</v>
      </c>
      <c r="Y82" s="18" cm="1">
        <f t="array" ref="Y82">MAX(IF(Données_prix!$C:$C="marche_gorgadji",IF(Données_prix!AB:AB&gt;0,Données_prix!AB:AB)))</f>
        <v>4000</v>
      </c>
      <c r="Z82" s="18" cm="1">
        <f t="array" ref="Z82">MAX(IF(Données_prix!$C:$C="marche_gorgadji",IF(Données_prix!AC:AC&gt;0,Données_prix!AC:AC)))</f>
        <v>2500</v>
      </c>
      <c r="AA82" s="18" cm="1">
        <f t="array" ref="AA82">MAX(IF(Données_prix!$C:$C="marche_gorgadji",IF(Données_prix!AD:AD&gt;0,Données_prix!AD:AD)))</f>
        <v>2500</v>
      </c>
      <c r="AB82" s="18" cm="1">
        <f t="array" ref="AB82">MAX(IF(Données_prix!$C:$C="marche_gorgadji",IF(Données_prix!AE:AE&gt;0,Données_prix!AE:AE)))</f>
        <v>1750</v>
      </c>
      <c r="AC82" s="67" t="s">
        <v>2109</v>
      </c>
      <c r="AD82" s="65" cm="1">
        <f t="array" ref="AD82">MAX(IF(Données_prix!$C:$C="marche_gorgadji",IF(Données_prix!AG:AG&gt;0,Données_prix!AG:AG)))</f>
        <v>300</v>
      </c>
      <c r="AE82" s="65" cm="1">
        <f t="array" ref="AE82">MAX(IF(Données_prix!$C:$C="marche_gorgadji",IF(Données_prix!CL:CL&gt;0,Données_prix!CL:CL)))</f>
        <v>500</v>
      </c>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row>
    <row r="83" spans="1:82" ht="18" thickBot="1">
      <c r="A83" s="18"/>
      <c r="B83" s="96" t="s">
        <v>2111</v>
      </c>
      <c r="C83" s="97">
        <f>COUNTIFS(Données_prix!$C:$C,"marche_gorgadji", Données_prix!F:F,"&lt;&gt;")</f>
        <v>9</v>
      </c>
      <c r="D83" s="96">
        <f>COUNTIFS(Données_prix!$C:$C,"marche_gorgadji", Données_prix!G:G,"&lt;&gt;")</f>
        <v>3</v>
      </c>
      <c r="E83" s="119">
        <f>COUNTIFS(Données_prix!$C:$C,"marche_gorgadji", Données_prix!H:H,"&lt;&gt;")</f>
        <v>0</v>
      </c>
      <c r="F83" s="98">
        <f>COUNTIFS(Données_prix!$C:$C,"marche_gorgadji", Données_prix!I:I,"&lt;&gt;")</f>
        <v>0</v>
      </c>
      <c r="G83" s="98">
        <f>COUNTIFS(Données_prix!$C:$C,"marche_gorgadji", Données_prix!J:J,"&lt;&gt;")</f>
        <v>2</v>
      </c>
      <c r="H83" s="97">
        <f>COUNTIFS(Données_prix!$C:$C,"marche_gorgadji", Données_prix!K:K,"&lt;&gt;")</f>
        <v>7</v>
      </c>
      <c r="I83" s="97">
        <f>COUNTIFS(Données_prix!$C:$C,"marche_gorgadji", Données_prix!L:L,"&lt;&gt;")</f>
        <v>3</v>
      </c>
      <c r="J83" s="97">
        <f>COUNTIFS(Données_prix!$C:$C,"marche_gorgadji", Données_prix!M:M,"&lt;&gt;")</f>
        <v>3</v>
      </c>
      <c r="K83" s="97">
        <f>COUNTIFS(Données_prix!$C:$C,"marche_gorgadji", Données_prix!N:N,"&lt;&gt;")</f>
        <v>3</v>
      </c>
      <c r="L83" s="110">
        <f>COUNTIFS(Données_prix!$C:$C,"marche_gorgadji", Données_prix!O:O,"&lt;&gt;")</f>
        <v>0</v>
      </c>
      <c r="M83" s="98">
        <f>COUNTIFS(Données_prix!$C:$C,"marche_gorgadji", Données_prix!P:P,"&lt;&gt;")</f>
        <v>1</v>
      </c>
      <c r="N83" s="98">
        <f>COUNTIFS(Données_prix!$C:$C,"marche_gorgadji", Données_prix!Q:Q,"&lt;&gt;")</f>
        <v>0</v>
      </c>
      <c r="O83" s="110">
        <f>COUNTIFS(Données_prix!$C:$C,"marche_gorgadji", Données_prix!R:R,"&lt;&gt;")</f>
        <v>0</v>
      </c>
      <c r="P83" s="110">
        <f>COUNTIFS(Données_prix!$C:$C,"marche_gorgadji", Données_prix!S:S,"&lt;&gt;")</f>
        <v>0</v>
      </c>
      <c r="Q83" s="98">
        <f>COUNTIFS(Données_prix!$C:$C,"marche_gorgadji", Données_prix!T:T,"&lt;&gt;")</f>
        <v>0</v>
      </c>
      <c r="R83" s="98">
        <f>COUNTIFS(Données_prix!$C:$C,"marche_gorgadji", Données_prix!U:U,"&lt;&gt;")</f>
        <v>0</v>
      </c>
      <c r="S83" s="97">
        <f>COUNTIFS(Données_prix!$C:$C,"marche_gorgadji", Données_prix!V:V,"&lt;&gt;")</f>
        <v>3</v>
      </c>
      <c r="T83" s="97">
        <f>COUNTIFS(Données_prix!$C:$C,"marche_gorgadji", Données_prix!W:W,"&lt;&gt;")</f>
        <v>5</v>
      </c>
      <c r="U83" s="97">
        <f>COUNTIFS(Données_prix!$C:$C,"marche_gorgadji", Données_prix!X:X,"&lt;&gt;")</f>
        <v>4</v>
      </c>
      <c r="V83" s="97">
        <f>COUNTIFS(Données_prix!$C:$C,"marche_gorgadji", Données_prix!Y:Y,"&lt;&gt;")</f>
        <v>5</v>
      </c>
      <c r="W83" s="97">
        <f>COUNTIFS(Données_prix!$C:$C,"marche_gorgadji", Données_prix!Z:Z,"&lt;&gt;")</f>
        <v>4</v>
      </c>
      <c r="X83" s="97">
        <f>COUNTIFS(Données_prix!$C:$C,"marche_gorgadji", Données_prix!AA:AA,"&lt;&gt;")</f>
        <v>5</v>
      </c>
      <c r="Y83" s="97">
        <f>COUNTIFS(Données_prix!$C:$C,"marche_gorgadji", Données_prix!AB:AB,"&lt;&gt;")</f>
        <v>3</v>
      </c>
      <c r="Z83" s="97">
        <f>COUNTIFS(Données_prix!$C:$C,"marche_gorgadji", Données_prix!AC:AC,"&lt;&gt;")</f>
        <v>4</v>
      </c>
      <c r="AA83" s="97">
        <f>COUNTIFS(Données_prix!$C:$C,"marche_gorgadji", Données_prix!AD:AD,"&lt;&gt;")</f>
        <v>3</v>
      </c>
      <c r="AB83" s="97">
        <f>COUNTIFS(Données_prix!$C:$C,"marche_gorgadji", Données_prix!AE:AE,"&lt;&gt;")</f>
        <v>3</v>
      </c>
      <c r="AC83" s="98">
        <f>COUNTIFS(Données_prix!$C:$C,"marche_gorgadji", Données_prix!AF:AF,"&lt;&gt;")</f>
        <v>0</v>
      </c>
      <c r="AD83" s="98">
        <f>COUNTIFS(Données_prix!$C:$C,"marche_gorgadji", Données_prix!AG:AG,"&lt;&gt;")</f>
        <v>1</v>
      </c>
      <c r="AE83" s="98">
        <f>COUNTIFS(Données_prix!$C:$C,"marche_gorgadji", Données_prix!CL:CL,"&lt;&gt;")</f>
        <v>1</v>
      </c>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row>
    <row r="84" spans="1:82" ht="17.45">
      <c r="A84" s="18"/>
      <c r="B84" s="18"/>
      <c r="C84" s="106">
        <f>SUM(C80:G80)</f>
        <v>7325</v>
      </c>
      <c r="D84" s="18"/>
      <c r="E84" s="18"/>
      <c r="F84" s="18"/>
      <c r="G84" s="18"/>
      <c r="H84" s="107">
        <f>SUM(H80:K80)</f>
        <v>14250</v>
      </c>
      <c r="I84" s="18"/>
      <c r="J84" s="18"/>
      <c r="K84" s="18"/>
      <c r="L84" s="108">
        <f>SUM(M80,N80,Q80,R80,S80,T80,U80,V80,W80,,X80,Y80,Z80,AA80,AB80,AC80,AD80,AE80)</f>
        <v>45975</v>
      </c>
      <c r="M84" s="18"/>
      <c r="N84" s="18"/>
      <c r="O84" s="68"/>
      <c r="P84" s="6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row>
    <row r="85" spans="1:82" ht="17.45">
      <c r="A85" s="18"/>
      <c r="B85" s="18"/>
      <c r="C85" s="116">
        <f>SUM(C84+H84+L84)</f>
        <v>67550</v>
      </c>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row>
    <row r="86" spans="1:82" ht="17.4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row>
    <row r="87" spans="1:82" ht="17.4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row>
    <row r="88" spans="1:82" ht="17.45">
      <c r="A88" s="93" t="s">
        <v>2119</v>
      </c>
      <c r="B88" s="18"/>
      <c r="C88" s="18"/>
      <c r="D88" s="18"/>
      <c r="E88" s="18"/>
      <c r="F88" s="18"/>
      <c r="G88" s="18"/>
      <c r="H88" s="18"/>
      <c r="I88" s="18"/>
      <c r="J88" s="18"/>
      <c r="K88" s="18"/>
      <c r="L88" s="68"/>
      <c r="M88" s="18"/>
      <c r="N88" s="18"/>
      <c r="O88" s="68"/>
      <c r="P88" s="6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row>
    <row r="89" spans="1:82" ht="17.45">
      <c r="A89" s="18"/>
      <c r="B89" s="18" t="s">
        <v>2107</v>
      </c>
      <c r="C89" s="18" cm="1">
        <f t="array" ref="C89">MEDIAN(IF(Données_prix!$C:$C="marche_gayeri",IF(Données_prix!F:F&gt;0,Données_prix!F:F)))</f>
        <v>1000</v>
      </c>
      <c r="D89" s="94">
        <v>2425</v>
      </c>
      <c r="E89" s="94">
        <v>2000</v>
      </c>
      <c r="F89" s="18" cm="1">
        <f t="array" ref="F89">MEDIAN(IF(Données_prix!$C:$C="marche_gayeri",IF(Données_prix!I:I&gt;0,Données_prix!I:I)))</f>
        <v>600</v>
      </c>
      <c r="G89" s="18" cm="1">
        <f t="array" ref="G89">MEDIAN(IF(Données_prix!$C:$C="marche_gayeri",IF(Données_prix!J:J&gt;0,Données_prix!J:J)))</f>
        <v>500</v>
      </c>
      <c r="H89" s="18" cm="1">
        <f t="array" ref="H89">MEDIAN(IF(Données_prix!$C:$C="marche_gayeri",IF(Données_prix!K:K&gt;0,Données_prix!K:K)))</f>
        <v>7500</v>
      </c>
      <c r="I89" s="18" cm="1">
        <f t="array" ref="I89">MEDIAN(IF(Données_prix!$C:$C="marche_gayeri",IF(Données_prix!L:L&gt;0,Données_prix!L:L)))</f>
        <v>12500</v>
      </c>
      <c r="J89" s="115">
        <v>1537.5</v>
      </c>
      <c r="K89" s="18" cm="1">
        <f t="array" ref="K89">MEDIAN(IF(Données_prix!$C:$C="marche_gayeri",IF(Données_prix!N:N&gt;0,Données_prix!N:N)))</f>
        <v>5000</v>
      </c>
      <c r="L89" s="117">
        <v>7375</v>
      </c>
      <c r="M89" s="95">
        <v>100</v>
      </c>
      <c r="N89" s="94">
        <v>15000</v>
      </c>
      <c r="O89" s="117">
        <v>28750</v>
      </c>
      <c r="P89" s="117">
        <v>34875</v>
      </c>
      <c r="Q89" s="94">
        <v>7500</v>
      </c>
      <c r="R89" s="94">
        <v>5500</v>
      </c>
      <c r="S89" s="18" cm="1">
        <f t="array" ref="S89">MEDIAN(IF(Données_prix!$C:$C="marche_gayeri",IF(Données_prix!V:V&gt;0,Données_prix!V:V)))</f>
        <v>500</v>
      </c>
      <c r="T89" s="18" cm="1">
        <f t="array" ref="T89">MEDIAN(IF(Données_prix!$C:$C="marche_gayeri",IF(Données_prix!W:W&gt;0,Données_prix!W:W)))</f>
        <v>175</v>
      </c>
      <c r="U89" s="95">
        <v>875</v>
      </c>
      <c r="V89" s="95">
        <v>1025</v>
      </c>
      <c r="W89" s="95">
        <v>1500</v>
      </c>
      <c r="X89" s="95">
        <v>1500</v>
      </c>
      <c r="Y89" s="18" cm="1">
        <f t="array" ref="Y89">MEDIAN(IF(Données_prix!$C:$C="marche_gayeri",IF(Données_prix!AB:AB&gt;0,Données_prix!AB:AB)))</f>
        <v>3000</v>
      </c>
      <c r="Z89" s="18" cm="1">
        <f t="array" ref="Z89">MEDIAN(IF(Données_prix!$C:$C="marche_gayeri",IF(Données_prix!AC:AC&gt;0,Données_prix!AC:AC)))</f>
        <v>2375</v>
      </c>
      <c r="AA89" s="94">
        <v>2500</v>
      </c>
      <c r="AB89" s="18" cm="1">
        <f t="array" ref="AB89">MEDIAN(IF(Données_prix!$C:$C="marche_gayeri",IF(Données_prix!AE:AE&gt;0,Données_prix!AE:AE)))</f>
        <v>2000</v>
      </c>
      <c r="AC89" s="18" cm="1">
        <f t="array" ref="AC89">MEDIAN(IF(Données_prix!$C:$C="marche_gayeri",IF(Données_prix!AF:AF&gt;0,Données_prix!AF:AF)))</f>
        <v>1500</v>
      </c>
      <c r="AD89" s="18" cm="1">
        <f t="array" ref="AD89">MEDIAN(IF(Données_prix!$C:$C="marche_gayeri",IF(Données_prix!AG:AG&gt;0,Données_prix!AG:AG)))</f>
        <v>325</v>
      </c>
      <c r="AE89" s="94">
        <v>500</v>
      </c>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row>
    <row r="90" spans="1:82" ht="17.45">
      <c r="A90" s="18"/>
      <c r="B90" s="18" t="s">
        <v>2108</v>
      </c>
      <c r="C90" s="18" cm="1">
        <f t="array" ref="C90">MIN(IF(Données_prix!$C:$C="marche_gayeri",IF(Données_prix!F:F&gt;0,Données_prix!F:F)))</f>
        <v>1000</v>
      </c>
      <c r="D90" s="67" t="s">
        <v>2109</v>
      </c>
      <c r="E90" s="67" t="s">
        <v>2109</v>
      </c>
      <c r="F90" s="18" cm="1">
        <f t="array" ref="F90">MIN(IF(Données_prix!$C:$C="marche_gayeri",IF(Données_prix!I:I&gt;0,Données_prix!I:I)))</f>
        <v>600</v>
      </c>
      <c r="G90" s="18" cm="1">
        <f t="array" ref="G90">MIN(IF(Données_prix!$C:$C="marche_gayeri",IF(Données_prix!J:J&gt;0,Données_prix!J:J)))</f>
        <v>500</v>
      </c>
      <c r="H90" s="18" cm="1">
        <f t="array" ref="H90">MIN(IF(Données_prix!$C:$C="marche_gayeri",IF(Données_prix!K:K&gt;0,Données_prix!K:K)))</f>
        <v>5000</v>
      </c>
      <c r="I90" s="18" cm="1">
        <f t="array" ref="I90">MIN(IF(Données_prix!$C:$C="marche_gayeri",IF(Données_prix!L:L&gt;0,Données_prix!L:L)))</f>
        <v>10000</v>
      </c>
      <c r="J90" s="65" cm="1">
        <f t="array" ref="J90">MIN(IF(Données_prix!$C:$C="marche_gayeri",IF(Données_prix!M:M&gt;0,Données_prix!M:M)))</f>
        <v>1000</v>
      </c>
      <c r="K90" s="18" cm="1">
        <f t="array" ref="K90">MIN(IF(Données_prix!$C:$C="marche_gayeri",IF(Données_prix!N:N&gt;0,Données_prix!N:N)))</f>
        <v>5000</v>
      </c>
      <c r="L90" s="67" t="s">
        <v>2109</v>
      </c>
      <c r="M90" s="67" t="s">
        <v>2109</v>
      </c>
      <c r="N90" s="67" t="s">
        <v>2109</v>
      </c>
      <c r="O90" s="67" t="s">
        <v>2109</v>
      </c>
      <c r="P90" s="67" t="s">
        <v>2109</v>
      </c>
      <c r="Q90" s="65" cm="1">
        <f t="array" ref="Q90">MIN(IF(Données_prix!$C:$C="marche_gayeri",IF(Données_prix!T:T&gt;0,Données_prix!T:T)))</f>
        <v>7500</v>
      </c>
      <c r="R90" s="65" cm="1">
        <f t="array" ref="R90">MIN(IF(Données_prix!$C:$C="marche_gayeri",IF(Données_prix!U:U&gt;0,Données_prix!U:U)))</f>
        <v>4000</v>
      </c>
      <c r="S90" s="18" cm="1">
        <f t="array" ref="S90">MIN(IF(Données_prix!$C:$C="marche_gayeri",IF(Données_prix!V:V&gt;0,Données_prix!V:V)))</f>
        <v>500</v>
      </c>
      <c r="T90" s="18" cm="1">
        <f t="array" ref="T90">MIN(IF(Données_prix!$C:$C="marche_gayeri",IF(Données_prix!W:W&gt;0,Données_prix!W:W)))</f>
        <v>150</v>
      </c>
      <c r="U90" s="67" t="s">
        <v>2109</v>
      </c>
      <c r="V90" s="67" t="s">
        <v>2109</v>
      </c>
      <c r="W90" s="65" cm="1">
        <f t="array" ref="W90">MIN(IF(Données_prix!$C:$C="marche_gayeri",IF(Données_prix!Z:Z&gt;0,Données_prix!Z:Z)))</f>
        <v>1000</v>
      </c>
      <c r="X90" s="65" cm="1">
        <f t="array" ref="X90">MIN(IF(Données_prix!$C:$C="marche_gayeri",IF(Données_prix!AA:AA&gt;0,Données_prix!AA:AA)))</f>
        <v>2000</v>
      </c>
      <c r="Y90" s="18" cm="1">
        <f t="array" ref="Y90">MIN(IF(Données_prix!$C:$C="marche_gayeri",IF(Données_prix!AB:AB&gt;0,Données_prix!AB:AB)))</f>
        <v>3000</v>
      </c>
      <c r="Z90" s="18" cm="1">
        <f t="array" ref="Z90">MIN(IF(Données_prix!$C:$C="marche_gayeri",IF(Données_prix!AC:AC&gt;0,Données_prix!AC:AC)))</f>
        <v>2250</v>
      </c>
      <c r="AA90" s="65" cm="1">
        <f t="array" ref="AA90">MIN(IF(Données_prix!$C:$C="marche_gayeri",IF(Données_prix!AD:AD&gt;0,Données_prix!AD:AD)))</f>
        <v>2000</v>
      </c>
      <c r="AB90" s="18" cm="1">
        <f t="array" ref="AB90">MIN(IF(Données_prix!$C:$C="marche_gayeri",IF(Données_prix!AE:AE&gt;0,Données_prix!AE:AE)))</f>
        <v>2000</v>
      </c>
      <c r="AC90" s="18" cm="1">
        <f t="array" ref="AC90">MIN(IF(Données_prix!$C:$C="marche_gayeri",IF(Données_prix!AF:AF&gt;0,Données_prix!AF:AF)))</f>
        <v>1500</v>
      </c>
      <c r="AD90" s="18" cm="1">
        <f t="array" ref="AD90">MIN(IF(Données_prix!$C:$C="marche_gayeri",IF(Données_prix!AG:AG&gt;0,Données_prix!AG:AG)))</f>
        <v>300</v>
      </c>
      <c r="AE90" s="67" t="s">
        <v>2109</v>
      </c>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row>
    <row r="91" spans="1:82" ht="17.45">
      <c r="A91" s="18"/>
      <c r="B91" s="18" t="s">
        <v>2110</v>
      </c>
      <c r="C91" s="18" cm="1">
        <f t="array" ref="C91">MAX(IF(Données_prix!$C:$C="marche_gayeri",IF(Données_prix!F:F&gt;0,Données_prix!F:F)))</f>
        <v>1250</v>
      </c>
      <c r="D91" s="67" t="s">
        <v>2109</v>
      </c>
      <c r="E91" s="67" t="s">
        <v>2109</v>
      </c>
      <c r="F91" s="18" cm="1">
        <f t="array" ref="F91">MAX(IF(Données_prix!$C:$C="marche_gayeri",IF(Données_prix!I:I&gt;0,Données_prix!I:I)))</f>
        <v>700</v>
      </c>
      <c r="G91" s="18" cm="1">
        <f t="array" ref="G91">MAX(IF(Données_prix!$C:$C="marche_gayeri",IF(Données_prix!J:J&gt;0,Données_prix!J:J)))</f>
        <v>500</v>
      </c>
      <c r="H91" s="18" cm="1">
        <f t="array" ref="H91">MAX(IF(Données_prix!$C:$C="marche_gayeri",IF(Données_prix!K:K&gt;0,Données_prix!K:K)))</f>
        <v>10000</v>
      </c>
      <c r="I91" s="18" cm="1">
        <f t="array" ref="I91">MAX(IF(Données_prix!$C:$C="marche_gayeri",IF(Données_prix!L:L&gt;0,Données_prix!L:L)))</f>
        <v>12500</v>
      </c>
      <c r="J91" s="65" cm="1">
        <f t="array" ref="J91">MAX(IF(Données_prix!$C:$C="marche_gayeri",IF(Données_prix!M:M&gt;0,Données_prix!M:M)))</f>
        <v>1500</v>
      </c>
      <c r="K91" s="18" cm="1">
        <f t="array" ref="K91">MAX(IF(Données_prix!$C:$C="marche_gayeri",IF(Données_prix!N:N&gt;0,Données_prix!N:N)))</f>
        <v>5000</v>
      </c>
      <c r="L91" s="67" t="s">
        <v>2109</v>
      </c>
      <c r="M91" s="67" t="s">
        <v>2109</v>
      </c>
      <c r="N91" s="67" t="s">
        <v>2109</v>
      </c>
      <c r="O91" s="67" t="s">
        <v>2109</v>
      </c>
      <c r="P91" s="67" t="s">
        <v>2109</v>
      </c>
      <c r="Q91" s="65" cm="1">
        <f t="array" ref="Q91">MAX(IF(Données_prix!$C:$C="marche_gayeri",IF(Données_prix!T:T&gt;0,Données_prix!T:T)))</f>
        <v>7500</v>
      </c>
      <c r="R91" s="65" cm="1">
        <f t="array" ref="R91">MAX(IF(Données_prix!$C:$C="marche_gayeri",IF(Données_prix!U:U&gt;0,Données_prix!U:U)))</f>
        <v>5000</v>
      </c>
      <c r="S91" s="18" cm="1">
        <f t="array" ref="S91">MAX(IF(Données_prix!$C:$C="marche_gayeri",IF(Données_prix!V:V&gt;0,Données_prix!V:V)))</f>
        <v>500</v>
      </c>
      <c r="T91" s="18" cm="1">
        <f t="array" ref="T91">MAX(IF(Données_prix!$C:$C="marche_gayeri",IF(Données_prix!W:W&gt;0,Données_prix!W:W)))</f>
        <v>200</v>
      </c>
      <c r="U91" s="67" t="s">
        <v>2109</v>
      </c>
      <c r="V91" s="67" t="s">
        <v>2109</v>
      </c>
      <c r="W91" s="65" cm="1">
        <f t="array" ref="W91">MAX(IF(Données_prix!$C:$C="marche_gayeri",IF(Données_prix!Z:Z&gt;0,Données_prix!Z:Z)))</f>
        <v>1000</v>
      </c>
      <c r="X91" s="65" cm="1">
        <f t="array" ref="X91">MAX(IF(Données_prix!$C:$C="marche_gayeri",IF(Données_prix!AA:AA&gt;0,Données_prix!AA:AA)))</f>
        <v>2500</v>
      </c>
      <c r="Y91" s="18" cm="1">
        <f t="array" ref="Y91">MAX(IF(Données_prix!$C:$C="marche_gayeri",IF(Données_prix!AB:AB&gt;0,Données_prix!AB:AB)))</f>
        <v>3000</v>
      </c>
      <c r="Z91" s="18" cm="1">
        <f t="array" ref="Z91">MAX(IF(Données_prix!$C:$C="marche_gayeri",IF(Données_prix!AC:AC&gt;0,Données_prix!AC:AC)))</f>
        <v>2500</v>
      </c>
      <c r="AA91" s="65" cm="1">
        <f t="array" ref="AA91">MAX(IF(Données_prix!$C:$C="marche_gayeri",IF(Données_prix!AD:AD&gt;0,Données_prix!AD:AD)))</f>
        <v>2000</v>
      </c>
      <c r="AB91" s="18" cm="1">
        <f t="array" ref="AB91">MAX(IF(Données_prix!$C:$C="marche_gayeri",IF(Données_prix!AE:AE&gt;0,Données_prix!AE:AE)))</f>
        <v>2500</v>
      </c>
      <c r="AC91" s="18" cm="1">
        <f t="array" ref="AC91">MAX(IF(Données_prix!$C:$C="marche_gayeri",IF(Données_prix!AF:AF&gt;0,Données_prix!AF:AF)))</f>
        <v>1500</v>
      </c>
      <c r="AD91" s="18" cm="1">
        <f t="array" ref="AD91">MAX(IF(Données_prix!$C:$C="marche_gayeri",IF(Données_prix!AG:AG&gt;0,Données_prix!AG:AG)))</f>
        <v>350</v>
      </c>
      <c r="AE91" s="67" t="s">
        <v>2109</v>
      </c>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row>
    <row r="92" spans="1:82" ht="18" thickBot="1">
      <c r="A92" s="18"/>
      <c r="B92" s="96" t="s">
        <v>2111</v>
      </c>
      <c r="C92" s="97">
        <f>COUNTIFS(Données_prix!$C:$C,"marche_gayeri", Données_prix!F:F,"&lt;&gt;")</f>
        <v>4</v>
      </c>
      <c r="D92" s="119">
        <f>COUNTIFS(Données_prix!$C:$C,"marche_gayeri", Données_prix!G:G,"&lt;&gt;")</f>
        <v>0</v>
      </c>
      <c r="E92" s="119">
        <f>COUNTIFS(Données_prix!$C:$C,"marche_gayeri", Données_prix!H:H,"&lt;&gt;")</f>
        <v>0</v>
      </c>
      <c r="F92" s="97">
        <f>COUNTIFS(Données_prix!$C:$C,"marche_gayeri", Données_prix!I:I,"&lt;&gt;")</f>
        <v>5</v>
      </c>
      <c r="G92" s="97">
        <f>COUNTIFS(Données_prix!$C:$C,"marche_gayeri", Données_prix!J:J,"&lt;&gt;")</f>
        <v>4</v>
      </c>
      <c r="H92" s="97">
        <f>COUNTIFS(Données_prix!$C:$C,"marche_gayeri", Données_prix!K:K,"&lt;&gt;")</f>
        <v>4</v>
      </c>
      <c r="I92" s="97">
        <f>COUNTIFS(Données_prix!$C:$C,"marche_gayeri", Données_prix!L:L,"&lt;&gt;")</f>
        <v>3</v>
      </c>
      <c r="J92" s="98">
        <f>COUNTIFS(Données_prix!$C:$C,"marche_gayeri", Données_prix!M:M,"&lt;&gt;")</f>
        <v>2</v>
      </c>
      <c r="K92" s="97">
        <f>COUNTIFS(Données_prix!$C:$C,"marche_gayeri", Données_prix!N:N,"&lt;&gt;")</f>
        <v>4</v>
      </c>
      <c r="L92" s="110">
        <f>COUNTIFS(Données_prix!$C:$C,"marche_gayeri", Données_prix!O:O,"&lt;&gt;")</f>
        <v>0</v>
      </c>
      <c r="M92" s="98">
        <f>COUNTIFS(Données_prix!$C:$C,"marche_gayeri", Données_prix!P:P,"&lt;&gt;")</f>
        <v>0</v>
      </c>
      <c r="N92" s="98">
        <f>COUNTIFS(Données_prix!$C:$C,"marche_gayeri", Données_prix!Q:Q,"&lt;&gt;")</f>
        <v>0</v>
      </c>
      <c r="O92" s="110">
        <f>COUNTIFS(Données_prix!$C:$C,"marche_gayeri", Données_prix!R:R,"&lt;&gt;")</f>
        <v>0</v>
      </c>
      <c r="P92" s="110">
        <f>COUNTIFS(Données_prix!$C:$C,"marche_gayeri", Données_prix!S:S,"&lt;&gt;")</f>
        <v>0</v>
      </c>
      <c r="Q92" s="98">
        <f>COUNTIFS(Données_prix!$C:$C,"marche_gayeri", Données_prix!T:T,"&lt;&gt;")</f>
        <v>2</v>
      </c>
      <c r="R92" s="98">
        <f>COUNTIFS(Données_prix!$C:$C,"marche_gayeri", Données_prix!U:U,"&lt;&gt;")</f>
        <v>2</v>
      </c>
      <c r="S92" s="97">
        <f>COUNTIFS(Données_prix!$C:$C,"marche_gayeri", Données_prix!V:V,"&lt;&gt;")</f>
        <v>4</v>
      </c>
      <c r="T92" s="97">
        <f>COUNTIFS(Données_prix!$C:$C,"marche_gayeri", Données_prix!W:W,"&lt;&gt;")</f>
        <v>4</v>
      </c>
      <c r="U92" s="98">
        <f>COUNTIFS(Données_prix!$C:$C,"marche_gayeri", Données_prix!X:X,"&lt;&gt;")</f>
        <v>0</v>
      </c>
      <c r="V92" s="98">
        <f>COUNTIFS(Données_prix!$C:$C,"marche_gayeri", Données_prix!Y:Y,"&lt;&gt;")</f>
        <v>0</v>
      </c>
      <c r="W92" s="98">
        <f>COUNTIFS(Données_prix!$C:$C,"marche_gayeri", Données_prix!Z:Z,"&lt;&gt;")</f>
        <v>1</v>
      </c>
      <c r="X92" s="98">
        <f>COUNTIFS(Données_prix!$C:$C,"marche_gayeri", Données_prix!AA:AA,"&lt;&gt;")</f>
        <v>2</v>
      </c>
      <c r="Y92" s="97">
        <f>COUNTIFS(Données_prix!$C:$C,"marche_gayeri", Données_prix!AB:AB,"&lt;&gt;")</f>
        <v>4</v>
      </c>
      <c r="Z92" s="97">
        <f>COUNTIFS(Données_prix!$C:$C,"marche_gayeri", Données_prix!AC:AC,"&lt;&gt;")</f>
        <v>4</v>
      </c>
      <c r="AA92" s="98">
        <f>COUNTIFS(Données_prix!$C:$C,"marche_gayeri", Données_prix!AD:AD,"&lt;&gt;")</f>
        <v>2</v>
      </c>
      <c r="AB92" s="97">
        <f>COUNTIFS(Données_prix!$C:$C,"marche_gayeri", Données_prix!AE:AE,"&lt;&gt;")</f>
        <v>5</v>
      </c>
      <c r="AC92" s="97">
        <f>COUNTIFS(Données_prix!$C:$C,"marche_gayeri", Données_prix!AF:AF,"&lt;&gt;")</f>
        <v>4</v>
      </c>
      <c r="AD92" s="97">
        <f>COUNTIFS(Données_prix!$C:$C,"marche_gayeri", Données_prix!AG:AG,"&lt;&gt;")</f>
        <v>4</v>
      </c>
      <c r="AE92" s="98">
        <f>COUNTIFS(Données_prix!$C:$C,"marche_gayeri", Données_prix!CL:CL,"&lt;&gt;")</f>
        <v>0</v>
      </c>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row>
    <row r="93" spans="1:82" ht="17.45">
      <c r="A93" s="18"/>
      <c r="B93" s="18"/>
      <c r="C93" s="106">
        <f>SUM(C89:G89)</f>
        <v>6525</v>
      </c>
      <c r="D93" s="18"/>
      <c r="E93" s="18"/>
      <c r="F93" s="18"/>
      <c r="G93" s="18"/>
      <c r="H93" s="107">
        <f>SUM(H89:K89)</f>
        <v>26537.5</v>
      </c>
      <c r="I93" s="18"/>
      <c r="J93" s="18"/>
      <c r="K93" s="18"/>
      <c r="L93" s="108">
        <f>SUM(M89,N89,Q89,R89,S89,T89,U89,V89,W89,,X89,Y89,Z89,AA89,AB89,AC89,AD89,AE89)</f>
        <v>45875</v>
      </c>
      <c r="M93" s="18"/>
      <c r="N93" s="18"/>
      <c r="O93" s="68"/>
      <c r="P93" s="6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row>
    <row r="94" spans="1:82" ht="17.45">
      <c r="A94" s="18"/>
      <c r="B94" s="18"/>
      <c r="C94" s="116">
        <f>SUM(C93+H93+L93)</f>
        <v>78937.5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row>
    <row r="95" spans="1:82" ht="17.4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row>
    <row r="96" spans="1:82" ht="17.4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row>
    <row r="97" spans="1:82" ht="17.45">
      <c r="A97" s="93" t="s">
        <v>2120</v>
      </c>
      <c r="B97" s="18"/>
      <c r="C97" s="18"/>
      <c r="D97" s="18"/>
      <c r="E97" s="18"/>
      <c r="F97" s="18"/>
      <c r="G97" s="18"/>
      <c r="H97" s="18"/>
      <c r="I97" s="18"/>
      <c r="J97" s="18"/>
      <c r="K97" s="18"/>
      <c r="L97" s="68"/>
      <c r="M97" s="18"/>
      <c r="N97" s="18"/>
      <c r="O97" s="68"/>
      <c r="P97" s="6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row>
    <row r="98" spans="1:82" ht="17.45">
      <c r="A98" s="18"/>
      <c r="B98" s="18" t="s">
        <v>2107</v>
      </c>
      <c r="C98" s="18" cm="1">
        <f t="array" ref="C98">MEDIAN(IF(Données_prix!$C:$C="marche_gorom-gorom",IF(Données_prix!F:F&gt;0,Données_prix!F:F)))</f>
        <v>1375</v>
      </c>
      <c r="D98" s="18" cm="1">
        <f t="array" ref="D98">MEDIAN(IF(Données_prix!$C:$C="marche_gorom-gorom",IF(Données_prix!G:G&gt;0,Données_prix!G:G)))</f>
        <v>4500</v>
      </c>
      <c r="E98" s="18" cm="1">
        <f t="array" ref="E98">MEDIAN(IF(Données_prix!$C:$C="marche_gorom-gorom",IF(Données_prix!H:H&gt;0,Données_prix!H:H)))</f>
        <v>5000</v>
      </c>
      <c r="F98" s="18" cm="1">
        <f t="array" ref="F98">MEDIAN(IF(Données_prix!$C:$C="marche_gorom-gorom",IF(Données_prix!I:I&gt;0,Données_prix!I:I)))</f>
        <v>500</v>
      </c>
      <c r="G98" s="18" cm="1">
        <f t="array" ref="G98">MEDIAN(IF(Données_prix!$C:$C="marche_gorom-gorom",IF(Données_prix!J:J&gt;0,Données_prix!J:J)))</f>
        <v>350</v>
      </c>
      <c r="H98" s="18" cm="1">
        <f t="array" ref="H98">MEDIAN(IF(Données_prix!$C:$C="marche_gorom-gorom",IF(Données_prix!K:K&gt;0,Données_prix!K:K)))</f>
        <v>7000</v>
      </c>
      <c r="I98" s="18" cm="1">
        <f t="array" ref="I98">MEDIAN(IF(Données_prix!$C:$C="marche_gorom-gorom",IF(Données_prix!L:L&gt;0,Données_prix!L:L)))</f>
        <v>15000</v>
      </c>
      <c r="J98" s="18" cm="1">
        <f t="array" ref="J98">MEDIAN(IF(Données_prix!$C:$C="marche_gorom-gorom",IF(Données_prix!M:M&gt;0,Données_prix!M:M)))</f>
        <v>1000</v>
      </c>
      <c r="K98" s="18" cm="1">
        <f t="array" ref="K98">MEDIAN(IF(Données_prix!$C:$C="marche_gorom-gorom",IF(Données_prix!N:N&gt;0,Données_prix!N:N)))</f>
        <v>3500</v>
      </c>
      <c r="L98" s="117">
        <v>7375</v>
      </c>
      <c r="M98" s="95">
        <v>100</v>
      </c>
      <c r="N98" s="94">
        <v>15000</v>
      </c>
      <c r="O98" s="117">
        <v>28750</v>
      </c>
      <c r="P98" s="117">
        <v>34875</v>
      </c>
      <c r="Q98" s="18" cm="1">
        <f t="array" ref="Q98">MEDIAN(IF(Données_prix!$C:$C="marche_gorom-gorom",IF(Données_prix!T:T&gt;0,Données_prix!T:T)))</f>
        <v>8500</v>
      </c>
      <c r="R98" s="18" cm="1">
        <f t="array" ref="R98">MEDIAN(IF(Données_prix!$C:$C="marche_gorom-gorom",IF(Données_prix!U:U&gt;0,Données_prix!U:U)))</f>
        <v>6750</v>
      </c>
      <c r="S98" s="18" cm="1">
        <f t="array" ref="S98">MEDIAN(IF(Données_prix!$C:$C="marche_gorom-gorom",IF(Données_prix!V:V&gt;0,Données_prix!V:V)))</f>
        <v>1750</v>
      </c>
      <c r="T98" s="18" cm="1">
        <f t="array" ref="T98">MEDIAN(IF(Données_prix!$C:$C="marche_gorom-gorom",IF(Données_prix!W:W&gt;0,Données_prix!W:W)))</f>
        <v>200</v>
      </c>
      <c r="U98" s="95">
        <v>875</v>
      </c>
      <c r="V98" s="95">
        <v>1025</v>
      </c>
      <c r="W98" s="18" cm="1">
        <f t="array" ref="W98">MEDIAN(IF(Données_prix!$C:$C="marche_gorom-gorom",IF(Données_prix!Z:Z&gt;0,Données_prix!Z:Z)))</f>
        <v>1500</v>
      </c>
      <c r="X98" s="18" cm="1">
        <f t="array" ref="X98">MEDIAN(IF(Données_prix!$C:$C="marche_gorom-gorom",IF(Données_prix!AA:AA&gt;0,Données_prix!AA:AA)))</f>
        <v>1500</v>
      </c>
      <c r="Y98" s="18" cm="1">
        <f t="array" ref="Y98">MEDIAN(IF(Données_prix!$C:$C="marche_gorom-gorom",IF(Données_prix!AB:AB&gt;0,Données_prix!AB:AB)))</f>
        <v>3500</v>
      </c>
      <c r="Z98" s="18" cm="1">
        <f t="array" ref="Z98">MEDIAN(IF(Données_prix!$C:$C="marche_gorom-gorom",IF(Données_prix!AC:AC&gt;0,Données_prix!AC:AC)))</f>
        <v>3000</v>
      </c>
      <c r="AA98" s="18" cm="1">
        <f t="array" ref="AA98">MEDIAN(IF(Données_prix!$C:$C="marche_gorom-gorom",IF(Données_prix!AD:AD&gt;0,Données_prix!AD:AD)))</f>
        <v>3500</v>
      </c>
      <c r="AB98" s="18" cm="1">
        <f t="array" ref="AB98">MEDIAN(IF(Données_prix!$C:$C="marche_gorom-gorom",IF(Données_prix!AE:AE&gt;0,Données_prix!AE:AE)))</f>
        <v>6000</v>
      </c>
      <c r="AC98" s="18" cm="1">
        <f t="array" ref="AC98">MEDIAN(IF(Données_prix!$C:$C="marche_gorom-gorom",IF(Données_prix!AF:AF&gt;0,Données_prix!AF:AF)))</f>
        <v>7000</v>
      </c>
      <c r="AD98" s="18" cm="1">
        <f t="array" ref="AD98">MEDIAN(IF(Données_prix!$C:$C="marche_gorom-gorom",IF(Données_prix!AG:AG&gt;0,Données_prix!AG:AG)))</f>
        <v>500</v>
      </c>
      <c r="AE98" s="95">
        <v>500</v>
      </c>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row>
    <row r="99" spans="1:82" ht="17.45">
      <c r="A99" s="18"/>
      <c r="B99" s="18" t="s">
        <v>2108</v>
      </c>
      <c r="C99" s="18" cm="1">
        <f t="array" ref="C99">MIN(IF(Données_prix!$C:$C="marche_gorom-gorom",IF(Données_prix!F:F&gt;0,Données_prix!F:F)))</f>
        <v>1150</v>
      </c>
      <c r="D99" s="18" cm="1">
        <f t="array" ref="D99">MIN(IF(Données_prix!$C:$C="marche_gorom-gorom",IF(Données_prix!G:G&gt;0,Données_prix!G:G)))</f>
        <v>4000</v>
      </c>
      <c r="E99" s="18" cm="1">
        <f t="array" ref="E99">MIN(IF(Données_prix!$C:$C="marche_gorom-gorom",IF(Données_prix!H:H&gt;0,Données_prix!H:H)))</f>
        <v>4500</v>
      </c>
      <c r="F99" s="18" cm="1">
        <f t="array" ref="F99">MIN(IF(Données_prix!$C:$C="marche_gorom-gorom",IF(Données_prix!I:I&gt;0,Données_prix!I:I)))</f>
        <v>500</v>
      </c>
      <c r="G99" s="18" cm="1">
        <f t="array" ref="G99">MIN(IF(Données_prix!$C:$C="marche_gorom-gorom",IF(Données_prix!J:J&gt;0,Données_prix!J:J)))</f>
        <v>350</v>
      </c>
      <c r="H99" s="18" cm="1">
        <f t="array" ref="H99">MIN(IF(Données_prix!$C:$C="marche_gorom-gorom",IF(Données_prix!K:K&gt;0,Données_prix!K:K)))</f>
        <v>3500</v>
      </c>
      <c r="I99" s="18" cm="1">
        <f t="array" ref="I99">MIN(IF(Données_prix!$C:$C="marche_gorom-gorom",IF(Données_prix!L:L&gt;0,Données_prix!L:L)))</f>
        <v>15000</v>
      </c>
      <c r="J99" s="18" cm="1">
        <f t="array" ref="J99">MIN(IF(Données_prix!$C:$C="marche_gorom-gorom",IF(Données_prix!M:M&gt;0,Données_prix!M:M)))</f>
        <v>1000</v>
      </c>
      <c r="K99" s="18" cm="1">
        <f t="array" ref="K99">MIN(IF(Données_prix!$C:$C="marche_gorom-gorom",IF(Données_prix!N:N&gt;0,Données_prix!N:N)))</f>
        <v>2500</v>
      </c>
      <c r="L99" s="118" cm="1">
        <f t="array" ref="L99">MIN(IF(Données_prix!$C:$C="marche_gorom-gorom",IF(Données_prix!O:O&gt;0,Données_prix!O:O)))</f>
        <v>5000</v>
      </c>
      <c r="M99" s="65" cm="1">
        <f t="array" ref="M99">MIN(IF(Données_prix!$C:$C="marche_gorom-gorom",IF(Données_prix!P:P&gt;0,Données_prix!P:P)))</f>
        <v>100</v>
      </c>
      <c r="N99" s="67" t="s">
        <v>2109</v>
      </c>
      <c r="O99" s="67" t="s">
        <v>2109</v>
      </c>
      <c r="P99" s="67" t="s">
        <v>2109</v>
      </c>
      <c r="Q99" s="18" cm="1">
        <f t="array" ref="Q99">MIN(IF(Données_prix!$C:$C="marche_gorom-gorom",IF(Données_prix!T:T&gt;0,Données_prix!T:T)))</f>
        <v>8000</v>
      </c>
      <c r="R99" s="18" cm="1">
        <f t="array" ref="R99">MIN(IF(Données_prix!$C:$C="marche_gorom-gorom",IF(Données_prix!U:U&gt;0,Données_prix!U:U)))</f>
        <v>6400</v>
      </c>
      <c r="S99" s="18" cm="1">
        <f t="array" ref="S99">MIN(IF(Données_prix!$C:$C="marche_gorom-gorom",IF(Données_prix!V:V&gt;0,Données_prix!V:V)))</f>
        <v>1400</v>
      </c>
      <c r="T99" s="18" cm="1">
        <f t="array" ref="T99">MIN(IF(Données_prix!$C:$C="marche_gorom-gorom",IF(Données_prix!W:W&gt;0,Données_prix!W:W)))</f>
        <v>150</v>
      </c>
      <c r="U99" s="65" cm="1">
        <f t="array" ref="U99">MIN(IF(Données_prix!$C:$C="marche_gorom-gorom",IF(Données_prix!X:X&gt;0,Données_prix!X:X)))</f>
        <v>750</v>
      </c>
      <c r="V99" s="65" cm="1">
        <f t="array" ref="V99">MIN(IF(Données_prix!$C:$C="marche_gorom-gorom",IF(Données_prix!Y:Y&gt;0,Données_prix!Y:Y)))</f>
        <v>1000</v>
      </c>
      <c r="W99" s="18" cm="1">
        <f t="array" ref="W99">MIN(IF(Données_prix!$C:$C="marche_gorom-gorom",IF(Données_prix!Z:Z&gt;0,Données_prix!Z:Z)))</f>
        <v>1250</v>
      </c>
      <c r="X99" s="18" cm="1">
        <f t="array" ref="X99">MIN(IF(Données_prix!$C:$C="marche_gorom-gorom",IF(Données_prix!AA:AA&gt;0,Données_prix!AA:AA)))</f>
        <v>1500</v>
      </c>
      <c r="Y99" s="18" cm="1">
        <f t="array" ref="Y99">MIN(IF(Données_prix!$C:$C="marche_gorom-gorom",IF(Données_prix!AB:AB&gt;0,Données_prix!AB:AB)))</f>
        <v>3500</v>
      </c>
      <c r="Z99" s="18" cm="1">
        <f t="array" ref="Z99">MIN(IF(Données_prix!$C:$C="marche_gorom-gorom",IF(Données_prix!AC:AC&gt;0,Données_prix!AC:AC)))</f>
        <v>3000</v>
      </c>
      <c r="AA99" s="18" cm="1">
        <f t="array" ref="AA99">MIN(IF(Données_prix!$C:$C="marche_gorom-gorom",IF(Données_prix!AD:AD&gt;0,Données_prix!AD:AD)))</f>
        <v>3000</v>
      </c>
      <c r="AB99" s="18" cm="1">
        <f t="array" ref="AB99">MIN(IF(Données_prix!$C:$C="marche_gorom-gorom",IF(Données_prix!AE:AE&gt;0,Données_prix!AE:AE)))</f>
        <v>3500</v>
      </c>
      <c r="AC99" s="18" cm="1">
        <f t="array" ref="AC99">MIN(IF(Données_prix!$C:$C="marche_gorom-gorom",IF(Données_prix!AF:AF&gt;0,Données_prix!AF:AF)))</f>
        <v>6500</v>
      </c>
      <c r="AD99" s="18" cm="1">
        <f t="array" ref="AD99">MIN(IF(Données_prix!$C:$C="marche_gorom-gorom",IF(Données_prix!AG:AG&gt;0,Données_prix!AG:AG)))</f>
        <v>500</v>
      </c>
      <c r="AE99" s="65" cm="1">
        <f t="array" ref="AE99">MIN(IF(Données_prix!$C:$C="marche_gorom-gorom",IF(Données_prix!CL:CL&gt;0,Données_prix!CL:CL)))</f>
        <v>200</v>
      </c>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row>
    <row r="100" spans="1:82" ht="17.45">
      <c r="A100" s="18"/>
      <c r="B100" s="18" t="s">
        <v>2110</v>
      </c>
      <c r="C100" s="18" cm="1">
        <f t="array" ref="C100">MAX(IF(Données_prix!$C:$C="marche_gorom-gorom",IF(Données_prix!F:F&gt;0,Données_prix!F:F)))</f>
        <v>1500</v>
      </c>
      <c r="D100" s="18" cm="1">
        <f t="array" ref="D100">MAX(IF(Données_prix!$C:$C="marche_gorom-gorom",IF(Données_prix!G:G&gt;0,Données_prix!G:G)))</f>
        <v>4500</v>
      </c>
      <c r="E100" s="18" cm="1">
        <f t="array" ref="E100">MAX(IF(Données_prix!$C:$C="marche_gorom-gorom",IF(Données_prix!H:H&gt;0,Données_prix!H:H)))</f>
        <v>5000</v>
      </c>
      <c r="F100" s="18" cm="1">
        <f t="array" ref="F100">MAX(IF(Données_prix!$C:$C="marche_gorom-gorom",IF(Données_prix!I:I&gt;0,Données_prix!I:I)))</f>
        <v>600</v>
      </c>
      <c r="G100" s="18" cm="1">
        <f t="array" ref="G100">MAX(IF(Données_prix!$C:$C="marche_gorom-gorom",IF(Données_prix!J:J&gt;0,Données_prix!J:J)))</f>
        <v>350</v>
      </c>
      <c r="H100" s="18" cm="1">
        <f t="array" ref="H100">MAX(IF(Données_prix!$C:$C="marche_gorom-gorom",IF(Données_prix!K:K&gt;0,Données_prix!K:K)))</f>
        <v>7500</v>
      </c>
      <c r="I100" s="18" cm="1">
        <f t="array" ref="I100">MAX(IF(Données_prix!$C:$C="marche_gorom-gorom",IF(Données_prix!L:L&gt;0,Données_prix!L:L)))</f>
        <v>15000</v>
      </c>
      <c r="J100" s="18" cm="1">
        <f t="array" ref="J100">MAX(IF(Données_prix!$C:$C="marche_gorom-gorom",IF(Données_prix!M:M&gt;0,Données_prix!M:M)))</f>
        <v>1500</v>
      </c>
      <c r="K100" s="18" cm="1">
        <f t="array" ref="K100">MAX(IF(Données_prix!$C:$C="marche_gorom-gorom",IF(Données_prix!N:N&gt;0,Données_prix!N:N)))</f>
        <v>3500</v>
      </c>
      <c r="L100" s="118" cm="1">
        <f t="array" ref="L100">MAX(IF(Données_prix!$C:$C="marche_gorom-gorom",IF(Données_prix!O:O&gt;0,Données_prix!O:O)))</f>
        <v>5000</v>
      </c>
      <c r="M100" s="65" cm="1">
        <f t="array" ref="M100">MAX(IF(Données_prix!$C:$C="marche_gorom-gorom",IF(Données_prix!P:P&gt;0,Données_prix!P:P)))</f>
        <v>100</v>
      </c>
      <c r="N100" s="67" t="s">
        <v>2109</v>
      </c>
      <c r="O100" s="67" t="s">
        <v>2109</v>
      </c>
      <c r="P100" s="67" t="s">
        <v>2109</v>
      </c>
      <c r="Q100" s="18" cm="1">
        <f t="array" ref="Q100">MAX(IF(Données_prix!$C:$C="marche_gorom-gorom",IF(Données_prix!T:T&gt;0,Données_prix!T:T)))</f>
        <v>8500</v>
      </c>
      <c r="R100" s="18" cm="1">
        <f t="array" ref="R100">MAX(IF(Données_prix!$C:$C="marche_gorom-gorom",IF(Données_prix!U:U&gt;0,Données_prix!U:U)))</f>
        <v>7000</v>
      </c>
      <c r="S100" s="18" cm="1">
        <f t="array" ref="S100">MAX(IF(Données_prix!$C:$C="marche_gorom-gorom",IF(Données_prix!V:V&gt;0,Données_prix!V:V)))</f>
        <v>2500</v>
      </c>
      <c r="T100" s="18" cm="1">
        <f t="array" ref="T100">MAX(IF(Données_prix!$C:$C="marche_gorom-gorom",IF(Données_prix!W:W&gt;0,Données_prix!W:W)))</f>
        <v>300</v>
      </c>
      <c r="U100" s="65" cm="1">
        <f t="array" ref="U100">MAX(IF(Données_prix!$C:$C="marche_gorom-gorom",IF(Données_prix!X:X&gt;0,Données_prix!X:X)))</f>
        <v>750</v>
      </c>
      <c r="V100" s="65" cm="1">
        <f t="array" ref="V100">MAX(IF(Données_prix!$C:$C="marche_gorom-gorom",IF(Données_prix!Y:Y&gt;0,Données_prix!Y:Y)))</f>
        <v>1000</v>
      </c>
      <c r="W100" s="18" cm="1">
        <f t="array" ref="W100">MAX(IF(Données_prix!$C:$C="marche_gorom-gorom",IF(Données_prix!Z:Z&gt;0,Données_prix!Z:Z)))</f>
        <v>2250</v>
      </c>
      <c r="X100" s="18" cm="1">
        <f t="array" ref="X100">MAX(IF(Données_prix!$C:$C="marche_gorom-gorom",IF(Données_prix!AA:AA&gt;0,Données_prix!AA:AA)))</f>
        <v>2000</v>
      </c>
      <c r="Y100" s="18" cm="1">
        <f t="array" ref="Y100">MAX(IF(Données_prix!$C:$C="marche_gorom-gorom",IF(Données_prix!AB:AB&gt;0,Données_prix!AB:AB)))</f>
        <v>4000</v>
      </c>
      <c r="Z100" s="18" cm="1">
        <f t="array" ref="Z100">MAX(IF(Données_prix!$C:$C="marche_gorom-gorom",IF(Données_prix!AC:AC&gt;0,Données_prix!AC:AC)))</f>
        <v>3000</v>
      </c>
      <c r="AA100" s="18" cm="1">
        <f t="array" ref="AA100">MAX(IF(Données_prix!$C:$C="marche_gorom-gorom",IF(Données_prix!AD:AD&gt;0,Données_prix!AD:AD)))</f>
        <v>3500</v>
      </c>
      <c r="AB100" s="18" cm="1">
        <f t="array" ref="AB100">MAX(IF(Données_prix!$C:$C="marche_gorom-gorom",IF(Données_prix!AE:AE&gt;0,Données_prix!AE:AE)))</f>
        <v>7000</v>
      </c>
      <c r="AC100" s="18" cm="1">
        <f t="array" ref="AC100">MAX(IF(Données_prix!$C:$C="marche_gorom-gorom",IF(Données_prix!AF:AF&gt;0,Données_prix!AF:AF)))</f>
        <v>7000</v>
      </c>
      <c r="AD100" s="18" cm="1">
        <f t="array" ref="AD100">MAX(IF(Données_prix!$C:$C="marche_gorom-gorom",IF(Données_prix!AG:AG&gt;0,Données_prix!AG:AG)))</f>
        <v>500</v>
      </c>
      <c r="AE100" s="65" cm="1">
        <f t="array" ref="AE100">MAX(IF(Données_prix!$C:$C="marche_gorom-gorom",IF(Données_prix!CL:CL&gt;0,Données_prix!CL:CL)))</f>
        <v>200</v>
      </c>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row>
    <row r="101" spans="1:82" ht="18" thickBot="1">
      <c r="A101" s="18"/>
      <c r="B101" s="96" t="s">
        <v>2111</v>
      </c>
      <c r="C101" s="97">
        <f>COUNTIFS(Données_prix!$C:$C,"marche_gorom-gorom", Données_prix!F:F,"&lt;&gt;")</f>
        <v>4</v>
      </c>
      <c r="D101" s="96">
        <f>COUNTIFS(Données_prix!$C:$C,"marche_gorom-gorom", Données_prix!G:G,"&lt;&gt;")</f>
        <v>3</v>
      </c>
      <c r="E101" s="96">
        <f>COUNTIFS(Données_prix!$C:$C,"marche_gorom-gorom", Données_prix!H:H,"&lt;&gt;")</f>
        <v>3</v>
      </c>
      <c r="F101" s="97">
        <f>COUNTIFS(Données_prix!$C:$C,"marche_gorom-gorom", Données_prix!I:I,"&lt;&gt;")</f>
        <v>4</v>
      </c>
      <c r="G101" s="97">
        <f>COUNTIFS(Données_prix!$C:$C,"marche_gorom-gorom", Données_prix!J:J,"&lt;&gt;")</f>
        <v>4</v>
      </c>
      <c r="H101" s="97">
        <f>COUNTIFS(Données_prix!$C:$C,"marche_gorom-gorom", Données_prix!K:K,"&lt;&gt;")</f>
        <v>4</v>
      </c>
      <c r="I101" s="97">
        <f>COUNTIFS(Données_prix!$C:$C,"marche_gorom-gorom", Données_prix!L:L,"&lt;&gt;")</f>
        <v>4</v>
      </c>
      <c r="J101" s="97">
        <f>COUNTIFS(Données_prix!$C:$C,"marche_gorom-gorom", Données_prix!M:M,"&lt;&gt;")</f>
        <v>3</v>
      </c>
      <c r="K101" s="97">
        <f>COUNTIFS(Données_prix!$C:$C,"marche_gorom-gorom", Données_prix!N:N,"&lt;&gt;")</f>
        <v>3</v>
      </c>
      <c r="L101" s="110">
        <f>COUNTIFS(Données_prix!$C:$C,"marche_gorom-gorom", Données_prix!O:O,"&lt;&gt;")</f>
        <v>1</v>
      </c>
      <c r="M101" s="98">
        <f>COUNTIFS(Données_prix!$C:$C,"marche_gorom-gorom", Données_prix!P:P,"&lt;&gt;")</f>
        <v>1</v>
      </c>
      <c r="N101" s="98">
        <f>COUNTIFS(Données_prix!$C:$C,"marche_gorom-gorom", Données_prix!Q:Q,"&lt;&gt;")</f>
        <v>0</v>
      </c>
      <c r="O101" s="110">
        <f>COUNTIFS(Données_prix!$C:$C,"marche_gorom-gorom", Données_prix!R:R,"&lt;&gt;")</f>
        <v>0</v>
      </c>
      <c r="P101" s="110">
        <f>COUNTIFS(Données_prix!$C:$C,"marche_gorom-gorom", Données_prix!S:S,"&lt;&gt;")</f>
        <v>0</v>
      </c>
      <c r="Q101" s="97">
        <f>COUNTIFS(Données_prix!$C:$C,"marche_gorom-gorom", Données_prix!T:T,"&lt;&gt;")</f>
        <v>4</v>
      </c>
      <c r="R101" s="97">
        <f>COUNTIFS(Données_prix!$C:$C,"marche_gorom-gorom", Données_prix!U:U,"&lt;&gt;")</f>
        <v>4</v>
      </c>
      <c r="S101" s="97">
        <f>COUNTIFS(Données_prix!$C:$C,"marche_gorom-gorom", Données_prix!V:V,"&lt;&gt;")</f>
        <v>4</v>
      </c>
      <c r="T101" s="97">
        <f>COUNTIFS(Données_prix!$C:$C,"marche_gorom-gorom", Données_prix!W:W,"&lt;&gt;")</f>
        <v>4</v>
      </c>
      <c r="U101" s="98">
        <f>COUNTIFS(Données_prix!$C:$C,"marche_gorom-gorom", Données_prix!X:X,"&lt;&gt;")</f>
        <v>2</v>
      </c>
      <c r="V101" s="98">
        <f>COUNTIFS(Données_prix!$C:$C,"marche_gorom-gorom", Données_prix!Y:Y,"&lt;&gt;")</f>
        <v>2</v>
      </c>
      <c r="W101" s="97">
        <f>COUNTIFS(Données_prix!$C:$C,"marche_gorom-gorom", Données_prix!Z:Z,"&lt;&gt;")</f>
        <v>3</v>
      </c>
      <c r="X101" s="97">
        <f>COUNTIFS(Données_prix!$C:$C,"marche_gorom-gorom", Données_prix!AA:AA,"&lt;&gt;")</f>
        <v>4</v>
      </c>
      <c r="Y101" s="97">
        <f>COUNTIFS(Données_prix!$C:$C,"marche_gorom-gorom", Données_prix!AB:AB,"&lt;&gt;")</f>
        <v>3</v>
      </c>
      <c r="Z101" s="97">
        <f>COUNTIFS(Données_prix!$C:$C,"marche_gorom-gorom", Données_prix!AC:AC,"&lt;&gt;")</f>
        <v>3</v>
      </c>
      <c r="AA101" s="97">
        <f>COUNTIFS(Données_prix!$C:$C,"marche_gorom-gorom", Données_prix!AD:AD,"&lt;&gt;")</f>
        <v>3</v>
      </c>
      <c r="AB101" s="97">
        <f>COUNTIFS(Données_prix!$C:$C,"marche_gorom-gorom", Données_prix!AE:AE,"&lt;&gt;")</f>
        <v>3</v>
      </c>
      <c r="AC101" s="97">
        <f>COUNTIFS(Données_prix!$C:$C,"marche_gorom-gorom", Données_prix!AF:AF,"&lt;&gt;")</f>
        <v>3</v>
      </c>
      <c r="AD101" s="97">
        <f>COUNTIFS(Données_prix!$C:$C,"marche_gorom-gorom", Données_prix!AG:AG,"&lt;&gt;")</f>
        <v>3</v>
      </c>
      <c r="AE101" s="98">
        <f>COUNTIFS(Données_prix!$C:$C,"marche_gorom-gorom", Données_prix!CL:CL,"&lt;&gt;")</f>
        <v>1</v>
      </c>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row>
    <row r="102" spans="1:82" ht="17.45">
      <c r="A102" s="18"/>
      <c r="B102" s="18"/>
      <c r="C102" s="106">
        <f>SUM(C98:G98)</f>
        <v>11725</v>
      </c>
      <c r="D102" s="18"/>
      <c r="E102" s="18"/>
      <c r="F102" s="18"/>
      <c r="G102" s="18"/>
      <c r="H102" s="107">
        <f>SUM(H98:K98)</f>
        <v>26500</v>
      </c>
      <c r="I102" s="18"/>
      <c r="J102" s="18"/>
      <c r="K102" s="18"/>
      <c r="L102" s="108">
        <f>SUM(M98,N98,Q98,R98,S98,T98,U98,V98,W98,,X98,Y98,Z98,AA98,AB98,AC98,AD98,AE98)</f>
        <v>61200</v>
      </c>
      <c r="M102" s="18"/>
      <c r="N102" s="18"/>
      <c r="O102" s="68"/>
      <c r="P102" s="6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row>
    <row r="103" spans="1:82" ht="17.45">
      <c r="A103" s="18"/>
      <c r="B103" s="18"/>
      <c r="C103" s="116">
        <f>SUM(C102+H102+L102)</f>
        <v>99425</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row>
    <row r="104" spans="1:82" ht="17.4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row>
    <row r="105" spans="1:82" ht="17.45">
      <c r="A105" s="18"/>
      <c r="B105" s="18"/>
      <c r="C105" s="18"/>
      <c r="D105" s="18"/>
      <c r="E105" s="18"/>
      <c r="F105" s="18"/>
      <c r="G105" s="18"/>
      <c r="H105" s="18"/>
      <c r="I105" s="18"/>
      <c r="J105" s="18"/>
      <c r="K105" s="18"/>
      <c r="L105" s="120"/>
      <c r="M105" s="18"/>
      <c r="N105" s="18"/>
      <c r="O105" s="120"/>
      <c r="P105" s="120"/>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row>
    <row r="106" spans="1:82" ht="17.45">
      <c r="A106" s="18"/>
      <c r="B106" s="18"/>
      <c r="C106" s="18"/>
      <c r="D106" s="113"/>
      <c r="E106" s="113"/>
      <c r="F106" s="113"/>
      <c r="G106" s="113"/>
      <c r="H106" s="113"/>
      <c r="I106" s="113"/>
      <c r="J106" s="113"/>
      <c r="K106" s="113"/>
      <c r="L106" s="121"/>
      <c r="M106" s="113"/>
      <c r="N106" s="113"/>
      <c r="O106" s="121"/>
      <c r="P106" s="121"/>
      <c r="Q106" s="113"/>
      <c r="R106" s="113"/>
      <c r="S106" s="113"/>
      <c r="T106" s="113"/>
      <c r="U106" s="113"/>
      <c r="V106" s="113"/>
      <c r="W106" s="113"/>
      <c r="X106" s="113"/>
      <c r="Y106" s="113"/>
      <c r="Z106" s="113"/>
      <c r="AA106" s="113"/>
      <c r="AB106" s="113"/>
      <c r="AC106" s="113"/>
      <c r="AD106" s="113"/>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row>
    <row r="107" spans="1:82" ht="17.45">
      <c r="A107" s="93" t="s">
        <v>2121</v>
      </c>
      <c r="B107" s="18"/>
      <c r="C107" s="122">
        <f>MEDIAN(C15,C25,C35,C45,C54,C62,C71,C80,C89,C98,)</f>
        <v>1150</v>
      </c>
      <c r="D107" s="122">
        <f>MEDIAN(D25,D35,D45,D62,D80,D98)</f>
        <v>2425</v>
      </c>
      <c r="E107" s="122">
        <f>MEDIAN(E35,E62,E98)</f>
        <v>2000</v>
      </c>
      <c r="F107" s="122">
        <f>MEDIAN(F15,F25,F35,F45,F54,F62,F89,F98)</f>
        <v>500</v>
      </c>
      <c r="G107" s="122">
        <f>MEDIAN(G15,G25,G35,G45,G54,G89,G98)</f>
        <v>325</v>
      </c>
      <c r="H107" s="122">
        <f>MEDIAN(H15,H25,H35,H45,H54,H80,H89,H98)</f>
        <v>5125</v>
      </c>
      <c r="I107" s="122">
        <f>MEDIAN(I25,I35,I45,I54,I80,I89,I98)</f>
        <v>5000</v>
      </c>
      <c r="J107" s="122">
        <f>MEDIAN(J15,J25,J35,J45,J54,I80,I89,I98)</f>
        <v>1850</v>
      </c>
      <c r="K107" s="122">
        <f>MEDIAN(K15,K25,K35,K45,K54,K80,K89,K98)</f>
        <v>2050</v>
      </c>
      <c r="L107" s="123">
        <f>MEDIAN(L15,L25,L35,L45,L54,L62)</f>
        <v>7375</v>
      </c>
      <c r="M107" s="122">
        <f>MEDIAN(M15,M25,M35,M45,M54)</f>
        <v>100</v>
      </c>
      <c r="N107" s="122">
        <f>MEDIAN(N15,N25,N35,N45,N54,N62,N71,N80,N89,N98)</f>
        <v>15000</v>
      </c>
      <c r="O107" s="123">
        <f>MEDIAN(O15,O25,O35,O45,O54)</f>
        <v>28750</v>
      </c>
      <c r="P107" s="123">
        <f>MEDIAN(P15,P25,P45,P54)</f>
        <v>34875</v>
      </c>
      <c r="Q107" s="122">
        <f>MEDIAN(Q15,Q25,Q35,Q45,Q54,Q71,Q98)</f>
        <v>7500</v>
      </c>
      <c r="R107" s="122">
        <f>MEDIAN(R15,R25,R35,R45,R54,R71,R98)</f>
        <v>5500</v>
      </c>
      <c r="S107" s="122">
        <f>MEDIAN(S15,S25,S35,S45,S54,S71,S80,S89,S98)</f>
        <v>500</v>
      </c>
      <c r="T107" s="122">
        <f>MEDIAN(T15,T25,T35,T45,T54,T80,T89,T98)</f>
        <v>162.5</v>
      </c>
      <c r="U107" s="122">
        <f>MEDIAN(U25,U80)</f>
        <v>875</v>
      </c>
      <c r="V107" s="122">
        <f>MEDIAN(V15,V25,V54,V80)</f>
        <v>1025</v>
      </c>
      <c r="W107" s="122">
        <f>MEDIAN(W15,W25,W35,W45,W54,W80,W98)</f>
        <v>1500</v>
      </c>
      <c r="X107" s="122">
        <f>MEDIAN(X15,X25,X35,X45,X54,X80,X98)</f>
        <v>1500</v>
      </c>
      <c r="Y107" s="122">
        <f>MEDIAN(Y15,Y25,Y35,Y45,Y54,Y80,Y89,Y98)</f>
        <v>3000</v>
      </c>
      <c r="Z107" s="122">
        <f>MEDIAN(Z25,Z35,Z45,Z54,Z80,Z89,Z98)</f>
        <v>2500</v>
      </c>
      <c r="AA107" s="122">
        <f>MEDIAN(AA25,AA35,AA45,AA54,AA80,AA98)</f>
        <v>2500</v>
      </c>
      <c r="AB107" s="122">
        <f>MEDIAN(AB25,AB35,AB45,AB54,AB62,AB80,AB89,AB98)</f>
        <v>1500</v>
      </c>
      <c r="AC107" s="122">
        <f>MEDIAN(AC15,AC25,AC35,AC45,AC54,AC89,AC98)</f>
        <v>3500</v>
      </c>
      <c r="AD107" s="122">
        <f>MEDIAN(AD15,AD25,AD35,AD45,AD54,AD62,AD89,AD98)</f>
        <v>312.5</v>
      </c>
      <c r="AE107" s="122">
        <f>MEDIAN(AE15,AE25,AE35,AE45,AE62)</f>
        <v>500</v>
      </c>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row>
    <row r="108" spans="1:82" ht="17.45">
      <c r="A108" s="18"/>
      <c r="B108" s="18"/>
      <c r="C108" s="100">
        <f>SUM(C107,D107,E107,F107,G107)</f>
        <v>6400</v>
      </c>
      <c r="D108" s="100"/>
      <c r="E108" s="100"/>
      <c r="F108" s="100"/>
      <c r="G108" s="100"/>
      <c r="H108" s="101">
        <f>SUM(H107:K107)</f>
        <v>14025</v>
      </c>
      <c r="I108" s="101"/>
      <c r="J108" s="101"/>
      <c r="K108" s="101"/>
      <c r="L108" s="102">
        <f>SUM(M107,N107,Q107,R107,S107,T107,U107,V107,W107,X107,Y107,Z107,AA107,AB107,AC107,AD107,AE107)</f>
        <v>47475</v>
      </c>
      <c r="M108" s="101"/>
      <c r="N108" s="101"/>
      <c r="O108" s="124"/>
      <c r="P108" s="124"/>
      <c r="Q108" s="101"/>
      <c r="R108" s="101"/>
      <c r="S108" s="101"/>
      <c r="T108" s="101"/>
      <c r="U108" s="101"/>
      <c r="V108" s="101"/>
      <c r="W108" s="101"/>
      <c r="X108" s="101"/>
      <c r="Y108" s="101"/>
      <c r="Z108" s="101"/>
      <c r="AA108" s="101"/>
      <c r="AB108" s="101"/>
      <c r="AC108" s="101"/>
      <c r="AD108" s="101"/>
      <c r="AE108" s="125"/>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row>
    <row r="109" spans="1:82" ht="17.45">
      <c r="A109" s="18"/>
      <c r="B109" s="18"/>
      <c r="C109" s="126">
        <f>SUM(C108,H108,L108)</f>
        <v>67900</v>
      </c>
      <c r="D109" s="127"/>
      <c r="E109" s="127"/>
      <c r="F109" s="127"/>
      <c r="G109" s="127"/>
      <c r="H109" s="127"/>
      <c r="I109" s="127"/>
      <c r="J109" s="127"/>
      <c r="K109" s="127"/>
      <c r="L109" s="68"/>
      <c r="M109" s="127"/>
      <c r="N109" s="127"/>
      <c r="O109" s="68"/>
      <c r="P109" s="68"/>
      <c r="Q109" s="127"/>
      <c r="R109" s="127"/>
      <c r="S109" s="127"/>
      <c r="T109" s="127"/>
      <c r="U109" s="127"/>
      <c r="V109" s="127"/>
      <c r="W109" s="127"/>
      <c r="X109" s="127"/>
      <c r="Y109" s="127"/>
      <c r="Z109" s="127"/>
      <c r="AA109" s="127"/>
      <c r="AB109" s="127"/>
      <c r="AC109" s="127"/>
      <c r="AD109" s="127"/>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row>
    <row r="110" spans="1:82" ht="17.45">
      <c r="A110" s="18"/>
      <c r="B110" s="18"/>
      <c r="C110" s="126"/>
      <c r="D110" s="127"/>
      <c r="E110" s="127"/>
      <c r="F110" s="127"/>
      <c r="G110" s="127"/>
      <c r="H110" s="127"/>
      <c r="I110" s="127"/>
      <c r="J110" s="127"/>
      <c r="K110" s="127"/>
      <c r="L110" s="68"/>
      <c r="M110" s="127"/>
      <c r="N110" s="127"/>
      <c r="O110" s="68"/>
      <c r="P110" s="68"/>
      <c r="Q110" s="127"/>
      <c r="R110" s="127"/>
      <c r="S110" s="127"/>
      <c r="T110" s="127"/>
      <c r="U110" s="127"/>
      <c r="V110" s="127"/>
      <c r="W110" s="127"/>
      <c r="X110" s="127"/>
      <c r="Y110" s="127"/>
      <c r="Z110" s="127"/>
      <c r="AA110" s="127"/>
      <c r="AB110" s="127"/>
      <c r="AC110" s="127"/>
      <c r="AD110" s="127"/>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row>
    <row r="111" spans="1:82" ht="17.45">
      <c r="A111" s="18"/>
      <c r="B111" s="18"/>
      <c r="C111" s="126"/>
      <c r="D111" s="127"/>
      <c r="E111" s="127"/>
      <c r="F111" s="127"/>
      <c r="G111" s="127"/>
      <c r="H111" s="127"/>
      <c r="I111" s="127"/>
      <c r="J111" s="127"/>
      <c r="K111" s="127"/>
      <c r="L111" s="68"/>
      <c r="M111" s="127"/>
      <c r="N111" s="127"/>
      <c r="O111" s="68"/>
      <c r="P111" s="68"/>
      <c r="Q111" s="127"/>
      <c r="R111" s="127"/>
      <c r="S111" s="127"/>
      <c r="T111" s="127"/>
      <c r="U111" s="127"/>
      <c r="V111" s="127"/>
      <c r="W111" s="127"/>
      <c r="X111" s="127"/>
      <c r="Y111" s="127"/>
      <c r="Z111" s="127"/>
      <c r="AA111" s="127"/>
      <c r="AB111" s="127"/>
      <c r="AC111" s="127"/>
      <c r="AD111" s="127"/>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row>
    <row r="112" spans="1:82" ht="17.45">
      <c r="A112" s="18"/>
      <c r="B112" s="18"/>
      <c r="C112" s="126"/>
      <c r="D112" s="127"/>
      <c r="E112" s="127"/>
      <c r="F112" s="127"/>
      <c r="G112" s="127"/>
      <c r="H112" s="127"/>
      <c r="I112" s="127"/>
      <c r="J112" s="127"/>
      <c r="K112" s="127"/>
      <c r="L112" s="68"/>
      <c r="M112" s="127"/>
      <c r="N112" s="127"/>
      <c r="O112" s="68"/>
      <c r="P112" s="68"/>
      <c r="Q112" s="127"/>
      <c r="R112" s="127"/>
      <c r="S112" s="127"/>
      <c r="T112" s="127"/>
      <c r="U112" s="127"/>
      <c r="V112" s="127"/>
      <c r="W112" s="127"/>
      <c r="X112" s="127"/>
      <c r="Y112" s="127"/>
      <c r="Z112" s="127"/>
      <c r="AA112" s="127"/>
      <c r="AB112" s="127"/>
      <c r="AC112" s="127"/>
      <c r="AD112" s="127"/>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row>
    <row r="113" spans="1:82" ht="17.45">
      <c r="A113" s="18"/>
      <c r="B113" s="18"/>
      <c r="C113" s="126"/>
      <c r="D113" s="127"/>
      <c r="E113" s="127"/>
      <c r="F113" s="127"/>
      <c r="G113" s="127"/>
      <c r="H113" s="127"/>
      <c r="I113" s="127"/>
      <c r="J113" s="127"/>
      <c r="K113" s="127"/>
      <c r="L113" s="68"/>
      <c r="M113" s="127"/>
      <c r="N113" s="127"/>
      <c r="O113" s="68"/>
      <c r="P113" s="68"/>
      <c r="Q113" s="127"/>
      <c r="R113" s="127"/>
      <c r="S113" s="127"/>
      <c r="T113" s="127"/>
      <c r="U113" s="127"/>
      <c r="V113" s="127"/>
      <c r="W113" s="127"/>
      <c r="X113" s="127"/>
      <c r="Y113" s="127"/>
      <c r="Z113" s="127"/>
      <c r="AA113" s="127"/>
      <c r="AB113" s="127"/>
      <c r="AC113" s="127"/>
      <c r="AD113" s="127"/>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row>
    <row r="114" spans="1:82" ht="17.45">
      <c r="A114" s="18"/>
      <c r="B114" s="18"/>
      <c r="C114" s="126"/>
      <c r="D114" s="127"/>
      <c r="E114" s="127"/>
      <c r="F114" s="127"/>
      <c r="G114" s="127"/>
      <c r="H114" s="127"/>
      <c r="I114" s="127"/>
      <c r="J114" s="127"/>
      <c r="K114" s="127"/>
      <c r="L114" s="68"/>
      <c r="M114" s="127"/>
      <c r="N114" s="127"/>
      <c r="O114" s="68"/>
      <c r="P114" s="68"/>
      <c r="Q114" s="127"/>
      <c r="R114" s="127"/>
      <c r="S114" s="127"/>
      <c r="T114" s="127"/>
      <c r="U114" s="127"/>
      <c r="V114" s="127"/>
      <c r="W114" s="127"/>
      <c r="X114" s="127"/>
      <c r="Y114" s="127"/>
      <c r="Z114" s="127"/>
      <c r="AA114" s="127"/>
      <c r="AB114" s="127"/>
      <c r="AC114" s="127"/>
      <c r="AD114" s="127"/>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row>
    <row r="115" spans="1:82" ht="17.45">
      <c r="A115" s="18"/>
      <c r="B115" s="18"/>
      <c r="C115" s="126"/>
      <c r="D115" s="127"/>
      <c r="E115" s="127"/>
      <c r="F115" s="127"/>
      <c r="G115" s="127"/>
      <c r="H115" s="127"/>
      <c r="I115" s="127"/>
      <c r="J115" s="127"/>
      <c r="K115" s="127"/>
      <c r="L115" s="68"/>
      <c r="M115" s="127"/>
      <c r="N115" s="127"/>
      <c r="O115" s="68"/>
      <c r="P115" s="68"/>
      <c r="Q115" s="127"/>
      <c r="R115" s="127"/>
      <c r="S115" s="127"/>
      <c r="T115" s="127"/>
      <c r="U115" s="127"/>
      <c r="V115" s="127"/>
      <c r="W115" s="127"/>
      <c r="X115" s="127"/>
      <c r="Y115" s="127"/>
      <c r="Z115" s="127"/>
      <c r="AA115" s="127"/>
      <c r="AB115" s="127"/>
      <c r="AC115" s="127"/>
      <c r="AD115" s="127"/>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row>
    <row r="116" spans="1:82" ht="17.45">
      <c r="A116" s="18"/>
      <c r="B116" s="18"/>
      <c r="C116" s="126"/>
      <c r="D116" s="127"/>
      <c r="E116" s="127"/>
      <c r="F116" s="127"/>
      <c r="G116" s="127"/>
      <c r="H116" s="127"/>
      <c r="I116" s="127"/>
      <c r="J116" s="127"/>
      <c r="K116" s="127"/>
      <c r="L116" s="68"/>
      <c r="M116" s="127"/>
      <c r="N116" s="127"/>
      <c r="O116" s="68"/>
      <c r="P116" s="68"/>
      <c r="Q116" s="127"/>
      <c r="R116" s="127"/>
      <c r="S116" s="127"/>
      <c r="T116" s="127"/>
      <c r="U116" s="127"/>
      <c r="V116" s="127"/>
      <c r="W116" s="127"/>
      <c r="X116" s="127"/>
      <c r="Y116" s="127"/>
      <c r="Z116" s="127"/>
      <c r="AA116" s="127"/>
      <c r="AB116" s="127"/>
      <c r="AC116" s="127"/>
      <c r="AD116" s="127"/>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row>
    <row r="117" spans="1:82" ht="17.45">
      <c r="A117" s="18"/>
      <c r="B117" s="18"/>
      <c r="C117" s="126"/>
      <c r="D117" s="127"/>
      <c r="E117" s="127"/>
      <c r="F117" s="127"/>
      <c r="G117" s="127"/>
      <c r="H117" s="127"/>
      <c r="I117" s="127"/>
      <c r="J117" s="127"/>
      <c r="K117" s="127"/>
      <c r="L117" s="68"/>
      <c r="M117" s="127"/>
      <c r="N117" s="127"/>
      <c r="O117" s="68"/>
      <c r="P117" s="68"/>
      <c r="Q117" s="127"/>
      <c r="R117" s="127"/>
      <c r="S117" s="127"/>
      <c r="T117" s="127"/>
      <c r="U117" s="127"/>
      <c r="V117" s="127"/>
      <c r="W117" s="127"/>
      <c r="X117" s="127"/>
      <c r="Y117" s="127"/>
      <c r="Z117" s="127"/>
      <c r="AA117" s="127"/>
      <c r="AB117" s="127"/>
      <c r="AC117" s="127"/>
      <c r="AD117" s="127"/>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row>
    <row r="118" spans="1:82" ht="17.45">
      <c r="A118" s="18"/>
      <c r="B118" s="18"/>
      <c r="C118" s="126"/>
      <c r="D118" s="127"/>
      <c r="E118" s="127"/>
      <c r="F118" s="127"/>
      <c r="G118" s="127"/>
      <c r="H118" s="127"/>
      <c r="I118" s="127"/>
      <c r="J118" s="127"/>
      <c r="K118" s="127"/>
      <c r="L118" s="68"/>
      <c r="M118" s="127"/>
      <c r="N118" s="127"/>
      <c r="O118" s="68"/>
      <c r="P118" s="68"/>
      <c r="Q118" s="127"/>
      <c r="R118" s="127"/>
      <c r="S118" s="127"/>
      <c r="T118" s="127"/>
      <c r="U118" s="127"/>
      <c r="V118" s="127"/>
      <c r="W118" s="127"/>
      <c r="X118" s="127"/>
      <c r="Y118" s="127"/>
      <c r="Z118" s="127"/>
      <c r="AA118" s="127"/>
      <c r="AB118" s="127"/>
      <c r="AC118" s="127"/>
      <c r="AD118" s="127"/>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row>
    <row r="119" spans="1:82" ht="17.45">
      <c r="A119" s="18"/>
      <c r="B119" s="18"/>
      <c r="C119" s="126"/>
      <c r="D119" s="127"/>
      <c r="E119" s="127"/>
      <c r="F119" s="127"/>
      <c r="G119" s="127"/>
      <c r="H119" s="127"/>
      <c r="I119" s="127"/>
      <c r="J119" s="127"/>
      <c r="K119" s="127"/>
      <c r="L119" s="68"/>
      <c r="M119" s="127"/>
      <c r="N119" s="127"/>
      <c r="O119" s="68"/>
      <c r="P119" s="68"/>
      <c r="Q119" s="127"/>
      <c r="R119" s="127"/>
      <c r="S119" s="127"/>
      <c r="T119" s="127"/>
      <c r="U119" s="127"/>
      <c r="V119" s="127"/>
      <c r="W119" s="127"/>
      <c r="X119" s="127"/>
      <c r="Y119" s="127"/>
      <c r="Z119" s="127"/>
      <c r="AA119" s="127"/>
      <c r="AB119" s="127"/>
      <c r="AC119" s="127"/>
      <c r="AD119" s="127"/>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row>
    <row r="120" spans="1:82" ht="17.45">
      <c r="A120" s="18"/>
      <c r="B120" s="18"/>
      <c r="C120" s="126"/>
      <c r="D120" s="127"/>
      <c r="E120" s="127"/>
      <c r="F120" s="127"/>
      <c r="G120" s="127"/>
      <c r="H120" s="127"/>
      <c r="I120" s="127"/>
      <c r="J120" s="127"/>
      <c r="K120" s="127"/>
      <c r="L120" s="68"/>
      <c r="M120" s="127"/>
      <c r="N120" s="127"/>
      <c r="O120" s="68"/>
      <c r="P120" s="68"/>
      <c r="Q120" s="127"/>
      <c r="R120" s="127"/>
      <c r="S120" s="127"/>
      <c r="T120" s="127"/>
      <c r="U120" s="127"/>
      <c r="V120" s="127"/>
      <c r="W120" s="127"/>
      <c r="X120" s="127"/>
      <c r="Y120" s="127"/>
      <c r="Z120" s="127"/>
      <c r="AA120" s="127"/>
      <c r="AB120" s="127"/>
      <c r="AC120" s="127"/>
      <c r="AD120" s="127"/>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row>
    <row r="121" spans="1:82" ht="17.45">
      <c r="A121" s="18"/>
      <c r="B121" s="18"/>
      <c r="C121" s="126"/>
      <c r="D121" s="127"/>
      <c r="E121" s="127"/>
      <c r="F121" s="127"/>
      <c r="G121" s="127"/>
      <c r="H121" s="127"/>
      <c r="I121" s="127"/>
      <c r="J121" s="127"/>
      <c r="K121" s="127"/>
      <c r="L121" s="68"/>
      <c r="M121" s="127"/>
      <c r="N121" s="127"/>
      <c r="O121" s="68"/>
      <c r="P121" s="68"/>
      <c r="Q121" s="127"/>
      <c r="R121" s="127"/>
      <c r="S121" s="127"/>
      <c r="T121" s="127"/>
      <c r="U121" s="127"/>
      <c r="V121" s="127"/>
      <c r="W121" s="127"/>
      <c r="X121" s="127"/>
      <c r="Y121" s="127"/>
      <c r="Z121" s="127"/>
      <c r="AA121" s="127"/>
      <c r="AB121" s="127"/>
      <c r="AC121" s="127"/>
      <c r="AD121" s="127"/>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row>
    <row r="122" spans="1:82" ht="17.45">
      <c r="A122" s="18"/>
      <c r="B122" s="18"/>
      <c r="C122" s="126"/>
      <c r="D122" s="127"/>
      <c r="E122" s="127"/>
      <c r="F122" s="127"/>
      <c r="G122" s="127"/>
      <c r="H122" s="127"/>
      <c r="I122" s="127"/>
      <c r="J122" s="127"/>
      <c r="K122" s="127"/>
      <c r="L122" s="68"/>
      <c r="M122" s="127"/>
      <c r="N122" s="127"/>
      <c r="O122" s="68"/>
      <c r="P122" s="68"/>
      <c r="Q122" s="127"/>
      <c r="R122" s="127"/>
      <c r="S122" s="127"/>
      <c r="T122" s="127"/>
      <c r="U122" s="127"/>
      <c r="V122" s="127"/>
      <c r="W122" s="127"/>
      <c r="X122" s="127"/>
      <c r="Y122" s="127"/>
      <c r="Z122" s="127"/>
      <c r="AA122" s="127"/>
      <c r="AB122" s="127"/>
      <c r="AC122" s="127"/>
      <c r="AD122" s="127"/>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row>
    <row r="123" spans="1:82" ht="17.45">
      <c r="A123" s="18"/>
      <c r="B123" s="18"/>
      <c r="C123" s="126"/>
      <c r="D123" s="127"/>
      <c r="E123" s="127"/>
      <c r="F123" s="127"/>
      <c r="G123" s="127"/>
      <c r="H123" s="127"/>
      <c r="I123" s="127"/>
      <c r="J123" s="127"/>
      <c r="K123" s="127"/>
      <c r="L123" s="68"/>
      <c r="M123" s="127"/>
      <c r="N123" s="127"/>
      <c r="O123" s="68"/>
      <c r="P123" s="68"/>
      <c r="Q123" s="127"/>
      <c r="R123" s="127"/>
      <c r="S123" s="127"/>
      <c r="T123" s="127"/>
      <c r="U123" s="127"/>
      <c r="V123" s="127"/>
      <c r="W123" s="127"/>
      <c r="X123" s="127"/>
      <c r="Y123" s="127"/>
      <c r="Z123" s="127"/>
      <c r="AA123" s="127"/>
      <c r="AB123" s="127"/>
      <c r="AC123" s="127"/>
      <c r="AD123" s="127"/>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row>
    <row r="124" spans="1:82" ht="17.45">
      <c r="A124" s="18"/>
      <c r="B124" s="18"/>
      <c r="C124" s="126"/>
      <c r="D124" s="127"/>
      <c r="E124" s="127"/>
      <c r="F124" s="127"/>
      <c r="G124" s="127"/>
      <c r="H124" s="127"/>
      <c r="I124" s="127"/>
      <c r="J124" s="127"/>
      <c r="K124" s="127"/>
      <c r="L124" s="68"/>
      <c r="M124" s="127"/>
      <c r="N124" s="127"/>
      <c r="O124" s="68"/>
      <c r="P124" s="68"/>
      <c r="Q124" s="127"/>
      <c r="R124" s="127"/>
      <c r="S124" s="127"/>
      <c r="T124" s="127"/>
      <c r="U124" s="127"/>
      <c r="V124" s="127"/>
      <c r="W124" s="127"/>
      <c r="X124" s="127"/>
      <c r="Y124" s="127"/>
      <c r="Z124" s="127"/>
      <c r="AA124" s="127"/>
      <c r="AB124" s="127"/>
      <c r="AC124" s="127"/>
      <c r="AD124" s="127"/>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row>
    <row r="125" spans="1:82" ht="17.45">
      <c r="A125" s="18"/>
      <c r="B125" s="18"/>
      <c r="C125" s="126"/>
      <c r="D125" s="127"/>
      <c r="E125" s="127"/>
      <c r="F125" s="127"/>
      <c r="G125" s="127"/>
      <c r="H125" s="127"/>
      <c r="I125" s="127"/>
      <c r="J125" s="127"/>
      <c r="K125" s="127"/>
      <c r="L125" s="68"/>
      <c r="M125" s="127"/>
      <c r="N125" s="127"/>
      <c r="O125" s="68"/>
      <c r="P125" s="68"/>
      <c r="Q125" s="127"/>
      <c r="R125" s="127"/>
      <c r="S125" s="127"/>
      <c r="T125" s="127"/>
      <c r="U125" s="127"/>
      <c r="V125" s="127"/>
      <c r="W125" s="127"/>
      <c r="X125" s="127"/>
      <c r="Y125" s="127"/>
      <c r="Z125" s="127"/>
      <c r="AA125" s="127"/>
      <c r="AB125" s="127"/>
      <c r="AC125" s="127"/>
      <c r="AD125" s="127"/>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row>
    <row r="126" spans="1:82" ht="17.45">
      <c r="A126" s="18"/>
      <c r="B126" s="18"/>
      <c r="C126" s="126"/>
      <c r="D126" s="127"/>
      <c r="E126" s="127"/>
      <c r="F126" s="127"/>
      <c r="G126" s="127"/>
      <c r="H126" s="127"/>
      <c r="I126" s="127"/>
      <c r="J126" s="127"/>
      <c r="K126" s="127"/>
      <c r="L126" s="68"/>
      <c r="M126" s="127"/>
      <c r="N126" s="127"/>
      <c r="O126" s="68"/>
      <c r="P126" s="68"/>
      <c r="Q126" s="127"/>
      <c r="R126" s="127"/>
      <c r="S126" s="127"/>
      <c r="T126" s="127"/>
      <c r="U126" s="127"/>
      <c r="V126" s="127"/>
      <c r="W126" s="127"/>
      <c r="X126" s="127"/>
      <c r="Y126" s="127"/>
      <c r="Z126" s="127"/>
      <c r="AA126" s="127"/>
      <c r="AB126" s="127"/>
      <c r="AC126" s="127"/>
      <c r="AD126" s="127"/>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row>
    <row r="127" spans="1:82" ht="17.45">
      <c r="A127" s="18"/>
      <c r="B127" s="18"/>
      <c r="C127" s="126"/>
      <c r="D127" s="127"/>
      <c r="E127" s="127"/>
      <c r="F127" s="127"/>
      <c r="G127" s="127"/>
      <c r="H127" s="127"/>
      <c r="I127" s="127"/>
      <c r="J127" s="127"/>
      <c r="K127" s="127"/>
      <c r="L127" s="68"/>
      <c r="M127" s="127"/>
      <c r="N127" s="127"/>
      <c r="O127" s="68"/>
      <c r="P127" s="68"/>
      <c r="Q127" s="127"/>
      <c r="R127" s="127"/>
      <c r="S127" s="127"/>
      <c r="T127" s="127"/>
      <c r="U127" s="127"/>
      <c r="V127" s="127"/>
      <c r="W127" s="127"/>
      <c r="X127" s="127"/>
      <c r="Y127" s="127"/>
      <c r="Z127" s="127"/>
      <c r="AA127" s="127"/>
      <c r="AB127" s="127"/>
      <c r="AC127" s="127"/>
      <c r="AD127" s="127"/>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row>
    <row r="128" spans="1:82" ht="17.45">
      <c r="A128" s="18"/>
      <c r="B128" s="18"/>
      <c r="C128" s="18"/>
      <c r="D128" s="18"/>
      <c r="E128" s="18"/>
      <c r="F128" s="18"/>
      <c r="G128" s="18"/>
      <c r="H128" s="18"/>
      <c r="I128" s="18"/>
      <c r="J128" s="18"/>
      <c r="K128" s="18"/>
      <c r="L128" s="68"/>
      <c r="M128" s="18"/>
      <c r="N128" s="18"/>
      <c r="O128" s="68"/>
      <c r="P128" s="6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row>
    <row r="129" spans="1:82" ht="17.45">
      <c r="A129" s="20" t="s">
        <v>2122</v>
      </c>
      <c r="B129" s="21"/>
      <c r="C129" s="128"/>
      <c r="D129" s="128"/>
      <c r="E129" s="128"/>
      <c r="F129" s="128"/>
      <c r="G129" s="128"/>
      <c r="H129" s="128"/>
      <c r="I129" s="128"/>
      <c r="J129" s="128"/>
      <c r="K129" s="129"/>
      <c r="L129" s="130"/>
      <c r="M129" s="23"/>
      <c r="N129" s="24"/>
      <c r="O129" s="130"/>
      <c r="P129" s="131"/>
      <c r="Q129" s="23"/>
      <c r="R129" s="23"/>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row>
    <row r="130" spans="1:82" ht="17.45">
      <c r="A130" s="18"/>
      <c r="B130" s="18"/>
      <c r="C130" s="18"/>
      <c r="D130" s="18"/>
      <c r="E130" s="18"/>
      <c r="F130" s="18"/>
      <c r="G130" s="18"/>
      <c r="H130" s="18"/>
      <c r="I130" s="18"/>
      <c r="J130" s="18"/>
      <c r="K130" s="18"/>
      <c r="L130" s="58"/>
      <c r="M130" s="18"/>
      <c r="N130" s="18"/>
      <c r="O130" s="58"/>
      <c r="P130" s="5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row>
    <row r="131" spans="1:82" ht="18" thickBot="1">
      <c r="A131" s="18"/>
      <c r="B131" s="18"/>
      <c r="C131" s="18"/>
      <c r="D131" s="18"/>
      <c r="E131" s="18"/>
      <c r="F131" s="18"/>
      <c r="G131" s="18"/>
      <c r="H131" s="18"/>
      <c r="I131" s="18"/>
      <c r="J131" s="18"/>
      <c r="K131" s="18"/>
      <c r="L131" s="58"/>
      <c r="M131" s="18"/>
      <c r="N131" s="18"/>
      <c r="O131" s="58"/>
      <c r="P131" s="5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row>
    <row r="132" spans="1:82" s="90" customFormat="1" ht="45.6" customHeight="1">
      <c r="A132" s="132" t="s">
        <v>2123</v>
      </c>
      <c r="B132" s="133" t="s">
        <v>2124</v>
      </c>
      <c r="C132" s="133" t="s">
        <v>2125</v>
      </c>
      <c r="D132" s="133" t="s">
        <v>2126</v>
      </c>
      <c r="E132" s="133" t="s">
        <v>2127</v>
      </c>
      <c r="F132" s="133" t="s">
        <v>2128</v>
      </c>
      <c r="G132" s="133" t="s">
        <v>2129</v>
      </c>
      <c r="H132" s="133" t="s">
        <v>2130</v>
      </c>
      <c r="I132" s="133" t="s">
        <v>2131</v>
      </c>
      <c r="J132" s="133" t="s">
        <v>2132</v>
      </c>
      <c r="K132" s="133" t="s">
        <v>2133</v>
      </c>
      <c r="L132" s="134" t="s">
        <v>2134</v>
      </c>
      <c r="M132" s="133" t="s">
        <v>2135</v>
      </c>
      <c r="N132" s="133" t="s">
        <v>2136</v>
      </c>
      <c r="O132" s="134" t="s">
        <v>2137</v>
      </c>
      <c r="P132" s="134" t="s">
        <v>2138</v>
      </c>
      <c r="Q132" s="133" t="s">
        <v>2139</v>
      </c>
      <c r="R132" s="133" t="s">
        <v>2140</v>
      </c>
      <c r="S132" s="133" t="s">
        <v>2141</v>
      </c>
      <c r="T132" s="133" t="s">
        <v>2142</v>
      </c>
      <c r="U132" s="133" t="s">
        <v>2143</v>
      </c>
      <c r="V132" s="133" t="s">
        <v>2144</v>
      </c>
      <c r="W132" s="133" t="s">
        <v>2145</v>
      </c>
      <c r="X132" s="133" t="s">
        <v>2146</v>
      </c>
      <c r="Y132" s="133" t="s">
        <v>2147</v>
      </c>
      <c r="Z132" s="133" t="s">
        <v>2148</v>
      </c>
      <c r="AA132" s="133" t="s">
        <v>2149</v>
      </c>
      <c r="AB132" s="133" t="s">
        <v>2150</v>
      </c>
      <c r="AC132" s="133" t="s">
        <v>2151</v>
      </c>
      <c r="AD132" s="133" t="s">
        <v>2152</v>
      </c>
      <c r="AE132" s="133" t="s">
        <v>2153</v>
      </c>
      <c r="AF132" s="133" t="s">
        <v>2154</v>
      </c>
      <c r="AG132" s="133" t="s">
        <v>2155</v>
      </c>
      <c r="AH132" s="133" t="s">
        <v>2156</v>
      </c>
      <c r="AI132" s="133" t="s">
        <v>2157</v>
      </c>
      <c r="AJ132" s="133" t="s">
        <v>2158</v>
      </c>
      <c r="AK132" s="133" t="s">
        <v>2159</v>
      </c>
      <c r="AL132" s="133" t="s">
        <v>2160</v>
      </c>
      <c r="AM132" s="133" t="s">
        <v>2161</v>
      </c>
      <c r="AN132" s="133" t="s">
        <v>2162</v>
      </c>
      <c r="AO132" s="133" t="s">
        <v>2163</v>
      </c>
      <c r="AP132" s="133" t="s">
        <v>2164</v>
      </c>
      <c r="AQ132" s="133" t="s">
        <v>2165</v>
      </c>
      <c r="AR132" s="133" t="s">
        <v>2166</v>
      </c>
      <c r="AS132" s="133" t="s">
        <v>2167</v>
      </c>
      <c r="AT132" s="133" t="s">
        <v>2168</v>
      </c>
      <c r="AU132" s="133" t="s">
        <v>2169</v>
      </c>
      <c r="AV132" s="133" t="s">
        <v>2170</v>
      </c>
      <c r="AW132" s="133" t="s">
        <v>2171</v>
      </c>
      <c r="AX132" s="133" t="s">
        <v>2172</v>
      </c>
      <c r="AY132" s="133" t="s">
        <v>2173</v>
      </c>
      <c r="AZ132" s="133" t="s">
        <v>2174</v>
      </c>
      <c r="BA132" s="133" t="s">
        <v>2175</v>
      </c>
      <c r="BB132" s="133" t="s">
        <v>2176</v>
      </c>
      <c r="BC132" s="133" t="s">
        <v>2177</v>
      </c>
      <c r="BD132" s="133" t="s">
        <v>2178</v>
      </c>
      <c r="BE132" s="133" t="s">
        <v>2179</v>
      </c>
      <c r="BF132" s="133" t="s">
        <v>2180</v>
      </c>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row>
    <row r="133" spans="1:82" ht="17.45">
      <c r="A133" s="18"/>
      <c r="B133" s="18"/>
      <c r="C133" s="18"/>
      <c r="D133" s="18"/>
      <c r="E133" s="18"/>
      <c r="F133" s="18"/>
      <c r="G133" s="18"/>
      <c r="H133" s="18"/>
      <c r="I133" s="18"/>
      <c r="J133" s="18"/>
      <c r="K133" s="18"/>
      <c r="L133" s="68"/>
      <c r="M133" s="18"/>
      <c r="N133" s="18"/>
      <c r="O133" s="68"/>
      <c r="P133" s="68"/>
      <c r="Q133" s="18"/>
      <c r="R133" s="18"/>
      <c r="S133" s="18"/>
      <c r="T133" s="64"/>
      <c r="U133" s="65"/>
      <c r="V133" s="65"/>
      <c r="W133" s="65"/>
      <c r="X133" s="65"/>
      <c r="Y133" s="65"/>
      <c r="Z133" s="65"/>
      <c r="AA133" s="65"/>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row>
    <row r="134" spans="1:82" ht="17.45">
      <c r="A134" s="18"/>
      <c r="B134" s="18" t="s">
        <v>2107</v>
      </c>
      <c r="C134" s="136">
        <f>D134/3.03</f>
        <v>247.52475247524754</v>
      </c>
      <c r="D134" s="18" cm="1">
        <f t="array" ref="D134">MEDIAN(IF(Données_prix!$C:$C="marche_boussouma",IF(Données_prix!AI:AI&gt;0,Données_prix!AI:AI)))</f>
        <v>750</v>
      </c>
      <c r="E134" s="67" t="s">
        <v>2109</v>
      </c>
      <c r="F134" s="136">
        <f>G134/3.01</f>
        <v>249.16943521594686</v>
      </c>
      <c r="G134" s="18" cm="1">
        <f t="array" ref="G134">MEDIAN(IF(Données_prix!$C:$C="marche_boussouma",IF(Données_prix!AL:AL&gt;0,Données_prix!AL:AL)))</f>
        <v>750</v>
      </c>
      <c r="H134" s="67" t="s">
        <v>2109</v>
      </c>
      <c r="I134" s="136">
        <f>J134/2.99</f>
        <v>250.83612040133778</v>
      </c>
      <c r="J134" s="18" cm="1">
        <f t="array" ref="J134">MEDIAN(IF(Données_prix!$C:$C="marche_boussouma",IF(Données_prix!AO:AO&gt;0,Données_prix!AO:AO)))</f>
        <v>750</v>
      </c>
      <c r="K134" s="67" t="s">
        <v>2109</v>
      </c>
      <c r="L134" s="137">
        <f>M134/3.01</f>
        <v>365.44850498338872</v>
      </c>
      <c r="M134" s="18" cm="1">
        <f t="array" ref="M134">MEDIAN(IF(Données_prix!$C:$C="marche_boussouma",IF(Données_prix!AR:AR&gt;0,Données_prix!AR:AR)))</f>
        <v>1100</v>
      </c>
      <c r="N134" s="67" t="s">
        <v>2109</v>
      </c>
      <c r="O134" s="118" cm="1">
        <f t="array" ref="O134">MEDIAN(IF(Données_prix!$C:$C="marche_boussouma",IF(Données_prix!AT:AT&gt;0,Données_prix!AT:AT)))</f>
        <v>400</v>
      </c>
      <c r="P134" s="67" t="s">
        <v>2109</v>
      </c>
      <c r="Q134" s="67" t="s">
        <v>2109</v>
      </c>
      <c r="R134" s="18" cm="1">
        <f t="array" ref="R134">MEDIAN(IF(Données_prix!$C:$C="marche_boussouma",IF(Données_prix!AW:AW&gt;0,Données_prix!AW:AW)))</f>
        <v>450</v>
      </c>
      <c r="S134" s="66" t="s">
        <v>2109</v>
      </c>
      <c r="T134" s="66" t="s">
        <v>2109</v>
      </c>
      <c r="U134" s="66" t="s">
        <v>2109</v>
      </c>
      <c r="V134" s="66" t="s">
        <v>2109</v>
      </c>
      <c r="W134" s="67" t="s">
        <v>2109</v>
      </c>
      <c r="X134" s="67" t="s">
        <v>2109</v>
      </c>
      <c r="Y134" s="67" t="s">
        <v>2109</v>
      </c>
      <c r="Z134" s="67" t="s">
        <v>2109</v>
      </c>
      <c r="AA134" s="67" t="s">
        <v>2109</v>
      </c>
      <c r="AB134" s="18" cm="1">
        <f t="array" ref="AB134">MEDIAN(IF(Données_prix!$C:$C="marche_boussouma",IF(Données_prix!BG:BG&gt;0,Données_prix!BG:BG)))</f>
        <v>3000</v>
      </c>
      <c r="AC134" s="18" cm="1">
        <f t="array" ref="AC134">MEDIAN(IF(Données_prix!$C:$C="marche_boussouma",IF(Données_prix!BH:BH&gt;0,Données_prix!BH:BH)))</f>
        <v>2500</v>
      </c>
      <c r="AD134" s="18" cm="1">
        <f t="array" ref="AD134">MEDIAN(IF(Données_prix!$C:$C="marche_boussouma",IF(Données_prix!BI:BI&gt;0,Données_prix!BI:BI)))</f>
        <v>1500</v>
      </c>
      <c r="AE134" s="18" cm="1">
        <f t="array" ref="AE134">MEDIAN(IF(Données_prix!$C:$C="marche_boussouma",IF(Données_prix!BJ:BJ&gt;0,Données_prix!BJ:BJ)))</f>
        <v>3250</v>
      </c>
      <c r="AF134" s="65" cm="1">
        <f t="array" ref="AF134">MEDIAN(IF(Données_prix!$C:$C="marche_boussouma",IF(Données_prix!BK:BK&gt;0,Données_prix!BK:BK)))</f>
        <v>500</v>
      </c>
      <c r="AG134" s="84">
        <f>AH134/3</f>
        <v>333.33333333333331</v>
      </c>
      <c r="AH134" s="18" cm="1">
        <f t="array" ref="AH134">MEDIAN(IF(Données_prix!$C:$C="marche_boussouma",IF(Données_prix!BM:BM&gt;0,Données_prix!BM:BM)))</f>
        <v>1000</v>
      </c>
      <c r="AI134" s="67" t="s">
        <v>2109</v>
      </c>
      <c r="AJ134" s="136">
        <f>AK134/1.94</f>
        <v>567.01030927835052</v>
      </c>
      <c r="AK134" s="18" cm="1">
        <f t="array" ref="AK134">MEDIAN(IF(Données_prix!$C:$C="marche_boussouma",IF(Données_prix!BP:BP&gt;0,Données_prix!BP:BP)))</f>
        <v>1100</v>
      </c>
      <c r="AL134" s="67" t="s">
        <v>2109</v>
      </c>
      <c r="AM134" s="67" t="s">
        <v>2109</v>
      </c>
      <c r="AN134" s="67" t="s">
        <v>2109</v>
      </c>
      <c r="AO134" s="67" t="s">
        <v>2109</v>
      </c>
      <c r="AP134" s="125">
        <f>AQ134/3.11</f>
        <v>490.35369774919616</v>
      </c>
      <c r="AQ134" s="18" cm="1">
        <f t="array" ref="AQ134">MEDIAN(IF(Données_prix!$C:$C="marche_boussouma",IF(Données_prix!BV:BV&gt;0,Données_prix!BV:BV)))</f>
        <v>1525</v>
      </c>
      <c r="AR134" s="67" t="s">
        <v>2109</v>
      </c>
      <c r="AS134" s="67" t="s">
        <v>2109</v>
      </c>
      <c r="AT134" s="67" t="s">
        <v>2109</v>
      </c>
      <c r="AU134" s="18" cm="1">
        <f t="array" ref="AU134">MEDIAN(IF(Données_prix!$C:$C="marche_boussouma",IF(Données_prix!BZ:BZ&gt;0,Données_prix!BZ:BZ)))</f>
        <v>200</v>
      </c>
      <c r="AV134" s="66" t="s">
        <v>2109</v>
      </c>
      <c r="AW134" s="18" cm="1">
        <f t="array" ref="AW134">MEDIAN(IF(Données_prix!$C:$C="marche_boussouma",IF(Données_prix!CB:CB&gt;0,Données_prix!CB:CB)))</f>
        <v>100</v>
      </c>
      <c r="AX134" s="66" t="s">
        <v>2109</v>
      </c>
      <c r="AY134" s="18" cm="1">
        <f t="array" ref="AY134">MEDIAN(IF(Données_prix!$C:$C="marche_boussouma",IF(Données_prix!CD:CD&gt;0,Données_prix!CD:CD)))</f>
        <v>100</v>
      </c>
      <c r="AZ134" s="18" cm="1">
        <f t="array" ref="AZ134">MEDIAN(IF(Données_prix!$C:$C="marche_boussouma",IF(Données_prix!CE:CE&gt;0,Données_prix!CE:CE)))</f>
        <v>1100</v>
      </c>
      <c r="BA134" s="67" t="s">
        <v>2109</v>
      </c>
      <c r="BB134" s="66" t="s">
        <v>2109</v>
      </c>
      <c r="BC134" s="18" cm="1">
        <f t="array" ref="BC134">MEDIAN(IF(Données_prix!$C:$C="marche_boussouma",IF(Données_prix!CH:CH&gt;0,Données_prix!CH:CH)))</f>
        <v>100</v>
      </c>
      <c r="BD134" s="18" cm="1">
        <f t="array" ref="BD134">MEDIAN(IF(Données_prix!$C:$C="marche_boussouma",IF(Données_prix!CI:CI&gt;0,Données_prix!CI:CI)))</f>
        <v>650</v>
      </c>
      <c r="BE134" s="18" cm="1">
        <f t="array" ref="BE134">MEDIAN(IF(Données_prix!$C:$C="marche_boussouma",IF(Données_prix!CJ:CJ&gt;0,Données_prix!CJ:CJ)))</f>
        <v>1000</v>
      </c>
      <c r="BF134" s="18" cm="1">
        <f t="array" ref="BF134">MEDIAN(IF(Données_prix!$C:$C="marche_boussouma",IF(Données_prix!CK:CK&gt;0,Données_prix!CK:CK)))</f>
        <v>500</v>
      </c>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row>
    <row r="135" spans="1:82" ht="17.45">
      <c r="A135" s="18"/>
      <c r="B135" s="18" t="s">
        <v>2108</v>
      </c>
      <c r="C135" s="138">
        <f>D135/3.03</f>
        <v>247.52475247524754</v>
      </c>
      <c r="D135" s="18" cm="1">
        <f t="array" ref="D135">MIN(IF(Données_prix!$C:$C="marche_boussouma",IF(Données_prix!AI:AI&gt;0,Données_prix!AI:AI)))</f>
        <v>750</v>
      </c>
      <c r="E135" s="67" t="s">
        <v>2109</v>
      </c>
      <c r="F135" s="136">
        <f>G135/3.01</f>
        <v>249.16943521594686</v>
      </c>
      <c r="G135" s="18" cm="1">
        <f t="array" ref="G135">MIN(IF(Données_prix!$C:$C="marche_boussouma",IF(Données_prix!AL:AL&gt;0,Données_prix!AL:AL)))</f>
        <v>750</v>
      </c>
      <c r="H135" s="67" t="s">
        <v>2109</v>
      </c>
      <c r="I135" s="136">
        <f t="shared" ref="I135:I136" si="0">J135/2.99</f>
        <v>250.83612040133778</v>
      </c>
      <c r="J135" s="18" cm="1">
        <f t="array" ref="J135">MIN(IF(Données_prix!$C:$C="marche_boussouma",IF(Données_prix!AO:AO&gt;0,Données_prix!AO:AO)))</f>
        <v>750</v>
      </c>
      <c r="K135" s="67" t="s">
        <v>2109</v>
      </c>
      <c r="L135" s="125">
        <f>M135/3.01</f>
        <v>332.22591362126246</v>
      </c>
      <c r="M135" s="18" cm="1">
        <f t="array" ref="M135">MIN(IF(Données_prix!$C:$C="marche_boussouma",IF(Données_prix!AR:AR&gt;0,Données_prix!AR:AR)))</f>
        <v>1000</v>
      </c>
      <c r="N135" s="67" t="s">
        <v>2109</v>
      </c>
      <c r="O135" s="118" cm="1">
        <f t="array" ref="O135">MIN(IF(Données_prix!$C:$C="marche_boussouma",IF(Données_prix!AT:AT&gt;0,Données_prix!AT:AT)))</f>
        <v>400</v>
      </c>
      <c r="P135" s="67" t="s">
        <v>2109</v>
      </c>
      <c r="Q135" s="67" t="s">
        <v>2109</v>
      </c>
      <c r="R135" s="18" cm="1">
        <f t="array" ref="R135">MIN(IF(Données_prix!$C:$C="marche_boussouma",IF(Données_prix!AW:AW&gt;0,Données_prix!AW:AW)))</f>
        <v>450</v>
      </c>
      <c r="S135" s="66" t="s">
        <v>2109</v>
      </c>
      <c r="T135" s="66" t="s">
        <v>2109</v>
      </c>
      <c r="U135" s="66" t="s">
        <v>2109</v>
      </c>
      <c r="V135" s="66" t="s">
        <v>2109</v>
      </c>
      <c r="W135" s="67" t="s">
        <v>2109</v>
      </c>
      <c r="X135" s="67" t="s">
        <v>2109</v>
      </c>
      <c r="Y135" s="67" t="s">
        <v>2109</v>
      </c>
      <c r="Z135" s="67" t="s">
        <v>2109</v>
      </c>
      <c r="AA135" s="67" t="s">
        <v>2109</v>
      </c>
      <c r="AB135" s="18" cm="1">
        <f t="array" ref="AB135">MIN(IF(Données_prix!$C:$C="marche_boussouma",IF(Données_prix!BG:BG&gt;0,Données_prix!BG:BG)))</f>
        <v>3000</v>
      </c>
      <c r="AC135" s="18" cm="1">
        <f t="array" ref="AC135">MIN(IF(Données_prix!$C:$C="marche_boussouma",IF(Données_prix!BH:BH&gt;0,Données_prix!BH:BH)))</f>
        <v>2500</v>
      </c>
      <c r="AD135" s="18" cm="1">
        <f t="array" ref="AD135">MIN(IF(Données_prix!$C:$C="marche_boussouma",IF(Données_prix!BI:BI&gt;0,Données_prix!BI:BI)))</f>
        <v>1350</v>
      </c>
      <c r="AE135" s="18" cm="1">
        <f t="array" ref="AE135">MIN(IF(Données_prix!$C:$C="marche_boussouma",IF(Données_prix!BJ:BJ&gt;0,Données_prix!BJ:BJ)))</f>
        <v>3250</v>
      </c>
      <c r="AF135" s="65" cm="1">
        <f t="array" ref="AF135">MIN(IF(Données_prix!$C:$C="marche_boussouma",IF(Données_prix!BK:BK&gt;0,Données_prix!BK:BK)))</f>
        <v>500</v>
      </c>
      <c r="AG135" s="83">
        <f>AH135/3</f>
        <v>183.33333333333334</v>
      </c>
      <c r="AH135" s="18" cm="1">
        <f t="array" ref="AH135">MIN(IF(Données_prix!$C:$C="marche_boussouma",IF(Données_prix!BM:BM&gt;0,Données_prix!BM:BM)))</f>
        <v>550</v>
      </c>
      <c r="AI135" s="65" cm="1">
        <f t="array" ref="AI135">MIN(IF(Données_prix!$C:$C="marche_boussouma",IF(Données_prix!BN:BN&gt;0,Données_prix!BN:BN)))</f>
        <v>0</v>
      </c>
      <c r="AJ135" s="138">
        <f>AK135/1.94</f>
        <v>515.46391752577324</v>
      </c>
      <c r="AK135" s="18" cm="1">
        <f t="array" ref="AK135">MIN(IF(Données_prix!$C:$C="marche_boussouma",IF(Données_prix!BP:BP&gt;0,Données_prix!BP:BP)))</f>
        <v>1000</v>
      </c>
      <c r="AL135" s="65" cm="1">
        <f t="array" ref="AL135">MIN(IF(Données_prix!$C:$C="marche_boussouma",IF(Données_prix!BQ:BQ&gt;0,Données_prix!BQ:BQ)))</f>
        <v>0</v>
      </c>
      <c r="AM135" s="67" t="s">
        <v>2109</v>
      </c>
      <c r="AN135" s="67" t="s">
        <v>2109</v>
      </c>
      <c r="AO135" s="67" t="s">
        <v>2109</v>
      </c>
      <c r="AP135" s="125">
        <f>AQ135/3.11</f>
        <v>482.31511254019296</v>
      </c>
      <c r="AQ135" s="18" cm="1">
        <f t="array" ref="AQ135">MIN(IF(Données_prix!$C:$C="marche_boussouma",IF(Données_prix!BV:BV&gt;0,Données_prix!BV:BV)))</f>
        <v>1500</v>
      </c>
      <c r="AR135" s="67" t="s">
        <v>2109</v>
      </c>
      <c r="AS135" s="67" t="s">
        <v>2109</v>
      </c>
      <c r="AT135" s="67" t="s">
        <v>2109</v>
      </c>
      <c r="AU135" s="18" cm="1">
        <f t="array" ref="AU135">MIN(IF(Données_prix!$C:$C="marche_boussouma",IF(Données_prix!BZ:BZ&gt;0,Données_prix!BZ:BZ)))</f>
        <v>100</v>
      </c>
      <c r="AV135" s="66" t="s">
        <v>2109</v>
      </c>
      <c r="AW135" s="18" cm="1">
        <f t="array" ref="AW135">MIN(IF(Données_prix!$C:$C="marche_boussouma",IF(Données_prix!CB:CB&gt;0,Données_prix!CB:CB)))</f>
        <v>100</v>
      </c>
      <c r="AX135" s="66" t="s">
        <v>2109</v>
      </c>
      <c r="AY135" s="18" cm="1">
        <f t="array" ref="AY135">MIN(IF(Données_prix!$C:$C="marche_boussouma",IF(Données_prix!CD:CD&gt;0,Données_prix!CD:CD)))</f>
        <v>100</v>
      </c>
      <c r="AZ135" s="18" cm="1">
        <f t="array" ref="AZ135">MIN(IF(Données_prix!$C:$C="marche_boussouma",IF(Données_prix!CE:CE&gt;0,Données_prix!CE:CE)))</f>
        <v>1000</v>
      </c>
      <c r="BA135" s="67" t="s">
        <v>2109</v>
      </c>
      <c r="BB135" s="66" t="s">
        <v>2109</v>
      </c>
      <c r="BC135" s="18" cm="1">
        <f t="array" ref="BC135">MIN(IF(Données_prix!$C:$C="marche_boussouma",IF(Données_prix!CH:CH&gt;0,Données_prix!CH:CH)))</f>
        <v>100</v>
      </c>
      <c r="BD135" s="18" cm="1">
        <f t="array" ref="BD135">MIN(IF(Données_prix!$C:$C="marche_boussouma",IF(Données_prix!CI:CI&gt;0,Données_prix!CI:CI)))</f>
        <v>650</v>
      </c>
      <c r="BE135" s="18" cm="1">
        <f t="array" ref="BE135">MIN(IF(Données_prix!$C:$C="marche_boussouma",IF(Données_prix!CJ:CJ&gt;0,Données_prix!CJ:CJ)))</f>
        <v>1000</v>
      </c>
      <c r="BF135" s="18" cm="1">
        <f t="array" ref="BF135">MIN(IF(Données_prix!$C:$C="marche_boussouma",IF(Données_prix!CK:CK&gt;0,Données_prix!CK:CK)))</f>
        <v>500</v>
      </c>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row>
    <row r="136" spans="1:82" ht="17.45">
      <c r="A136" s="18"/>
      <c r="B136" s="18" t="s">
        <v>2110</v>
      </c>
      <c r="C136" s="138">
        <f>D136/3.03</f>
        <v>247.52475247524754</v>
      </c>
      <c r="D136" s="18" cm="1">
        <f t="array" ref="D136">MAX(IF(Données_prix!$C:$C="marche_boussouma",IF(Données_prix!AI:AI&gt;0,Données_prix!AI:AI)))</f>
        <v>750</v>
      </c>
      <c r="E136" s="67" t="s">
        <v>2109</v>
      </c>
      <c r="F136" s="136">
        <f>G136/3.01</f>
        <v>249.16943521594686</v>
      </c>
      <c r="G136" s="18" cm="1">
        <f t="array" ref="G136">MAX(IF(Données_prix!$C:$C="marche_boussouma",IF(Données_prix!AL:AL&gt;0,Données_prix!AL:AL)))</f>
        <v>750</v>
      </c>
      <c r="H136" s="67" t="s">
        <v>2109</v>
      </c>
      <c r="I136" s="136">
        <f t="shared" si="0"/>
        <v>250.83612040133778</v>
      </c>
      <c r="J136" s="18" cm="1">
        <f t="array" ref="J136">MAX(IF(Données_prix!$C:$C="marche_boussouma",IF(Données_prix!AO:AO&gt;0,Données_prix!AO:AO)))</f>
        <v>750</v>
      </c>
      <c r="K136" s="67" t="s">
        <v>2109</v>
      </c>
      <c r="L136" s="125">
        <f>M136/3.01</f>
        <v>365.44850498338872</v>
      </c>
      <c r="M136" s="18" cm="1">
        <f t="array" ref="M136">MAX(IF(Données_prix!$C:$C="marche_boussouma",IF(Données_prix!AR:AR&gt;0,Données_prix!AR:AR)))</f>
        <v>1100</v>
      </c>
      <c r="N136" s="67" t="s">
        <v>2109</v>
      </c>
      <c r="O136" s="118" cm="1">
        <f t="array" ref="O136">MAX(IF(Données_prix!$C:$C="marche_boussouma",IF(Données_prix!AT:AT&gt;0,Données_prix!AT:AT)))</f>
        <v>400</v>
      </c>
      <c r="P136" s="67" t="s">
        <v>2109</v>
      </c>
      <c r="Q136" s="67" t="s">
        <v>2109</v>
      </c>
      <c r="R136" s="18" cm="1">
        <f t="array" ref="R136">MAX(IF(Données_prix!$C:$C="marche_boussouma",IF(Données_prix!AW:AW&gt;0,Données_prix!AW:AW)))</f>
        <v>450</v>
      </c>
      <c r="S136" s="66" t="s">
        <v>2109</v>
      </c>
      <c r="T136" s="66" t="s">
        <v>2109</v>
      </c>
      <c r="U136" s="66" t="s">
        <v>2109</v>
      </c>
      <c r="V136" s="66" t="s">
        <v>2109</v>
      </c>
      <c r="W136" s="67" t="s">
        <v>2109</v>
      </c>
      <c r="X136" s="67" t="s">
        <v>2109</v>
      </c>
      <c r="Y136" s="67" t="s">
        <v>2109</v>
      </c>
      <c r="Z136" s="67" t="s">
        <v>2109</v>
      </c>
      <c r="AA136" s="67" t="s">
        <v>2109</v>
      </c>
      <c r="AB136" s="18" cm="1">
        <f t="array" ref="AB136">MAX(IF(Données_prix!$C:$C="marche_boussouma",IF(Données_prix!BG:BG&gt;0,Données_prix!BG:BG)))</f>
        <v>3000</v>
      </c>
      <c r="AC136" s="18" cm="1">
        <f t="array" ref="AC136">MAX(IF(Données_prix!$C:$C="marche_boussouma",IF(Données_prix!BH:BH&gt;0,Données_prix!BH:BH)))</f>
        <v>2500</v>
      </c>
      <c r="AD136" s="18" cm="1">
        <f t="array" ref="AD136">MAX(IF(Données_prix!$C:$C="marche_boussouma",IF(Données_prix!BI:BI&gt;0,Données_prix!BI:BI)))</f>
        <v>1800</v>
      </c>
      <c r="AE136" s="18" cm="1">
        <f t="array" ref="AE136">MAX(IF(Données_prix!$C:$C="marche_boussouma",IF(Données_prix!BJ:BJ&gt;0,Données_prix!BJ:BJ)))</f>
        <v>3750</v>
      </c>
      <c r="AF136" s="65" cm="1">
        <f t="array" ref="AF136">MAX(IF(Données_prix!$C:$C="marche_boussouma",IF(Données_prix!BK:BK&gt;0,Données_prix!BK:BK)))</f>
        <v>500</v>
      </c>
      <c r="AG136" s="138">
        <f>AH136/3</f>
        <v>333.33333333333331</v>
      </c>
      <c r="AH136" s="18" cm="1">
        <f t="array" ref="AH136">MAX(IF(Données_prix!$C:$C="marche_boussouma",IF(Données_prix!BM:BM&gt;0,Données_prix!BM:BM)))</f>
        <v>1000</v>
      </c>
      <c r="AI136" s="65" cm="1">
        <f t="array" ref="AI136">MAX(IF(Données_prix!$C:$C="marche_boussouma",IF(Données_prix!BN:BN&gt;0,Données_prix!BN:BN)))</f>
        <v>0</v>
      </c>
      <c r="AJ136" s="138">
        <f>AK136/1.94</f>
        <v>567.01030927835052</v>
      </c>
      <c r="AK136" s="18" cm="1">
        <f t="array" ref="AK136">MAX(IF(Données_prix!$C:$C="marche_boussouma",IF(Données_prix!BP:BP&gt;0,Données_prix!BP:BP)))</f>
        <v>1100</v>
      </c>
      <c r="AL136" s="65" cm="1">
        <f t="array" ref="AL136">MAX(IF(Données_prix!$C:$C="marche_boussouma",IF(Données_prix!BQ:BQ&gt;0,Données_prix!BQ:BQ)))</f>
        <v>0</v>
      </c>
      <c r="AM136" s="67" t="s">
        <v>2109</v>
      </c>
      <c r="AN136" s="67" t="s">
        <v>2109</v>
      </c>
      <c r="AO136" s="67" t="s">
        <v>2109</v>
      </c>
      <c r="AP136" s="125">
        <f>AQ136/3.11</f>
        <v>498.39228295819936</v>
      </c>
      <c r="AQ136" s="18" cm="1">
        <f t="array" ref="AQ136">MAX(IF(Données_prix!$C:$C="marche_boussouma",IF(Données_prix!BV:BV&gt;0,Données_prix!BV:BV)))</f>
        <v>1550</v>
      </c>
      <c r="AR136" s="67" t="s">
        <v>2109</v>
      </c>
      <c r="AS136" s="67" t="s">
        <v>2109</v>
      </c>
      <c r="AT136" s="67" t="s">
        <v>2109</v>
      </c>
      <c r="AU136" s="18" cm="1">
        <f t="array" ref="AU136">MAX(IF(Données_prix!$C:$C="marche_boussouma",IF(Données_prix!BZ:BZ&gt;0,Données_prix!BZ:BZ)))</f>
        <v>500</v>
      </c>
      <c r="AV136" s="66" t="s">
        <v>2109</v>
      </c>
      <c r="AW136" s="18" cm="1">
        <f t="array" ref="AW136">MAX(IF(Données_prix!$C:$C="marche_boussouma",IF(Données_prix!CB:CB&gt;0,Données_prix!CB:CB)))</f>
        <v>100</v>
      </c>
      <c r="AX136" s="66" t="s">
        <v>2109</v>
      </c>
      <c r="AY136" s="18" cm="1">
        <f t="array" ref="AY136">MAX(IF(Données_prix!$C:$C="marche_boussouma",IF(Données_prix!CD:CD&gt;0,Données_prix!CD:CD)))</f>
        <v>200</v>
      </c>
      <c r="AZ136" s="18" cm="1">
        <f t="array" ref="AZ136">MAX(IF(Données_prix!$C:$C="marche_boussouma",IF(Données_prix!CE:CE&gt;0,Données_prix!CE:CE)))</f>
        <v>1100</v>
      </c>
      <c r="BA136" s="67" t="s">
        <v>2109</v>
      </c>
      <c r="BB136" s="66" t="s">
        <v>2109</v>
      </c>
      <c r="BC136" s="18" cm="1">
        <f t="array" ref="BC136">MAX(IF(Données_prix!$C:$C="marche_boussouma",IF(Données_prix!CH:CH&gt;0,Données_prix!CH:CH)))</f>
        <v>100</v>
      </c>
      <c r="BD136" s="18" cm="1">
        <f t="array" ref="BD136">MAX(IF(Données_prix!$C:$C="marche_boussouma",IF(Données_prix!CI:CI&gt;0,Données_prix!CI:CI)))</f>
        <v>650</v>
      </c>
      <c r="BE136" s="18" cm="1">
        <f t="array" ref="BE136">MAX(IF(Données_prix!$C:$C="marche_boussouma",IF(Données_prix!CJ:CJ&gt;0,Données_prix!CJ:CJ)))</f>
        <v>1000</v>
      </c>
      <c r="BF136" s="18" cm="1">
        <f t="array" ref="BF136">MAX(IF(Données_prix!$C:$C="marche_boussouma",IF(Données_prix!CK:CK&gt;0,Données_prix!CK:CK)))</f>
        <v>500</v>
      </c>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row>
    <row r="137" spans="1:82" ht="18" thickBot="1">
      <c r="A137" s="18"/>
      <c r="B137" s="96" t="s">
        <v>2111</v>
      </c>
      <c r="C137" s="97">
        <v>4</v>
      </c>
      <c r="D137" s="97">
        <f>COUNTIFS(Données_prix!$C:$C,"marche_boussouma", Données_prix!AI:AI,"&lt;&gt;")</f>
        <v>4</v>
      </c>
      <c r="E137" s="98">
        <f>COUNTIFS(Données_prix!$C:$C,"marche_boussouma", Données_prix!AJ:AJ,"&lt;&gt;")</f>
        <v>0</v>
      </c>
      <c r="F137" s="18">
        <v>4</v>
      </c>
      <c r="G137" s="97">
        <f>COUNTIFS(Données_prix!$C:$C,"marche_boussouma", Données_prix!AL:AL,"&lt;&gt;")</f>
        <v>4</v>
      </c>
      <c r="H137" s="98">
        <f>COUNTIFS(Données_prix!$C:$C,"marche_boussouma", Données_prix!AM:AM,"&lt;&gt;")</f>
        <v>0</v>
      </c>
      <c r="I137" s="97">
        <v>4</v>
      </c>
      <c r="J137" s="97">
        <f>COUNTIFS(Données_prix!$C:$C,"marche_boussouma", Données_prix!AO:AO,"&lt;&gt;")</f>
        <v>4</v>
      </c>
      <c r="K137" s="98">
        <f>COUNTIFS(Données_prix!$C:$C,"marche_boussouma", Données_prix!AP:AP,"&lt;&gt;")</f>
        <v>0</v>
      </c>
      <c r="L137" s="99">
        <v>4</v>
      </c>
      <c r="M137" s="97">
        <f>COUNTIFS(Données_prix!$C:$C,"marche_boussouma", Données_prix!AR:AR,"&lt;&gt;")</f>
        <v>4</v>
      </c>
      <c r="N137" s="98">
        <f>COUNTIFS(Données_prix!$C:$C,"marche_boussouma", Données_prix!AS:AS,"&lt;&gt;")</f>
        <v>0</v>
      </c>
      <c r="O137" s="110">
        <f>COUNTIFS(Données_prix!$C:$C,"marche_boussouma", Données_prix!AT:AT,"&lt;&gt;")</f>
        <v>2</v>
      </c>
      <c r="P137" s="110">
        <f>COUNTIFS(Données_prix!$C:$C,"marche_boussouma", Données_prix!AU:AU,"&lt;&gt;")</f>
        <v>0</v>
      </c>
      <c r="Q137" s="98">
        <f>COUNTIFS(Données_prix!$C:$C,"marche_boussouma", Données_prix!AV:AV,"&lt;&gt;")</f>
        <v>0</v>
      </c>
      <c r="R137" s="97">
        <f>COUNTIFS(Données_prix!$C:$C,"marche_boussouma", Données_prix!AW:AW,"&lt;&gt;")</f>
        <v>4</v>
      </c>
      <c r="S137" s="98">
        <f>COUNTIFS(Données_prix!$C:$C,"marche_boussouma", Données_prix!AX:AX,"&lt;&gt;")</f>
        <v>0</v>
      </c>
      <c r="T137" s="67">
        <v>0</v>
      </c>
      <c r="U137" s="67">
        <v>0</v>
      </c>
      <c r="V137" s="67">
        <v>0</v>
      </c>
      <c r="W137" s="67">
        <v>0</v>
      </c>
      <c r="X137" s="98">
        <f>COUNTIFS(Données_prix!$C:$C,"marche_boussouma", Données_prix!BC:BC,"&lt;&gt;")</f>
        <v>0</v>
      </c>
      <c r="Y137" s="98">
        <f>COUNTIFS(Données_prix!$C:$C,"marche_boussouma", Données_prix!BD:BD,"&lt;&gt;")</f>
        <v>0</v>
      </c>
      <c r="Z137" s="98">
        <f>COUNTIFS(Données_prix!$C:$C,"marche_boussouma", Données_prix!BE:BE,"&lt;&gt;")</f>
        <v>0</v>
      </c>
      <c r="AA137" s="98">
        <f>COUNTIFS(Données_prix!$C:$C,"marche_boussouma", Données_prix!BF:BF,"&lt;&gt;")</f>
        <v>0</v>
      </c>
      <c r="AB137" s="97">
        <f>COUNTIFS(Données_prix!$C:$C,"marche_boussouma", Données_prix!BG:BG,"&lt;&gt;")</f>
        <v>4</v>
      </c>
      <c r="AC137" s="97">
        <f>COUNTIFS(Données_prix!$C:$C,"marche_boussouma", Données_prix!BH:BH,"&lt;&gt;")</f>
        <v>4</v>
      </c>
      <c r="AD137" s="97">
        <f>COUNTIFS(Données_prix!$C:$C,"marche_boussouma", Données_prix!BI:BI,"&lt;&gt;")</f>
        <v>4</v>
      </c>
      <c r="AE137" s="97">
        <f>COUNTIFS(Données_prix!$C:$C,"marche_boussouma", Données_prix!BJ:BJ,"&lt;&gt;")</f>
        <v>4</v>
      </c>
      <c r="AF137" s="98">
        <f>COUNTIFS(Données_prix!$C:$C,"marche_boussouma", Données_prix!BK:BK,"&lt;&gt;")</f>
        <v>2</v>
      </c>
      <c r="AG137" s="96">
        <v>4</v>
      </c>
      <c r="AH137" s="96">
        <f>COUNTIFS(Données_prix!$C:$C,"marche_boussouma", Données_prix!BM:BM,"&lt;&gt;")</f>
        <v>4</v>
      </c>
      <c r="AI137" s="119">
        <f>COUNTIFS(Données_prix!$C:$C,"marche_boussouma", Données_prix!BN:BN,"&lt;&gt;")</f>
        <v>0</v>
      </c>
      <c r="AJ137" s="96">
        <v>5</v>
      </c>
      <c r="AK137" s="96">
        <f>COUNTIFS(Données_prix!$C:$C,"marche_boussouma", Données_prix!BP:BP,"&lt;&gt;")</f>
        <v>4</v>
      </c>
      <c r="AL137" s="119">
        <f>COUNTIFS(Données_prix!$C:$C,"marche_boussouma", Données_prix!BQ:BQ,"&lt;&gt;")</f>
        <v>0</v>
      </c>
      <c r="AM137" s="119">
        <f>COUNTIFS(Données_prix!$C:$C,"marche_boussouma", Données_prix!BR:BR,"&lt;&gt;")</f>
        <v>0</v>
      </c>
      <c r="AN137" s="119">
        <f>COUNTIFS(Données_prix!$C:$C,"marche_boussouma", Données_prix!BS:BS,"&lt;&gt;")</f>
        <v>0</v>
      </c>
      <c r="AO137" s="119">
        <f>COUNTIFS(Données_prix!$C:$C,"marche_boussouma", Données_prix!BT:BT,"&lt;&gt;")</f>
        <v>0</v>
      </c>
      <c r="AP137" s="96">
        <v>4</v>
      </c>
      <c r="AQ137" s="96">
        <f>COUNTIFS(Données_prix!$C:$C,"marche_boussouma", Données_prix!BV:BV,"&lt;&gt;")</f>
        <v>4</v>
      </c>
      <c r="AR137" s="119">
        <f>COUNTIFS(Données_prix!$C:$C,"marche_boussouma", Données_prix!BW:BW,"&lt;&gt;")</f>
        <v>0</v>
      </c>
      <c r="AS137" s="67">
        <v>0</v>
      </c>
      <c r="AT137" s="119">
        <f>COUNTIFS(Données_prix!$C:$C,"marche_boussouma", Données_prix!BY:BY,"&lt;&gt;")</f>
        <v>0</v>
      </c>
      <c r="AU137" s="96">
        <f>COUNTIFS(Données_prix!$C:$C,"marche_boussouma", Données_prix!BZ:BZ,"&lt;&gt;")</f>
        <v>4</v>
      </c>
      <c r="AV137" s="67">
        <v>0</v>
      </c>
      <c r="AW137" s="96">
        <f>COUNTIFS(Données_prix!$C:$C,"marche_boussouma", Données_prix!CB:CB,"&lt;&gt;")</f>
        <v>4</v>
      </c>
      <c r="AX137" s="67">
        <v>0</v>
      </c>
      <c r="AY137" s="96">
        <f>COUNTIFS(Données_prix!$C:$C,"marche_boussouma", Données_prix!CD:CD,"&lt;&gt;")</f>
        <v>4</v>
      </c>
      <c r="AZ137" s="96">
        <f>COUNTIFS(Données_prix!$C:$C,"marche_boussouma", Données_prix!CE:CE,"&lt;&gt;")</f>
        <v>4</v>
      </c>
      <c r="BA137" s="119">
        <f>COUNTIFS(Données_prix!$C:$C,"marche_boussouma", Données_prix!CF:CF,"&lt;&gt;")</f>
        <v>0</v>
      </c>
      <c r="BB137" s="67">
        <v>0</v>
      </c>
      <c r="BC137" s="96">
        <f>COUNTIFS(Données_prix!$C:$C,"marche_boussouma", Données_prix!CH:CH,"&lt;&gt;")</f>
        <v>4</v>
      </c>
      <c r="BD137" s="96">
        <f>COUNTIFS(Données_prix!$C:$C,"marche_boussouma", Données_prix!CI:CI,"&lt;&gt;")</f>
        <v>4</v>
      </c>
      <c r="BE137" s="96">
        <f>COUNTIFS(Données_prix!$C:$C,"marche_boussouma", Données_prix!CJ:CJ,"&lt;&gt;")</f>
        <v>3</v>
      </c>
      <c r="BF137" s="96">
        <f>COUNTIFS(Données_prix!$C:$C,"marche_boussouma", Données_prix!CK:CK,"&lt;&gt;")</f>
        <v>4</v>
      </c>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row>
    <row r="138" spans="1:82" ht="17.45">
      <c r="A138" s="18"/>
      <c r="B138" s="18"/>
      <c r="C138" s="139">
        <f>SUM(C134,F134,I134,L134,O134,R134,Y134)</f>
        <v>1962.9788130759209</v>
      </c>
      <c r="D138" s="18"/>
      <c r="E138" s="18"/>
      <c r="F138" s="18"/>
      <c r="G138" s="18"/>
      <c r="H138" s="18"/>
      <c r="I138" s="18"/>
      <c r="J138" s="18"/>
      <c r="K138" s="18"/>
      <c r="L138" s="140"/>
      <c r="M138" s="141"/>
      <c r="N138" s="141"/>
      <c r="O138" s="140"/>
      <c r="P138" s="140"/>
      <c r="Q138" s="141"/>
      <c r="R138" s="141"/>
      <c r="S138" s="141"/>
      <c r="T138" s="141"/>
      <c r="U138" s="141"/>
      <c r="V138" s="141"/>
      <c r="W138" s="141"/>
      <c r="X138" s="141"/>
      <c r="Y138" s="141"/>
      <c r="Z138" s="141"/>
      <c r="AA138" s="141"/>
      <c r="AB138" s="142">
        <f>SUM(AB134,AC134,AD134)</f>
        <v>7000</v>
      </c>
      <c r="AC138" s="141"/>
      <c r="AD138" s="141"/>
      <c r="AE138" s="142">
        <f>SUM(AE134,AF134)</f>
        <v>3750</v>
      </c>
      <c r="AF138" s="141"/>
      <c r="AG138" s="142">
        <f>SUM(AG134,AJ134,AP134)</f>
        <v>1390.6973403608799</v>
      </c>
      <c r="AH138" s="141" t="s">
        <v>2181</v>
      </c>
      <c r="AI138" s="141"/>
      <c r="AJ138" s="141"/>
      <c r="AK138" s="141"/>
      <c r="AL138" s="141"/>
      <c r="AM138" s="141"/>
      <c r="AN138" s="141"/>
      <c r="AO138" s="141"/>
      <c r="AP138" s="141"/>
      <c r="AQ138" s="141"/>
      <c r="AR138" s="141"/>
      <c r="AS138" s="142">
        <f>SUM(AU134,AW134,AY134)</f>
        <v>400</v>
      </c>
      <c r="AT138" s="141" t="s">
        <v>2182</v>
      </c>
      <c r="AU138" s="141"/>
      <c r="AV138" s="141"/>
      <c r="AW138" s="141"/>
      <c r="AX138" s="141"/>
      <c r="AY138" s="141"/>
      <c r="AZ138" s="142">
        <f>SUM(AZ134,BA134)</f>
        <v>1100</v>
      </c>
      <c r="BA138" s="141"/>
      <c r="BB138" s="141"/>
      <c r="BC138" s="141"/>
      <c r="BD138" s="142">
        <f>SUM(BD134,BF134)</f>
        <v>1150</v>
      </c>
      <c r="BE138" s="141"/>
      <c r="BF138" s="141"/>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row>
    <row r="139" spans="1:82" ht="17.45">
      <c r="A139" s="18"/>
      <c r="B139" s="18"/>
      <c r="C139" s="142">
        <f>SUM(C138,AB134,AC134,AD134,AE134,AF134,AK134,AL14,AN134,AQ134,AU134,AW134,AY134,AZ134,BA134,BD134,BE134,BF134)</f>
        <v>18987.978813075919</v>
      </c>
      <c r="D139" s="18"/>
      <c r="E139" s="18"/>
      <c r="F139" s="18"/>
      <c r="G139" s="18"/>
      <c r="H139" s="18"/>
      <c r="I139" s="18"/>
      <c r="J139" s="18"/>
      <c r="K139" s="18"/>
      <c r="L139" s="58"/>
      <c r="M139" s="18"/>
      <c r="N139" s="18"/>
      <c r="O139" s="58"/>
      <c r="P139" s="5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row>
    <row r="140" spans="1:82" ht="17.45">
      <c r="A140" s="18"/>
      <c r="B140" s="18"/>
      <c r="C140" s="18"/>
      <c r="D140" s="18"/>
      <c r="E140" s="18"/>
      <c r="F140" s="18"/>
      <c r="G140" s="18"/>
      <c r="H140" s="18"/>
      <c r="I140" s="18"/>
      <c r="J140" s="18"/>
      <c r="K140" s="18"/>
      <c r="L140" s="58"/>
      <c r="M140" s="18"/>
      <c r="N140" s="18"/>
      <c r="O140" s="58"/>
      <c r="P140" s="5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row>
    <row r="141" spans="1:82" ht="17.45">
      <c r="A141" s="18"/>
      <c r="B141" s="18"/>
      <c r="C141" s="18"/>
      <c r="D141" s="18"/>
      <c r="E141" s="18"/>
      <c r="F141" s="18"/>
      <c r="G141" s="18"/>
      <c r="H141" s="18"/>
      <c r="I141" s="18"/>
      <c r="J141" s="18"/>
      <c r="K141" s="18"/>
      <c r="L141" s="58"/>
      <c r="M141" s="18"/>
      <c r="N141" s="18"/>
      <c r="O141" s="58"/>
      <c r="P141" s="5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row>
    <row r="142" spans="1:82" ht="17.45">
      <c r="A142" s="18"/>
      <c r="B142" s="18"/>
      <c r="C142" s="18"/>
      <c r="D142" s="18"/>
      <c r="E142" s="18"/>
      <c r="F142" s="18"/>
      <c r="G142" s="18"/>
      <c r="H142" s="18"/>
      <c r="I142" s="18"/>
      <c r="J142" s="18"/>
      <c r="K142" s="18"/>
      <c r="L142" s="58"/>
      <c r="M142" s="18"/>
      <c r="N142" s="18"/>
      <c r="O142" s="58"/>
      <c r="P142" s="5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row>
    <row r="143" spans="1:82" ht="17.45">
      <c r="A143" s="18"/>
      <c r="B143" s="18"/>
      <c r="C143" s="18"/>
      <c r="D143" s="18"/>
      <c r="E143" s="18"/>
      <c r="F143" s="18"/>
      <c r="G143" s="18"/>
      <c r="H143" s="18"/>
      <c r="I143" s="18"/>
      <c r="J143" s="18"/>
      <c r="K143" s="18"/>
      <c r="L143" s="58"/>
      <c r="M143" s="18"/>
      <c r="N143" s="18"/>
      <c r="O143" s="58"/>
      <c r="P143" s="5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row>
    <row r="144" spans="1:82" ht="17.45">
      <c r="A144" s="18"/>
      <c r="B144" s="18"/>
      <c r="C144" s="18"/>
      <c r="D144" s="18"/>
      <c r="E144" s="18"/>
      <c r="F144" s="18"/>
      <c r="G144" s="18"/>
      <c r="H144" s="18"/>
      <c r="I144" s="18"/>
      <c r="J144" s="18"/>
      <c r="K144" s="18"/>
      <c r="L144" s="58"/>
      <c r="M144" s="18"/>
      <c r="N144" s="18"/>
      <c r="O144" s="58"/>
      <c r="P144" s="5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row>
    <row r="145" spans="1:82" ht="17.45">
      <c r="A145" s="18"/>
      <c r="B145" s="18"/>
      <c r="C145" s="18"/>
      <c r="D145" s="18"/>
      <c r="E145" s="18"/>
      <c r="F145" s="18"/>
      <c r="G145" s="18"/>
      <c r="H145" s="18"/>
      <c r="I145" s="18"/>
      <c r="J145" s="18"/>
      <c r="K145" s="18"/>
      <c r="L145" s="58"/>
      <c r="M145" s="18"/>
      <c r="N145" s="18"/>
      <c r="O145" s="58"/>
      <c r="P145" s="5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row>
    <row r="146" spans="1:82" ht="17.45">
      <c r="A146" s="18"/>
      <c r="B146" s="18"/>
      <c r="C146" s="18"/>
      <c r="D146" s="18"/>
      <c r="E146" s="18"/>
      <c r="F146" s="18"/>
      <c r="G146" s="18"/>
      <c r="H146" s="18"/>
      <c r="I146" s="18"/>
      <c r="J146" s="18"/>
      <c r="K146" s="18"/>
      <c r="L146" s="58"/>
      <c r="M146" s="18"/>
      <c r="N146" s="18"/>
      <c r="O146" s="58"/>
      <c r="P146" s="5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row>
    <row r="147" spans="1:82" ht="17.45">
      <c r="A147" s="18"/>
      <c r="B147" s="18"/>
      <c r="C147" s="18"/>
      <c r="D147" s="18"/>
      <c r="E147" s="18"/>
      <c r="F147" s="18"/>
      <c r="G147" s="18"/>
      <c r="H147" s="18"/>
      <c r="I147" s="18"/>
      <c r="J147" s="18"/>
      <c r="K147" s="18"/>
      <c r="L147" s="58"/>
      <c r="M147" s="18"/>
      <c r="N147" s="18"/>
      <c r="O147" s="58"/>
      <c r="P147" s="5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row>
    <row r="148" spans="1:82" ht="17.45">
      <c r="A148" s="18"/>
      <c r="B148" s="18"/>
      <c r="C148" s="18"/>
      <c r="D148" s="18"/>
      <c r="E148" s="18"/>
      <c r="F148" s="18"/>
      <c r="G148" s="18"/>
      <c r="H148" s="18"/>
      <c r="I148" s="18"/>
      <c r="J148" s="18"/>
      <c r="K148" s="18"/>
      <c r="L148" s="58"/>
      <c r="M148" s="18"/>
      <c r="N148" s="18"/>
      <c r="O148" s="58"/>
      <c r="P148" s="5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row>
    <row r="149" spans="1:82" ht="17.45">
      <c r="A149" s="18"/>
      <c r="B149" s="18"/>
      <c r="C149" s="18"/>
      <c r="D149" s="18"/>
      <c r="E149" s="18"/>
      <c r="F149" s="18"/>
      <c r="G149" s="18"/>
      <c r="H149" s="18"/>
      <c r="I149" s="18"/>
      <c r="J149" s="18"/>
      <c r="K149" s="18"/>
      <c r="L149" s="58"/>
      <c r="M149" s="18"/>
      <c r="N149" s="18"/>
      <c r="O149" s="58"/>
      <c r="P149" s="5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row>
    <row r="150" spans="1:82" ht="17.45">
      <c r="A150" s="18"/>
      <c r="B150" s="18"/>
      <c r="C150" s="18"/>
      <c r="D150" s="18"/>
      <c r="E150" s="18"/>
      <c r="F150" s="18"/>
      <c r="G150" s="18"/>
      <c r="H150" s="18"/>
      <c r="I150" s="18"/>
      <c r="J150" s="18"/>
      <c r="K150" s="18"/>
      <c r="L150" s="58"/>
      <c r="M150" s="18"/>
      <c r="N150" s="18"/>
      <c r="O150" s="58"/>
      <c r="P150" s="5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row>
    <row r="151" spans="1:82" ht="17.45">
      <c r="A151" s="18"/>
      <c r="B151" s="18"/>
      <c r="C151" s="18"/>
      <c r="D151" s="18"/>
      <c r="E151" s="18"/>
      <c r="F151" s="18"/>
      <c r="G151" s="18"/>
      <c r="H151" s="18"/>
      <c r="I151" s="18"/>
      <c r="J151" s="18"/>
      <c r="K151" s="18"/>
      <c r="L151" s="58"/>
      <c r="M151" s="18"/>
      <c r="N151" s="18"/>
      <c r="O151" s="58"/>
      <c r="P151" s="5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row>
    <row r="152" spans="1:82" ht="17.45">
      <c r="A152" s="18"/>
      <c r="B152" s="18"/>
      <c r="C152" s="18"/>
      <c r="D152" s="18"/>
      <c r="E152" s="18"/>
      <c r="F152" s="18"/>
      <c r="G152" s="18"/>
      <c r="H152" s="18"/>
      <c r="I152" s="18"/>
      <c r="J152" s="18"/>
      <c r="K152" s="18"/>
      <c r="L152" s="58"/>
      <c r="M152" s="18"/>
      <c r="N152" s="18"/>
      <c r="O152" s="58"/>
      <c r="P152" s="5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row>
    <row r="153" spans="1:82" ht="17.45">
      <c r="A153" s="18"/>
      <c r="B153" s="18"/>
      <c r="C153" s="18"/>
      <c r="D153" s="18"/>
      <c r="E153" s="18"/>
      <c r="F153" s="18"/>
      <c r="G153" s="18"/>
      <c r="H153" s="18"/>
      <c r="I153" s="18"/>
      <c r="J153" s="18"/>
      <c r="K153" s="18"/>
      <c r="L153" s="58"/>
      <c r="M153" s="18"/>
      <c r="N153" s="18"/>
      <c r="O153" s="58"/>
      <c r="P153" s="5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row>
    <row r="154" spans="1:82" ht="17.45">
      <c r="A154" s="18"/>
      <c r="B154" s="18"/>
      <c r="C154" s="18"/>
      <c r="D154" s="18"/>
      <c r="E154" s="18"/>
      <c r="F154" s="18"/>
      <c r="G154" s="18"/>
      <c r="H154" s="18"/>
      <c r="I154" s="18"/>
      <c r="J154" s="18"/>
      <c r="K154" s="18"/>
      <c r="L154" s="58"/>
      <c r="M154" s="18"/>
      <c r="N154" s="18"/>
      <c r="O154" s="58"/>
      <c r="P154" s="5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row>
    <row r="155" spans="1:82" ht="17.45">
      <c r="A155" s="18"/>
      <c r="B155" s="18"/>
      <c r="C155" s="18"/>
      <c r="D155" s="18"/>
      <c r="E155" s="18"/>
      <c r="F155" s="18"/>
      <c r="G155" s="18"/>
      <c r="H155" s="18"/>
      <c r="I155" s="18"/>
      <c r="J155" s="18"/>
      <c r="K155" s="18"/>
      <c r="L155" s="58"/>
      <c r="M155" s="18"/>
      <c r="N155" s="18"/>
      <c r="O155" s="58"/>
      <c r="P155" s="5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row>
    <row r="156" spans="1:82" ht="17.45">
      <c r="A156" s="18"/>
      <c r="B156" s="18"/>
      <c r="C156" s="18"/>
      <c r="D156" s="18"/>
      <c r="E156" s="18"/>
      <c r="F156" s="18"/>
      <c r="G156" s="18"/>
      <c r="H156" s="18"/>
      <c r="I156" s="18"/>
      <c r="J156" s="18"/>
      <c r="K156" s="18"/>
      <c r="L156" s="58"/>
      <c r="M156" s="18"/>
      <c r="N156" s="18"/>
      <c r="O156" s="58"/>
      <c r="P156" s="5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row>
    <row r="157" spans="1:82" ht="17.45">
      <c r="A157" s="18"/>
      <c r="B157" s="18"/>
      <c r="C157" s="18"/>
      <c r="D157" s="18"/>
      <c r="E157" s="18"/>
      <c r="F157" s="18"/>
      <c r="G157" s="18"/>
      <c r="H157" s="18"/>
      <c r="I157" s="18"/>
      <c r="J157" s="18"/>
      <c r="K157" s="18"/>
      <c r="L157" s="58"/>
      <c r="M157" s="18"/>
      <c r="N157" s="18"/>
      <c r="O157" s="58"/>
      <c r="P157" s="5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row>
    <row r="158" spans="1:82" ht="17.45">
      <c r="A158" s="18"/>
      <c r="B158" s="18"/>
      <c r="C158" s="18"/>
      <c r="D158" s="18"/>
      <c r="E158" s="18"/>
      <c r="F158" s="18"/>
      <c r="G158" s="18"/>
      <c r="H158" s="18"/>
      <c r="I158" s="18"/>
      <c r="J158" s="18"/>
      <c r="K158" s="18"/>
      <c r="L158" s="58"/>
      <c r="M158" s="18"/>
      <c r="N158" s="18"/>
      <c r="O158" s="58"/>
      <c r="P158" s="5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row>
    <row r="159" spans="1:82" ht="17.45">
      <c r="A159" s="18"/>
      <c r="B159" s="18"/>
      <c r="C159" s="18"/>
      <c r="D159" s="18"/>
      <c r="E159" s="18"/>
      <c r="F159" s="18"/>
      <c r="G159" s="18"/>
      <c r="H159" s="18"/>
      <c r="I159" s="18"/>
      <c r="J159" s="18"/>
      <c r="K159" s="18"/>
      <c r="L159" s="58"/>
      <c r="M159" s="18"/>
      <c r="N159" s="18"/>
      <c r="O159" s="58"/>
      <c r="P159" s="5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row>
    <row r="160" spans="1:82" ht="17.45">
      <c r="A160" s="18"/>
      <c r="B160" s="18"/>
      <c r="C160" s="18"/>
      <c r="D160" s="18"/>
      <c r="E160" s="18"/>
      <c r="F160" s="18"/>
      <c r="G160" s="18"/>
      <c r="H160" s="18"/>
      <c r="I160" s="18"/>
      <c r="J160" s="18"/>
      <c r="K160" s="18"/>
      <c r="L160" s="58"/>
      <c r="M160" s="18"/>
      <c r="N160" s="18"/>
      <c r="O160" s="58"/>
      <c r="P160" s="5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row>
    <row r="161" spans="1:82" ht="17.45">
      <c r="A161" s="18"/>
      <c r="B161" s="18"/>
      <c r="C161" s="18"/>
      <c r="D161" s="18"/>
      <c r="E161" s="18"/>
      <c r="F161" s="18"/>
      <c r="G161" s="18"/>
      <c r="H161" s="18"/>
      <c r="I161" s="18"/>
      <c r="J161" s="18"/>
      <c r="K161" s="18"/>
      <c r="L161" s="58"/>
      <c r="M161" s="18"/>
      <c r="N161" s="18"/>
      <c r="O161" s="58"/>
      <c r="P161" s="5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row>
    <row r="162" spans="1:82" ht="17.45">
      <c r="A162" s="18"/>
      <c r="B162" s="18"/>
      <c r="C162" s="18"/>
      <c r="D162" s="18"/>
      <c r="E162" s="18"/>
      <c r="F162" s="18"/>
      <c r="G162" s="18"/>
      <c r="H162" s="18"/>
      <c r="I162" s="18"/>
      <c r="J162" s="18"/>
      <c r="K162" s="18"/>
      <c r="L162" s="58"/>
      <c r="M162" s="18"/>
      <c r="N162" s="18"/>
      <c r="O162" s="58"/>
      <c r="P162" s="5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row>
    <row r="163" spans="1:82" ht="17.45">
      <c r="A163" s="18"/>
      <c r="B163" s="18"/>
      <c r="C163" s="18"/>
      <c r="D163" s="18"/>
      <c r="E163" s="18"/>
      <c r="F163" s="18"/>
      <c r="G163" s="18"/>
      <c r="H163" s="18"/>
      <c r="I163" s="18"/>
      <c r="J163" s="18"/>
      <c r="K163" s="18"/>
      <c r="L163" s="58"/>
      <c r="M163" s="18"/>
      <c r="N163" s="18"/>
      <c r="O163" s="58"/>
      <c r="P163" s="5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row>
    <row r="164" spans="1:82" ht="17.45">
      <c r="A164" s="18"/>
      <c r="B164" s="18"/>
      <c r="C164" s="18"/>
      <c r="D164" s="18"/>
      <c r="E164" s="18"/>
      <c r="F164" s="18"/>
      <c r="G164" s="18"/>
      <c r="H164" s="18"/>
      <c r="I164" s="18"/>
      <c r="J164" s="18"/>
      <c r="K164" s="18"/>
      <c r="L164" s="58"/>
      <c r="M164" s="18"/>
      <c r="N164" s="18"/>
      <c r="O164" s="58"/>
      <c r="P164" s="5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row>
    <row r="165" spans="1:82" ht="17.45">
      <c r="A165" s="18"/>
      <c r="B165" s="18"/>
      <c r="C165" s="18"/>
      <c r="D165" s="18"/>
      <c r="E165" s="18"/>
      <c r="F165" s="18"/>
      <c r="G165" s="18"/>
      <c r="H165" s="18"/>
      <c r="I165" s="18"/>
      <c r="J165" s="18"/>
      <c r="K165" s="18"/>
      <c r="L165" s="58"/>
      <c r="M165" s="18"/>
      <c r="N165" s="18"/>
      <c r="O165" s="58"/>
      <c r="P165" s="5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row>
    <row r="166" spans="1:82" ht="17.45">
      <c r="A166" s="18"/>
      <c r="B166" s="18"/>
      <c r="C166" s="18"/>
      <c r="D166" s="18"/>
      <c r="E166" s="18"/>
      <c r="F166" s="18"/>
      <c r="G166" s="18"/>
      <c r="H166" s="18"/>
      <c r="I166" s="18"/>
      <c r="J166" s="18"/>
      <c r="K166" s="18"/>
      <c r="L166" s="58"/>
      <c r="M166" s="18"/>
      <c r="N166" s="18"/>
      <c r="O166" s="58"/>
      <c r="P166" s="5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row>
    <row r="167" spans="1:82" ht="17.45">
      <c r="A167" s="18"/>
      <c r="B167" s="18"/>
      <c r="C167" s="18"/>
      <c r="D167" s="18"/>
      <c r="E167" s="18"/>
      <c r="F167" s="18"/>
      <c r="G167" s="18"/>
      <c r="H167" s="18"/>
      <c r="I167" s="18"/>
      <c r="J167" s="18"/>
      <c r="K167" s="18"/>
      <c r="L167" s="58"/>
      <c r="M167" s="18"/>
      <c r="N167" s="18"/>
      <c r="O167" s="58"/>
      <c r="P167" s="5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row>
  </sheetData>
  <mergeCells count="2">
    <mergeCell ref="A3:E3"/>
    <mergeCell ref="A6:K6"/>
  </mergeCells>
  <phoneticPr fontId="2" type="noConversion"/>
  <conditionalFormatting sqref="B28">
    <cfRule type="colorScale" priority="10">
      <colorScale>
        <cfvo type="min"/>
        <cfvo type="max"/>
        <color rgb="FF63BE7B"/>
        <color rgb="FFFCFCFF"/>
      </colorScale>
    </cfRule>
  </conditionalFormatting>
  <conditionalFormatting sqref="B74">
    <cfRule type="colorScale" priority="5">
      <colorScale>
        <cfvo type="min"/>
        <cfvo type="max"/>
        <color rgb="FF63BE7B"/>
        <color rgb="FFFCFCFF"/>
      </colorScale>
    </cfRule>
  </conditionalFormatting>
  <conditionalFormatting sqref="B83">
    <cfRule type="colorScale" priority="4">
      <colorScale>
        <cfvo type="min"/>
        <cfvo type="max"/>
        <color rgb="FF63BE7B"/>
        <color rgb="FFFCFCFF"/>
      </colorScale>
    </cfRule>
  </conditionalFormatting>
  <conditionalFormatting sqref="B92">
    <cfRule type="colorScale" priority="3">
      <colorScale>
        <cfvo type="min"/>
        <cfvo type="max"/>
        <color rgb="FF63BE7B"/>
        <color rgb="FFFCFCFF"/>
      </colorScale>
    </cfRule>
  </conditionalFormatting>
  <conditionalFormatting sqref="B101">
    <cfRule type="colorScale" priority="2">
      <colorScale>
        <cfvo type="min"/>
        <cfvo type="max"/>
        <color rgb="FF63BE7B"/>
        <color rgb="FFFCFCFF"/>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2F6-690A-4280-9BB4-9A181066A1F3}">
  <sheetPr>
    <tabColor rgb="FFFCDEDC"/>
  </sheetPr>
  <dimension ref="A3:QN101"/>
  <sheetViews>
    <sheetView zoomScale="80" zoomScaleNormal="80" workbookViewId="0">
      <pane xSplit="1" ySplit="11" topLeftCell="E96" activePane="bottomRight" state="frozen"/>
      <selection pane="bottomRight" activeCell="I108" sqref="I108"/>
      <selection pane="bottomLeft" activeCell="A12" sqref="A12"/>
      <selection pane="topRight" activeCell="B1" sqref="B1"/>
    </sheetView>
  </sheetViews>
  <sheetFormatPr defaultColWidth="11.42578125" defaultRowHeight="17.45"/>
  <cols>
    <col min="1" max="1" width="14.85546875" style="18" customWidth="1"/>
    <col min="2" max="2" width="49.28515625" style="18" customWidth="1"/>
    <col min="3" max="3" width="15.140625" style="18" customWidth="1"/>
    <col min="4" max="4" width="11.5703125" style="18" bestFit="1" customWidth="1"/>
    <col min="5" max="5" width="26.42578125" style="18" customWidth="1"/>
    <col min="6" max="6" width="16.28515625" style="18" customWidth="1"/>
    <col min="7" max="7" width="16.85546875" style="18" bestFit="1" customWidth="1"/>
    <col min="8" max="8" width="14.42578125" style="18" customWidth="1"/>
    <col min="9" max="9" width="17.28515625" style="18" bestFit="1" customWidth="1"/>
    <col min="10" max="11" width="11.5703125" style="18" bestFit="1" customWidth="1"/>
    <col min="12" max="12" width="13.5703125" style="18" bestFit="1" customWidth="1"/>
    <col min="13" max="13" width="18.28515625" style="18" bestFit="1" customWidth="1"/>
    <col min="14" max="14" width="15.85546875" style="18" bestFit="1" customWidth="1"/>
    <col min="15" max="15" width="18.5703125" style="18" bestFit="1" customWidth="1"/>
    <col min="16" max="16" width="19.5703125" style="18" bestFit="1" customWidth="1"/>
    <col min="17" max="17" width="14.28515625" style="18" bestFit="1" customWidth="1"/>
    <col min="18" max="18" width="16.5703125" style="18" bestFit="1" customWidth="1"/>
    <col min="19" max="19" width="21.5703125" style="18" bestFit="1" customWidth="1"/>
    <col min="20" max="20" width="17.85546875" style="18" bestFit="1" customWidth="1"/>
    <col min="21" max="21" width="16.85546875" style="18" bestFit="1" customWidth="1"/>
    <col min="22" max="22" width="15.85546875" style="18" bestFit="1" customWidth="1"/>
    <col min="23" max="23" width="14.5703125" style="18" customWidth="1"/>
    <col min="24" max="24" width="11.5703125" style="18" bestFit="1" customWidth="1"/>
    <col min="25" max="26" width="12.42578125" style="18" bestFit="1" customWidth="1"/>
    <col min="27" max="27" width="14.85546875" style="18" bestFit="1" customWidth="1"/>
    <col min="28" max="41" width="11.5703125" style="18" bestFit="1" customWidth="1"/>
    <col min="42" max="42" width="17.28515625" style="18" bestFit="1" customWidth="1"/>
    <col min="43" max="43" width="18.7109375" style="18" bestFit="1" customWidth="1"/>
    <col min="44" max="44" width="14.85546875" style="18" bestFit="1" customWidth="1"/>
    <col min="45" max="45" width="11.42578125" style="18"/>
    <col min="46" max="47" width="11.5703125" style="18" bestFit="1" customWidth="1"/>
    <col min="48" max="48" width="11.42578125" style="18"/>
    <col min="49" max="58" width="11.5703125" style="18" bestFit="1" customWidth="1"/>
    <col min="59" max="16384" width="11.42578125" style="18"/>
  </cols>
  <sheetData>
    <row r="3" spans="1:456" ht="45.75" customHeight="1">
      <c r="A3" s="271" t="s">
        <v>2183</v>
      </c>
      <c r="B3" s="271"/>
      <c r="C3" s="271"/>
      <c r="D3" s="271"/>
      <c r="E3" s="271"/>
      <c r="F3" s="271"/>
      <c r="G3" s="271"/>
      <c r="L3" s="58"/>
      <c r="O3" s="58"/>
      <c r="P3" s="58"/>
    </row>
    <row r="4" spans="1:456" ht="14.45" customHeight="1">
      <c r="A4" s="270"/>
      <c r="B4" s="270"/>
      <c r="C4" s="270"/>
      <c r="D4" s="270"/>
      <c r="E4" s="270"/>
      <c r="F4" s="270"/>
      <c r="G4" s="270"/>
      <c r="H4" s="270"/>
      <c r="I4" s="270"/>
      <c r="J4" s="270"/>
      <c r="K4" s="270"/>
      <c r="L4" s="58"/>
      <c r="O4" s="58"/>
      <c r="P4" s="58"/>
    </row>
    <row r="5" spans="1:456" ht="14.45" customHeight="1">
      <c r="A5" s="2"/>
      <c r="B5" s="2"/>
      <c r="C5" s="59"/>
      <c r="D5" s="2"/>
      <c r="E5" s="2"/>
      <c r="F5" s="2"/>
      <c r="G5" s="2"/>
      <c r="H5" s="2"/>
      <c r="I5" s="2"/>
      <c r="J5" s="2"/>
      <c r="K5" s="2"/>
      <c r="L5" s="58"/>
      <c r="O5" s="58"/>
      <c r="P5" s="58"/>
    </row>
    <row r="6" spans="1:456" ht="14.45" customHeight="1">
      <c r="A6" s="2"/>
      <c r="B6" s="2"/>
      <c r="C6" s="2"/>
      <c r="D6" s="2"/>
      <c r="E6" s="2"/>
      <c r="F6" s="2"/>
      <c r="G6" s="2"/>
      <c r="H6" s="2"/>
      <c r="I6" s="2"/>
      <c r="J6" s="2"/>
      <c r="K6" s="2"/>
      <c r="L6" s="58"/>
      <c r="O6" s="58"/>
      <c r="P6" s="58"/>
    </row>
    <row r="8" spans="1:456">
      <c r="A8" s="60" t="s">
        <v>2076</v>
      </c>
      <c r="B8" s="60"/>
      <c r="C8" s="60"/>
    </row>
    <row r="10" spans="1:456" s="63" customFormat="1">
      <c r="A10" s="31"/>
      <c r="B10" s="31"/>
      <c r="C10" s="31" t="s">
        <v>2077</v>
      </c>
      <c r="D10" s="31" t="s">
        <v>2078</v>
      </c>
      <c r="E10" s="31" t="s">
        <v>2079</v>
      </c>
      <c r="F10" s="31" t="s">
        <v>2080</v>
      </c>
      <c r="G10" s="31" t="s">
        <v>2081</v>
      </c>
      <c r="H10" s="31" t="s">
        <v>2082</v>
      </c>
      <c r="I10" s="31" t="s">
        <v>2083</v>
      </c>
      <c r="J10" s="31" t="s">
        <v>2084</v>
      </c>
      <c r="K10" s="31" t="s">
        <v>2085</v>
      </c>
      <c r="L10" s="31" t="s">
        <v>2086</v>
      </c>
      <c r="M10" s="31" t="s">
        <v>2087</v>
      </c>
      <c r="N10" s="31" t="s">
        <v>2088</v>
      </c>
      <c r="O10" s="31" t="s">
        <v>2089</v>
      </c>
      <c r="P10" s="31" t="s">
        <v>2090</v>
      </c>
      <c r="Q10" s="31" t="s">
        <v>2091</v>
      </c>
      <c r="R10" s="31" t="s">
        <v>2092</v>
      </c>
      <c r="S10" s="31" t="s">
        <v>2093</v>
      </c>
      <c r="T10" s="31" t="s">
        <v>2094</v>
      </c>
      <c r="U10" s="31" t="s">
        <v>2095</v>
      </c>
      <c r="V10" s="31" t="s">
        <v>2096</v>
      </c>
      <c r="W10" s="31" t="s">
        <v>2097</v>
      </c>
      <c r="X10" s="31" t="s">
        <v>2098</v>
      </c>
      <c r="Y10" s="31" t="s">
        <v>2099</v>
      </c>
      <c r="Z10" s="31" t="s">
        <v>2100</v>
      </c>
      <c r="AA10" s="31" t="s">
        <v>2101</v>
      </c>
      <c r="AB10" s="31" t="s">
        <v>2102</v>
      </c>
      <c r="AC10" s="31" t="s">
        <v>2103</v>
      </c>
      <c r="AD10" s="31" t="s">
        <v>2104</v>
      </c>
      <c r="AE10" s="61" t="s">
        <v>2105</v>
      </c>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62"/>
    </row>
    <row r="11" spans="1:456">
      <c r="A11" s="25" t="s">
        <v>2106</v>
      </c>
      <c r="N11" s="64"/>
    </row>
    <row r="13" spans="1:456">
      <c r="N13" s="64"/>
    </row>
    <row r="14" spans="1:456">
      <c r="B14" s="18" t="s">
        <v>2184</v>
      </c>
      <c r="C14" s="18">
        <v>1000</v>
      </c>
      <c r="D14" s="65">
        <v>700</v>
      </c>
      <c r="E14" s="65">
        <v>1750</v>
      </c>
      <c r="F14" s="18">
        <v>450</v>
      </c>
      <c r="G14" s="18">
        <v>250</v>
      </c>
      <c r="H14" s="18">
        <v>4750</v>
      </c>
      <c r="I14" s="18">
        <v>6000</v>
      </c>
      <c r="J14" s="18">
        <v>1500</v>
      </c>
      <c r="K14" s="18">
        <v>2000</v>
      </c>
      <c r="L14" s="18">
        <v>4500</v>
      </c>
      <c r="M14" s="18">
        <v>100</v>
      </c>
      <c r="N14" s="66" t="s">
        <v>2109</v>
      </c>
      <c r="O14" s="18">
        <v>26750</v>
      </c>
      <c r="P14" s="18">
        <v>27500</v>
      </c>
      <c r="Q14" s="18">
        <v>5000</v>
      </c>
      <c r="R14" s="18">
        <v>3500</v>
      </c>
      <c r="S14" s="18">
        <v>1500</v>
      </c>
      <c r="T14" s="18">
        <v>100</v>
      </c>
      <c r="U14" s="18">
        <v>550</v>
      </c>
      <c r="V14" s="18">
        <v>750</v>
      </c>
      <c r="W14" s="18">
        <v>1000</v>
      </c>
      <c r="X14" s="18">
        <v>2000</v>
      </c>
      <c r="Y14" s="18">
        <v>3000</v>
      </c>
      <c r="Z14" s="18">
        <v>2250</v>
      </c>
      <c r="AA14" s="18">
        <v>3000</v>
      </c>
      <c r="AB14" s="18">
        <v>1500</v>
      </c>
      <c r="AC14" s="18">
        <v>2250</v>
      </c>
      <c r="AD14" s="18">
        <v>250</v>
      </c>
      <c r="AE14" s="18">
        <v>200</v>
      </c>
    </row>
    <row r="15" spans="1:456">
      <c r="B15" s="18" t="s">
        <v>2185</v>
      </c>
      <c r="C15" s="18">
        <v>1000</v>
      </c>
      <c r="D15" s="67" t="s">
        <v>2109</v>
      </c>
      <c r="E15" s="67" t="s">
        <v>2109</v>
      </c>
      <c r="F15" s="18">
        <v>450</v>
      </c>
      <c r="G15" s="18">
        <v>275</v>
      </c>
      <c r="H15" s="18">
        <v>5000</v>
      </c>
      <c r="I15" s="18">
        <v>9000</v>
      </c>
      <c r="J15" s="18">
        <v>1125</v>
      </c>
      <c r="K15" s="18">
        <v>2000</v>
      </c>
      <c r="L15" s="18">
        <v>4500</v>
      </c>
      <c r="M15" s="18">
        <v>100</v>
      </c>
      <c r="N15" s="66" t="s">
        <v>2109</v>
      </c>
      <c r="O15" s="18">
        <v>31000</v>
      </c>
      <c r="P15" s="18">
        <v>37500</v>
      </c>
      <c r="Q15" s="18">
        <v>7500</v>
      </c>
      <c r="R15" s="18">
        <v>5250</v>
      </c>
      <c r="S15" s="18">
        <v>400</v>
      </c>
      <c r="T15" s="18">
        <v>125</v>
      </c>
      <c r="U15" s="18">
        <v>550</v>
      </c>
      <c r="V15" s="18">
        <v>775</v>
      </c>
      <c r="W15" s="18">
        <v>1150</v>
      </c>
      <c r="X15" s="18">
        <v>2000</v>
      </c>
      <c r="Y15" s="18">
        <v>3000</v>
      </c>
      <c r="Z15" s="18">
        <v>2500</v>
      </c>
      <c r="AA15" s="18">
        <v>3000</v>
      </c>
      <c r="AB15" s="18">
        <v>1500</v>
      </c>
      <c r="AC15" s="18">
        <v>2250</v>
      </c>
      <c r="AD15" s="18">
        <v>250</v>
      </c>
      <c r="AE15" s="18">
        <v>350</v>
      </c>
    </row>
    <row r="16" spans="1:456">
      <c r="B16" s="18" t="s">
        <v>2186</v>
      </c>
      <c r="C16" s="18">
        <v>1000</v>
      </c>
      <c r="D16" s="67" t="s">
        <v>2109</v>
      </c>
      <c r="E16" s="67" t="s">
        <v>2109</v>
      </c>
      <c r="F16" s="18">
        <v>450</v>
      </c>
      <c r="G16" s="18">
        <v>300</v>
      </c>
      <c r="H16" s="18">
        <v>5000</v>
      </c>
      <c r="I16" s="18">
        <v>9000</v>
      </c>
      <c r="J16" s="18">
        <v>1000</v>
      </c>
      <c r="K16" s="18">
        <v>1750</v>
      </c>
      <c r="L16" s="18">
        <v>5000</v>
      </c>
      <c r="M16" s="18">
        <v>100</v>
      </c>
      <c r="N16" s="66" t="s">
        <v>2109</v>
      </c>
      <c r="O16" s="18">
        <v>28500</v>
      </c>
      <c r="P16" s="18">
        <v>37000</v>
      </c>
      <c r="Q16" s="18">
        <v>7000</v>
      </c>
      <c r="R16" s="18">
        <v>5500</v>
      </c>
      <c r="S16" s="18">
        <v>400</v>
      </c>
      <c r="T16" s="18">
        <v>125</v>
      </c>
      <c r="U16" s="18">
        <v>600</v>
      </c>
      <c r="V16" s="18">
        <v>750</v>
      </c>
      <c r="W16" s="18">
        <v>1200</v>
      </c>
      <c r="X16" s="18">
        <v>2250</v>
      </c>
      <c r="Y16" s="18">
        <v>3000</v>
      </c>
      <c r="Z16" s="18">
        <v>2500</v>
      </c>
      <c r="AA16" s="18">
        <v>1750</v>
      </c>
      <c r="AB16" s="18">
        <v>1500</v>
      </c>
      <c r="AC16" s="18">
        <v>2250</v>
      </c>
      <c r="AD16" s="18">
        <v>250</v>
      </c>
      <c r="AE16" s="18">
        <v>500</v>
      </c>
    </row>
    <row r="17" spans="1:31">
      <c r="B17" s="18" t="s">
        <v>2187</v>
      </c>
      <c r="C17" s="18" cm="1">
        <f t="array" ref="C17">MEDIAN(IF(Données_prix!$C:$C="marche_dedougou",IF(Données_prix!F:F&gt;0,Données_prix!F:F)))</f>
        <v>1150</v>
      </c>
      <c r="D17" s="67" t="s">
        <v>2109</v>
      </c>
      <c r="E17" s="67" t="s">
        <v>2109</v>
      </c>
      <c r="F17" s="18" cm="1">
        <f t="array" ref="F17">MEDIAN(IF(Données_prix!$C:$C="marche_dedougou",IF(Données_prix!I:I&gt;0,Données_prix!I:I)))</f>
        <v>500</v>
      </c>
      <c r="G17" s="18" cm="1">
        <f t="array" ref="G17">MEDIAN(IF(Données_prix!$C:$C="marche_dedougou",IF(Données_prix!J:J&gt;0,Données_prix!J:J)))</f>
        <v>325</v>
      </c>
      <c r="H17" s="18" cm="1">
        <f t="array" ref="H17">MEDIAN(IF(Données_prix!$C:$C="marche_dedougou",IF(Données_prix!K:K&gt;0,Données_prix!K:K)))</f>
        <v>5000</v>
      </c>
      <c r="I17" s="67" t="s">
        <v>2109</v>
      </c>
      <c r="J17" s="18" cm="1">
        <f t="array" ref="J17">MEDIAN(IF(Données_prix!$C:$C="marche_dedougou",IF(Données_prix!M:M&gt;0,Données_prix!M:M)))</f>
        <v>1375</v>
      </c>
      <c r="K17" s="18" cm="1">
        <f t="array" ref="K17">MEDIAN(IF(Données_prix!$C:$C="marche_dedougou",IF(Données_prix!N:N&gt;0,Données_prix!N:N)))</f>
        <v>2000</v>
      </c>
      <c r="L17" s="68" cm="1">
        <f t="array" ref="L17">MEDIAN(IF(Données_prix!$C:$C="marche_dedougou",IF(Données_prix!O:O&gt;0,Données_prix!O:O)))</f>
        <v>5000</v>
      </c>
      <c r="M17" s="18" cm="1">
        <f t="array" ref="M17">MEDIAN(IF(Données_prix!$C:$C="marche_dedougou",IF(Données_prix!P:P&gt;0,Données_prix!P:P)))</f>
        <v>100</v>
      </c>
      <c r="N17" s="66" t="s">
        <v>2109</v>
      </c>
      <c r="O17" s="68" cm="1">
        <f t="array" ref="O17">MEDIAN(IF(Données_prix!$C:$C="marche_dedougou",IF(Données_prix!R:R&gt;0,Données_prix!R:R)))</f>
        <v>32500</v>
      </c>
      <c r="P17" s="68" cm="1">
        <f t="array" ref="P17">MEDIAN(IF(Données_prix!$C:$C="marche_dedougou",IF(Données_prix!S:S&gt;0,Données_prix!S:S)))</f>
        <v>37500</v>
      </c>
      <c r="Q17" s="18" cm="1">
        <f t="array" ref="Q17">MEDIAN(IF(Données_prix!$C:$C="marche_dedougou",IF(Données_prix!T:T&gt;0,Données_prix!T:T)))</f>
        <v>7500</v>
      </c>
      <c r="R17" s="18" cm="1">
        <f t="array" ref="R17">MEDIAN(IF(Données_prix!$C:$C="marche_dedougou",IF(Données_prix!U:U&gt;0,Données_prix!U:U)))</f>
        <v>5500</v>
      </c>
      <c r="S17" s="18" cm="1">
        <f t="array" ref="S17">MEDIAN(IF(Données_prix!$C:$C="marche_dedougou",IF(Données_prix!V:V&gt;0,Données_prix!V:V)))</f>
        <v>400</v>
      </c>
      <c r="T17" s="18" cm="1">
        <f t="array" ref="T17">MEDIAN(IF(Données_prix!$C:$C="marche_dedougou",IF(Données_prix!W:W&gt;0,Données_prix!W:W)))</f>
        <v>125</v>
      </c>
      <c r="U17" s="18" cm="1">
        <f t="array" ref="U17">MEDIAN(IF(Données_prix!$C:$C="marche_dedougou",IF(Données_prix!X:X&gt;0,Données_prix!X:X)))</f>
        <v>625</v>
      </c>
      <c r="V17" s="18" cm="1">
        <f t="array" ref="V17">MEDIAN(IF(Données_prix!$C:$C="marche_dedougou",IF(Données_prix!Y:Y&gt;0,Données_prix!Y:Y)))</f>
        <v>800</v>
      </c>
      <c r="W17" s="18" cm="1">
        <f t="array" ref="W17">MEDIAN(IF(Données_prix!$C:$C="marche_dedougou",IF(Données_prix!Z:Z&gt;0,Données_prix!Z:Z)))</f>
        <v>1300</v>
      </c>
      <c r="X17" s="65" cm="1">
        <f t="array" ref="X17">MEDIAN(IF(Données_prix!$C:$C="marche_dedougou",IF(Données_prix!AA:AA&gt;0,Données_prix!AA:AA)))</f>
        <v>2125</v>
      </c>
      <c r="Y17" s="18" cm="1">
        <f t="array" ref="Y17">MEDIAN(IF(Données_prix!$C:$C="marche_dedougou",IF(Données_prix!AB:AB&gt;0,Données_prix!AB:AB)))</f>
        <v>3000</v>
      </c>
      <c r="Z17" s="65" cm="1">
        <f t="array" ref="Z17">MEDIAN(IF(Données_prix!$C:$C="marche_dedougou",IF(Données_prix!AC:AC&gt;0,Données_prix!AC:AC)))</f>
        <v>3500</v>
      </c>
      <c r="AA17" s="67" t="s">
        <v>2109</v>
      </c>
      <c r="AB17" s="18" cm="1">
        <f t="array" ref="AB17">MEDIAN(IF(Données_prix!$C:$C="marche_dedougou",IF(Données_prix!AE:AE&gt;0,Données_prix!AE:AE)))</f>
        <v>1250</v>
      </c>
      <c r="AC17" s="18" cm="1">
        <f t="array" ref="AC17">MEDIAN(IF(Données_prix!$C:$C="marche_dedougou",IF(Données_prix!AF:AF&gt;0,Données_prix!AF:AF)))</f>
        <v>2625</v>
      </c>
      <c r="AD17" s="18" cm="1">
        <f t="array" ref="AD17">MEDIAN(IF(Données_prix!$C:$C="marche_dedougou",IF(Données_prix!AG:AG&gt;0,Données_prix!AG:AG)))</f>
        <v>250</v>
      </c>
      <c r="AE17" s="18" cm="1">
        <f t="array" ref="AE17">MEDIAN(IF(Données_prix!$C:$C="marche_dedougou",IF(Données_prix!CL:CL&gt;0,Données_prix!CL:CL)))</f>
        <v>200</v>
      </c>
    </row>
    <row r="18" spans="1:31">
      <c r="B18" s="18" t="s">
        <v>2188</v>
      </c>
      <c r="C18" s="67" t="s">
        <v>2109</v>
      </c>
      <c r="D18" s="67" t="s">
        <v>2109</v>
      </c>
      <c r="E18" s="67" t="s">
        <v>2109</v>
      </c>
      <c r="F18" s="67" t="s">
        <v>2109</v>
      </c>
      <c r="G18" s="67" t="s">
        <v>2109</v>
      </c>
      <c r="H18" s="18">
        <v>5000</v>
      </c>
      <c r="I18" s="67" t="s">
        <v>2109</v>
      </c>
      <c r="J18" s="67" t="s">
        <v>2109</v>
      </c>
      <c r="K18" s="67" t="s">
        <v>2109</v>
      </c>
      <c r="L18" s="67" t="s">
        <v>2109</v>
      </c>
      <c r="M18" s="18">
        <v>100</v>
      </c>
      <c r="N18" s="66" t="s">
        <v>2109</v>
      </c>
      <c r="O18" s="68">
        <v>32500</v>
      </c>
      <c r="P18" s="68" cm="1">
        <f t="array" ref="P18">MEDIAN(IF(Données_prix!$C:$C="marche_dedougou",IF(Données_prix!S:S&gt;0,Données_prix!S:S)))</f>
        <v>37500</v>
      </c>
      <c r="Q18" s="66" t="s">
        <v>2109</v>
      </c>
      <c r="R18" s="66" t="s">
        <v>2109</v>
      </c>
      <c r="S18" s="66" t="s">
        <v>2109</v>
      </c>
      <c r="T18" s="66" t="s">
        <v>2109</v>
      </c>
      <c r="U18" s="66" t="s">
        <v>2109</v>
      </c>
      <c r="V18" s="66" t="s">
        <v>2109</v>
      </c>
      <c r="W18" s="66" t="s">
        <v>2109</v>
      </c>
      <c r="X18" s="66" t="s">
        <v>2109</v>
      </c>
      <c r="Y18" s="66" t="s">
        <v>2109</v>
      </c>
      <c r="Z18" s="66" t="s">
        <v>2109</v>
      </c>
      <c r="AA18" s="66" t="s">
        <v>2109</v>
      </c>
      <c r="AB18" s="66" t="s">
        <v>2109</v>
      </c>
      <c r="AC18" s="18">
        <v>2250</v>
      </c>
      <c r="AD18" s="18">
        <v>250</v>
      </c>
      <c r="AE18" s="18">
        <v>200</v>
      </c>
    </row>
    <row r="19" spans="1:31">
      <c r="B19" s="18" t="s">
        <v>2189</v>
      </c>
      <c r="C19" s="67">
        <v>1150</v>
      </c>
      <c r="D19" s="67" t="s">
        <v>2109</v>
      </c>
      <c r="E19" s="67" t="s">
        <v>2109</v>
      </c>
      <c r="F19" s="67">
        <v>500</v>
      </c>
      <c r="G19" s="67">
        <v>325</v>
      </c>
      <c r="H19" s="18">
        <v>5000</v>
      </c>
      <c r="I19" s="67" t="s">
        <v>2109</v>
      </c>
      <c r="J19" s="67">
        <v>1375</v>
      </c>
      <c r="K19" s="67">
        <v>2000</v>
      </c>
      <c r="L19" s="67">
        <v>5000</v>
      </c>
      <c r="M19" s="18">
        <v>100</v>
      </c>
      <c r="N19" s="66" t="s">
        <v>2109</v>
      </c>
      <c r="O19" s="68">
        <v>32500</v>
      </c>
      <c r="P19" s="68">
        <v>37500</v>
      </c>
      <c r="Q19" s="66">
        <v>7500</v>
      </c>
      <c r="R19" s="66">
        <v>5500</v>
      </c>
      <c r="S19" s="66">
        <v>400</v>
      </c>
      <c r="T19" s="66">
        <v>125</v>
      </c>
      <c r="U19" s="66">
        <v>625</v>
      </c>
      <c r="V19" s="66">
        <v>800</v>
      </c>
      <c r="W19" s="66">
        <v>1300</v>
      </c>
      <c r="X19" s="66">
        <v>2125</v>
      </c>
      <c r="Y19" s="66">
        <v>3000</v>
      </c>
      <c r="Z19" s="66">
        <v>3500</v>
      </c>
      <c r="AA19" s="66" t="s">
        <v>2109</v>
      </c>
      <c r="AB19" s="66">
        <v>1250</v>
      </c>
      <c r="AC19" s="18">
        <v>2625</v>
      </c>
      <c r="AD19" s="18">
        <v>250</v>
      </c>
      <c r="AE19" s="18">
        <v>200</v>
      </c>
    </row>
    <row r="20" spans="1:31">
      <c r="B20" s="18" t="s">
        <v>2190</v>
      </c>
      <c r="C20" s="67" t="s">
        <v>2191</v>
      </c>
      <c r="D20" s="67" t="s">
        <v>2191</v>
      </c>
      <c r="E20" s="67" t="s">
        <v>2191</v>
      </c>
      <c r="F20" s="67" t="s">
        <v>2191</v>
      </c>
      <c r="G20" s="67" t="s">
        <v>2191</v>
      </c>
      <c r="H20" s="69">
        <f>(H19-H18)/H18</f>
        <v>0</v>
      </c>
      <c r="I20" s="67" t="s">
        <v>2191</v>
      </c>
      <c r="J20" s="67" t="s">
        <v>2191</v>
      </c>
      <c r="K20" s="67" t="s">
        <v>2191</v>
      </c>
      <c r="L20" s="67" t="s">
        <v>2191</v>
      </c>
      <c r="M20" s="69">
        <f t="shared" ref="M20:AC20" si="0">(M19-M18)/M18</f>
        <v>0</v>
      </c>
      <c r="N20" s="67" t="s">
        <v>2191</v>
      </c>
      <c r="O20" s="69">
        <f t="shared" si="0"/>
        <v>0</v>
      </c>
      <c r="P20" s="69">
        <f t="shared" si="0"/>
        <v>0</v>
      </c>
      <c r="Q20" s="67" t="s">
        <v>2191</v>
      </c>
      <c r="R20" s="67" t="s">
        <v>2191</v>
      </c>
      <c r="S20" s="67" t="s">
        <v>2191</v>
      </c>
      <c r="T20" s="67" t="s">
        <v>2191</v>
      </c>
      <c r="U20" s="67" t="s">
        <v>2191</v>
      </c>
      <c r="V20" s="67" t="s">
        <v>2191</v>
      </c>
      <c r="W20" s="67" t="s">
        <v>2191</v>
      </c>
      <c r="X20" s="67" t="s">
        <v>2191</v>
      </c>
      <c r="Y20" s="67" t="s">
        <v>2191</v>
      </c>
      <c r="Z20" s="67" t="s">
        <v>2191</v>
      </c>
      <c r="AA20" s="67" t="s">
        <v>2191</v>
      </c>
      <c r="AB20" s="67" t="s">
        <v>2191</v>
      </c>
      <c r="AC20" s="206">
        <f t="shared" si="0"/>
        <v>0.16666666666666666</v>
      </c>
      <c r="AD20" s="69">
        <f>(AD19-AD18)/AD18</f>
        <v>0</v>
      </c>
      <c r="AE20" s="69">
        <f t="shared" ref="AE20" si="1">(AE19-AE18)/AE19</f>
        <v>0</v>
      </c>
    </row>
    <row r="21" spans="1:31">
      <c r="B21" s="18" t="s">
        <v>2192</v>
      </c>
      <c r="C21" s="69">
        <f>(C19-C17)/C17</f>
        <v>0</v>
      </c>
      <c r="D21" s="67" t="s">
        <v>2191</v>
      </c>
      <c r="E21" s="67" t="s">
        <v>2191</v>
      </c>
      <c r="F21" s="69">
        <f t="shared" ref="F21:AE21" si="2">(F19-F17)/F17</f>
        <v>0</v>
      </c>
      <c r="G21" s="69">
        <f t="shared" si="2"/>
        <v>0</v>
      </c>
      <c r="H21" s="69">
        <f t="shared" si="2"/>
        <v>0</v>
      </c>
      <c r="I21" s="67" t="s">
        <v>2191</v>
      </c>
      <c r="J21" s="69">
        <f t="shared" si="2"/>
        <v>0</v>
      </c>
      <c r="K21" s="69">
        <f t="shared" si="2"/>
        <v>0</v>
      </c>
      <c r="L21" s="69">
        <f t="shared" si="2"/>
        <v>0</v>
      </c>
      <c r="M21" s="69">
        <f t="shared" si="2"/>
        <v>0</v>
      </c>
      <c r="N21" s="67" t="s">
        <v>2191</v>
      </c>
      <c r="O21" s="69">
        <f t="shared" si="2"/>
        <v>0</v>
      </c>
      <c r="P21" s="69">
        <f t="shared" si="2"/>
        <v>0</v>
      </c>
      <c r="Q21" s="69">
        <f t="shared" si="2"/>
        <v>0</v>
      </c>
      <c r="R21" s="69">
        <f t="shared" si="2"/>
        <v>0</v>
      </c>
      <c r="S21" s="69">
        <f t="shared" si="2"/>
        <v>0</v>
      </c>
      <c r="T21" s="69">
        <f t="shared" si="2"/>
        <v>0</v>
      </c>
      <c r="U21" s="69">
        <f t="shared" si="2"/>
        <v>0</v>
      </c>
      <c r="V21" s="69">
        <f t="shared" si="2"/>
        <v>0</v>
      </c>
      <c r="W21" s="69">
        <f t="shared" si="2"/>
        <v>0</v>
      </c>
      <c r="X21" s="69">
        <f t="shared" si="2"/>
        <v>0</v>
      </c>
      <c r="Y21" s="69">
        <f t="shared" si="2"/>
        <v>0</v>
      </c>
      <c r="Z21" s="69">
        <f t="shared" si="2"/>
        <v>0</v>
      </c>
      <c r="AA21" s="67" t="s">
        <v>2191</v>
      </c>
      <c r="AB21" s="69">
        <f t="shared" si="2"/>
        <v>0</v>
      </c>
      <c r="AC21" s="69">
        <f t="shared" si="2"/>
        <v>0</v>
      </c>
      <c r="AD21" s="69">
        <f t="shared" si="2"/>
        <v>0</v>
      </c>
      <c r="AE21" s="69">
        <f t="shared" si="2"/>
        <v>0</v>
      </c>
    </row>
    <row r="22" spans="1:31">
      <c r="C22" s="72"/>
      <c r="D22" s="71"/>
      <c r="E22" s="71"/>
      <c r="F22" s="71"/>
      <c r="G22" s="72"/>
      <c r="H22" s="72"/>
      <c r="I22" s="72"/>
      <c r="J22" s="72"/>
      <c r="K22" s="72"/>
      <c r="L22" s="72"/>
      <c r="M22" s="72"/>
      <c r="N22" s="71"/>
      <c r="O22" s="72"/>
      <c r="P22" s="72"/>
      <c r="Q22" s="72"/>
      <c r="R22" s="72"/>
      <c r="S22" s="72"/>
      <c r="T22" s="72"/>
      <c r="U22" s="72"/>
      <c r="V22" s="72"/>
      <c r="W22" s="72"/>
      <c r="X22" s="72"/>
      <c r="Y22" s="72"/>
      <c r="Z22" s="72"/>
      <c r="AA22" s="72"/>
      <c r="AB22" s="72"/>
      <c r="AC22" s="72"/>
      <c r="AD22" s="72"/>
      <c r="AE22" s="72"/>
    </row>
    <row r="23" spans="1:31">
      <c r="C23" s="72"/>
      <c r="D23" s="71"/>
      <c r="E23" s="71"/>
      <c r="F23" s="72"/>
      <c r="G23" s="72"/>
      <c r="H23" s="72"/>
      <c r="I23" s="72"/>
      <c r="J23" s="72"/>
      <c r="K23" s="72"/>
      <c r="L23" s="72"/>
      <c r="M23" s="72"/>
      <c r="N23" s="71"/>
      <c r="O23" s="72"/>
      <c r="P23" s="72"/>
      <c r="Q23" s="72"/>
      <c r="R23" s="72"/>
      <c r="S23" s="72"/>
      <c r="T23" s="72"/>
      <c r="U23" s="72"/>
      <c r="V23" s="72"/>
      <c r="W23" s="72"/>
      <c r="X23" s="72"/>
      <c r="Y23" s="72"/>
      <c r="Z23" s="72"/>
      <c r="AA23" s="72"/>
      <c r="AB23" s="72"/>
      <c r="AC23" s="72"/>
      <c r="AD23" s="72"/>
      <c r="AE23" s="72"/>
    </row>
    <row r="24" spans="1:31">
      <c r="C24" s="72"/>
      <c r="D24" s="71"/>
      <c r="E24" s="71"/>
      <c r="F24" s="72"/>
      <c r="G24" s="72"/>
      <c r="H24" s="72"/>
      <c r="I24" s="72"/>
      <c r="J24" s="72"/>
      <c r="K24" s="72"/>
      <c r="L24" s="72"/>
      <c r="M24" s="72"/>
      <c r="N24" s="71"/>
      <c r="O24" s="72"/>
      <c r="P24" s="72"/>
      <c r="Q24" s="72"/>
      <c r="R24" s="72"/>
      <c r="S24" s="72"/>
      <c r="T24" s="72"/>
      <c r="U24" s="72"/>
      <c r="V24" s="72"/>
      <c r="W24" s="72"/>
      <c r="X24" s="72"/>
      <c r="Y24" s="72"/>
      <c r="Z24" s="72"/>
      <c r="AA24" s="72"/>
      <c r="AB24" s="72"/>
      <c r="AC24" s="72"/>
      <c r="AD24" s="72"/>
      <c r="AE24" s="72"/>
    </row>
    <row r="25" spans="1:31">
      <c r="C25" s="72"/>
      <c r="D25" s="71"/>
      <c r="E25" s="71"/>
      <c r="F25" s="72"/>
      <c r="G25" s="72"/>
      <c r="H25" s="72"/>
      <c r="I25" s="72"/>
      <c r="J25" s="72"/>
      <c r="K25" s="72"/>
      <c r="L25" s="72"/>
      <c r="M25" s="72"/>
      <c r="N25" s="71"/>
      <c r="O25" s="72"/>
      <c r="P25" s="72"/>
      <c r="Q25" s="72"/>
      <c r="R25" s="72"/>
      <c r="S25" s="72"/>
      <c r="T25" s="72"/>
      <c r="U25" s="72"/>
      <c r="V25" s="72"/>
      <c r="W25" s="72"/>
      <c r="X25" s="72"/>
      <c r="Y25" s="72"/>
      <c r="Z25" s="72"/>
      <c r="AA25" s="72"/>
      <c r="AB25" s="72"/>
      <c r="AC25" s="72"/>
      <c r="AD25" s="72"/>
      <c r="AE25" s="72"/>
    </row>
    <row r="26" spans="1:31">
      <c r="A26" s="25" t="s">
        <v>2112</v>
      </c>
    </row>
    <row r="29" spans="1:31">
      <c r="B29" s="18" t="s">
        <v>2184</v>
      </c>
      <c r="C29" s="18">
        <v>1000</v>
      </c>
      <c r="D29" s="18">
        <v>5000</v>
      </c>
      <c r="E29" s="67" t="s">
        <v>2109</v>
      </c>
      <c r="F29" s="18">
        <v>450</v>
      </c>
      <c r="G29" s="18">
        <v>250</v>
      </c>
      <c r="H29" s="18">
        <v>4750</v>
      </c>
      <c r="I29" s="18">
        <v>4000</v>
      </c>
      <c r="J29" s="18">
        <v>1000</v>
      </c>
      <c r="K29" s="18">
        <v>4500</v>
      </c>
      <c r="L29" s="18">
        <v>9000</v>
      </c>
      <c r="M29" s="18">
        <v>100</v>
      </c>
      <c r="N29" s="18">
        <v>15000</v>
      </c>
      <c r="O29" s="18">
        <v>22000</v>
      </c>
      <c r="P29" s="18">
        <v>29000</v>
      </c>
      <c r="Q29" s="18">
        <v>6000</v>
      </c>
      <c r="R29" s="18">
        <v>5000</v>
      </c>
      <c r="S29" s="18">
        <v>1125</v>
      </c>
      <c r="T29" s="18">
        <v>175</v>
      </c>
      <c r="U29" s="18">
        <v>700</v>
      </c>
      <c r="V29" s="18">
        <v>1000</v>
      </c>
      <c r="W29" s="18">
        <v>1500</v>
      </c>
      <c r="X29" s="18">
        <v>800</v>
      </c>
      <c r="Y29" s="18">
        <v>3000</v>
      </c>
      <c r="Z29" s="18">
        <v>2000</v>
      </c>
      <c r="AA29" s="18">
        <v>2000</v>
      </c>
      <c r="AB29" s="18">
        <v>850</v>
      </c>
      <c r="AC29" s="18">
        <v>3000</v>
      </c>
      <c r="AD29" s="18">
        <v>200</v>
      </c>
      <c r="AE29" s="18">
        <v>275</v>
      </c>
    </row>
    <row r="30" spans="1:31">
      <c r="B30" s="18" t="s">
        <v>2185</v>
      </c>
      <c r="C30" s="18">
        <v>1000</v>
      </c>
      <c r="D30" s="18">
        <v>5000</v>
      </c>
      <c r="E30" s="67" t="s">
        <v>2109</v>
      </c>
      <c r="F30" s="18">
        <v>450</v>
      </c>
      <c r="G30" s="18">
        <v>300</v>
      </c>
      <c r="H30" s="18">
        <v>7500</v>
      </c>
      <c r="I30" s="18">
        <v>6500</v>
      </c>
      <c r="J30" s="18">
        <v>1000</v>
      </c>
      <c r="K30" s="18">
        <v>1750</v>
      </c>
      <c r="L30" s="18">
        <v>9750</v>
      </c>
      <c r="M30" s="18">
        <v>150</v>
      </c>
      <c r="N30" s="18">
        <v>16000</v>
      </c>
      <c r="O30" s="18">
        <v>30000</v>
      </c>
      <c r="P30" s="18">
        <v>32500</v>
      </c>
      <c r="Q30" s="18">
        <v>5500</v>
      </c>
      <c r="R30" s="18">
        <v>5000</v>
      </c>
      <c r="S30" s="18">
        <v>1000</v>
      </c>
      <c r="T30" s="18">
        <v>175</v>
      </c>
      <c r="U30" s="18">
        <v>500</v>
      </c>
      <c r="V30" s="18">
        <v>800</v>
      </c>
      <c r="W30" s="18">
        <v>1175</v>
      </c>
      <c r="X30" s="18">
        <v>1000</v>
      </c>
      <c r="Y30" s="18">
        <v>3000</v>
      </c>
      <c r="Z30" s="18">
        <v>2000</v>
      </c>
      <c r="AA30" s="18">
        <v>2000</v>
      </c>
      <c r="AB30" s="18">
        <v>1250</v>
      </c>
      <c r="AC30" s="18">
        <v>3000</v>
      </c>
      <c r="AD30" s="18">
        <v>200</v>
      </c>
      <c r="AE30" s="18">
        <v>300</v>
      </c>
    </row>
    <row r="31" spans="1:31">
      <c r="B31" s="18" t="s">
        <v>2186</v>
      </c>
      <c r="C31" s="18">
        <v>900</v>
      </c>
      <c r="D31" s="18">
        <v>5000</v>
      </c>
      <c r="E31" s="67" t="s">
        <v>2109</v>
      </c>
      <c r="F31" s="18">
        <v>450</v>
      </c>
      <c r="G31" s="18">
        <v>350</v>
      </c>
      <c r="H31" s="18">
        <v>6250</v>
      </c>
      <c r="I31" s="18">
        <v>4750</v>
      </c>
      <c r="J31" s="18">
        <v>1050</v>
      </c>
      <c r="K31" s="18">
        <v>2000</v>
      </c>
      <c r="L31" s="18">
        <v>9500</v>
      </c>
      <c r="M31" s="18">
        <v>150</v>
      </c>
      <c r="N31" s="18">
        <v>15000</v>
      </c>
      <c r="O31" s="18">
        <v>27500</v>
      </c>
      <c r="P31" s="18">
        <v>30000</v>
      </c>
      <c r="Q31" s="18">
        <v>6000</v>
      </c>
      <c r="R31" s="18">
        <v>5000</v>
      </c>
      <c r="S31" s="18">
        <v>1250</v>
      </c>
      <c r="T31" s="18">
        <v>200</v>
      </c>
      <c r="U31" s="18">
        <v>650</v>
      </c>
      <c r="V31" s="18">
        <v>775</v>
      </c>
      <c r="W31" s="18">
        <v>1100</v>
      </c>
      <c r="X31" s="18">
        <v>925</v>
      </c>
      <c r="Y31" s="18">
        <v>3000</v>
      </c>
      <c r="Z31" s="18">
        <v>2000</v>
      </c>
      <c r="AA31" s="18">
        <v>2000</v>
      </c>
      <c r="AB31" s="18">
        <v>1200</v>
      </c>
      <c r="AC31" s="18">
        <v>3000</v>
      </c>
      <c r="AD31" s="18">
        <v>250</v>
      </c>
      <c r="AE31" s="18">
        <v>300</v>
      </c>
    </row>
    <row r="32" spans="1:31">
      <c r="B32" s="18" t="s">
        <v>2187</v>
      </c>
      <c r="C32" s="18" cm="1">
        <f t="array" ref="C32">MEDIAN(IF(Données_prix!$C:$C="marche_ouahigouya",IF(Données_prix!F:F&gt;0,Données_prix!F:F)))</f>
        <v>1000</v>
      </c>
      <c r="D32" s="18" cm="1">
        <f t="array" ref="D32">MEDIAN(IF(Données_prix!$C:$C="marche_ouahigouya",IF(Données_prix!G:G&gt;0,Données_prix!G:G)))</f>
        <v>5000</v>
      </c>
      <c r="E32" s="64" cm="1">
        <f t="array" ref="E32">MEDIAN(IF(Données_prix!$C:$C="marche_ouahigouya",IF(Données_prix!H:H&gt;0,Données_prix!H:H)))</f>
        <v>7500</v>
      </c>
      <c r="F32" s="18" cm="1">
        <f t="array" ref="F32">MEDIAN(IF(Données_prix!$C:$C="marche_ouahigouya",IF(Données_prix!I:I&gt;0,Données_prix!I:I)))</f>
        <v>500</v>
      </c>
      <c r="G32" s="18" cm="1">
        <f t="array" ref="G32">MEDIAN(IF(Données_prix!$C:$C="marche_ouahigouya",IF(Données_prix!J:J&gt;0,Données_prix!J:J)))</f>
        <v>350</v>
      </c>
      <c r="H32" s="18" cm="1">
        <f t="array" ref="H32">MEDIAN(IF(Données_prix!$C:$C="marche_ouahigouya",IF(Données_prix!K:K&gt;0,Données_prix!K:K)))</f>
        <v>5000</v>
      </c>
      <c r="I32" s="18" cm="1">
        <f t="array" ref="I32">MEDIAN(IF(Données_prix!$C:$C="marche_ouahigouya",IF(Données_prix!L:L&gt;0,Données_prix!L:L)))</f>
        <v>3000</v>
      </c>
      <c r="J32" s="65" cm="1">
        <f t="array" ref="J32">MEDIAN(IF(Données_prix!$C:$C="marche_ouahigouya",IF(Données_prix!M:M&gt;0,Données_prix!M:M)))</f>
        <v>1375</v>
      </c>
      <c r="K32" s="18" cm="1">
        <f t="array" ref="K32">MEDIAN(IF(Données_prix!$C:$C="marche_ouahigouya",IF(Données_prix!N:N&gt;0,Données_prix!N:N)))</f>
        <v>2250</v>
      </c>
      <c r="L32" s="68" cm="1">
        <f t="array" ref="L32">MEDIAN(IF(Données_prix!$C:$C="marche_ouahigouya",IF(Données_prix!O:O&gt;0,Données_prix!O:O)))</f>
        <v>7250</v>
      </c>
      <c r="M32" s="18" cm="1">
        <f t="array" ref="M32">MEDIAN(IF(Données_prix!$C:$C="marche_ouahigouya",IF(Données_prix!P:P&gt;0,Données_prix!P:P)))</f>
        <v>100</v>
      </c>
      <c r="N32" s="18" cm="1">
        <f t="array" ref="N32">MEDIAN(IF(Données_prix!$C:$C="marche_ouahigouya",IF(Données_prix!Q:Q&gt;0,Données_prix!Q:Q)))</f>
        <v>15000</v>
      </c>
      <c r="O32" s="68" cm="1">
        <f t="array" ref="O32">MEDIAN(IF(Données_prix!$C:$C="marche_ouahigouya",IF(Données_prix!R:R&gt;0,Données_prix!R:R)))</f>
        <v>28000</v>
      </c>
      <c r="P32" s="68" cm="1">
        <f t="array" ref="P32">MEDIAN(IF(Données_prix!$C:$C="marche_ouahigouya",IF(Données_prix!S:S&gt;0,Données_prix!S:S)))</f>
        <v>35000</v>
      </c>
      <c r="Q32" s="18" cm="1">
        <f t="array" ref="Q32">MEDIAN(IF(Données_prix!$C:$C="marche_ouahigouya",IF(Données_prix!T:T&gt;0,Données_prix!T:T)))</f>
        <v>5500</v>
      </c>
      <c r="R32" s="18" cm="1">
        <f t="array" ref="R32">MEDIAN(IF(Données_prix!$C:$C="marche_ouahigouya",IF(Données_prix!U:U&gt;0,Données_prix!U:U)))</f>
        <v>4000</v>
      </c>
      <c r="S32" s="18" cm="1">
        <f t="array" ref="S32">MEDIAN(IF(Données_prix!$C:$C="marche_ouahigouya",IF(Données_prix!V:V&gt;0,Données_prix!V:V)))</f>
        <v>2000</v>
      </c>
      <c r="T32" s="18" cm="1">
        <f t="array" ref="T32">MEDIAN(IF(Données_prix!$C:$C="marche_ouahigouya",IF(Données_prix!W:W&gt;0,Données_prix!W:W)))</f>
        <v>150</v>
      </c>
      <c r="U32" s="18" cm="1">
        <f t="array" ref="U32">MEDIAN(IF(Données_prix!$C:$C="marche_ouahigouya",IF(Données_prix!X:X&gt;0,Données_prix!X:X)))</f>
        <v>875</v>
      </c>
      <c r="V32" s="18" cm="1">
        <f t="array" ref="V32">MEDIAN(IF(Données_prix!$C:$C="marche_ouahigouya",IF(Données_prix!Y:Y&gt;0,Données_prix!Y:Y)))</f>
        <v>1250</v>
      </c>
      <c r="W32" s="18" cm="1">
        <f t="array" ref="W32">MEDIAN(IF(Données_prix!$C:$C="marche_ouahigouya",IF(Données_prix!Z:Z&gt;0,Données_prix!Z:Z)))</f>
        <v>2125</v>
      </c>
      <c r="X32" s="18" cm="1">
        <f t="array" ref="X32">MEDIAN(IF(Données_prix!$C:$C="marche_ouahigouya",IF(Données_prix!AA:AA&gt;0,Données_prix!AA:AA)))</f>
        <v>2000</v>
      </c>
      <c r="Y32" s="18" cm="1">
        <f t="array" ref="Y32">MEDIAN(IF(Données_prix!$C:$C="marche_ouahigouya",IF(Données_prix!AB:AB&gt;0,Données_prix!AB:AB)))</f>
        <v>3000</v>
      </c>
      <c r="Z32" s="18" cm="1">
        <f t="array" ref="Z32">MEDIAN(IF(Données_prix!$C:$C="marche_ouahigouya",IF(Données_prix!AC:AC&gt;0,Données_prix!AC:AC)))</f>
        <v>2500</v>
      </c>
      <c r="AA32" s="18" cm="1">
        <f t="array" ref="AA32">MEDIAN(IF(Données_prix!$C:$C="marche_ouahigouya",IF(Données_prix!AD:AD&gt;0,Données_prix!AD:AD)))</f>
        <v>5000</v>
      </c>
      <c r="AB32" s="18" cm="1">
        <f t="array" ref="AB32">MEDIAN(IF(Données_prix!$C:$C="marche_ouahigouya",IF(Données_prix!AE:AE&gt;0,Données_prix!AE:AE)))</f>
        <v>1000</v>
      </c>
      <c r="AC32" s="18" cm="1">
        <f t="array" ref="AC32">MEDIAN(IF(Données_prix!$C:$C="marche_ouahigouya",IF(Données_prix!AF:AF&gt;0,Données_prix!AF:AF)))</f>
        <v>3500</v>
      </c>
      <c r="AD32" s="18" cm="1">
        <f t="array" ref="AD32">MEDIAN(IF(Données_prix!$C:$C="marche_ouahigouya",IF(Données_prix!AG:AG&gt;0,Données_prix!AG:AG)))</f>
        <v>200</v>
      </c>
      <c r="AE32" s="18" cm="1">
        <f t="array" ref="AE32">MEDIAN(IF(Données_prix!$C:$C="marche_ouahigouya",IF(Données_prix!CL:CL&gt;0,Données_prix!CL:CL)))</f>
        <v>375</v>
      </c>
    </row>
    <row r="33" spans="1:49">
      <c r="B33" s="18" t="s">
        <v>2188</v>
      </c>
      <c r="C33" s="18">
        <v>1000</v>
      </c>
      <c r="D33" s="18">
        <v>5000</v>
      </c>
      <c r="E33" s="66" t="s">
        <v>2109</v>
      </c>
      <c r="F33" s="18">
        <v>500</v>
      </c>
      <c r="G33" s="18">
        <v>300</v>
      </c>
      <c r="H33" s="18">
        <v>5500</v>
      </c>
      <c r="I33" s="18">
        <v>3375</v>
      </c>
      <c r="J33" s="65">
        <v>2075</v>
      </c>
      <c r="K33" s="18">
        <v>2375</v>
      </c>
      <c r="L33" s="68">
        <v>8000</v>
      </c>
      <c r="M33" s="18">
        <v>100</v>
      </c>
      <c r="N33" s="18">
        <v>14000</v>
      </c>
      <c r="O33" s="68">
        <v>25250</v>
      </c>
      <c r="P33" s="68">
        <v>41000</v>
      </c>
      <c r="Q33" s="18">
        <v>7500</v>
      </c>
      <c r="R33" s="18">
        <v>6500</v>
      </c>
      <c r="S33" s="18">
        <v>1750</v>
      </c>
      <c r="T33" s="18">
        <v>150</v>
      </c>
      <c r="U33" s="18">
        <v>500</v>
      </c>
      <c r="V33" s="18">
        <v>1100</v>
      </c>
      <c r="W33" s="18">
        <v>1875</v>
      </c>
      <c r="X33" s="18">
        <v>2000</v>
      </c>
      <c r="Y33" s="18">
        <v>2350</v>
      </c>
      <c r="Z33" s="18">
        <v>2875</v>
      </c>
      <c r="AA33" s="18">
        <v>4500</v>
      </c>
      <c r="AB33" s="18">
        <v>1250</v>
      </c>
      <c r="AC33" s="18">
        <v>3750</v>
      </c>
      <c r="AD33" s="18">
        <v>275</v>
      </c>
      <c r="AE33" s="18">
        <v>225</v>
      </c>
    </row>
    <row r="34" spans="1:49">
      <c r="B34" s="18" t="s">
        <v>2189</v>
      </c>
      <c r="C34" s="18">
        <v>1000</v>
      </c>
      <c r="D34" s="18">
        <v>5000</v>
      </c>
      <c r="E34" s="66">
        <v>7500</v>
      </c>
      <c r="F34" s="18">
        <v>500</v>
      </c>
      <c r="G34" s="18">
        <v>350</v>
      </c>
      <c r="H34" s="18">
        <v>5000</v>
      </c>
      <c r="I34" s="18">
        <v>3000</v>
      </c>
      <c r="J34" s="65">
        <v>1375</v>
      </c>
      <c r="K34" s="18">
        <v>2250</v>
      </c>
      <c r="L34" s="68">
        <v>7250</v>
      </c>
      <c r="M34" s="18">
        <v>100</v>
      </c>
      <c r="N34" s="18">
        <v>15000</v>
      </c>
      <c r="O34" s="68">
        <v>28000</v>
      </c>
      <c r="P34" s="68">
        <v>35000</v>
      </c>
      <c r="Q34" s="18">
        <v>5500</v>
      </c>
      <c r="R34" s="18">
        <v>4000</v>
      </c>
      <c r="S34" s="18">
        <v>2000</v>
      </c>
      <c r="T34" s="18">
        <v>150</v>
      </c>
      <c r="U34" s="18">
        <v>875</v>
      </c>
      <c r="V34" s="18">
        <v>1250</v>
      </c>
      <c r="W34" s="18">
        <v>2125</v>
      </c>
      <c r="X34" s="18">
        <v>2000</v>
      </c>
      <c r="Y34" s="18">
        <v>3000</v>
      </c>
      <c r="Z34" s="18">
        <v>2500</v>
      </c>
      <c r="AA34" s="18">
        <v>5000</v>
      </c>
      <c r="AB34" s="18">
        <v>1000</v>
      </c>
      <c r="AC34" s="18">
        <v>3500</v>
      </c>
      <c r="AD34" s="18">
        <v>200</v>
      </c>
      <c r="AE34" s="18">
        <v>375</v>
      </c>
    </row>
    <row r="35" spans="1:49">
      <c r="B35" s="18" t="s">
        <v>2190</v>
      </c>
      <c r="C35" s="73">
        <f>(C34-C33)/C33</f>
        <v>0</v>
      </c>
      <c r="D35" s="73">
        <f t="shared" ref="D35:AE35" si="3">(D34-D33)/D33</f>
        <v>0</v>
      </c>
      <c r="E35" s="67" t="s">
        <v>2191</v>
      </c>
      <c r="F35" s="73">
        <f t="shared" si="3"/>
        <v>0</v>
      </c>
      <c r="G35" s="74">
        <f t="shared" si="3"/>
        <v>0.16666666666666666</v>
      </c>
      <c r="H35" s="202">
        <f t="shared" si="3"/>
        <v>-9.0909090909090912E-2</v>
      </c>
      <c r="I35" s="202">
        <f t="shared" si="3"/>
        <v>-0.1111111111111111</v>
      </c>
      <c r="J35" s="202">
        <f t="shared" si="3"/>
        <v>-0.33734939759036142</v>
      </c>
      <c r="K35" s="202">
        <f t="shared" si="3"/>
        <v>-5.2631578947368418E-2</v>
      </c>
      <c r="L35" s="202">
        <f t="shared" si="3"/>
        <v>-9.375E-2</v>
      </c>
      <c r="M35" s="73">
        <f t="shared" si="3"/>
        <v>0</v>
      </c>
      <c r="N35" s="80">
        <f t="shared" si="3"/>
        <v>7.1428571428571425E-2</v>
      </c>
      <c r="O35" s="80">
        <f>(O34-O33)/O33</f>
        <v>0.10891089108910891</v>
      </c>
      <c r="P35" s="202">
        <f t="shared" si="3"/>
        <v>-0.14634146341463414</v>
      </c>
      <c r="Q35" s="202">
        <f t="shared" si="3"/>
        <v>-0.26666666666666666</v>
      </c>
      <c r="R35" s="202">
        <f t="shared" si="3"/>
        <v>-0.38461538461538464</v>
      </c>
      <c r="S35" s="74">
        <f t="shared" si="3"/>
        <v>0.14285714285714285</v>
      </c>
      <c r="T35" s="73">
        <f t="shared" si="3"/>
        <v>0</v>
      </c>
      <c r="U35" s="76">
        <f t="shared" si="3"/>
        <v>0.75</v>
      </c>
      <c r="V35" s="80">
        <f t="shared" si="3"/>
        <v>0.13636363636363635</v>
      </c>
      <c r="W35" s="80">
        <f t="shared" si="3"/>
        <v>0.13333333333333333</v>
      </c>
      <c r="X35" s="73">
        <f t="shared" si="3"/>
        <v>0</v>
      </c>
      <c r="Y35" s="74">
        <f t="shared" si="3"/>
        <v>0.27659574468085107</v>
      </c>
      <c r="Z35" s="203">
        <f>(Z34-Z33)/Z33</f>
        <v>-0.13043478260869565</v>
      </c>
      <c r="AA35" s="74">
        <f t="shared" si="3"/>
        <v>0.1111111111111111</v>
      </c>
      <c r="AB35" s="202">
        <f t="shared" si="3"/>
        <v>-0.2</v>
      </c>
      <c r="AC35" s="202">
        <f t="shared" si="3"/>
        <v>-6.6666666666666666E-2</v>
      </c>
      <c r="AD35" s="202">
        <f t="shared" si="3"/>
        <v>-0.27272727272727271</v>
      </c>
      <c r="AE35" s="74">
        <f t="shared" si="3"/>
        <v>0.66666666666666663</v>
      </c>
    </row>
    <row r="36" spans="1:49">
      <c r="B36" s="18" t="s">
        <v>2192</v>
      </c>
      <c r="C36" s="73">
        <f>(C34-C32)/C32</f>
        <v>0</v>
      </c>
      <c r="D36" s="73">
        <f t="shared" ref="D36:AE36" si="4">(D34-D32)/D32</f>
        <v>0</v>
      </c>
      <c r="E36" s="73">
        <f t="shared" si="4"/>
        <v>0</v>
      </c>
      <c r="F36" s="73">
        <f t="shared" si="4"/>
        <v>0</v>
      </c>
      <c r="G36" s="73">
        <f t="shared" si="4"/>
        <v>0</v>
      </c>
      <c r="H36" s="73">
        <f t="shared" si="4"/>
        <v>0</v>
      </c>
      <c r="I36" s="73">
        <f t="shared" si="4"/>
        <v>0</v>
      </c>
      <c r="J36" s="73">
        <f t="shared" si="4"/>
        <v>0</v>
      </c>
      <c r="K36" s="73">
        <f t="shared" si="4"/>
        <v>0</v>
      </c>
      <c r="L36" s="73">
        <f t="shared" si="4"/>
        <v>0</v>
      </c>
      <c r="M36" s="73">
        <f t="shared" si="4"/>
        <v>0</v>
      </c>
      <c r="N36" s="73">
        <f t="shared" si="4"/>
        <v>0</v>
      </c>
      <c r="O36" s="73">
        <f t="shared" si="4"/>
        <v>0</v>
      </c>
      <c r="P36" s="73">
        <f t="shared" si="4"/>
        <v>0</v>
      </c>
      <c r="Q36" s="73">
        <f t="shared" si="4"/>
        <v>0</v>
      </c>
      <c r="R36" s="73">
        <f t="shared" si="4"/>
        <v>0</v>
      </c>
      <c r="S36" s="73">
        <f t="shared" si="4"/>
        <v>0</v>
      </c>
      <c r="T36" s="73">
        <f t="shared" si="4"/>
        <v>0</v>
      </c>
      <c r="U36" s="73">
        <f t="shared" si="4"/>
        <v>0</v>
      </c>
      <c r="V36" s="73">
        <f t="shared" si="4"/>
        <v>0</v>
      </c>
      <c r="W36" s="73">
        <f t="shared" si="4"/>
        <v>0</v>
      </c>
      <c r="X36" s="73">
        <f t="shared" si="4"/>
        <v>0</v>
      </c>
      <c r="Y36" s="73">
        <f t="shared" si="4"/>
        <v>0</v>
      </c>
      <c r="Z36" s="73">
        <f t="shared" si="4"/>
        <v>0</v>
      </c>
      <c r="AA36" s="73">
        <f t="shared" si="4"/>
        <v>0</v>
      </c>
      <c r="AB36" s="73">
        <f t="shared" si="4"/>
        <v>0</v>
      </c>
      <c r="AC36" s="73">
        <f t="shared" si="4"/>
        <v>0</v>
      </c>
      <c r="AD36" s="73">
        <f t="shared" si="4"/>
        <v>0</v>
      </c>
      <c r="AE36" s="73">
        <f t="shared" si="4"/>
        <v>0</v>
      </c>
    </row>
    <row r="37" spans="1:49">
      <c r="C37" s="72"/>
      <c r="D37" s="72"/>
      <c r="E37" s="71"/>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row>
    <row r="38" spans="1:49">
      <c r="C38" s="72"/>
      <c r="D38" s="72"/>
      <c r="E38" s="71"/>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row>
    <row r="39" spans="1:49">
      <c r="C39" s="72"/>
      <c r="D39" s="72"/>
      <c r="E39" s="71"/>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row>
    <row r="40" spans="1:49">
      <c r="C40" s="72"/>
      <c r="D40" s="72"/>
      <c r="E40" s="71"/>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row>
    <row r="42" spans="1:49">
      <c r="A42" s="25" t="s">
        <v>2113</v>
      </c>
    </row>
    <row r="45" spans="1:49">
      <c r="B45" s="18" t="s">
        <v>2184</v>
      </c>
      <c r="C45" s="18">
        <v>1000</v>
      </c>
      <c r="D45" s="18">
        <v>4000</v>
      </c>
      <c r="E45" s="18">
        <v>3500</v>
      </c>
      <c r="F45" s="18">
        <v>350</v>
      </c>
      <c r="G45" s="18">
        <v>250</v>
      </c>
      <c r="H45" s="18">
        <v>5000</v>
      </c>
      <c r="I45" s="18">
        <v>25000</v>
      </c>
      <c r="J45" s="18">
        <v>1375</v>
      </c>
      <c r="K45" s="18">
        <v>1625</v>
      </c>
      <c r="L45" s="18">
        <v>5750</v>
      </c>
      <c r="M45" s="18">
        <v>100</v>
      </c>
      <c r="N45" s="65">
        <v>12500</v>
      </c>
      <c r="O45" s="18">
        <v>24000</v>
      </c>
      <c r="P45" s="18">
        <v>26000</v>
      </c>
      <c r="Q45" s="18">
        <v>6000</v>
      </c>
      <c r="R45" s="18">
        <v>4500</v>
      </c>
      <c r="S45" s="18">
        <v>1375</v>
      </c>
      <c r="T45" s="18">
        <v>137.5</v>
      </c>
      <c r="U45" s="18">
        <v>500</v>
      </c>
      <c r="V45" s="18">
        <v>1250</v>
      </c>
      <c r="W45" s="18">
        <v>1750</v>
      </c>
      <c r="X45" s="18">
        <v>2250</v>
      </c>
      <c r="Y45" s="18">
        <v>3000</v>
      </c>
      <c r="Z45" s="18">
        <v>2000</v>
      </c>
      <c r="AA45" s="18">
        <v>1800</v>
      </c>
      <c r="AB45" s="18">
        <v>2500</v>
      </c>
      <c r="AC45" s="18">
        <v>4500</v>
      </c>
      <c r="AD45" s="18">
        <v>200</v>
      </c>
      <c r="AE45" s="18">
        <v>500</v>
      </c>
    </row>
    <row r="46" spans="1:49">
      <c r="B46" s="18" t="s">
        <v>2185</v>
      </c>
      <c r="C46" s="18">
        <v>1000</v>
      </c>
      <c r="D46" s="18">
        <v>3500</v>
      </c>
      <c r="E46" s="18">
        <v>4000</v>
      </c>
      <c r="F46" s="18">
        <v>450</v>
      </c>
      <c r="G46" s="18">
        <v>275</v>
      </c>
      <c r="H46" s="18">
        <v>5000</v>
      </c>
      <c r="I46" s="18">
        <v>10000</v>
      </c>
      <c r="J46" s="18">
        <v>1000</v>
      </c>
      <c r="K46" s="18">
        <v>2000</v>
      </c>
      <c r="L46" s="18">
        <v>6500</v>
      </c>
      <c r="M46" s="18">
        <v>100</v>
      </c>
      <c r="N46" s="66" t="s">
        <v>2109</v>
      </c>
      <c r="O46" s="18">
        <v>27500</v>
      </c>
      <c r="P46" s="18">
        <v>35000</v>
      </c>
      <c r="Q46" s="18">
        <v>6750</v>
      </c>
      <c r="R46" s="18">
        <v>5250</v>
      </c>
      <c r="S46" s="18">
        <v>1750</v>
      </c>
      <c r="T46" s="18">
        <v>125</v>
      </c>
      <c r="U46" s="18">
        <v>750</v>
      </c>
      <c r="V46" s="18">
        <v>1000</v>
      </c>
      <c r="W46" s="18">
        <v>1250</v>
      </c>
      <c r="X46" s="18">
        <v>1500</v>
      </c>
      <c r="Y46" s="18">
        <v>3000</v>
      </c>
      <c r="Z46" s="18">
        <v>2500</v>
      </c>
      <c r="AA46" s="18">
        <v>2000</v>
      </c>
      <c r="AB46" s="18">
        <v>2000</v>
      </c>
      <c r="AC46" s="18">
        <v>5000</v>
      </c>
      <c r="AD46" s="18">
        <v>300</v>
      </c>
      <c r="AE46" s="18">
        <v>500</v>
      </c>
    </row>
    <row r="47" spans="1:49">
      <c r="B47" s="18" t="s">
        <v>2186</v>
      </c>
      <c r="C47" s="18">
        <v>1200</v>
      </c>
      <c r="D47" s="18">
        <v>3625</v>
      </c>
      <c r="E47" s="18">
        <v>4000</v>
      </c>
      <c r="F47" s="18">
        <v>500</v>
      </c>
      <c r="G47" s="18">
        <v>350</v>
      </c>
      <c r="H47" s="18">
        <v>5000</v>
      </c>
      <c r="I47" s="18">
        <v>3250</v>
      </c>
      <c r="J47" s="18">
        <v>1000</v>
      </c>
      <c r="K47" s="18">
        <v>2250</v>
      </c>
      <c r="L47" s="18">
        <v>6000</v>
      </c>
      <c r="M47" s="18">
        <v>100</v>
      </c>
      <c r="N47" s="66" t="s">
        <v>2109</v>
      </c>
      <c r="O47" s="18">
        <v>28000</v>
      </c>
      <c r="P47" s="18">
        <v>33750</v>
      </c>
      <c r="Q47" s="18">
        <v>6750</v>
      </c>
      <c r="R47" s="18">
        <v>5250</v>
      </c>
      <c r="S47" s="18">
        <v>1000</v>
      </c>
      <c r="T47" s="18">
        <v>200</v>
      </c>
      <c r="U47" s="18">
        <v>750</v>
      </c>
      <c r="V47" s="18">
        <v>1000</v>
      </c>
      <c r="W47" s="18">
        <v>1250</v>
      </c>
      <c r="X47" s="18">
        <v>2000</v>
      </c>
      <c r="Y47" s="18">
        <v>3000</v>
      </c>
      <c r="Z47" s="18">
        <v>2000</v>
      </c>
      <c r="AA47" s="18">
        <v>2250</v>
      </c>
      <c r="AB47" s="18">
        <v>1500</v>
      </c>
      <c r="AC47" s="18">
        <v>5000</v>
      </c>
      <c r="AD47" s="18">
        <v>275</v>
      </c>
      <c r="AE47" s="18">
        <v>500</v>
      </c>
      <c r="AW47" s="77"/>
    </row>
    <row r="48" spans="1:49">
      <c r="B48" s="18" t="s">
        <v>2193</v>
      </c>
      <c r="C48" s="18">
        <v>1000</v>
      </c>
      <c r="D48" s="18">
        <v>3000</v>
      </c>
      <c r="E48" s="18">
        <v>4000</v>
      </c>
      <c r="F48" s="18">
        <v>450</v>
      </c>
      <c r="G48" s="18">
        <v>350</v>
      </c>
      <c r="H48" s="18">
        <v>5000</v>
      </c>
      <c r="I48" s="18">
        <v>30000</v>
      </c>
      <c r="J48" s="18">
        <v>1000</v>
      </c>
      <c r="K48" s="18">
        <v>1500</v>
      </c>
      <c r="L48" s="58">
        <v>6000</v>
      </c>
      <c r="M48" s="67">
        <v>100</v>
      </c>
      <c r="N48" s="66" t="s">
        <v>2109</v>
      </c>
      <c r="O48" s="58">
        <v>23250</v>
      </c>
      <c r="P48" s="68">
        <v>29000</v>
      </c>
      <c r="Q48" s="18">
        <v>7000</v>
      </c>
      <c r="R48" s="18">
        <v>5000</v>
      </c>
      <c r="S48" s="18">
        <v>500</v>
      </c>
      <c r="T48" s="18">
        <v>125</v>
      </c>
      <c r="U48" s="65">
        <v>875</v>
      </c>
      <c r="V48" s="18">
        <v>1000</v>
      </c>
      <c r="W48" s="18">
        <v>1250</v>
      </c>
      <c r="X48" s="18">
        <v>1500</v>
      </c>
      <c r="Y48" s="18">
        <v>2800</v>
      </c>
      <c r="Z48" s="18">
        <v>2000</v>
      </c>
      <c r="AA48" s="18">
        <v>2000</v>
      </c>
      <c r="AB48" s="18">
        <v>1500</v>
      </c>
      <c r="AC48" s="18">
        <v>3000</v>
      </c>
      <c r="AD48" s="18">
        <v>275</v>
      </c>
      <c r="AE48" s="18">
        <v>500</v>
      </c>
    </row>
    <row r="49" spans="1:49">
      <c r="B49" s="18" t="s">
        <v>2188</v>
      </c>
      <c r="C49" s="18">
        <v>1000</v>
      </c>
      <c r="D49" s="18">
        <v>3250</v>
      </c>
      <c r="E49" s="18">
        <v>4000</v>
      </c>
      <c r="F49" s="18">
        <v>400</v>
      </c>
      <c r="G49" s="18">
        <v>300</v>
      </c>
      <c r="H49" s="18">
        <v>5000</v>
      </c>
      <c r="I49" s="18">
        <v>15000</v>
      </c>
      <c r="J49" s="18">
        <v>1875</v>
      </c>
      <c r="K49" s="18">
        <v>2500</v>
      </c>
      <c r="L49" s="78" t="s">
        <v>2109</v>
      </c>
      <c r="M49" s="67" t="s">
        <v>2109</v>
      </c>
      <c r="N49" s="66" t="s">
        <v>2109</v>
      </c>
      <c r="O49" s="58">
        <v>27750</v>
      </c>
      <c r="P49" s="68">
        <v>34250</v>
      </c>
      <c r="Q49" s="18">
        <v>7000</v>
      </c>
      <c r="R49" s="18">
        <v>5500</v>
      </c>
      <c r="S49" s="18">
        <v>600</v>
      </c>
      <c r="T49" s="18">
        <v>150</v>
      </c>
      <c r="U49" s="65">
        <v>500</v>
      </c>
      <c r="V49" s="18">
        <v>1200</v>
      </c>
      <c r="W49" s="18">
        <v>1500</v>
      </c>
      <c r="X49" s="18">
        <v>1500</v>
      </c>
      <c r="Y49" s="18">
        <v>2875</v>
      </c>
      <c r="Z49" s="18">
        <v>2000</v>
      </c>
      <c r="AA49" s="18">
        <v>2000</v>
      </c>
      <c r="AB49" s="18">
        <v>1500</v>
      </c>
      <c r="AC49" s="18">
        <v>6000</v>
      </c>
      <c r="AD49" s="18">
        <v>350</v>
      </c>
      <c r="AE49" s="71" t="s">
        <v>2109</v>
      </c>
    </row>
    <row r="50" spans="1:49">
      <c r="B50" s="18" t="s">
        <v>2189</v>
      </c>
      <c r="C50" s="18">
        <v>1250</v>
      </c>
      <c r="D50" s="18">
        <v>1450</v>
      </c>
      <c r="E50" s="18">
        <v>1750</v>
      </c>
      <c r="F50" s="18">
        <v>650</v>
      </c>
      <c r="G50" s="18">
        <v>325</v>
      </c>
      <c r="H50" s="18">
        <v>5000</v>
      </c>
      <c r="I50" s="18">
        <v>35000</v>
      </c>
      <c r="J50" s="18">
        <v>1700</v>
      </c>
      <c r="K50" s="18">
        <v>2100</v>
      </c>
      <c r="L50" s="78">
        <v>6000</v>
      </c>
      <c r="M50" s="67">
        <v>100</v>
      </c>
      <c r="N50" s="66">
        <v>15000</v>
      </c>
      <c r="O50" s="58">
        <v>28750</v>
      </c>
      <c r="P50" s="79">
        <v>38875</v>
      </c>
      <c r="Q50" s="18">
        <v>6600</v>
      </c>
      <c r="R50" s="18">
        <v>5250</v>
      </c>
      <c r="S50" s="18">
        <v>300</v>
      </c>
      <c r="T50" s="18">
        <v>150</v>
      </c>
      <c r="U50" s="67">
        <v>875</v>
      </c>
      <c r="V50" s="71">
        <v>1025</v>
      </c>
      <c r="W50" s="18">
        <v>1500</v>
      </c>
      <c r="X50" s="18">
        <v>1100</v>
      </c>
      <c r="Y50" s="18">
        <v>3000</v>
      </c>
      <c r="Z50" s="18">
        <v>2000</v>
      </c>
      <c r="AA50" s="18">
        <v>2000</v>
      </c>
      <c r="AB50" s="18">
        <v>1500</v>
      </c>
      <c r="AC50" s="18">
        <v>3000</v>
      </c>
      <c r="AD50" s="18">
        <v>300</v>
      </c>
      <c r="AE50" s="71">
        <v>500</v>
      </c>
    </row>
    <row r="51" spans="1:49">
      <c r="B51" s="18" t="s">
        <v>2190</v>
      </c>
      <c r="C51" s="74">
        <f>(C50-C49)/C49</f>
        <v>0.25</v>
      </c>
      <c r="D51" s="202">
        <f t="shared" ref="D51:AD51" si="5">(D50-D49)/D49</f>
        <v>-0.55384615384615388</v>
      </c>
      <c r="E51" s="202">
        <f>(E50-E49)/E49</f>
        <v>-0.5625</v>
      </c>
      <c r="F51" s="74">
        <f t="shared" si="5"/>
        <v>0.625</v>
      </c>
      <c r="G51" s="80">
        <f>(G50-G49)/G49</f>
        <v>8.3333333333333329E-2</v>
      </c>
      <c r="H51" s="204">
        <f t="shared" si="5"/>
        <v>0</v>
      </c>
      <c r="I51" s="74">
        <f t="shared" si="5"/>
        <v>1.3333333333333333</v>
      </c>
      <c r="J51" s="203">
        <f>(J50-J49)/J49</f>
        <v>-9.3333333333333338E-2</v>
      </c>
      <c r="K51" s="203">
        <f t="shared" si="5"/>
        <v>-0.16</v>
      </c>
      <c r="L51" s="70" t="s">
        <v>2191</v>
      </c>
      <c r="M51" s="70" t="s">
        <v>2191</v>
      </c>
      <c r="N51" s="70" t="s">
        <v>2191</v>
      </c>
      <c r="O51" s="80">
        <f t="shared" si="5"/>
        <v>3.6036036036036036E-2</v>
      </c>
      <c r="P51" s="80">
        <f t="shared" si="5"/>
        <v>0.13503649635036497</v>
      </c>
      <c r="Q51" s="203">
        <f t="shared" si="5"/>
        <v>-5.7142857142857141E-2</v>
      </c>
      <c r="R51" s="203">
        <f t="shared" si="5"/>
        <v>-4.5454545454545456E-2</v>
      </c>
      <c r="S51" s="203">
        <f>(S50-S49)/S49</f>
        <v>-0.5</v>
      </c>
      <c r="T51" s="204">
        <f t="shared" si="5"/>
        <v>0</v>
      </c>
      <c r="U51" s="74">
        <f t="shared" si="5"/>
        <v>0.75</v>
      </c>
      <c r="V51" s="204">
        <f>(V50-V49)/V49</f>
        <v>-0.14583333333333334</v>
      </c>
      <c r="W51" s="204">
        <f t="shared" si="5"/>
        <v>0</v>
      </c>
      <c r="X51" s="202">
        <f t="shared" si="5"/>
        <v>-0.26666666666666666</v>
      </c>
      <c r="Y51" s="80">
        <f>(Y50-Y49)/Y49</f>
        <v>4.3478260869565216E-2</v>
      </c>
      <c r="Z51" s="204">
        <f t="shared" si="5"/>
        <v>0</v>
      </c>
      <c r="AA51" s="204">
        <f t="shared" si="5"/>
        <v>0</v>
      </c>
      <c r="AB51" s="204">
        <f t="shared" si="5"/>
        <v>0</v>
      </c>
      <c r="AC51" s="202">
        <f t="shared" si="5"/>
        <v>-0.5</v>
      </c>
      <c r="AD51" s="202">
        <f t="shared" si="5"/>
        <v>-0.14285714285714285</v>
      </c>
      <c r="AE51" s="67" t="s">
        <v>2191</v>
      </c>
    </row>
    <row r="52" spans="1:49">
      <c r="B52" s="18" t="s">
        <v>2192</v>
      </c>
      <c r="C52" s="74">
        <f>(C50-C48)/C48</f>
        <v>0.25</v>
      </c>
      <c r="D52" s="202">
        <f t="shared" ref="D52:AE52" si="6">(D50-D48)/D48</f>
        <v>-0.51666666666666672</v>
      </c>
      <c r="E52" s="202">
        <f t="shared" si="6"/>
        <v>-0.5625</v>
      </c>
      <c r="F52" s="74">
        <f t="shared" si="6"/>
        <v>0.44444444444444442</v>
      </c>
      <c r="G52" s="204">
        <f t="shared" si="6"/>
        <v>-7.1428571428571425E-2</v>
      </c>
      <c r="H52" s="204">
        <f t="shared" si="6"/>
        <v>0</v>
      </c>
      <c r="I52" s="74">
        <f t="shared" si="6"/>
        <v>0.16666666666666666</v>
      </c>
      <c r="J52" s="74">
        <f t="shared" si="6"/>
        <v>0.7</v>
      </c>
      <c r="K52" s="74">
        <f t="shared" si="6"/>
        <v>0.4</v>
      </c>
      <c r="L52" s="204">
        <f t="shared" si="6"/>
        <v>0</v>
      </c>
      <c r="M52" s="204">
        <f t="shared" si="6"/>
        <v>0</v>
      </c>
      <c r="N52" s="70" t="s">
        <v>2191</v>
      </c>
      <c r="O52" s="74">
        <f t="shared" si="6"/>
        <v>0.23655913978494625</v>
      </c>
      <c r="P52" s="74">
        <f t="shared" si="6"/>
        <v>0.34051724137931033</v>
      </c>
      <c r="Q52" s="203">
        <f t="shared" si="6"/>
        <v>-5.7142857142857141E-2</v>
      </c>
      <c r="R52" s="80">
        <f t="shared" si="6"/>
        <v>0.05</v>
      </c>
      <c r="S52" s="203">
        <f t="shared" si="6"/>
        <v>-0.4</v>
      </c>
      <c r="T52" s="74">
        <f t="shared" si="6"/>
        <v>0.2</v>
      </c>
      <c r="U52" s="204">
        <f t="shared" si="6"/>
        <v>0</v>
      </c>
      <c r="V52" s="80">
        <f t="shared" si="6"/>
        <v>2.5000000000000001E-2</v>
      </c>
      <c r="W52" s="74">
        <f t="shared" si="6"/>
        <v>0.2</v>
      </c>
      <c r="X52" s="204">
        <f t="shared" si="6"/>
        <v>-0.26666666666666666</v>
      </c>
      <c r="Y52" s="74">
        <f t="shared" si="6"/>
        <v>7.1428571428571425E-2</v>
      </c>
      <c r="Z52" s="204">
        <f t="shared" si="6"/>
        <v>0</v>
      </c>
      <c r="AA52" s="204">
        <f t="shared" si="6"/>
        <v>0</v>
      </c>
      <c r="AB52" s="204">
        <f t="shared" si="6"/>
        <v>0</v>
      </c>
      <c r="AC52" s="204">
        <f t="shared" si="6"/>
        <v>0</v>
      </c>
      <c r="AD52" s="80">
        <f t="shared" si="6"/>
        <v>9.0909090909090912E-2</v>
      </c>
      <c r="AE52" s="204">
        <f t="shared" si="6"/>
        <v>0</v>
      </c>
    </row>
    <row r="57" spans="1:49">
      <c r="A57" s="25" t="s">
        <v>2114</v>
      </c>
    </row>
    <row r="59" spans="1:49">
      <c r="A59" s="16"/>
    </row>
    <row r="60" spans="1:49">
      <c r="B60" s="18" t="s">
        <v>2184</v>
      </c>
      <c r="C60" s="18">
        <v>1125</v>
      </c>
      <c r="D60" s="18">
        <v>775</v>
      </c>
      <c r="E60" s="18">
        <v>1075</v>
      </c>
      <c r="F60" s="18">
        <v>562.5</v>
      </c>
      <c r="G60" s="18">
        <v>300</v>
      </c>
      <c r="H60" s="18">
        <v>6125</v>
      </c>
      <c r="I60" s="18">
        <v>4875</v>
      </c>
      <c r="J60" s="18">
        <v>2050</v>
      </c>
      <c r="K60" s="18">
        <v>1775</v>
      </c>
      <c r="L60" s="18">
        <v>8250</v>
      </c>
      <c r="M60" s="18">
        <v>100</v>
      </c>
      <c r="N60" s="66" t="s">
        <v>2109</v>
      </c>
      <c r="O60" s="18">
        <v>27000</v>
      </c>
      <c r="P60" s="18">
        <v>45000</v>
      </c>
      <c r="Q60" s="18">
        <v>6250</v>
      </c>
      <c r="R60" s="18">
        <v>5125</v>
      </c>
      <c r="S60" s="18">
        <v>325</v>
      </c>
      <c r="T60" s="18">
        <v>137.5</v>
      </c>
      <c r="U60" s="18">
        <v>437.5</v>
      </c>
      <c r="V60" s="18">
        <v>500</v>
      </c>
      <c r="W60" s="18">
        <v>1050</v>
      </c>
      <c r="X60" s="18">
        <v>1750</v>
      </c>
      <c r="Y60" s="18">
        <v>3625</v>
      </c>
      <c r="Z60" s="18">
        <v>2500</v>
      </c>
      <c r="AA60" s="18">
        <v>2500</v>
      </c>
      <c r="AB60" s="18">
        <v>2225</v>
      </c>
      <c r="AC60" s="18">
        <v>2125</v>
      </c>
      <c r="AD60" s="18">
        <v>350</v>
      </c>
      <c r="AE60" s="18">
        <v>500</v>
      </c>
    </row>
    <row r="61" spans="1:49">
      <c r="B61" s="18" t="s">
        <v>2185</v>
      </c>
      <c r="C61" s="18">
        <v>1125</v>
      </c>
      <c r="D61" s="18">
        <v>775</v>
      </c>
      <c r="E61" s="18">
        <v>1050</v>
      </c>
      <c r="F61" s="18">
        <v>500</v>
      </c>
      <c r="G61" s="18">
        <v>262.5</v>
      </c>
      <c r="H61" s="18">
        <v>6375</v>
      </c>
      <c r="I61" s="18">
        <v>9000</v>
      </c>
      <c r="J61" s="18">
        <v>2000</v>
      </c>
      <c r="K61" s="18">
        <v>1725</v>
      </c>
      <c r="L61" s="18">
        <v>8875</v>
      </c>
      <c r="M61" s="18">
        <v>100</v>
      </c>
      <c r="N61" s="66" t="s">
        <v>2109</v>
      </c>
      <c r="O61" s="18">
        <v>27250</v>
      </c>
      <c r="P61" s="18">
        <v>46300</v>
      </c>
      <c r="Q61" s="18">
        <v>6000</v>
      </c>
      <c r="R61" s="18">
        <v>5000</v>
      </c>
      <c r="S61" s="18">
        <v>350</v>
      </c>
      <c r="T61" s="18">
        <v>137.5</v>
      </c>
      <c r="U61" s="18">
        <v>300</v>
      </c>
      <c r="V61" s="18">
        <v>575</v>
      </c>
      <c r="W61" s="18">
        <v>1100</v>
      </c>
      <c r="X61" s="18">
        <v>1675</v>
      </c>
      <c r="Y61" s="18">
        <v>4125</v>
      </c>
      <c r="Z61" s="18">
        <v>2750</v>
      </c>
      <c r="AA61" s="18">
        <v>2500</v>
      </c>
      <c r="AB61" s="18">
        <v>2125</v>
      </c>
      <c r="AC61" s="18">
        <v>6000</v>
      </c>
      <c r="AD61" s="18">
        <v>300</v>
      </c>
      <c r="AE61" s="18">
        <v>500</v>
      </c>
      <c r="AQ61" s="77"/>
      <c r="AR61" s="77"/>
      <c r="AS61" s="77"/>
      <c r="AT61" s="77"/>
      <c r="AU61" s="77"/>
      <c r="AW61" s="77"/>
    </row>
    <row r="62" spans="1:49">
      <c r="B62" s="18" t="s">
        <v>2186</v>
      </c>
      <c r="C62" s="18">
        <v>1100</v>
      </c>
      <c r="D62" s="18">
        <v>800</v>
      </c>
      <c r="E62" s="18">
        <v>1000</v>
      </c>
      <c r="F62" s="18">
        <v>500</v>
      </c>
      <c r="G62" s="18">
        <v>250</v>
      </c>
      <c r="H62" s="18">
        <v>6000</v>
      </c>
      <c r="I62" s="18">
        <v>9000</v>
      </c>
      <c r="J62" s="18">
        <v>2000</v>
      </c>
      <c r="K62" s="18">
        <v>1750</v>
      </c>
      <c r="L62" s="18">
        <v>8250</v>
      </c>
      <c r="M62" s="18">
        <v>100</v>
      </c>
      <c r="N62" s="66" t="s">
        <v>2109</v>
      </c>
      <c r="O62" s="18">
        <v>27500</v>
      </c>
      <c r="P62" s="18">
        <v>45000</v>
      </c>
      <c r="Q62" s="18">
        <v>6000</v>
      </c>
      <c r="R62" s="18">
        <v>5000</v>
      </c>
      <c r="S62" s="18">
        <v>300</v>
      </c>
      <c r="T62" s="18">
        <v>137.5</v>
      </c>
      <c r="U62" s="18">
        <v>300</v>
      </c>
      <c r="V62" s="18">
        <v>500</v>
      </c>
      <c r="W62" s="18">
        <v>1000</v>
      </c>
      <c r="X62" s="18">
        <v>1500</v>
      </c>
      <c r="Y62" s="18">
        <v>3500</v>
      </c>
      <c r="Z62" s="18">
        <v>2000</v>
      </c>
      <c r="AA62" s="18">
        <v>2000</v>
      </c>
      <c r="AB62" s="18">
        <v>2000</v>
      </c>
      <c r="AC62" s="18">
        <v>3000</v>
      </c>
      <c r="AD62" s="18">
        <v>300</v>
      </c>
      <c r="AE62" s="18">
        <v>500</v>
      </c>
    </row>
    <row r="63" spans="1:49">
      <c r="B63" s="18" t="s">
        <v>2187</v>
      </c>
      <c r="C63" s="18" cm="1">
        <f t="array" ref="C63">MEDIAN(IF(Données_prix!$C:$C="marche_boussouma",IF(Données_prix!F:F&gt;0,Données_prix!F:F)))</f>
        <v>900</v>
      </c>
      <c r="D63" s="18" cm="1">
        <f t="array" ref="D63">MEDIAN(IF(Données_prix!$C:$C="marche_boussouma",IF(Données_prix!G:G&gt;0,Données_prix!G:G)))</f>
        <v>1250</v>
      </c>
      <c r="E63" s="67" t="s">
        <v>2109</v>
      </c>
      <c r="F63" s="18" cm="1">
        <f t="array" ref="F63">MEDIAN(IF(Données_prix!$C:$C="marche_boussouma",IF(Données_prix!I:I&gt;0,Données_prix!I:I)))</f>
        <v>500</v>
      </c>
      <c r="G63" s="18" cm="1">
        <f t="array" ref="G63">MEDIAN(IF(Données_prix!$C:$C="marche_boussouma",IF(Données_prix!J:J&gt;0,Données_prix!J:J)))</f>
        <v>300</v>
      </c>
      <c r="H63" s="18" cm="1">
        <f t="array" ref="H63">MEDIAN(IF(Données_prix!$C:$C="marche_boussouma",IF(Données_prix!K:K&gt;0,Données_prix!K:K)))</f>
        <v>5000</v>
      </c>
      <c r="I63" s="18" cm="1">
        <f t="array" ref="I63">MEDIAN(IF(Données_prix!$C:$C="marche_boussouma",IF(Données_prix!L:L&gt;0,Données_prix!L:L)))</f>
        <v>5000</v>
      </c>
      <c r="J63" s="18" cm="1">
        <f t="array" ref="J63">MEDIAN(IF(Données_prix!$C:$C="marche_boussouma",IF(Données_prix!M:M&gt;0,Données_prix!M:M)))</f>
        <v>2000</v>
      </c>
      <c r="K63" s="18" cm="1">
        <f t="array" ref="K63">MEDIAN(IF(Données_prix!$C:$C="marche_boussouma",IF(Données_prix!N:N&gt;0,Données_prix!N:N)))</f>
        <v>1500</v>
      </c>
      <c r="L63" s="58" cm="1">
        <f t="array" ref="L63">MEDIAN(IF(Données_prix!$C:$C="marche_boussouma",IF(Données_prix!O:O&gt;0,Données_prix!O:O)))</f>
        <v>7500</v>
      </c>
      <c r="M63" s="18" cm="1">
        <f t="array" ref="M63">MEDIAN(IF(Données_prix!$C:$C="marche_boussouma",IF(Données_prix!P:P&gt;0,Données_prix!P:P)))</f>
        <v>100</v>
      </c>
      <c r="N63" s="66" t="s">
        <v>2109</v>
      </c>
      <c r="O63" s="58" cm="1">
        <f t="array" ref="O63">MEDIAN(IF(Données_prix!$C:$C="marche_boussouma",IF(Données_prix!R:R&gt;0,Données_prix!R:R)))</f>
        <v>25000</v>
      </c>
      <c r="P63" s="68" cm="1">
        <f t="array" ref="P63">MEDIAN(IF(Données_prix!$C:$C="marche_boussouma",IF(Données_prix!S:S&gt;0,Données_prix!S:S)))</f>
        <v>6000</v>
      </c>
      <c r="Q63" s="18" cm="1">
        <f t="array" ref="Q63">MEDIAN(IF(Données_prix!$C:$C="marche_boussouma",IF(Données_prix!T:T&gt;0,Données_prix!T:T)))</f>
        <v>4500</v>
      </c>
      <c r="R63" s="18" cm="1">
        <f t="array" ref="R63">MEDIAN(IF(Données_prix!$C:$C="marche_boussouma",IF(Données_prix!U:U&gt;0,Données_prix!U:U)))</f>
        <v>3500</v>
      </c>
      <c r="S63" s="18" cm="1">
        <f t="array" ref="S63">MEDIAN(IF(Données_prix!$C:$C="marche_boussouma",IF(Données_prix!V:V&gt;0,Données_prix!V:V)))</f>
        <v>300</v>
      </c>
      <c r="T63" s="18" cm="1">
        <f t="array" ref="T63">MEDIAN(IF(Données_prix!$C:$C="marche_boussouma",IF(Données_prix!W:W&gt;0,Données_prix!W:W)))</f>
        <v>175</v>
      </c>
      <c r="U63" s="18" cm="1">
        <f t="array" ref="U63">MEDIAN(IF(Données_prix!$C:$C="marche_boussouma",IF(Données_prix!X:X&gt;0,Données_prix!X:X)))</f>
        <v>125</v>
      </c>
      <c r="V63" s="18" cm="1">
        <f t="array" ref="V63">MEDIAN(IF(Données_prix!$C:$C="marche_boussouma",IF(Données_prix!Y:Y&gt;0,Données_prix!Y:Y)))</f>
        <v>250</v>
      </c>
      <c r="W63" s="18" cm="1">
        <f t="array" ref="W63">MEDIAN(IF(Données_prix!$C:$C="marche_boussouma",IF(Données_prix!Z:Z&gt;0,Données_prix!Z:Z)))</f>
        <v>500</v>
      </c>
      <c r="X63" s="18" cm="1">
        <f t="array" ref="X63">MEDIAN(IF(Données_prix!$C:$C="marche_boussouma",IF(Données_prix!AA:AA&gt;0,Données_prix!AA:AA)))</f>
        <v>2875</v>
      </c>
      <c r="Y63" s="18" cm="1">
        <f t="array" ref="Y63">MEDIAN(IF(Données_prix!$C:$C="marche_boussouma",IF(Données_prix!AB:AB&gt;0,Données_prix!AB:AB)))</f>
        <v>3125</v>
      </c>
      <c r="Z63" s="18" cm="1">
        <f t="array" ref="Z63">MEDIAN(IF(Données_prix!$C:$C="marche_boussouma",IF(Données_prix!AC:AC&gt;0,Données_prix!AC:AC)))</f>
        <v>2000</v>
      </c>
      <c r="AA63" s="67" t="s">
        <v>2109</v>
      </c>
      <c r="AB63" s="18" cm="1">
        <f t="array" ref="AB63">MEDIAN(IF(Données_prix!$C:$C="marche_boussouma",IF(Données_prix!AE:AE&gt;0,Données_prix!AE:AE)))</f>
        <v>775</v>
      </c>
      <c r="AC63" s="18" cm="1">
        <f t="array" ref="AC63">MEDIAN(IF(Données_prix!$C:$C="marche_boussouma",IF(Données_prix!AF:AF&gt;0,Données_prix!AF:AF)))</f>
        <v>6000</v>
      </c>
      <c r="AD63" s="18" cm="1">
        <f t="array" ref="AD63">MEDIAN(IF(Données_prix!$C:$C="marche_boussouma",IF(Données_prix!AG:AG&gt;0,Données_prix!AG:AG)))</f>
        <v>500</v>
      </c>
      <c r="AE63" s="18" cm="1">
        <f t="array" ref="AE63">MEDIAN(IF(Données_prix!$C:$C="marche_boussouma",IF(Données_prix!CL:CL&gt;0,Données_prix!CL:CL)))</f>
        <v>500</v>
      </c>
    </row>
    <row r="64" spans="1:49">
      <c r="B64" s="18" t="s">
        <v>2188</v>
      </c>
      <c r="C64" s="18">
        <v>1100</v>
      </c>
      <c r="D64" s="18">
        <v>800</v>
      </c>
      <c r="E64" s="71">
        <v>1000</v>
      </c>
      <c r="F64" s="18">
        <v>500</v>
      </c>
      <c r="G64" s="18">
        <v>250</v>
      </c>
      <c r="H64" s="18">
        <v>6000</v>
      </c>
      <c r="I64" s="18">
        <v>9000</v>
      </c>
      <c r="J64" s="18">
        <v>2000</v>
      </c>
      <c r="K64" s="18">
        <v>1750</v>
      </c>
      <c r="L64" s="58">
        <v>9000</v>
      </c>
      <c r="M64" s="18">
        <v>100</v>
      </c>
      <c r="N64" s="66" t="s">
        <v>2109</v>
      </c>
      <c r="O64" s="58">
        <v>27500</v>
      </c>
      <c r="P64" s="68">
        <v>45000</v>
      </c>
      <c r="Q64" s="18">
        <v>6000</v>
      </c>
      <c r="R64" s="18">
        <v>5000</v>
      </c>
      <c r="S64" s="18">
        <v>300</v>
      </c>
      <c r="T64" s="18">
        <v>150</v>
      </c>
      <c r="U64" s="18">
        <v>300</v>
      </c>
      <c r="V64" s="18">
        <v>600</v>
      </c>
      <c r="W64" s="18">
        <v>1000</v>
      </c>
      <c r="X64" s="18">
        <v>1500</v>
      </c>
      <c r="Y64" s="18">
        <v>3500</v>
      </c>
      <c r="Z64" s="18">
        <v>2000</v>
      </c>
      <c r="AA64" s="71">
        <v>2000</v>
      </c>
      <c r="AB64" s="18">
        <v>2000</v>
      </c>
      <c r="AC64" s="18">
        <v>3000</v>
      </c>
      <c r="AD64" s="18">
        <v>300</v>
      </c>
      <c r="AE64" s="18">
        <v>500</v>
      </c>
    </row>
    <row r="65" spans="1:35">
      <c r="B65" s="18" t="s">
        <v>2189</v>
      </c>
      <c r="C65" s="18">
        <v>900</v>
      </c>
      <c r="D65" s="18">
        <v>1250</v>
      </c>
      <c r="E65" s="71">
        <v>2000</v>
      </c>
      <c r="F65" s="18">
        <v>500</v>
      </c>
      <c r="G65" s="18">
        <v>300</v>
      </c>
      <c r="H65" s="18">
        <v>5000</v>
      </c>
      <c r="I65" s="18">
        <v>5000</v>
      </c>
      <c r="J65" s="18">
        <v>2000</v>
      </c>
      <c r="K65" s="18">
        <v>1500</v>
      </c>
      <c r="L65" s="58">
        <v>7500</v>
      </c>
      <c r="M65" s="18">
        <v>100</v>
      </c>
      <c r="N65" s="66">
        <v>15000</v>
      </c>
      <c r="O65" s="58">
        <v>25000</v>
      </c>
      <c r="P65" s="68">
        <v>6000</v>
      </c>
      <c r="Q65" s="18">
        <v>4500</v>
      </c>
      <c r="R65" s="18">
        <v>3500</v>
      </c>
      <c r="S65" s="18">
        <v>300</v>
      </c>
      <c r="T65" s="18">
        <v>175</v>
      </c>
      <c r="U65" s="18">
        <v>875</v>
      </c>
      <c r="V65" s="18">
        <v>1025</v>
      </c>
      <c r="W65" s="18">
        <v>500</v>
      </c>
      <c r="X65" s="18">
        <v>2875</v>
      </c>
      <c r="Y65" s="18">
        <v>3125</v>
      </c>
      <c r="Z65" s="18">
        <v>2000</v>
      </c>
      <c r="AA65" s="71">
        <v>2000</v>
      </c>
      <c r="AB65" s="18">
        <v>775</v>
      </c>
      <c r="AC65" s="18">
        <v>6000</v>
      </c>
      <c r="AD65" s="18">
        <v>500</v>
      </c>
      <c r="AE65" s="18">
        <v>500</v>
      </c>
    </row>
    <row r="66" spans="1:35">
      <c r="B66" s="18" t="s">
        <v>2190</v>
      </c>
      <c r="C66" s="202">
        <f>(C65-C64)/C64</f>
        <v>-0.18181818181818182</v>
      </c>
      <c r="D66" s="76">
        <f t="shared" ref="D66:AE66" si="7">(D65-D64)/D64</f>
        <v>0.5625</v>
      </c>
      <c r="E66" s="76">
        <f t="shared" si="7"/>
        <v>1</v>
      </c>
      <c r="F66" s="203">
        <f t="shared" si="7"/>
        <v>0</v>
      </c>
      <c r="G66" s="74">
        <f>(G65-G64)/G64</f>
        <v>0.2</v>
      </c>
      <c r="H66" s="202">
        <f t="shared" si="7"/>
        <v>-0.16666666666666666</v>
      </c>
      <c r="I66" s="202">
        <f>(I65-I64)/I64</f>
        <v>-0.44444444444444442</v>
      </c>
      <c r="J66" s="204">
        <f t="shared" si="7"/>
        <v>0</v>
      </c>
      <c r="K66" s="204">
        <f t="shared" si="7"/>
        <v>-0.14285714285714285</v>
      </c>
      <c r="L66" s="202">
        <f t="shared" si="7"/>
        <v>-0.16666666666666666</v>
      </c>
      <c r="M66" s="204">
        <f t="shared" si="7"/>
        <v>0</v>
      </c>
      <c r="N66" s="70" t="s">
        <v>2191</v>
      </c>
      <c r="O66" s="204">
        <f t="shared" si="7"/>
        <v>-9.0909090909090912E-2</v>
      </c>
      <c r="P66" s="205">
        <f t="shared" si="7"/>
        <v>-0.8666666666666667</v>
      </c>
      <c r="Q66" s="202">
        <f t="shared" si="7"/>
        <v>-0.25</v>
      </c>
      <c r="R66" s="202">
        <f t="shared" si="7"/>
        <v>-0.3</v>
      </c>
      <c r="S66" s="204">
        <f t="shared" si="7"/>
        <v>0</v>
      </c>
      <c r="T66" s="76">
        <f t="shared" si="7"/>
        <v>0.16666666666666666</v>
      </c>
      <c r="U66" s="72">
        <f>(U65-U64)/U64</f>
        <v>1.9166666666666667</v>
      </c>
      <c r="V66" s="72">
        <f t="shared" si="7"/>
        <v>0.70833333333333337</v>
      </c>
      <c r="W66" s="205">
        <f t="shared" si="7"/>
        <v>-0.5</v>
      </c>
      <c r="X66" s="76">
        <f t="shared" si="7"/>
        <v>0.91666666666666663</v>
      </c>
      <c r="Y66" s="203">
        <f t="shared" si="7"/>
        <v>-0.10714285714285714</v>
      </c>
      <c r="Z66" s="204">
        <f t="shared" si="7"/>
        <v>0</v>
      </c>
      <c r="AA66" s="204">
        <f t="shared" si="7"/>
        <v>0</v>
      </c>
      <c r="AB66" s="205">
        <f>(AB65-AB64)/AB64</f>
        <v>-0.61250000000000004</v>
      </c>
      <c r="AC66" s="76">
        <f t="shared" si="7"/>
        <v>1</v>
      </c>
      <c r="AD66" s="76">
        <f t="shared" si="7"/>
        <v>0.66666666666666663</v>
      </c>
      <c r="AE66" s="204">
        <f t="shared" si="7"/>
        <v>0</v>
      </c>
    </row>
    <row r="67" spans="1:35">
      <c r="B67" s="18" t="s">
        <v>2192</v>
      </c>
      <c r="C67" s="75">
        <f>(C65-C63)/C63</f>
        <v>0</v>
      </c>
      <c r="D67" s="75">
        <f t="shared" ref="D67:AE67" si="8">(D65-D63)/D63</f>
        <v>0</v>
      </c>
      <c r="E67" s="70" t="s">
        <v>2191</v>
      </c>
      <c r="F67" s="75">
        <f t="shared" si="8"/>
        <v>0</v>
      </c>
      <c r="G67" s="75">
        <f t="shared" si="8"/>
        <v>0</v>
      </c>
      <c r="H67" s="75">
        <f t="shared" si="8"/>
        <v>0</v>
      </c>
      <c r="I67" s="75">
        <f t="shared" si="8"/>
        <v>0</v>
      </c>
      <c r="J67" s="75">
        <f t="shared" si="8"/>
        <v>0</v>
      </c>
      <c r="K67" s="75">
        <f t="shared" si="8"/>
        <v>0</v>
      </c>
      <c r="L67" s="75">
        <f t="shared" si="8"/>
        <v>0</v>
      </c>
      <c r="M67" s="75">
        <f t="shared" si="8"/>
        <v>0</v>
      </c>
      <c r="N67" s="70" t="s">
        <v>2191</v>
      </c>
      <c r="O67" s="75">
        <f t="shared" si="8"/>
        <v>0</v>
      </c>
      <c r="P67" s="75">
        <f t="shared" si="8"/>
        <v>0</v>
      </c>
      <c r="Q67" s="75">
        <f t="shared" si="8"/>
        <v>0</v>
      </c>
      <c r="R67" s="75">
        <f t="shared" si="8"/>
        <v>0</v>
      </c>
      <c r="S67" s="75">
        <f t="shared" si="8"/>
        <v>0</v>
      </c>
      <c r="T67" s="75">
        <f t="shared" si="8"/>
        <v>0</v>
      </c>
      <c r="U67" s="74">
        <f t="shared" si="8"/>
        <v>6</v>
      </c>
      <c r="V67" s="74">
        <f t="shared" si="8"/>
        <v>3.1</v>
      </c>
      <c r="W67" s="75">
        <f t="shared" si="8"/>
        <v>0</v>
      </c>
      <c r="X67" s="75">
        <f t="shared" si="8"/>
        <v>0</v>
      </c>
      <c r="Y67" s="75">
        <f t="shared" si="8"/>
        <v>0</v>
      </c>
      <c r="Z67" s="75">
        <f t="shared" si="8"/>
        <v>0</v>
      </c>
      <c r="AA67" s="70" t="s">
        <v>2191</v>
      </c>
      <c r="AB67" s="75">
        <f t="shared" si="8"/>
        <v>0</v>
      </c>
      <c r="AC67" s="75">
        <f t="shared" si="8"/>
        <v>0</v>
      </c>
      <c r="AD67" s="75">
        <f t="shared" si="8"/>
        <v>0</v>
      </c>
      <c r="AE67" s="75">
        <f t="shared" si="8"/>
        <v>0</v>
      </c>
    </row>
    <row r="71" spans="1:35">
      <c r="A71" s="25" t="s">
        <v>2194</v>
      </c>
    </row>
    <row r="75" spans="1:35">
      <c r="B75" s="18" t="s">
        <v>2184</v>
      </c>
      <c r="C75" s="18">
        <v>1000</v>
      </c>
      <c r="D75" s="67" t="s">
        <v>2109</v>
      </c>
      <c r="E75" s="67" t="s">
        <v>2109</v>
      </c>
      <c r="F75" s="18">
        <v>450</v>
      </c>
      <c r="G75" s="18">
        <v>300</v>
      </c>
      <c r="H75" s="18">
        <v>5000</v>
      </c>
      <c r="I75" s="18">
        <v>4500</v>
      </c>
      <c r="J75" s="18">
        <v>1000</v>
      </c>
      <c r="K75" s="18">
        <v>300</v>
      </c>
      <c r="L75" s="18">
        <v>3250</v>
      </c>
      <c r="M75" s="18">
        <v>100</v>
      </c>
      <c r="N75" s="67" t="s">
        <v>2109</v>
      </c>
      <c r="O75" s="18">
        <v>27000</v>
      </c>
      <c r="P75" s="18">
        <v>27750</v>
      </c>
      <c r="Q75" s="18">
        <v>7500</v>
      </c>
      <c r="R75" s="18">
        <v>6000</v>
      </c>
      <c r="S75" s="18">
        <v>3000</v>
      </c>
      <c r="T75" s="18">
        <v>150</v>
      </c>
      <c r="U75" s="18">
        <v>500</v>
      </c>
      <c r="V75" s="18">
        <v>700</v>
      </c>
      <c r="W75" s="18">
        <v>1000</v>
      </c>
      <c r="X75" s="18">
        <v>1250</v>
      </c>
      <c r="Y75" s="18">
        <v>3000</v>
      </c>
      <c r="Z75" s="18">
        <v>2750</v>
      </c>
      <c r="AA75" s="18">
        <v>2500</v>
      </c>
      <c r="AB75" s="18">
        <v>1500</v>
      </c>
      <c r="AC75" s="18">
        <v>2250</v>
      </c>
      <c r="AD75" s="18">
        <v>200</v>
      </c>
      <c r="AE75" s="18">
        <v>200</v>
      </c>
    </row>
    <row r="76" spans="1:35">
      <c r="B76" s="18" t="s">
        <v>2187</v>
      </c>
      <c r="C76" s="18">
        <v>1050</v>
      </c>
      <c r="D76" s="67" t="s">
        <v>2109</v>
      </c>
      <c r="E76" s="67" t="s">
        <v>2109</v>
      </c>
      <c r="F76" s="18">
        <v>500</v>
      </c>
      <c r="G76" s="18">
        <v>300</v>
      </c>
      <c r="H76" s="18">
        <v>5500</v>
      </c>
      <c r="I76" s="18">
        <v>4625</v>
      </c>
      <c r="J76" s="18">
        <v>1000</v>
      </c>
      <c r="K76" s="18">
        <v>1875</v>
      </c>
      <c r="L76" s="18">
        <v>8000</v>
      </c>
      <c r="M76" s="18">
        <v>100</v>
      </c>
      <c r="N76" s="67" t="s">
        <v>2109</v>
      </c>
      <c r="O76" s="18">
        <v>32500</v>
      </c>
      <c r="P76" s="71" t="s">
        <v>2109</v>
      </c>
      <c r="Q76" s="18">
        <v>7500</v>
      </c>
      <c r="R76" s="18">
        <v>6500</v>
      </c>
      <c r="S76" s="18">
        <v>400</v>
      </c>
      <c r="T76" s="18">
        <v>150</v>
      </c>
      <c r="U76" s="71" t="s">
        <v>2109</v>
      </c>
      <c r="V76" s="18">
        <v>600</v>
      </c>
      <c r="W76" s="18">
        <v>925</v>
      </c>
      <c r="X76" s="18">
        <v>1500</v>
      </c>
      <c r="Y76" s="18">
        <v>3500</v>
      </c>
      <c r="Z76" s="18">
        <v>2500</v>
      </c>
      <c r="AA76" s="18">
        <v>2125</v>
      </c>
      <c r="AB76" s="18">
        <v>1500</v>
      </c>
      <c r="AC76" s="18">
        <v>6500</v>
      </c>
      <c r="AD76" s="18">
        <v>200</v>
      </c>
      <c r="AE76" s="71" t="s">
        <v>2109</v>
      </c>
    </row>
    <row r="77" spans="1:35">
      <c r="B77" s="18" t="s">
        <v>2188</v>
      </c>
      <c r="C77" s="18">
        <v>1000</v>
      </c>
      <c r="D77" s="67" t="s">
        <v>2109</v>
      </c>
      <c r="E77" s="67" t="s">
        <v>2109</v>
      </c>
      <c r="F77" s="18">
        <v>500</v>
      </c>
      <c r="G77" s="18">
        <v>300</v>
      </c>
      <c r="H77" s="18">
        <v>5000</v>
      </c>
      <c r="I77" s="18">
        <v>4500</v>
      </c>
      <c r="J77" s="18">
        <v>1000</v>
      </c>
      <c r="K77" s="18">
        <v>1750</v>
      </c>
      <c r="L77" s="18">
        <v>8000</v>
      </c>
      <c r="M77" s="18">
        <v>200</v>
      </c>
      <c r="N77" s="67" t="s">
        <v>2109</v>
      </c>
      <c r="O77" s="18">
        <v>32000</v>
      </c>
      <c r="P77" s="18">
        <v>36000</v>
      </c>
      <c r="Q77" s="18">
        <v>7500</v>
      </c>
      <c r="R77" s="18">
        <v>6500</v>
      </c>
      <c r="S77" s="18">
        <v>450</v>
      </c>
      <c r="T77" s="18">
        <v>150</v>
      </c>
      <c r="U77" s="71" t="s">
        <v>2109</v>
      </c>
      <c r="V77" s="18">
        <v>675</v>
      </c>
      <c r="W77" s="18">
        <v>875</v>
      </c>
      <c r="X77" s="18">
        <v>1500</v>
      </c>
      <c r="Y77" s="18">
        <v>3000</v>
      </c>
      <c r="Z77" s="18">
        <v>2500</v>
      </c>
      <c r="AA77" s="18">
        <v>2500</v>
      </c>
      <c r="AB77" s="18">
        <v>2000</v>
      </c>
      <c r="AC77" s="18">
        <v>6500</v>
      </c>
      <c r="AD77" s="18">
        <v>200</v>
      </c>
      <c r="AE77" s="71" t="s">
        <v>2109</v>
      </c>
    </row>
    <row r="78" spans="1:35">
      <c r="B78" s="18" t="s">
        <v>2189</v>
      </c>
      <c r="C78" s="18">
        <v>1000</v>
      </c>
      <c r="D78" s="67">
        <v>2425</v>
      </c>
      <c r="E78" s="67">
        <v>2000</v>
      </c>
      <c r="F78" s="18">
        <v>462.5</v>
      </c>
      <c r="G78" s="18">
        <v>300</v>
      </c>
      <c r="H78" s="18">
        <v>5250</v>
      </c>
      <c r="I78" s="18">
        <v>5000</v>
      </c>
      <c r="J78" s="18">
        <v>1000</v>
      </c>
      <c r="K78" s="18">
        <v>1875</v>
      </c>
      <c r="L78" s="18">
        <v>7500</v>
      </c>
      <c r="M78" s="18">
        <v>200</v>
      </c>
      <c r="N78" s="67">
        <v>15000</v>
      </c>
      <c r="O78" s="18">
        <v>31750</v>
      </c>
      <c r="P78" s="18">
        <v>34750</v>
      </c>
      <c r="Q78" s="18">
        <v>7500</v>
      </c>
      <c r="R78" s="18">
        <v>6250</v>
      </c>
      <c r="S78" s="18">
        <v>425</v>
      </c>
      <c r="T78" s="18">
        <v>150</v>
      </c>
      <c r="U78" s="71">
        <v>875</v>
      </c>
      <c r="V78" s="18">
        <v>625</v>
      </c>
      <c r="W78" s="18">
        <v>825</v>
      </c>
      <c r="X78" s="18">
        <v>1500</v>
      </c>
      <c r="Y78" s="18">
        <v>3000</v>
      </c>
      <c r="Z78" s="18">
        <v>2500</v>
      </c>
      <c r="AA78" s="18">
        <v>2500</v>
      </c>
      <c r="AB78" s="18">
        <v>1500</v>
      </c>
      <c r="AC78" s="18">
        <v>6500</v>
      </c>
      <c r="AD78" s="18">
        <v>200</v>
      </c>
      <c r="AE78" s="71">
        <v>500</v>
      </c>
    </row>
    <row r="79" spans="1:35">
      <c r="B79" s="18" t="s">
        <v>2190</v>
      </c>
      <c r="C79" s="73">
        <f>(C78-C77)/C77</f>
        <v>0</v>
      </c>
      <c r="D79" s="67" t="s">
        <v>2191</v>
      </c>
      <c r="E79" s="67" t="s">
        <v>2191</v>
      </c>
      <c r="F79" s="73">
        <f t="shared" ref="F79:M79" si="9">(F78-F77)/F77</f>
        <v>-7.4999999999999997E-2</v>
      </c>
      <c r="G79" s="73">
        <f t="shared" si="9"/>
        <v>0</v>
      </c>
      <c r="H79" s="73">
        <f t="shared" si="9"/>
        <v>0.05</v>
      </c>
      <c r="I79" s="74">
        <f t="shared" si="9"/>
        <v>0.1111111111111111</v>
      </c>
      <c r="J79" s="73">
        <f t="shared" si="9"/>
        <v>0</v>
      </c>
      <c r="K79" s="80">
        <f>(K78-K77)/K77</f>
        <v>7.1428571428571425E-2</v>
      </c>
      <c r="L79" s="73">
        <f t="shared" si="9"/>
        <v>-6.25E-2</v>
      </c>
      <c r="M79" s="73">
        <f t="shared" si="9"/>
        <v>0</v>
      </c>
      <c r="N79" s="67" t="s">
        <v>2191</v>
      </c>
      <c r="O79" s="73">
        <f t="shared" ref="O79:T79" si="10">(O78-O77)/O77</f>
        <v>-7.8125E-3</v>
      </c>
      <c r="P79" s="73">
        <f t="shared" si="10"/>
        <v>-3.4722222222222224E-2</v>
      </c>
      <c r="Q79" s="73">
        <f t="shared" si="10"/>
        <v>0</v>
      </c>
      <c r="R79" s="73">
        <f t="shared" si="10"/>
        <v>-3.8461538461538464E-2</v>
      </c>
      <c r="S79" s="73">
        <f t="shared" si="10"/>
        <v>-5.5555555555555552E-2</v>
      </c>
      <c r="T79" s="73">
        <f t="shared" si="10"/>
        <v>0</v>
      </c>
      <c r="U79" s="67" t="s">
        <v>2191</v>
      </c>
      <c r="V79" s="73">
        <f t="shared" ref="V79:AD79" si="11">(V78-V77)/V77</f>
        <v>-7.407407407407407E-2</v>
      </c>
      <c r="W79" s="73">
        <f t="shared" si="11"/>
        <v>-5.7142857142857141E-2</v>
      </c>
      <c r="X79" s="73">
        <f t="shared" si="11"/>
        <v>0</v>
      </c>
      <c r="Y79" s="73">
        <f t="shared" si="11"/>
        <v>0</v>
      </c>
      <c r="Z79" s="73">
        <f t="shared" si="11"/>
        <v>0</v>
      </c>
      <c r="AA79" s="73">
        <f t="shared" si="11"/>
        <v>0</v>
      </c>
      <c r="AB79" s="73">
        <f t="shared" si="11"/>
        <v>-0.25</v>
      </c>
      <c r="AC79" s="73">
        <f t="shared" si="11"/>
        <v>0</v>
      </c>
      <c r="AD79" s="73">
        <f t="shared" si="11"/>
        <v>0</v>
      </c>
      <c r="AE79" s="67" t="s">
        <v>2191</v>
      </c>
      <c r="AF79" s="81"/>
      <c r="AG79" s="81"/>
      <c r="AH79" s="81"/>
      <c r="AI79" s="81"/>
    </row>
    <row r="80" spans="1:35">
      <c r="B80" s="18" t="s">
        <v>2192</v>
      </c>
      <c r="C80" s="204">
        <f>(C78-C76)/C76</f>
        <v>-4.7619047619047616E-2</v>
      </c>
      <c r="D80" s="67" t="s">
        <v>2191</v>
      </c>
      <c r="E80" s="67" t="s">
        <v>2191</v>
      </c>
      <c r="F80" s="204">
        <f t="shared" ref="F80:AD80" si="12">(F78-F76)/F76</f>
        <v>-7.4999999999999997E-2</v>
      </c>
      <c r="G80" s="204">
        <f t="shared" si="12"/>
        <v>0</v>
      </c>
      <c r="H80" s="204">
        <f t="shared" si="12"/>
        <v>-4.5454545454545456E-2</v>
      </c>
      <c r="I80" s="74">
        <f t="shared" si="12"/>
        <v>8.1081081081081086E-2</v>
      </c>
      <c r="J80" s="204">
        <f t="shared" si="12"/>
        <v>0</v>
      </c>
      <c r="K80" s="204">
        <f t="shared" si="12"/>
        <v>0</v>
      </c>
      <c r="L80" s="204">
        <f t="shared" si="12"/>
        <v>-6.25E-2</v>
      </c>
      <c r="M80" s="76">
        <f t="shared" si="12"/>
        <v>1</v>
      </c>
      <c r="N80" s="67" t="s">
        <v>2191</v>
      </c>
      <c r="O80" s="204">
        <f t="shared" si="12"/>
        <v>-2.3076923076923078E-2</v>
      </c>
      <c r="P80" s="67" t="s">
        <v>2191</v>
      </c>
      <c r="Q80" s="204">
        <f t="shared" si="12"/>
        <v>0</v>
      </c>
      <c r="R80" s="204">
        <f t="shared" si="12"/>
        <v>-3.8461538461538464E-2</v>
      </c>
      <c r="S80" s="80">
        <f t="shared" si="12"/>
        <v>6.25E-2</v>
      </c>
      <c r="T80" s="204">
        <f t="shared" si="12"/>
        <v>0</v>
      </c>
      <c r="U80" s="67" t="s">
        <v>2191</v>
      </c>
      <c r="V80" s="80">
        <f t="shared" si="12"/>
        <v>4.1666666666666664E-2</v>
      </c>
      <c r="W80" s="75">
        <f t="shared" si="12"/>
        <v>-0.10810810810810811</v>
      </c>
      <c r="X80" s="204">
        <f t="shared" si="12"/>
        <v>0</v>
      </c>
      <c r="Y80" s="75">
        <f t="shared" si="12"/>
        <v>-0.14285714285714285</v>
      </c>
      <c r="Z80" s="204">
        <f t="shared" si="12"/>
        <v>0</v>
      </c>
      <c r="AA80" s="74">
        <f t="shared" si="12"/>
        <v>0.17647058823529413</v>
      </c>
      <c r="AB80" s="204">
        <f t="shared" si="12"/>
        <v>0</v>
      </c>
      <c r="AC80" s="204">
        <f t="shared" si="12"/>
        <v>0</v>
      </c>
      <c r="AD80" s="204">
        <f t="shared" si="12"/>
        <v>0</v>
      </c>
      <c r="AE80" s="67" t="s">
        <v>2191</v>
      </c>
    </row>
    <row r="89" spans="1:296">
      <c r="A89" s="25" t="s">
        <v>2122</v>
      </c>
      <c r="B89" s="25"/>
    </row>
    <row r="92" spans="1:296" s="31" customFormat="1">
      <c r="A92" s="31" t="s">
        <v>2123</v>
      </c>
      <c r="B92" s="31" t="s">
        <v>2124</v>
      </c>
      <c r="C92" s="31" t="s">
        <v>2125</v>
      </c>
      <c r="D92" s="31" t="s">
        <v>2126</v>
      </c>
      <c r="E92" s="31" t="s">
        <v>2127</v>
      </c>
      <c r="F92" s="31" t="s">
        <v>2128</v>
      </c>
      <c r="G92" s="31" t="s">
        <v>2129</v>
      </c>
      <c r="H92" s="31" t="s">
        <v>2130</v>
      </c>
      <c r="I92" s="31" t="s">
        <v>2131</v>
      </c>
      <c r="J92" s="31" t="s">
        <v>2132</v>
      </c>
      <c r="K92" s="31" t="s">
        <v>2133</v>
      </c>
      <c r="L92" s="31" t="s">
        <v>2134</v>
      </c>
      <c r="M92" s="31" t="s">
        <v>2135</v>
      </c>
      <c r="N92" s="31" t="s">
        <v>2136</v>
      </c>
      <c r="O92" s="31" t="s">
        <v>2137</v>
      </c>
      <c r="P92" s="31" t="s">
        <v>2138</v>
      </c>
      <c r="Q92" s="31" t="s">
        <v>2139</v>
      </c>
      <c r="R92" s="31" t="s">
        <v>2140</v>
      </c>
      <c r="S92" s="31" t="s">
        <v>2141</v>
      </c>
      <c r="T92" s="31" t="s">
        <v>2142</v>
      </c>
      <c r="U92" s="31" t="s">
        <v>2143</v>
      </c>
      <c r="V92" s="31" t="s">
        <v>2144</v>
      </c>
      <c r="W92" s="31" t="s">
        <v>2145</v>
      </c>
      <c r="X92" s="31" t="s">
        <v>2146</v>
      </c>
      <c r="Y92" s="31" t="s">
        <v>2147</v>
      </c>
      <c r="Z92" s="31" t="s">
        <v>2148</v>
      </c>
      <c r="AA92" s="31" t="s">
        <v>2149</v>
      </c>
      <c r="AB92" s="31" t="s">
        <v>2150</v>
      </c>
      <c r="AC92" s="31" t="s">
        <v>2151</v>
      </c>
      <c r="AD92" s="31" t="s">
        <v>2152</v>
      </c>
      <c r="AE92" s="31" t="s">
        <v>2153</v>
      </c>
      <c r="AF92" s="31" t="s">
        <v>2154</v>
      </c>
      <c r="AG92" s="31" t="s">
        <v>2155</v>
      </c>
      <c r="AH92" s="31" t="s">
        <v>2156</v>
      </c>
      <c r="AI92" s="31" t="s">
        <v>2157</v>
      </c>
      <c r="AJ92" s="31" t="s">
        <v>2158</v>
      </c>
      <c r="AK92" s="31" t="s">
        <v>2159</v>
      </c>
      <c r="AL92" s="31" t="s">
        <v>2160</v>
      </c>
      <c r="AM92" s="31" t="s">
        <v>2161</v>
      </c>
      <c r="AN92" s="31" t="s">
        <v>2162</v>
      </c>
      <c r="AO92" s="31" t="s">
        <v>2163</v>
      </c>
      <c r="AP92" s="31" t="s">
        <v>2164</v>
      </c>
      <c r="AQ92" s="31" t="s">
        <v>2165</v>
      </c>
      <c r="AR92" s="31" t="s">
        <v>2166</v>
      </c>
      <c r="AS92" s="31" t="s">
        <v>2167</v>
      </c>
      <c r="AT92" s="31" t="s">
        <v>2168</v>
      </c>
      <c r="AU92" s="31" t="s">
        <v>2169</v>
      </c>
      <c r="AV92" s="31" t="s">
        <v>2170</v>
      </c>
      <c r="AW92" s="31" t="s">
        <v>2171</v>
      </c>
      <c r="AX92" s="31" t="s">
        <v>2172</v>
      </c>
      <c r="AY92" s="31" t="s">
        <v>2173</v>
      </c>
      <c r="AZ92" s="31" t="s">
        <v>2174</v>
      </c>
      <c r="BA92" s="31" t="s">
        <v>2175</v>
      </c>
      <c r="BB92" s="31" t="s">
        <v>2176</v>
      </c>
      <c r="BC92" s="31" t="s">
        <v>2177</v>
      </c>
      <c r="BD92" s="31" t="s">
        <v>2178</v>
      </c>
      <c r="BE92" s="31" t="s">
        <v>2179</v>
      </c>
      <c r="BF92" s="61" t="s">
        <v>2180</v>
      </c>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c r="JA92" s="18"/>
      <c r="JB92" s="18"/>
      <c r="JC92" s="18"/>
      <c r="JD92" s="18"/>
      <c r="JE92" s="18"/>
      <c r="JF92" s="18"/>
      <c r="JG92" s="18"/>
      <c r="JH92" s="18"/>
      <c r="JI92" s="18"/>
      <c r="JJ92" s="18"/>
      <c r="JK92" s="18"/>
      <c r="JL92" s="18"/>
      <c r="JM92" s="18"/>
      <c r="JN92" s="18"/>
      <c r="JO92" s="18"/>
      <c r="JP92" s="18"/>
      <c r="JQ92" s="18"/>
      <c r="JR92" s="18"/>
      <c r="JS92" s="18"/>
      <c r="JT92" s="18"/>
      <c r="JU92" s="18"/>
      <c r="JV92" s="18"/>
      <c r="JW92" s="18"/>
      <c r="JX92" s="18"/>
      <c r="JY92" s="18"/>
      <c r="JZ92" s="18"/>
      <c r="KA92" s="18"/>
      <c r="KB92" s="18"/>
      <c r="KC92" s="18"/>
      <c r="KD92" s="18"/>
      <c r="KE92" s="18"/>
      <c r="KF92" s="18"/>
      <c r="KG92" s="18"/>
      <c r="KH92" s="18"/>
      <c r="KI92" s="18"/>
      <c r="KJ92" s="82"/>
    </row>
    <row r="94" spans="1:296">
      <c r="B94" s="18" t="s">
        <v>2184</v>
      </c>
      <c r="C94" s="18">
        <v>250</v>
      </c>
      <c r="D94" s="18">
        <v>750</v>
      </c>
      <c r="E94" s="18">
        <v>5250</v>
      </c>
      <c r="F94" s="71">
        <v>225</v>
      </c>
      <c r="G94" s="18">
        <v>600</v>
      </c>
      <c r="H94" s="18">
        <v>4200</v>
      </c>
      <c r="I94" s="71">
        <v>300</v>
      </c>
      <c r="J94" s="18">
        <v>900</v>
      </c>
      <c r="K94" s="18">
        <v>6300</v>
      </c>
      <c r="L94" s="79">
        <v>225</v>
      </c>
      <c r="M94" s="18">
        <v>650</v>
      </c>
      <c r="N94" s="18">
        <v>4550</v>
      </c>
      <c r="O94" s="71">
        <v>450</v>
      </c>
      <c r="P94" s="18">
        <v>1350</v>
      </c>
      <c r="Q94" s="18">
        <v>3150</v>
      </c>
      <c r="R94" s="18">
        <v>450</v>
      </c>
      <c r="S94" s="66" t="s">
        <v>2109</v>
      </c>
      <c r="T94" s="66" t="s">
        <v>2109</v>
      </c>
      <c r="U94" s="66" t="s">
        <v>2109</v>
      </c>
      <c r="V94" s="66" t="s">
        <v>2109</v>
      </c>
      <c r="W94" s="66" t="s">
        <v>2109</v>
      </c>
      <c r="X94" s="18">
        <v>500</v>
      </c>
      <c r="Y94" s="18">
        <v>750</v>
      </c>
      <c r="Z94" s="18">
        <v>300</v>
      </c>
      <c r="AA94" s="66" t="s">
        <v>2109</v>
      </c>
      <c r="AB94" s="18">
        <v>3375</v>
      </c>
      <c r="AC94" s="18">
        <v>3000</v>
      </c>
      <c r="AD94" s="18">
        <v>1300</v>
      </c>
      <c r="AE94" s="18">
        <v>1300</v>
      </c>
      <c r="AF94" s="18">
        <v>600</v>
      </c>
      <c r="AG94" s="66" t="s">
        <v>2109</v>
      </c>
      <c r="AH94" s="66" t="s">
        <v>2109</v>
      </c>
      <c r="AI94" s="66" t="s">
        <v>2109</v>
      </c>
      <c r="AJ94" s="66" t="s">
        <v>2109</v>
      </c>
      <c r="AK94" s="71" t="s">
        <v>2109</v>
      </c>
      <c r="AL94" s="18">
        <v>3500</v>
      </c>
      <c r="AM94" s="66" t="s">
        <v>2109</v>
      </c>
      <c r="AN94" s="18">
        <v>1500</v>
      </c>
      <c r="AO94" s="18">
        <v>10500</v>
      </c>
      <c r="AP94" s="66" t="s">
        <v>2109</v>
      </c>
      <c r="AQ94" s="18">
        <v>1400</v>
      </c>
      <c r="AR94" s="18">
        <v>9800</v>
      </c>
      <c r="AS94" s="66" t="s">
        <v>2109</v>
      </c>
      <c r="AT94" s="18">
        <v>700</v>
      </c>
      <c r="AU94" s="18">
        <v>200</v>
      </c>
      <c r="AV94" s="66" t="s">
        <v>2109</v>
      </c>
      <c r="AW94" s="18">
        <v>225</v>
      </c>
      <c r="AX94" s="66" t="s">
        <v>2109</v>
      </c>
      <c r="AY94" s="18">
        <v>225</v>
      </c>
      <c r="AZ94" s="18">
        <v>1150</v>
      </c>
      <c r="BA94" s="18">
        <v>2700</v>
      </c>
      <c r="BB94" s="18">
        <v>2700</v>
      </c>
      <c r="BC94" s="18">
        <v>100</v>
      </c>
      <c r="BD94" s="18">
        <v>675</v>
      </c>
      <c r="BE94" s="18">
        <v>775</v>
      </c>
      <c r="BF94" s="18">
        <v>600</v>
      </c>
    </row>
    <row r="95" spans="1:296">
      <c r="B95" s="18" t="s">
        <v>2185</v>
      </c>
      <c r="C95" s="18">
        <v>228</v>
      </c>
      <c r="D95" s="18">
        <v>750</v>
      </c>
      <c r="E95" s="18">
        <v>5250</v>
      </c>
      <c r="F95" s="71">
        <v>200</v>
      </c>
      <c r="G95" s="18">
        <v>600</v>
      </c>
      <c r="H95" s="18">
        <v>4200</v>
      </c>
      <c r="I95" s="71">
        <v>200</v>
      </c>
      <c r="J95" s="18">
        <v>900</v>
      </c>
      <c r="K95" s="18">
        <v>6300</v>
      </c>
      <c r="L95" s="79">
        <v>216</v>
      </c>
      <c r="M95" s="18">
        <v>650</v>
      </c>
      <c r="N95" s="18">
        <v>4550</v>
      </c>
      <c r="O95" s="71">
        <v>449</v>
      </c>
      <c r="P95" s="18">
        <v>1350</v>
      </c>
      <c r="Q95" s="18">
        <v>9450</v>
      </c>
      <c r="R95" s="18">
        <v>437.5</v>
      </c>
      <c r="S95" s="66" t="s">
        <v>2109</v>
      </c>
      <c r="T95" s="66" t="s">
        <v>2109</v>
      </c>
      <c r="U95" s="18">
        <v>425</v>
      </c>
      <c r="V95" s="18">
        <v>1250</v>
      </c>
      <c r="W95" s="18">
        <v>8750</v>
      </c>
      <c r="X95" s="18">
        <v>500</v>
      </c>
      <c r="Y95" s="18">
        <v>775</v>
      </c>
      <c r="Z95" s="18">
        <v>300</v>
      </c>
      <c r="AA95" s="66" t="s">
        <v>2109</v>
      </c>
      <c r="AB95" s="18">
        <v>3625</v>
      </c>
      <c r="AC95" s="18">
        <v>3500</v>
      </c>
      <c r="AD95" s="18">
        <v>1300</v>
      </c>
      <c r="AE95" s="18">
        <v>1300</v>
      </c>
      <c r="AF95" s="18">
        <v>600</v>
      </c>
      <c r="AG95" s="71">
        <v>400</v>
      </c>
      <c r="AH95" s="18">
        <v>1200</v>
      </c>
      <c r="AI95" s="18">
        <v>8400</v>
      </c>
      <c r="AJ95" s="66" t="s">
        <v>2109</v>
      </c>
      <c r="AK95" s="71" t="s">
        <v>2109</v>
      </c>
      <c r="AL95" s="18">
        <v>3500</v>
      </c>
      <c r="AM95" s="71">
        <v>773</v>
      </c>
      <c r="AN95" s="18">
        <v>1500</v>
      </c>
      <c r="AO95" s="18">
        <v>10500</v>
      </c>
      <c r="AP95" s="71">
        <v>450</v>
      </c>
      <c r="AQ95" s="18">
        <v>1400</v>
      </c>
      <c r="AR95" s="18">
        <v>9800</v>
      </c>
      <c r="AS95" s="66" t="s">
        <v>2109</v>
      </c>
      <c r="AT95" s="18">
        <v>600</v>
      </c>
      <c r="AU95" s="18">
        <v>200</v>
      </c>
      <c r="AV95" s="66" t="s">
        <v>2109</v>
      </c>
      <c r="AW95" s="18">
        <v>200</v>
      </c>
      <c r="AX95" s="18">
        <v>500</v>
      </c>
      <c r="AY95" s="18">
        <v>200</v>
      </c>
      <c r="AZ95" s="18">
        <v>1425</v>
      </c>
      <c r="BA95" s="18">
        <v>2700</v>
      </c>
      <c r="BB95" s="66" t="s">
        <v>2109</v>
      </c>
      <c r="BC95" s="18">
        <v>112.5</v>
      </c>
      <c r="BD95" s="18">
        <v>700</v>
      </c>
      <c r="BE95" s="18">
        <v>700</v>
      </c>
      <c r="BF95" s="18">
        <v>500</v>
      </c>
    </row>
    <row r="96" spans="1:296">
      <c r="B96" s="18" t="s">
        <v>2186</v>
      </c>
      <c r="C96" s="18">
        <v>250</v>
      </c>
      <c r="D96" s="18">
        <v>750</v>
      </c>
      <c r="E96" s="18">
        <v>5250</v>
      </c>
      <c r="F96" s="71">
        <v>300</v>
      </c>
      <c r="G96" s="18">
        <v>900</v>
      </c>
      <c r="H96" s="18">
        <v>6300</v>
      </c>
      <c r="I96" s="71">
        <v>300</v>
      </c>
      <c r="J96" s="18">
        <v>900</v>
      </c>
      <c r="K96" s="18">
        <v>6300</v>
      </c>
      <c r="L96" s="79">
        <v>217</v>
      </c>
      <c r="M96" s="18">
        <v>650</v>
      </c>
      <c r="N96" s="18">
        <v>4550</v>
      </c>
      <c r="O96" s="18">
        <v>450</v>
      </c>
      <c r="P96" s="18">
        <v>1350</v>
      </c>
      <c r="Q96" s="18">
        <v>9450</v>
      </c>
      <c r="R96" s="18">
        <v>450</v>
      </c>
      <c r="S96" s="66" t="s">
        <v>2109</v>
      </c>
      <c r="T96" s="66" t="s">
        <v>2109</v>
      </c>
      <c r="U96" s="66" t="s">
        <v>2109</v>
      </c>
      <c r="V96" s="66" t="s">
        <v>2109</v>
      </c>
      <c r="W96" s="66" t="s">
        <v>2109</v>
      </c>
      <c r="X96" s="66" t="s">
        <v>2109</v>
      </c>
      <c r="Y96" s="18">
        <v>1250</v>
      </c>
      <c r="Z96" s="66" t="s">
        <v>2109</v>
      </c>
      <c r="AA96" s="66" t="s">
        <v>2109</v>
      </c>
      <c r="AB96" s="18">
        <v>3000</v>
      </c>
      <c r="AC96" s="18">
        <v>3000</v>
      </c>
      <c r="AD96" s="18">
        <v>1300</v>
      </c>
      <c r="AE96" s="18">
        <v>1300</v>
      </c>
      <c r="AF96" s="18">
        <v>600</v>
      </c>
      <c r="AG96" s="71">
        <v>400</v>
      </c>
      <c r="AH96" s="18">
        <v>1200</v>
      </c>
      <c r="AI96" s="18">
        <v>8750</v>
      </c>
      <c r="AJ96" s="66" t="s">
        <v>2109</v>
      </c>
      <c r="AK96" s="71" t="s">
        <v>2109</v>
      </c>
      <c r="AL96" s="18">
        <v>3500</v>
      </c>
      <c r="AM96" s="71">
        <v>773</v>
      </c>
      <c r="AN96" s="18">
        <v>1500</v>
      </c>
      <c r="AO96" s="18">
        <v>10500</v>
      </c>
      <c r="AP96" s="71">
        <v>450</v>
      </c>
      <c r="AQ96" s="18">
        <v>1400</v>
      </c>
      <c r="AR96" s="18">
        <v>9800</v>
      </c>
      <c r="AS96" s="66" t="s">
        <v>2109</v>
      </c>
      <c r="AT96" s="18">
        <v>750</v>
      </c>
      <c r="AU96" s="18">
        <v>200</v>
      </c>
      <c r="AV96" s="66" t="s">
        <v>2109</v>
      </c>
      <c r="AW96" s="18">
        <v>200</v>
      </c>
      <c r="AX96" s="66" t="s">
        <v>2109</v>
      </c>
      <c r="AY96" s="18">
        <v>200</v>
      </c>
      <c r="AZ96" s="18">
        <v>1100</v>
      </c>
      <c r="BA96" s="18">
        <v>2500</v>
      </c>
      <c r="BB96" s="66" t="s">
        <v>2109</v>
      </c>
      <c r="BC96" s="18">
        <v>200</v>
      </c>
      <c r="BD96" s="18">
        <v>700</v>
      </c>
      <c r="BE96" s="18">
        <v>750</v>
      </c>
      <c r="BF96" s="18">
        <v>500</v>
      </c>
    </row>
    <row r="97" spans="2:59">
      <c r="B97" s="18" t="s">
        <v>2187</v>
      </c>
      <c r="C97" s="18">
        <v>215</v>
      </c>
      <c r="D97" s="18" cm="1">
        <f t="array" ref="D97">MEDIAN(IF(Données_prix!$C:$C="marche_boussouma",IF(Données_prix!AI:AI&gt;0,Données_prix!AI:AI)))</f>
        <v>750</v>
      </c>
      <c r="E97" s="71" t="s">
        <v>2109</v>
      </c>
      <c r="F97" s="71">
        <v>249</v>
      </c>
      <c r="G97" s="18" cm="1">
        <f t="array" ref="G97">MEDIAN(IF(Données_prix!$C:$C="marche_boussouma",IF(Données_prix!AL:AL&gt;0,Données_prix!AL:AL)))</f>
        <v>750</v>
      </c>
      <c r="H97" s="71" t="s">
        <v>2109</v>
      </c>
      <c r="I97" s="71">
        <v>234</v>
      </c>
      <c r="J97" s="18" cm="1">
        <f t="array" ref="J97">MEDIAN(IF(Données_prix!$C:$C="marche_boussouma",IF(Données_prix!AO:AO&gt;0,Données_prix!AO:AO)))</f>
        <v>750</v>
      </c>
      <c r="K97" s="71" t="s">
        <v>2109</v>
      </c>
      <c r="L97" s="79">
        <v>332</v>
      </c>
      <c r="M97" s="18" cm="1">
        <f t="array" ref="M97">MEDIAN(IF(Données_prix!$C:$C="marche_boussouma",IF(Données_prix!AR:AR&gt;0,Données_prix!AR:AR)))</f>
        <v>1100</v>
      </c>
      <c r="N97" s="71" t="s">
        <v>2109</v>
      </c>
      <c r="O97" s="68" cm="1">
        <f t="array" ref="O97">MEDIAN(IF(Données_prix!$C:$C="marche_boussouma",IF(Données_prix!AT:AT&gt;0,Données_prix!AT:AT)))</f>
        <v>400</v>
      </c>
      <c r="P97" s="79" t="s">
        <v>2109</v>
      </c>
      <c r="Q97" s="71" t="s">
        <v>2109</v>
      </c>
      <c r="R97" s="18" cm="1">
        <f t="array" ref="R97">MEDIAN(IF(Données_prix!$C:$C="marche_boussouma",IF(Données_prix!AW:AW&gt;0,Données_prix!AW:AW)))</f>
        <v>450</v>
      </c>
      <c r="S97" s="66" t="s">
        <v>2109</v>
      </c>
      <c r="T97" s="66" t="s">
        <v>2109</v>
      </c>
      <c r="U97" s="71">
        <v>381</v>
      </c>
      <c r="V97" s="66" t="s">
        <v>2109</v>
      </c>
      <c r="W97" s="66" t="s">
        <v>2109</v>
      </c>
      <c r="X97" s="66" t="s">
        <v>2109</v>
      </c>
      <c r="Y97" s="18" t="s">
        <v>2109</v>
      </c>
      <c r="Z97" s="67" t="s">
        <v>2109</v>
      </c>
      <c r="AA97" s="66" t="s">
        <v>2109</v>
      </c>
      <c r="AB97" s="18" cm="1">
        <f t="array" ref="AB97">MEDIAN(IF(Données_prix!$C:$C="marche_boussouma",IF(Données_prix!BG:BG&gt;0,Données_prix!BG:BG)))</f>
        <v>3000</v>
      </c>
      <c r="AC97" s="18" cm="1">
        <f t="array" ref="AC97">MEDIAN(IF(Données_prix!$C:$C="marche_boussouma",IF(Données_prix!BH:BH&gt;0,Données_prix!BH:BH)))</f>
        <v>2500</v>
      </c>
      <c r="AD97" s="18" cm="1">
        <f t="array" ref="AD97">MEDIAN(IF(Données_prix!$C:$C="marche_boussouma",IF(Données_prix!BI:BI&gt;0,Données_prix!BI:BI)))</f>
        <v>1500</v>
      </c>
      <c r="AE97" s="18" cm="1">
        <f t="array" ref="AE97">MEDIAN(IF(Données_prix!$C:$C="marche_boussouma",IF(Données_prix!BJ:BJ&gt;0,Données_prix!BJ:BJ)))</f>
        <v>3250</v>
      </c>
      <c r="AF97" s="18" cm="1">
        <f t="array" ref="AF97">MEDIAN(IF(Données_prix!$C:$C="marche_boussouma",IF(Données_prix!BK:BK&gt;0,Données_prix!BK:BK)))</f>
        <v>500</v>
      </c>
      <c r="AG97" s="71">
        <v>283</v>
      </c>
      <c r="AH97" s="18" cm="1">
        <f t="array" ref="AH97">MEDIAN(IF(Données_prix!$C:$C="marche_boussouma",IF(Données_prix!BM:BM&gt;0,Données_prix!BM:BM)))</f>
        <v>1000</v>
      </c>
      <c r="AI97" s="71" t="s">
        <v>2109</v>
      </c>
      <c r="AJ97" s="71">
        <v>438</v>
      </c>
      <c r="AK97" s="18" cm="1">
        <f t="array" ref="AK97">MEDIAN(IF(Données_prix!$C:$C="marche_boussouma",IF(Données_prix!BP:BP&gt;0,Données_prix!BP:BP)))</f>
        <v>1100</v>
      </c>
      <c r="AL97" s="66" t="s">
        <v>2109</v>
      </c>
      <c r="AM97" s="66" t="s">
        <v>2109</v>
      </c>
      <c r="AN97" s="66" t="s">
        <v>2109</v>
      </c>
      <c r="AO97" s="66" t="s">
        <v>2109</v>
      </c>
      <c r="AP97" s="71">
        <v>273</v>
      </c>
      <c r="AQ97" s="18" cm="1">
        <f t="array" ref="AQ97">MEDIAN(IF(Données_prix!$C:$C="marche_boussouma",IF(Données_prix!BV:BV&gt;0,Données_prix!BV:BV)))</f>
        <v>1525</v>
      </c>
      <c r="AR97" s="66" t="s">
        <v>2109</v>
      </c>
      <c r="AS97" s="66" t="s">
        <v>2109</v>
      </c>
      <c r="AT97" s="66" t="s">
        <v>2109</v>
      </c>
      <c r="AU97" s="18" cm="1">
        <f t="array" ref="AU97">MEDIAN(IF(Données_prix!$C:$C="marche_boussouma",IF(Données_prix!BZ:BZ&gt;0,Données_prix!BZ:BZ)))</f>
        <v>200</v>
      </c>
      <c r="AV97" s="66" t="s">
        <v>2109</v>
      </c>
      <c r="AW97" s="18" cm="1">
        <f t="array" ref="AW97">MEDIAN(IF(Données_prix!$C:$C="marche_boussouma",IF(Données_prix!CB:CB&gt;0,Données_prix!CB:CB)))</f>
        <v>100</v>
      </c>
      <c r="AX97" s="66" t="s">
        <v>2109</v>
      </c>
      <c r="AY97" s="18" cm="1">
        <f t="array" ref="AY97">MEDIAN(IF(Données_prix!$C:$C="marche_boussouma",IF(Données_prix!CD:CD&gt;0,Données_prix!CD:CD)))</f>
        <v>100</v>
      </c>
      <c r="AZ97" s="18" cm="1">
        <f t="array" ref="AZ97">MEDIAN(IF(Données_prix!$C:$C="marche_boussouma",IF(Données_prix!CE:CE&gt;0,Données_prix!CE:CE)))</f>
        <v>1100</v>
      </c>
      <c r="BA97" s="71" t="s">
        <v>2109</v>
      </c>
      <c r="BB97" s="66" t="s">
        <v>2109</v>
      </c>
      <c r="BC97" s="18" cm="1">
        <f t="array" ref="BC97">MEDIAN(IF(Données_prix!$C:$C="marche_boussouma",IF(Données_prix!CH:CH&gt;0,Données_prix!CH:CH)))</f>
        <v>100</v>
      </c>
      <c r="BD97" s="18" cm="1">
        <f t="array" ref="BD97">MEDIAN(IF(Données_prix!$C:$C="marche_boussouma",IF(Données_prix!CI:CI&gt;0,Données_prix!CI:CI)))</f>
        <v>650</v>
      </c>
      <c r="BE97" s="18" cm="1">
        <f t="array" ref="BE97">MEDIAN(IF(Données_prix!$C:$C="marche_boussouma",IF(Données_prix!CJ:CJ&gt;0,Données_prix!CJ:CJ)))</f>
        <v>1000</v>
      </c>
      <c r="BF97" s="18" cm="1">
        <f t="array" ref="BF97">MEDIAN(IF(Données_prix!$C:$C="marche_boussouma",IF(Données_prix!CK:CK&gt;0,Données_prix!CK:CK)))</f>
        <v>500</v>
      </c>
    </row>
    <row r="98" spans="2:59">
      <c r="B98" s="18" t="s">
        <v>2188</v>
      </c>
      <c r="C98" s="83">
        <v>247.52475247524754</v>
      </c>
      <c r="D98" s="18">
        <v>750</v>
      </c>
      <c r="E98" s="71">
        <v>5250</v>
      </c>
      <c r="F98" s="84">
        <v>199.33554817275748</v>
      </c>
      <c r="G98" s="18">
        <v>600</v>
      </c>
      <c r="H98" s="71">
        <v>4200</v>
      </c>
      <c r="I98" s="84">
        <v>301.00334448160532</v>
      </c>
      <c r="J98" s="18">
        <v>900</v>
      </c>
      <c r="K98" s="71">
        <v>6300</v>
      </c>
      <c r="L98" s="85">
        <v>215.94684385382061</v>
      </c>
      <c r="M98" s="18">
        <v>650</v>
      </c>
      <c r="N98" s="71">
        <v>4550</v>
      </c>
      <c r="O98" s="68">
        <v>450</v>
      </c>
      <c r="P98" s="79">
        <v>1350</v>
      </c>
      <c r="Q98" s="71">
        <v>9450</v>
      </c>
      <c r="R98" s="18">
        <v>400</v>
      </c>
      <c r="S98" s="66">
        <v>1200</v>
      </c>
      <c r="T98" s="66" t="s">
        <v>2109</v>
      </c>
      <c r="U98" s="66" t="s">
        <v>2109</v>
      </c>
      <c r="V98" s="66" t="s">
        <v>2109</v>
      </c>
      <c r="W98" s="66" t="s">
        <v>2109</v>
      </c>
      <c r="X98" s="71">
        <v>350</v>
      </c>
      <c r="Y98" s="18">
        <v>750</v>
      </c>
      <c r="Z98" s="66" t="s">
        <v>2109</v>
      </c>
      <c r="AA98" s="71">
        <v>600</v>
      </c>
      <c r="AB98" s="18">
        <v>3000</v>
      </c>
      <c r="AC98" s="18">
        <v>3000</v>
      </c>
      <c r="AD98" s="18">
        <v>1300</v>
      </c>
      <c r="AE98" s="18">
        <v>1300</v>
      </c>
      <c r="AF98" s="18">
        <v>600</v>
      </c>
      <c r="AG98" s="71">
        <v>400</v>
      </c>
      <c r="AH98" s="18">
        <v>1200</v>
      </c>
      <c r="AI98" s="71">
        <v>8400</v>
      </c>
      <c r="AJ98" s="84">
        <v>257.73195876288662</v>
      </c>
      <c r="AK98" s="18">
        <v>1000</v>
      </c>
      <c r="AL98" s="71">
        <v>3500</v>
      </c>
      <c r="AM98" s="71">
        <v>500</v>
      </c>
      <c r="AN98" s="71">
        <v>1500</v>
      </c>
      <c r="AO98" s="71">
        <v>10500</v>
      </c>
      <c r="AP98" s="84">
        <v>450.16077170418009</v>
      </c>
      <c r="AQ98" s="18">
        <v>1400</v>
      </c>
      <c r="AR98" s="71">
        <v>9800</v>
      </c>
      <c r="AS98" s="66" t="s">
        <v>2109</v>
      </c>
      <c r="AT98" s="71">
        <v>750</v>
      </c>
      <c r="AU98" s="18">
        <v>200</v>
      </c>
      <c r="AV98" s="66" t="s">
        <v>2109</v>
      </c>
      <c r="AW98" s="18">
        <v>200</v>
      </c>
      <c r="AX98" s="66" t="s">
        <v>2109</v>
      </c>
      <c r="AY98" s="18">
        <v>200</v>
      </c>
      <c r="AZ98" s="18">
        <v>1300</v>
      </c>
      <c r="BA98" s="18">
        <v>2700</v>
      </c>
      <c r="BB98" s="66" t="s">
        <v>2109</v>
      </c>
      <c r="BC98" s="18">
        <v>150</v>
      </c>
      <c r="BD98" s="18">
        <v>700</v>
      </c>
      <c r="BE98" s="18">
        <v>900</v>
      </c>
      <c r="BF98" s="18">
        <v>750</v>
      </c>
    </row>
    <row r="99" spans="2:59">
      <c r="B99" s="18" t="s">
        <v>2189</v>
      </c>
      <c r="C99" s="83">
        <v>247.52475247524754</v>
      </c>
      <c r="D99" s="18">
        <v>750</v>
      </c>
      <c r="E99" s="71" t="s">
        <v>2109</v>
      </c>
      <c r="F99" s="84">
        <v>249.16943521594686</v>
      </c>
      <c r="G99" s="18">
        <v>750</v>
      </c>
      <c r="H99" s="71" t="s">
        <v>2109</v>
      </c>
      <c r="I99" s="84">
        <v>250.83612040133778</v>
      </c>
      <c r="J99" s="18">
        <v>750</v>
      </c>
      <c r="K99" s="71" t="s">
        <v>2109</v>
      </c>
      <c r="L99" s="85">
        <v>365.44850498338872</v>
      </c>
      <c r="M99" s="18">
        <v>1100</v>
      </c>
      <c r="N99" s="71" t="s">
        <v>2109</v>
      </c>
      <c r="O99" s="68">
        <v>400</v>
      </c>
      <c r="P99" s="79" t="s">
        <v>2109</v>
      </c>
      <c r="Q99" s="71" t="s">
        <v>2109</v>
      </c>
      <c r="R99" s="18">
        <v>450</v>
      </c>
      <c r="S99" s="66" t="s">
        <v>2109</v>
      </c>
      <c r="T99" s="66" t="s">
        <v>2109</v>
      </c>
      <c r="U99" s="66" t="s">
        <v>2109</v>
      </c>
      <c r="V99" s="66" t="s">
        <v>2109</v>
      </c>
      <c r="W99" s="66" t="s">
        <v>2109</v>
      </c>
      <c r="X99" s="67" t="s">
        <v>2109</v>
      </c>
      <c r="Y99" s="67" t="s">
        <v>2109</v>
      </c>
      <c r="Z99" s="66" t="s">
        <v>2109</v>
      </c>
      <c r="AA99" s="67" t="s">
        <v>2109</v>
      </c>
      <c r="AB99" s="18">
        <v>3000</v>
      </c>
      <c r="AC99" s="18">
        <v>2500</v>
      </c>
      <c r="AD99" s="18">
        <v>1500</v>
      </c>
      <c r="AE99" s="18">
        <v>3250</v>
      </c>
      <c r="AF99" s="18">
        <v>500</v>
      </c>
      <c r="AG99" s="84">
        <v>333.33333333333331</v>
      </c>
      <c r="AH99" s="18">
        <v>1000</v>
      </c>
      <c r="AI99" s="71" t="s">
        <v>2109</v>
      </c>
      <c r="AJ99" s="84">
        <v>300</v>
      </c>
      <c r="AK99" s="18">
        <v>1100</v>
      </c>
      <c r="AL99" s="71" t="s">
        <v>2109</v>
      </c>
      <c r="AM99" s="71" t="s">
        <v>2109</v>
      </c>
      <c r="AN99" s="71" t="s">
        <v>2109</v>
      </c>
      <c r="AO99" s="71" t="s">
        <v>2109</v>
      </c>
      <c r="AP99" s="84">
        <v>500</v>
      </c>
      <c r="AQ99" s="18">
        <v>1550</v>
      </c>
      <c r="AR99" s="71" t="s">
        <v>2109</v>
      </c>
      <c r="AS99" s="66" t="s">
        <v>2109</v>
      </c>
      <c r="AT99" s="71" t="s">
        <v>2109</v>
      </c>
      <c r="AU99" s="18">
        <v>200</v>
      </c>
      <c r="AV99" s="66" t="s">
        <v>2109</v>
      </c>
      <c r="AW99" s="18">
        <v>100</v>
      </c>
      <c r="AX99" s="66" t="s">
        <v>2109</v>
      </c>
      <c r="AY99" s="18">
        <v>100</v>
      </c>
      <c r="AZ99" s="18">
        <v>1100</v>
      </c>
      <c r="BA99" s="71" t="s">
        <v>2109</v>
      </c>
      <c r="BB99" s="66" t="s">
        <v>2109</v>
      </c>
      <c r="BC99" s="18">
        <v>100</v>
      </c>
      <c r="BD99" s="18">
        <v>650</v>
      </c>
      <c r="BE99" s="18">
        <v>1000</v>
      </c>
      <c r="BF99" s="18">
        <v>500</v>
      </c>
    </row>
    <row r="100" spans="2:59">
      <c r="B100" s="18" t="s">
        <v>2190</v>
      </c>
      <c r="C100" s="73">
        <f>(C99-C98)/C98</f>
        <v>0</v>
      </c>
      <c r="D100" s="73">
        <f t="shared" ref="D100:BF100" si="13">(D99-D98)/D98</f>
        <v>0</v>
      </c>
      <c r="E100" s="67" t="s">
        <v>2191</v>
      </c>
      <c r="F100" s="74">
        <f t="shared" si="13"/>
        <v>0.25000000000000006</v>
      </c>
      <c r="G100" s="74">
        <f t="shared" si="13"/>
        <v>0.25</v>
      </c>
      <c r="H100" s="67" t="s">
        <v>2191</v>
      </c>
      <c r="I100" s="202">
        <f t="shared" si="13"/>
        <v>-0.16666666666666663</v>
      </c>
      <c r="J100" s="202">
        <f t="shared" si="13"/>
        <v>-0.16666666666666666</v>
      </c>
      <c r="K100" s="67" t="s">
        <v>2191</v>
      </c>
      <c r="L100" s="74">
        <f t="shared" si="13"/>
        <v>0.69230769230769229</v>
      </c>
      <c r="M100" s="74">
        <f t="shared" si="13"/>
        <v>0.69230769230769229</v>
      </c>
      <c r="N100" s="67" t="s">
        <v>2191</v>
      </c>
      <c r="O100" s="73">
        <f t="shared" si="13"/>
        <v>-0.1111111111111111</v>
      </c>
      <c r="P100" s="67" t="s">
        <v>2191</v>
      </c>
      <c r="Q100" s="67" t="s">
        <v>2191</v>
      </c>
      <c r="R100" s="80">
        <f t="shared" si="13"/>
        <v>0.125</v>
      </c>
      <c r="S100" s="67" t="s">
        <v>2191</v>
      </c>
      <c r="T100" s="67" t="s">
        <v>2191</v>
      </c>
      <c r="U100" s="67" t="s">
        <v>2191</v>
      </c>
      <c r="V100" s="67" t="s">
        <v>2191</v>
      </c>
      <c r="W100" s="67" t="s">
        <v>2191</v>
      </c>
      <c r="X100" s="67" t="s">
        <v>2191</v>
      </c>
      <c r="Y100" s="67" t="s">
        <v>2191</v>
      </c>
      <c r="Z100" s="67" t="s">
        <v>2191</v>
      </c>
      <c r="AA100" s="67" t="s">
        <v>2191</v>
      </c>
      <c r="AB100" s="73">
        <f t="shared" si="13"/>
        <v>0</v>
      </c>
      <c r="AC100" s="73">
        <f t="shared" si="13"/>
        <v>-0.16666666666666666</v>
      </c>
      <c r="AD100" s="74">
        <f t="shared" si="13"/>
        <v>0.15384615384615385</v>
      </c>
      <c r="AE100" s="76">
        <f t="shared" si="13"/>
        <v>1.5</v>
      </c>
      <c r="AF100" s="203">
        <f t="shared" si="13"/>
        <v>-0.16666666666666666</v>
      </c>
      <c r="AG100" s="203">
        <f t="shared" si="13"/>
        <v>-0.16666666666666671</v>
      </c>
      <c r="AH100" s="203">
        <f t="shared" si="13"/>
        <v>-0.16666666666666666</v>
      </c>
      <c r="AI100" s="67" t="s">
        <v>2191</v>
      </c>
      <c r="AJ100" s="74">
        <f t="shared" si="13"/>
        <v>0.1639999999999999</v>
      </c>
      <c r="AK100" s="74">
        <f t="shared" si="13"/>
        <v>0.1</v>
      </c>
      <c r="AL100" s="67" t="s">
        <v>2191</v>
      </c>
      <c r="AM100" s="67" t="s">
        <v>2191</v>
      </c>
      <c r="AN100" s="67" t="s">
        <v>2191</v>
      </c>
      <c r="AO100" s="67" t="s">
        <v>2191</v>
      </c>
      <c r="AP100" s="74">
        <f t="shared" si="13"/>
        <v>0.11071428571428564</v>
      </c>
      <c r="AQ100" s="74">
        <f t="shared" si="13"/>
        <v>0.10714285714285714</v>
      </c>
      <c r="AR100" s="67" t="s">
        <v>2191</v>
      </c>
      <c r="AS100" s="67" t="s">
        <v>2191</v>
      </c>
      <c r="AT100" s="67" t="s">
        <v>2191</v>
      </c>
      <c r="AU100" s="73">
        <f t="shared" si="13"/>
        <v>0</v>
      </c>
      <c r="AV100" s="67" t="s">
        <v>2191</v>
      </c>
      <c r="AW100" s="73">
        <f t="shared" si="13"/>
        <v>-0.5</v>
      </c>
      <c r="AX100" s="67" t="s">
        <v>2191</v>
      </c>
      <c r="AY100" s="73">
        <f t="shared" si="13"/>
        <v>-0.5</v>
      </c>
      <c r="AZ100" s="73">
        <f t="shared" si="13"/>
        <v>-0.15384615384615385</v>
      </c>
      <c r="BA100" s="67" t="s">
        <v>2191</v>
      </c>
      <c r="BB100" s="67" t="s">
        <v>2191</v>
      </c>
      <c r="BC100" s="73">
        <f t="shared" si="13"/>
        <v>-0.33333333333333331</v>
      </c>
      <c r="BD100" s="73">
        <f t="shared" si="13"/>
        <v>-7.1428571428571425E-2</v>
      </c>
      <c r="BE100" s="80">
        <f t="shared" si="13"/>
        <v>0.1111111111111111</v>
      </c>
      <c r="BF100" s="73">
        <f t="shared" si="13"/>
        <v>-0.33333333333333331</v>
      </c>
    </row>
    <row r="101" spans="2:59">
      <c r="B101" s="18" t="s">
        <v>2192</v>
      </c>
      <c r="C101" s="74">
        <f>(C99-C97)/C97</f>
        <v>0.15127791848952343</v>
      </c>
      <c r="D101" s="204">
        <f>(D99-D97)/D97</f>
        <v>0</v>
      </c>
      <c r="E101" s="67" t="s">
        <v>2191</v>
      </c>
      <c r="F101" s="204">
        <f t="shared" ref="F101:BF101" si="14">(F99-F97)/F97</f>
        <v>6.8046271464603284E-4</v>
      </c>
      <c r="G101" s="204">
        <f t="shared" si="14"/>
        <v>0</v>
      </c>
      <c r="H101" s="67" t="s">
        <v>2191</v>
      </c>
      <c r="I101" s="74">
        <f t="shared" si="14"/>
        <v>7.1949232484349493E-2</v>
      </c>
      <c r="J101" s="204">
        <f t="shared" si="14"/>
        <v>0</v>
      </c>
      <c r="K101" s="67" t="s">
        <v>2191</v>
      </c>
      <c r="L101" s="74">
        <f t="shared" si="14"/>
        <v>0.1007485089861106</v>
      </c>
      <c r="M101" s="204">
        <f t="shared" si="14"/>
        <v>0</v>
      </c>
      <c r="N101" s="67" t="s">
        <v>2191</v>
      </c>
      <c r="O101" s="204">
        <f t="shared" si="14"/>
        <v>0</v>
      </c>
      <c r="P101" s="67" t="s">
        <v>2191</v>
      </c>
      <c r="Q101" s="67" t="s">
        <v>2191</v>
      </c>
      <c r="R101" s="204">
        <f t="shared" si="14"/>
        <v>0</v>
      </c>
      <c r="S101" s="67" t="s">
        <v>2191</v>
      </c>
      <c r="T101" s="67" t="s">
        <v>2191</v>
      </c>
      <c r="U101" s="67" t="s">
        <v>2191</v>
      </c>
      <c r="V101" s="67" t="s">
        <v>2191</v>
      </c>
      <c r="W101" s="67" t="s">
        <v>2191</v>
      </c>
      <c r="X101" s="67" t="s">
        <v>2191</v>
      </c>
      <c r="Y101" s="67" t="s">
        <v>2191</v>
      </c>
      <c r="Z101" s="67" t="s">
        <v>2191</v>
      </c>
      <c r="AA101" s="67" t="s">
        <v>2191</v>
      </c>
      <c r="AB101" s="204">
        <f t="shared" si="14"/>
        <v>0</v>
      </c>
      <c r="AC101" s="204">
        <f t="shared" si="14"/>
        <v>0</v>
      </c>
      <c r="AD101" s="204">
        <f t="shared" si="14"/>
        <v>0</v>
      </c>
      <c r="AE101" s="204">
        <f t="shared" si="14"/>
        <v>0</v>
      </c>
      <c r="AF101" s="204">
        <f t="shared" si="14"/>
        <v>0</v>
      </c>
      <c r="AG101" s="74">
        <f t="shared" si="14"/>
        <v>0.17785630153121312</v>
      </c>
      <c r="AH101" s="204">
        <f t="shared" si="14"/>
        <v>0</v>
      </c>
      <c r="AI101" s="67" t="s">
        <v>2191</v>
      </c>
      <c r="AJ101" s="74">
        <f t="shared" si="14"/>
        <v>-0.31506849315068491</v>
      </c>
      <c r="AK101" s="204">
        <f t="shared" si="14"/>
        <v>0</v>
      </c>
      <c r="AL101" s="67" t="s">
        <v>2191</v>
      </c>
      <c r="AM101" s="67" t="s">
        <v>2191</v>
      </c>
      <c r="AN101" s="67" t="s">
        <v>2191</v>
      </c>
      <c r="AO101" s="67" t="s">
        <v>2191</v>
      </c>
      <c r="AP101" s="74">
        <f t="shared" si="14"/>
        <v>0.83150183150183155</v>
      </c>
      <c r="AQ101" s="204">
        <f>(AQ99-AQ97)/AQ97</f>
        <v>1.6393442622950821E-2</v>
      </c>
      <c r="AR101" s="67" t="s">
        <v>2191</v>
      </c>
      <c r="AS101" s="67" t="s">
        <v>2191</v>
      </c>
      <c r="AT101" s="67" t="s">
        <v>2191</v>
      </c>
      <c r="AU101" s="204">
        <f t="shared" si="14"/>
        <v>0</v>
      </c>
      <c r="AV101" s="67" t="s">
        <v>2191</v>
      </c>
      <c r="AW101" s="204">
        <f t="shared" si="14"/>
        <v>0</v>
      </c>
      <c r="AX101" s="67" t="s">
        <v>2191</v>
      </c>
      <c r="AY101" s="204">
        <f t="shared" si="14"/>
        <v>0</v>
      </c>
      <c r="AZ101" s="204">
        <f t="shared" si="14"/>
        <v>0</v>
      </c>
      <c r="BA101" s="67" t="s">
        <v>2191</v>
      </c>
      <c r="BB101" s="67" t="s">
        <v>2191</v>
      </c>
      <c r="BC101" s="204">
        <f t="shared" si="14"/>
        <v>0</v>
      </c>
      <c r="BD101" s="204">
        <f t="shared" si="14"/>
        <v>0</v>
      </c>
      <c r="BE101" s="204">
        <f t="shared" si="14"/>
        <v>0</v>
      </c>
      <c r="BF101" s="204">
        <f t="shared" si="14"/>
        <v>0</v>
      </c>
      <c r="BG101" s="75"/>
    </row>
  </sheetData>
  <mergeCells count="2">
    <mergeCell ref="A4:K4"/>
    <mergeCell ref="A3:G3"/>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D5640-B66D-49F8-A0D5-7101C620C169}">
  <sheetPr>
    <tabColor theme="4"/>
  </sheetPr>
  <dimension ref="A1:AV26"/>
  <sheetViews>
    <sheetView zoomScale="90" zoomScaleNormal="90" workbookViewId="0">
      <selection activeCell="M4" sqref="M4"/>
    </sheetView>
  </sheetViews>
  <sheetFormatPr defaultColWidth="8.85546875" defaultRowHeight="16.5" outlineLevelCol="1"/>
  <cols>
    <col min="1" max="1" width="25.5703125" style="243" customWidth="1"/>
    <col min="2" max="2" width="62.5703125" style="243" customWidth="1"/>
    <col min="3" max="3" width="6.140625" style="245" bestFit="1" customWidth="1"/>
    <col min="4" max="8" width="6.5703125" style="243" customWidth="1"/>
    <col min="9" max="12" width="6.140625" style="245" bestFit="1" customWidth="1"/>
    <col min="13" max="13" width="50.85546875" style="243" bestFit="1" customWidth="1" outlineLevel="1"/>
    <col min="14" max="14" width="20.5703125" style="243" customWidth="1"/>
    <col min="15" max="21" width="6.5703125" style="243" customWidth="1"/>
    <col min="22" max="22" width="6.85546875" style="243" customWidth="1"/>
    <col min="23" max="23" width="8.140625" style="243" customWidth="1"/>
    <col min="24" max="24" width="7.42578125" style="243" customWidth="1"/>
    <col min="25" max="25" width="25.5703125" style="243" customWidth="1"/>
    <col min="26" max="26" width="5.85546875" style="243" bestFit="1" customWidth="1"/>
    <col min="27" max="27" width="6.5703125" style="243" customWidth="1"/>
    <col min="28" max="31" width="8.28515625" style="243" bestFit="1" customWidth="1"/>
    <col min="32" max="32" width="5.5703125" style="243" bestFit="1" customWidth="1"/>
    <col min="33" max="35" width="8.28515625" style="243" bestFit="1" customWidth="1"/>
    <col min="36" max="36" width="8.5703125" style="243" customWidth="1"/>
    <col min="37" max="37" width="5.42578125" style="247" bestFit="1" customWidth="1"/>
    <col min="38" max="42" width="6.5703125" style="243" customWidth="1"/>
    <col min="43" max="46" width="5.42578125" style="247" bestFit="1" customWidth="1"/>
    <col min="47" max="47" width="15.5703125" style="243" customWidth="1" outlineLevel="1"/>
    <col min="48" max="48" width="8.85546875" style="249"/>
    <col min="49" max="16384" width="8.85546875" style="222"/>
  </cols>
  <sheetData>
    <row r="1" spans="1:47" s="211" customFormat="1" ht="48.75" customHeight="1">
      <c r="A1" s="288" t="s">
        <v>2195</v>
      </c>
      <c r="B1" s="288"/>
      <c r="C1" s="288"/>
      <c r="D1" s="288"/>
      <c r="E1" s="288"/>
      <c r="F1" s="288"/>
      <c r="G1" s="288"/>
      <c r="H1" s="288"/>
      <c r="I1" s="288"/>
      <c r="J1" s="288"/>
      <c r="K1" s="288"/>
      <c r="L1" s="288"/>
      <c r="M1" s="289" t="s">
        <v>2196</v>
      </c>
      <c r="N1" s="289"/>
      <c r="O1" s="289"/>
      <c r="P1" s="289"/>
      <c r="Q1" s="289"/>
      <c r="R1" s="289"/>
      <c r="S1" s="289"/>
      <c r="T1" s="289"/>
      <c r="U1" s="289"/>
      <c r="V1" s="289"/>
      <c r="W1" s="289"/>
      <c r="X1" s="290" t="s">
        <v>2197</v>
      </c>
      <c r="Y1" s="291"/>
      <c r="Z1" s="291"/>
      <c r="AA1" s="291"/>
      <c r="AB1" s="291"/>
      <c r="AC1" s="291"/>
      <c r="AD1" s="291"/>
      <c r="AE1" s="291"/>
      <c r="AF1" s="291"/>
      <c r="AG1" s="291"/>
      <c r="AH1" s="291"/>
      <c r="AI1" s="291"/>
      <c r="AJ1" s="272" t="s">
        <v>2198</v>
      </c>
      <c r="AK1" s="273"/>
      <c r="AL1" s="273"/>
      <c r="AM1" s="273"/>
      <c r="AN1" s="273"/>
      <c r="AO1" s="273"/>
      <c r="AP1" s="273"/>
      <c r="AQ1" s="273"/>
      <c r="AR1" s="273"/>
      <c r="AS1" s="273"/>
      <c r="AT1" s="273"/>
      <c r="AU1" s="273"/>
    </row>
    <row r="2" spans="1:47" s="215" customFormat="1" ht="90.6" customHeight="1">
      <c r="A2" s="212" t="s">
        <v>2199</v>
      </c>
      <c r="B2" s="212" t="s">
        <v>2200</v>
      </c>
      <c r="C2" s="274" t="s">
        <v>2201</v>
      </c>
      <c r="D2" s="275"/>
      <c r="E2" s="275"/>
      <c r="F2" s="275"/>
      <c r="G2" s="275"/>
      <c r="H2" s="275"/>
      <c r="I2" s="275"/>
      <c r="J2" s="275"/>
      <c r="K2" s="275"/>
      <c r="L2" s="276"/>
      <c r="M2" s="213" t="s">
        <v>2202</v>
      </c>
      <c r="N2" s="277" t="s">
        <v>2203</v>
      </c>
      <c r="O2" s="278"/>
      <c r="P2" s="278"/>
      <c r="Q2" s="278"/>
      <c r="R2" s="278"/>
      <c r="S2" s="278"/>
      <c r="T2" s="278"/>
      <c r="U2" s="278"/>
      <c r="V2" s="278"/>
      <c r="W2" s="279"/>
      <c r="X2" s="214" t="s">
        <v>2204</v>
      </c>
      <c r="Y2" s="280" t="s">
        <v>2199</v>
      </c>
      <c r="Z2" s="282" t="s">
        <v>2205</v>
      </c>
      <c r="AA2" s="283"/>
      <c r="AB2" s="283"/>
      <c r="AC2" s="283"/>
      <c r="AD2" s="283"/>
      <c r="AE2" s="283"/>
      <c r="AF2" s="283"/>
      <c r="AG2" s="283"/>
      <c r="AH2" s="283"/>
      <c r="AI2" s="284"/>
      <c r="AJ2" s="214" t="s">
        <v>2206</v>
      </c>
      <c r="AK2" s="285" t="s">
        <v>2207</v>
      </c>
      <c r="AL2" s="285"/>
      <c r="AM2" s="285"/>
      <c r="AN2" s="285"/>
      <c r="AO2" s="285"/>
      <c r="AP2" s="285"/>
      <c r="AQ2" s="285"/>
      <c r="AR2" s="285"/>
      <c r="AS2" s="285"/>
      <c r="AT2" s="285"/>
      <c r="AU2" s="214" t="s">
        <v>2208</v>
      </c>
    </row>
    <row r="3" spans="1:47" s="222" customFormat="1" ht="71.45" customHeight="1">
      <c r="A3" s="216"/>
      <c r="B3" s="217"/>
      <c r="C3" s="218" t="s">
        <v>1780</v>
      </c>
      <c r="D3" s="218" t="s">
        <v>2030</v>
      </c>
      <c r="E3" s="218" t="s">
        <v>2008</v>
      </c>
      <c r="F3" s="218" t="s">
        <v>1368</v>
      </c>
      <c r="G3" s="218" t="s">
        <v>1622</v>
      </c>
      <c r="H3" s="218" t="s">
        <v>1557</v>
      </c>
      <c r="I3" s="219" t="s">
        <v>1460</v>
      </c>
      <c r="J3" s="218" t="s">
        <v>1821</v>
      </c>
      <c r="K3" s="218" t="s">
        <v>1290</v>
      </c>
      <c r="L3" s="218" t="s">
        <v>1896</v>
      </c>
      <c r="M3" s="220"/>
      <c r="N3" s="218" t="s">
        <v>1780</v>
      </c>
      <c r="O3" s="218" t="s">
        <v>2030</v>
      </c>
      <c r="P3" s="218" t="s">
        <v>2008</v>
      </c>
      <c r="Q3" s="218" t="s">
        <v>1368</v>
      </c>
      <c r="R3" s="218" t="s">
        <v>1622</v>
      </c>
      <c r="S3" s="218" t="s">
        <v>1557</v>
      </c>
      <c r="T3" s="219" t="s">
        <v>1460</v>
      </c>
      <c r="U3" s="218" t="s">
        <v>1821</v>
      </c>
      <c r="V3" s="218" t="s">
        <v>1290</v>
      </c>
      <c r="W3" s="218" t="s">
        <v>1896</v>
      </c>
      <c r="X3" s="214"/>
      <c r="Y3" s="281"/>
      <c r="Z3" s="218" t="s">
        <v>1780</v>
      </c>
      <c r="AA3" s="218" t="s">
        <v>2030</v>
      </c>
      <c r="AB3" s="218" t="s">
        <v>2008</v>
      </c>
      <c r="AC3" s="218" t="s">
        <v>1368</v>
      </c>
      <c r="AD3" s="218" t="s">
        <v>1622</v>
      </c>
      <c r="AE3" s="218" t="s">
        <v>1557</v>
      </c>
      <c r="AF3" s="219" t="s">
        <v>1460</v>
      </c>
      <c r="AG3" s="218" t="s">
        <v>1821</v>
      </c>
      <c r="AH3" s="218" t="s">
        <v>1290</v>
      </c>
      <c r="AI3" s="218" t="s">
        <v>1896</v>
      </c>
      <c r="AJ3" s="221"/>
      <c r="AK3" s="218" t="s">
        <v>1780</v>
      </c>
      <c r="AL3" s="218" t="s">
        <v>2030</v>
      </c>
      <c r="AM3" s="218" t="s">
        <v>2008</v>
      </c>
      <c r="AN3" s="218" t="s">
        <v>1368</v>
      </c>
      <c r="AO3" s="218" t="s">
        <v>1622</v>
      </c>
      <c r="AP3" s="218" t="s">
        <v>1557</v>
      </c>
      <c r="AQ3" s="219" t="s">
        <v>1460</v>
      </c>
      <c r="AR3" s="218" t="s">
        <v>1821</v>
      </c>
      <c r="AS3" s="218" t="s">
        <v>1290</v>
      </c>
      <c r="AT3" s="218" t="s">
        <v>1896</v>
      </c>
      <c r="AU3" s="214"/>
    </row>
    <row r="4" spans="1:47" s="226" customFormat="1" ht="25.5" customHeight="1">
      <c r="A4" s="223"/>
      <c r="B4" s="224" t="s">
        <v>2209</v>
      </c>
      <c r="C4" s="225">
        <v>22</v>
      </c>
      <c r="D4" s="225">
        <v>19</v>
      </c>
      <c r="E4" s="225">
        <v>22</v>
      </c>
      <c r="F4" s="225">
        <v>18</v>
      </c>
      <c r="G4" s="225">
        <v>18</v>
      </c>
      <c r="H4" s="225">
        <v>21</v>
      </c>
      <c r="I4" s="225">
        <v>17</v>
      </c>
      <c r="J4" s="225">
        <v>22</v>
      </c>
      <c r="K4" s="225">
        <v>7</v>
      </c>
      <c r="L4" s="225">
        <v>21</v>
      </c>
      <c r="N4" s="227"/>
      <c r="O4" s="227"/>
      <c r="P4" s="227"/>
      <c r="Q4" s="227"/>
      <c r="R4" s="227"/>
      <c r="S4" s="227"/>
      <c r="T4" s="228"/>
      <c r="U4" s="227"/>
      <c r="V4" s="227"/>
      <c r="W4" s="227"/>
      <c r="X4" s="229"/>
      <c r="Y4" s="223"/>
      <c r="Z4" s="227"/>
      <c r="AA4" s="227"/>
      <c r="AB4" s="227"/>
      <c r="AC4" s="227"/>
      <c r="AD4" s="227"/>
      <c r="AE4" s="227"/>
      <c r="AF4" s="228"/>
      <c r="AG4" s="227"/>
      <c r="AH4" s="227"/>
      <c r="AI4" s="227"/>
      <c r="AJ4" s="230"/>
      <c r="AK4" s="227"/>
      <c r="AL4" s="227"/>
      <c r="AM4" s="227"/>
      <c r="AN4" s="227"/>
      <c r="AO4" s="227"/>
      <c r="AP4" s="227"/>
      <c r="AQ4" s="228"/>
      <c r="AR4" s="227"/>
      <c r="AS4" s="227"/>
      <c r="AT4" s="227"/>
      <c r="AU4" s="229"/>
    </row>
    <row r="5" spans="1:47" s="222" customFormat="1" ht="24.95" customHeight="1">
      <c r="A5" s="286" t="s">
        <v>2210</v>
      </c>
      <c r="B5" s="231" t="s">
        <v>2211</v>
      </c>
      <c r="C5" s="225">
        <v>0</v>
      </c>
      <c r="D5" s="225">
        <v>3</v>
      </c>
      <c r="E5" s="225">
        <v>0</v>
      </c>
      <c r="F5" s="225">
        <v>4</v>
      </c>
      <c r="G5" s="225">
        <v>4</v>
      </c>
      <c r="H5" s="225">
        <v>1</v>
      </c>
      <c r="I5" s="225">
        <v>5</v>
      </c>
      <c r="J5" s="225">
        <v>0</v>
      </c>
      <c r="K5" s="225">
        <v>15</v>
      </c>
      <c r="L5" s="225">
        <v>1</v>
      </c>
      <c r="M5" s="232" t="s">
        <v>2212</v>
      </c>
      <c r="N5" s="287">
        <f t="shared" ref="N5:W5" si="0">1-1/22*C5-0.5/22*C6</f>
        <v>1</v>
      </c>
      <c r="O5" s="287">
        <f t="shared" si="0"/>
        <v>0.84090909090909094</v>
      </c>
      <c r="P5" s="287">
        <f t="shared" si="0"/>
        <v>1</v>
      </c>
      <c r="Q5" s="287">
        <f t="shared" si="0"/>
        <v>0.40909090909090901</v>
      </c>
      <c r="R5" s="287">
        <f t="shared" si="0"/>
        <v>0.47727272727272718</v>
      </c>
      <c r="S5" s="287">
        <f t="shared" si="0"/>
        <v>0.5</v>
      </c>
      <c r="T5" s="287">
        <f t="shared" si="0"/>
        <v>0.52272727272727271</v>
      </c>
      <c r="U5" s="287">
        <f t="shared" si="0"/>
        <v>1</v>
      </c>
      <c r="V5" s="287">
        <f t="shared" si="0"/>
        <v>0.15909090909090903</v>
      </c>
      <c r="W5" s="287">
        <f t="shared" si="0"/>
        <v>0.5</v>
      </c>
      <c r="X5" s="292">
        <v>0.3</v>
      </c>
      <c r="Y5" s="286" t="s">
        <v>2210</v>
      </c>
      <c r="Z5" s="293">
        <f t="shared" ref="Z5:AI5" si="1">N5</f>
        <v>1</v>
      </c>
      <c r="AA5" s="293">
        <f t="shared" si="1"/>
        <v>0.84090909090909094</v>
      </c>
      <c r="AB5" s="293">
        <f t="shared" si="1"/>
        <v>1</v>
      </c>
      <c r="AC5" s="293">
        <f t="shared" si="1"/>
        <v>0.40909090909090901</v>
      </c>
      <c r="AD5" s="293">
        <f t="shared" si="1"/>
        <v>0.47727272727272718</v>
      </c>
      <c r="AE5" s="293">
        <f t="shared" si="1"/>
        <v>0.5</v>
      </c>
      <c r="AF5" s="293">
        <f t="shared" si="1"/>
        <v>0.52272727272727271</v>
      </c>
      <c r="AG5" s="293">
        <f t="shared" si="1"/>
        <v>1</v>
      </c>
      <c r="AH5" s="293">
        <f t="shared" si="1"/>
        <v>0.15909090909090903</v>
      </c>
      <c r="AI5" s="293">
        <f t="shared" si="1"/>
        <v>0.5</v>
      </c>
      <c r="AJ5" s="294">
        <v>1</v>
      </c>
      <c r="AK5" s="292">
        <f t="shared" ref="AK5:AT5" si="2">$X5*Z5+$X7*Z7+$X13*Z13+$X14*Z14+$X18*Z18+$X21*Z21</f>
        <v>0.95075757575757569</v>
      </c>
      <c r="AL5" s="292">
        <f t="shared" si="2"/>
        <v>0.78450956937799043</v>
      </c>
      <c r="AM5" s="292">
        <f t="shared" si="2"/>
        <v>0.94431818181818172</v>
      </c>
      <c r="AN5" s="292">
        <f t="shared" si="2"/>
        <v>0.42307449494949489</v>
      </c>
      <c r="AO5" s="292">
        <f t="shared" si="2"/>
        <v>0.41401515151515156</v>
      </c>
      <c r="AP5" s="292">
        <f t="shared" si="2"/>
        <v>0.42261904761904756</v>
      </c>
      <c r="AQ5" s="292">
        <f t="shared" si="2"/>
        <v>0.41196524064171114</v>
      </c>
      <c r="AR5" s="292">
        <f t="shared" si="2"/>
        <v>0.82950757575757572</v>
      </c>
      <c r="AS5" s="292">
        <f t="shared" si="2"/>
        <v>0.43076298701298704</v>
      </c>
      <c r="AT5" s="292">
        <f t="shared" si="2"/>
        <v>0.65639880952380958</v>
      </c>
      <c r="AU5" s="235" t="s">
        <v>2213</v>
      </c>
    </row>
    <row r="6" spans="1:47" s="222" customFormat="1" ht="24.95" customHeight="1">
      <c r="A6" s="286"/>
      <c r="B6" s="231" t="s">
        <v>2214</v>
      </c>
      <c r="C6" s="225">
        <v>0</v>
      </c>
      <c r="D6" s="225">
        <v>1</v>
      </c>
      <c r="E6" s="225">
        <v>0</v>
      </c>
      <c r="F6" s="225">
        <v>18</v>
      </c>
      <c r="G6" s="225">
        <v>15</v>
      </c>
      <c r="H6" s="225">
        <v>20</v>
      </c>
      <c r="I6" s="225">
        <v>11</v>
      </c>
      <c r="J6" s="225">
        <v>0</v>
      </c>
      <c r="K6" s="225">
        <v>7</v>
      </c>
      <c r="L6" s="225">
        <v>20</v>
      </c>
      <c r="M6" s="232" t="s">
        <v>2215</v>
      </c>
      <c r="N6" s="287"/>
      <c r="O6" s="287"/>
      <c r="P6" s="287"/>
      <c r="Q6" s="287"/>
      <c r="R6" s="287"/>
      <c r="S6" s="287"/>
      <c r="T6" s="287"/>
      <c r="U6" s="287"/>
      <c r="V6" s="287"/>
      <c r="W6" s="287"/>
      <c r="X6" s="292"/>
      <c r="Y6" s="286"/>
      <c r="Z6" s="293"/>
      <c r="AA6" s="293"/>
      <c r="AB6" s="293"/>
      <c r="AC6" s="293"/>
      <c r="AD6" s="293"/>
      <c r="AE6" s="293"/>
      <c r="AF6" s="293"/>
      <c r="AG6" s="293"/>
      <c r="AH6" s="293"/>
      <c r="AI6" s="293"/>
      <c r="AJ6" s="294"/>
      <c r="AK6" s="286"/>
      <c r="AL6" s="286"/>
      <c r="AM6" s="286"/>
      <c r="AN6" s="286"/>
      <c r="AO6" s="286"/>
      <c r="AP6" s="286"/>
      <c r="AQ6" s="286"/>
      <c r="AR6" s="286"/>
      <c r="AS6" s="286"/>
      <c r="AT6" s="286"/>
      <c r="AU6" s="235" t="s">
        <v>2216</v>
      </c>
    </row>
    <row r="7" spans="1:47" s="222" customFormat="1" ht="51.6" customHeight="1">
      <c r="A7" s="286" t="s">
        <v>2217</v>
      </c>
      <c r="B7" s="232" t="s">
        <v>2218</v>
      </c>
      <c r="C7" s="225">
        <v>1</v>
      </c>
      <c r="D7" s="225">
        <v>2</v>
      </c>
      <c r="E7" s="225">
        <v>0</v>
      </c>
      <c r="F7" s="225">
        <v>3</v>
      </c>
      <c r="G7" s="225">
        <v>2</v>
      </c>
      <c r="H7" s="225">
        <v>5</v>
      </c>
      <c r="I7" s="225">
        <v>2</v>
      </c>
      <c r="J7" s="225">
        <v>4</v>
      </c>
      <c r="K7" s="225">
        <v>2</v>
      </c>
      <c r="L7" s="225">
        <v>3</v>
      </c>
      <c r="M7" s="232" t="s">
        <v>2219</v>
      </c>
      <c r="N7" s="287">
        <f t="shared" ref="N7:W7" si="3">IFERROR(1-0.25/C$4*C7-0.5/C$4*C8-0.75/C$4*C9-1/C$4*C10," ")</f>
        <v>0.88636363636363646</v>
      </c>
      <c r="O7" s="287">
        <f t="shared" si="3"/>
        <v>0.94736842105263164</v>
      </c>
      <c r="P7" s="287">
        <f t="shared" si="3"/>
        <v>0.94318181818181823</v>
      </c>
      <c r="Q7" s="287">
        <f t="shared" si="3"/>
        <v>0.75</v>
      </c>
      <c r="R7" s="287">
        <f t="shared" si="3"/>
        <v>0.6527777777777779</v>
      </c>
      <c r="S7" s="287">
        <f t="shared" si="3"/>
        <v>0.48809523809523808</v>
      </c>
      <c r="T7" s="287">
        <f t="shared" si="3"/>
        <v>0.67647058823529416</v>
      </c>
      <c r="U7" s="287">
        <f t="shared" si="3"/>
        <v>0.71590909090909105</v>
      </c>
      <c r="V7" s="287">
        <f t="shared" si="3"/>
        <v>0.35714285714285721</v>
      </c>
      <c r="W7" s="287">
        <f t="shared" si="3"/>
        <v>0.86904761904761907</v>
      </c>
      <c r="X7" s="292">
        <v>0.15</v>
      </c>
      <c r="Y7" s="286" t="s">
        <v>2217</v>
      </c>
      <c r="Z7" s="293">
        <f t="shared" ref="Z7:AI7" si="4">$AJ7*N7+$AJ11*N11+$AJ12*N12</f>
        <v>0.7020202020202021</v>
      </c>
      <c r="AA7" s="293">
        <f t="shared" si="4"/>
        <v>0.63157894736842102</v>
      </c>
      <c r="AB7" s="295">
        <f t="shared" si="4"/>
        <v>0.62878787878787878</v>
      </c>
      <c r="AC7" s="293">
        <f t="shared" si="4"/>
        <v>0.5</v>
      </c>
      <c r="AD7" s="293">
        <f t="shared" si="4"/>
        <v>0.43518518518518523</v>
      </c>
      <c r="AE7" s="293">
        <f t="shared" si="4"/>
        <v>0.32539682539682535</v>
      </c>
      <c r="AF7" s="293">
        <f t="shared" si="4"/>
        <v>0.45098039215686275</v>
      </c>
      <c r="AG7" s="293">
        <f t="shared" si="4"/>
        <v>0.58838383838383845</v>
      </c>
      <c r="AH7" s="293">
        <f t="shared" si="4"/>
        <v>0.23809523809523814</v>
      </c>
      <c r="AI7" s="293">
        <f t="shared" si="4"/>
        <v>0.57936507936507931</v>
      </c>
      <c r="AJ7" s="294">
        <v>0.66666666666666663</v>
      </c>
      <c r="AK7" s="286"/>
      <c r="AL7" s="286"/>
      <c r="AM7" s="286"/>
      <c r="AN7" s="286"/>
      <c r="AO7" s="286"/>
      <c r="AP7" s="286"/>
      <c r="AQ7" s="286"/>
      <c r="AR7" s="286"/>
      <c r="AS7" s="286"/>
      <c r="AT7" s="286"/>
      <c r="AU7" s="235" t="s">
        <v>2220</v>
      </c>
    </row>
    <row r="8" spans="1:47" s="222" customFormat="1" ht="56.45" customHeight="1">
      <c r="A8" s="286"/>
      <c r="B8" s="232" t="s">
        <v>2221</v>
      </c>
      <c r="C8" s="225">
        <v>1</v>
      </c>
      <c r="D8" s="225">
        <v>1</v>
      </c>
      <c r="E8" s="225">
        <v>1</v>
      </c>
      <c r="F8" s="225">
        <v>2</v>
      </c>
      <c r="G8" s="225">
        <v>6</v>
      </c>
      <c r="H8" s="225">
        <v>2</v>
      </c>
      <c r="I8" s="225">
        <v>0</v>
      </c>
      <c r="J8" s="225">
        <v>1</v>
      </c>
      <c r="K8" s="225">
        <v>0</v>
      </c>
      <c r="L8" s="225">
        <v>0</v>
      </c>
      <c r="M8" s="232" t="s">
        <v>2222</v>
      </c>
      <c r="N8" s="287"/>
      <c r="O8" s="287"/>
      <c r="P8" s="287"/>
      <c r="Q8" s="287"/>
      <c r="R8" s="287"/>
      <c r="S8" s="287"/>
      <c r="T8" s="287"/>
      <c r="U8" s="287"/>
      <c r="V8" s="287"/>
      <c r="W8" s="287"/>
      <c r="X8" s="292"/>
      <c r="Y8" s="286"/>
      <c r="Z8" s="293"/>
      <c r="AA8" s="293"/>
      <c r="AB8" s="296"/>
      <c r="AC8" s="293"/>
      <c r="AD8" s="293"/>
      <c r="AE8" s="293"/>
      <c r="AF8" s="293"/>
      <c r="AG8" s="293"/>
      <c r="AH8" s="293"/>
      <c r="AI8" s="293"/>
      <c r="AJ8" s="294"/>
      <c r="AK8" s="286"/>
      <c r="AL8" s="286"/>
      <c r="AM8" s="286"/>
      <c r="AN8" s="286"/>
      <c r="AO8" s="286"/>
      <c r="AP8" s="286"/>
      <c r="AQ8" s="286"/>
      <c r="AR8" s="286"/>
      <c r="AS8" s="286"/>
      <c r="AT8" s="286"/>
      <c r="AU8" s="235" t="s">
        <v>2223</v>
      </c>
    </row>
    <row r="9" spans="1:47" s="222" customFormat="1" ht="45.95" customHeight="1">
      <c r="A9" s="286"/>
      <c r="B9" s="232" t="s">
        <v>2224</v>
      </c>
      <c r="C9" s="225">
        <v>1</v>
      </c>
      <c r="D9" s="225">
        <v>0</v>
      </c>
      <c r="E9" s="225">
        <v>1</v>
      </c>
      <c r="F9" s="225">
        <v>1</v>
      </c>
      <c r="G9" s="225">
        <v>1</v>
      </c>
      <c r="H9" s="225">
        <v>2</v>
      </c>
      <c r="I9" s="225">
        <v>0</v>
      </c>
      <c r="J9" s="225">
        <v>1</v>
      </c>
      <c r="K9" s="225">
        <v>0</v>
      </c>
      <c r="L9" s="225">
        <v>0</v>
      </c>
      <c r="M9" s="232" t="s">
        <v>2225</v>
      </c>
      <c r="N9" s="287"/>
      <c r="O9" s="287"/>
      <c r="P9" s="287"/>
      <c r="Q9" s="287"/>
      <c r="R9" s="287"/>
      <c r="S9" s="287"/>
      <c r="T9" s="287"/>
      <c r="U9" s="287"/>
      <c r="V9" s="287"/>
      <c r="W9" s="287"/>
      <c r="X9" s="292"/>
      <c r="Y9" s="286"/>
      <c r="Z9" s="293"/>
      <c r="AA9" s="293"/>
      <c r="AB9" s="296"/>
      <c r="AC9" s="293"/>
      <c r="AD9" s="293"/>
      <c r="AE9" s="293"/>
      <c r="AF9" s="293"/>
      <c r="AG9" s="293"/>
      <c r="AH9" s="293"/>
      <c r="AI9" s="293"/>
      <c r="AJ9" s="294"/>
      <c r="AK9" s="286"/>
      <c r="AL9" s="286"/>
      <c r="AM9" s="286"/>
      <c r="AN9" s="286"/>
      <c r="AO9" s="286"/>
      <c r="AP9" s="286"/>
      <c r="AQ9" s="286"/>
      <c r="AR9" s="286"/>
      <c r="AS9" s="286"/>
      <c r="AT9" s="286"/>
      <c r="AU9" s="235" t="s">
        <v>2226</v>
      </c>
    </row>
    <row r="10" spans="1:47" s="222" customFormat="1" ht="48.95" customHeight="1">
      <c r="A10" s="286"/>
      <c r="B10" s="232" t="s">
        <v>2227</v>
      </c>
      <c r="C10" s="225">
        <v>1</v>
      </c>
      <c r="D10" s="225">
        <v>0</v>
      </c>
      <c r="E10" s="225">
        <v>0</v>
      </c>
      <c r="F10" s="225">
        <v>2</v>
      </c>
      <c r="G10" s="225">
        <v>2</v>
      </c>
      <c r="H10" s="225">
        <v>7</v>
      </c>
      <c r="I10" s="225">
        <v>5</v>
      </c>
      <c r="J10" s="225">
        <v>4</v>
      </c>
      <c r="K10" s="225">
        <v>4</v>
      </c>
      <c r="L10" s="225">
        <v>2</v>
      </c>
      <c r="M10" s="232" t="s">
        <v>2228</v>
      </c>
      <c r="N10" s="287"/>
      <c r="O10" s="287"/>
      <c r="P10" s="287"/>
      <c r="Q10" s="287"/>
      <c r="R10" s="287"/>
      <c r="S10" s="287"/>
      <c r="T10" s="287"/>
      <c r="U10" s="287"/>
      <c r="V10" s="287"/>
      <c r="W10" s="287"/>
      <c r="X10" s="292"/>
      <c r="Y10" s="286"/>
      <c r="Z10" s="293"/>
      <c r="AA10" s="293"/>
      <c r="AB10" s="296"/>
      <c r="AC10" s="293"/>
      <c r="AD10" s="293"/>
      <c r="AE10" s="293"/>
      <c r="AF10" s="293"/>
      <c r="AG10" s="293"/>
      <c r="AH10" s="293"/>
      <c r="AI10" s="293"/>
      <c r="AJ10" s="294"/>
      <c r="AK10" s="286"/>
      <c r="AL10" s="286"/>
      <c r="AM10" s="286"/>
      <c r="AN10" s="286"/>
      <c r="AO10" s="286"/>
      <c r="AP10" s="286"/>
      <c r="AQ10" s="286"/>
      <c r="AR10" s="286"/>
      <c r="AS10" s="286"/>
      <c r="AT10" s="286"/>
      <c r="AU10" s="235" t="s">
        <v>2229</v>
      </c>
    </row>
    <row r="11" spans="1:47" s="222" customFormat="1" ht="24.95" customHeight="1">
      <c r="A11" s="286"/>
      <c r="B11" s="237" t="s">
        <v>2230</v>
      </c>
      <c r="C11" s="238">
        <v>0.5</v>
      </c>
      <c r="D11" s="238">
        <v>0.55555555555555602</v>
      </c>
      <c r="E11" s="238">
        <v>0.75</v>
      </c>
      <c r="F11" s="238">
        <v>1</v>
      </c>
      <c r="G11" s="238">
        <v>0.92307692307692302</v>
      </c>
      <c r="H11" s="238">
        <v>1</v>
      </c>
      <c r="I11" s="238">
        <v>1</v>
      </c>
      <c r="J11" s="238">
        <v>0.32142857142857101</v>
      </c>
      <c r="K11" s="238">
        <v>1</v>
      </c>
      <c r="L11" s="238">
        <v>0.9</v>
      </c>
      <c r="M11" s="239" t="s">
        <v>2231</v>
      </c>
      <c r="N11" s="233">
        <f t="shared" ref="N11:W11" si="5">IF(AND(C11&lt;=0.5,C11&gt;0.25),1/3,IF(AND(C11&lt;=0.25,C11&gt;0.1),2/3,IF(AND(C11&lt;0.1),1,0)))</f>
        <v>0.33333333333333331</v>
      </c>
      <c r="O11" s="233">
        <f t="shared" si="5"/>
        <v>0</v>
      </c>
      <c r="P11" s="233">
        <f t="shared" si="5"/>
        <v>0</v>
      </c>
      <c r="Q11" s="233">
        <f t="shared" si="5"/>
        <v>0</v>
      </c>
      <c r="R11" s="233">
        <f t="shared" si="5"/>
        <v>0</v>
      </c>
      <c r="S11" s="233">
        <f t="shared" si="5"/>
        <v>0</v>
      </c>
      <c r="T11" s="233">
        <f t="shared" si="5"/>
        <v>0</v>
      </c>
      <c r="U11" s="233">
        <f t="shared" si="5"/>
        <v>0.33333333333333331</v>
      </c>
      <c r="V11" s="233">
        <f t="shared" si="5"/>
        <v>0</v>
      </c>
      <c r="W11" s="233">
        <f t="shared" si="5"/>
        <v>0</v>
      </c>
      <c r="X11" s="292"/>
      <c r="Y11" s="286"/>
      <c r="Z11" s="293"/>
      <c r="AA11" s="293"/>
      <c r="AB11" s="296"/>
      <c r="AC11" s="293"/>
      <c r="AD11" s="293"/>
      <c r="AE11" s="293"/>
      <c r="AF11" s="293"/>
      <c r="AG11" s="293"/>
      <c r="AH11" s="293"/>
      <c r="AI11" s="293"/>
      <c r="AJ11" s="234">
        <v>0.16666666666666666</v>
      </c>
      <c r="AK11" s="286"/>
      <c r="AL11" s="286"/>
      <c r="AM11" s="286"/>
      <c r="AN11" s="286"/>
      <c r="AO11" s="286"/>
      <c r="AP11" s="286"/>
      <c r="AQ11" s="286"/>
      <c r="AR11" s="286"/>
      <c r="AS11" s="286"/>
      <c r="AT11" s="286"/>
      <c r="AU11" s="235" t="s">
        <v>2232</v>
      </c>
    </row>
    <row r="12" spans="1:47" s="222" customFormat="1" ht="24.95" customHeight="1">
      <c r="A12" s="286"/>
      <c r="B12" s="237" t="s">
        <v>2233</v>
      </c>
      <c r="C12" s="238">
        <v>0</v>
      </c>
      <c r="D12" s="238">
        <v>0</v>
      </c>
      <c r="E12" s="238">
        <v>0</v>
      </c>
      <c r="F12" s="238">
        <v>0.232558139534884</v>
      </c>
      <c r="G12" s="238">
        <v>0</v>
      </c>
      <c r="H12" s="238">
        <v>0.5</v>
      </c>
      <c r="I12" s="238">
        <v>0</v>
      </c>
      <c r="J12" s="238">
        <v>3.5714285714285698E-2</v>
      </c>
      <c r="K12" s="238">
        <v>0</v>
      </c>
      <c r="L12" s="238">
        <v>0</v>
      </c>
      <c r="M12" s="239" t="s">
        <v>2231</v>
      </c>
      <c r="N12" s="233">
        <f t="shared" ref="N12:W12" si="6">IF(AND(C11&lt;=0.5,C11&gt;0.25),1/3,IF(AND(C11&lt;=0.25,C11&gt;0.1),2/3,IF(AND(C11&lt;0.1),1,0)))</f>
        <v>0.33333333333333331</v>
      </c>
      <c r="O12" s="240">
        <f t="shared" si="6"/>
        <v>0</v>
      </c>
      <c r="P12" s="240">
        <f t="shared" si="6"/>
        <v>0</v>
      </c>
      <c r="Q12" s="240">
        <f t="shared" si="6"/>
        <v>0</v>
      </c>
      <c r="R12" s="240">
        <f t="shared" si="6"/>
        <v>0</v>
      </c>
      <c r="S12" s="240">
        <f t="shared" si="6"/>
        <v>0</v>
      </c>
      <c r="T12" s="240">
        <f t="shared" si="6"/>
        <v>0</v>
      </c>
      <c r="U12" s="233">
        <f t="shared" si="6"/>
        <v>0.33333333333333331</v>
      </c>
      <c r="V12" s="240">
        <f t="shared" si="6"/>
        <v>0</v>
      </c>
      <c r="W12" s="240">
        <f t="shared" si="6"/>
        <v>0</v>
      </c>
      <c r="X12" s="292"/>
      <c r="Y12" s="286"/>
      <c r="Z12" s="293"/>
      <c r="AA12" s="293"/>
      <c r="AB12" s="297"/>
      <c r="AC12" s="293"/>
      <c r="AD12" s="293"/>
      <c r="AE12" s="293"/>
      <c r="AF12" s="293"/>
      <c r="AG12" s="293"/>
      <c r="AH12" s="293"/>
      <c r="AI12" s="293"/>
      <c r="AJ12" s="234">
        <v>0.16666666666666666</v>
      </c>
      <c r="AK12" s="286"/>
      <c r="AL12" s="286"/>
      <c r="AM12" s="286"/>
      <c r="AN12" s="286"/>
      <c r="AO12" s="286"/>
      <c r="AP12" s="286"/>
      <c r="AQ12" s="286"/>
      <c r="AR12" s="286"/>
      <c r="AS12" s="286"/>
      <c r="AT12" s="286"/>
      <c r="AU12" s="235" t="s">
        <v>2234</v>
      </c>
    </row>
    <row r="13" spans="1:47" s="222" customFormat="1" ht="49.5">
      <c r="A13" s="241" t="s">
        <v>2235</v>
      </c>
      <c r="B13" s="231" t="s">
        <v>2236</v>
      </c>
      <c r="C13" s="238">
        <v>0</v>
      </c>
      <c r="D13" s="238">
        <v>0</v>
      </c>
      <c r="E13" s="238">
        <v>0</v>
      </c>
      <c r="F13" s="238">
        <v>0.25581395348837199</v>
      </c>
      <c r="G13" s="238">
        <v>0.230769230769231</v>
      </c>
      <c r="H13" s="238">
        <v>0</v>
      </c>
      <c r="I13" s="238">
        <v>0.5</v>
      </c>
      <c r="J13" s="238">
        <v>0</v>
      </c>
      <c r="K13" s="238">
        <v>0</v>
      </c>
      <c r="L13" s="238">
        <v>0</v>
      </c>
      <c r="M13" s="239" t="s">
        <v>2237</v>
      </c>
      <c r="N13" s="233">
        <f t="shared" ref="N13:W13" si="7">IF(C13=0,1,IF(C13&lt;0.05,0.85,IF(C13&lt;0.1,0.7,IF(C13&lt;0.2,0.5,IF(C13&lt;0.5,0.25,0)))))</f>
        <v>1</v>
      </c>
      <c r="O13" s="233">
        <f t="shared" si="7"/>
        <v>1</v>
      </c>
      <c r="P13" s="233">
        <f t="shared" si="7"/>
        <v>1</v>
      </c>
      <c r="Q13" s="233">
        <f t="shared" si="7"/>
        <v>0.25</v>
      </c>
      <c r="R13" s="233">
        <f t="shared" si="7"/>
        <v>0.25</v>
      </c>
      <c r="S13" s="233">
        <f t="shared" si="7"/>
        <v>1</v>
      </c>
      <c r="T13" s="233">
        <f t="shared" si="7"/>
        <v>0</v>
      </c>
      <c r="U13" s="233">
        <f t="shared" si="7"/>
        <v>1</v>
      </c>
      <c r="V13" s="233">
        <f t="shared" si="7"/>
        <v>1</v>
      </c>
      <c r="W13" s="233">
        <f t="shared" si="7"/>
        <v>1</v>
      </c>
      <c r="X13" s="242">
        <v>0.1</v>
      </c>
      <c r="Y13" s="241" t="s">
        <v>2235</v>
      </c>
      <c r="Z13" s="236">
        <f t="shared" ref="Z13:AI13" si="8">$AJ13*N13</f>
        <v>1</v>
      </c>
      <c r="AA13" s="236">
        <f t="shared" si="8"/>
        <v>1</v>
      </c>
      <c r="AB13" s="236">
        <f t="shared" si="8"/>
        <v>1</v>
      </c>
      <c r="AC13" s="236">
        <f t="shared" si="8"/>
        <v>0.25</v>
      </c>
      <c r="AD13" s="236">
        <f t="shared" si="8"/>
        <v>0.25</v>
      </c>
      <c r="AE13" s="236">
        <f t="shared" si="8"/>
        <v>1</v>
      </c>
      <c r="AF13" s="236">
        <f t="shared" si="8"/>
        <v>0</v>
      </c>
      <c r="AG13" s="236">
        <f t="shared" si="8"/>
        <v>1</v>
      </c>
      <c r="AH13" s="236">
        <f t="shared" si="8"/>
        <v>1</v>
      </c>
      <c r="AI13" s="236">
        <f t="shared" si="8"/>
        <v>1</v>
      </c>
      <c r="AJ13" s="234">
        <v>1</v>
      </c>
      <c r="AK13" s="286"/>
      <c r="AL13" s="286"/>
      <c r="AM13" s="286"/>
      <c r="AN13" s="286"/>
      <c r="AO13" s="286"/>
      <c r="AP13" s="286"/>
      <c r="AQ13" s="286"/>
      <c r="AR13" s="286"/>
      <c r="AS13" s="286"/>
      <c r="AT13" s="286"/>
      <c r="AU13" s="240" t="s">
        <v>2238</v>
      </c>
    </row>
    <row r="14" spans="1:47" s="222" customFormat="1" ht="35.1">
      <c r="A14" s="286" t="s">
        <v>2239</v>
      </c>
      <c r="B14" s="231" t="s">
        <v>2240</v>
      </c>
      <c r="C14" s="238">
        <v>0</v>
      </c>
      <c r="D14" s="238">
        <v>0.83333333333333304</v>
      </c>
      <c r="E14" s="238">
        <v>0</v>
      </c>
      <c r="F14" s="238">
        <v>0.97674418604651203</v>
      </c>
      <c r="G14" s="238">
        <v>0.38461538461538503</v>
      </c>
      <c r="H14" s="238">
        <v>0.5</v>
      </c>
      <c r="I14" s="238">
        <v>1</v>
      </c>
      <c r="J14" s="238">
        <v>0</v>
      </c>
      <c r="K14" s="238">
        <v>0</v>
      </c>
      <c r="L14" s="238">
        <v>0</v>
      </c>
      <c r="M14" s="239" t="s">
        <v>2241</v>
      </c>
      <c r="N14" s="233">
        <f t="shared" ref="N14:W15" si="9">IF(C14=0,1,IF(C14&lt;0.05,0.75,IF(C14&lt;0.1,0.5,IF(C14&lt;0.2,0.25,0))))</f>
        <v>1</v>
      </c>
      <c r="O14" s="233">
        <f t="shared" si="9"/>
        <v>0</v>
      </c>
      <c r="P14" s="233">
        <f t="shared" si="9"/>
        <v>1</v>
      </c>
      <c r="Q14" s="233">
        <f t="shared" si="9"/>
        <v>0</v>
      </c>
      <c r="R14" s="233">
        <f t="shared" si="9"/>
        <v>0</v>
      </c>
      <c r="S14" s="233">
        <f t="shared" si="9"/>
        <v>0</v>
      </c>
      <c r="T14" s="233">
        <f t="shared" si="9"/>
        <v>0</v>
      </c>
      <c r="U14" s="233">
        <f t="shared" si="9"/>
        <v>1</v>
      </c>
      <c r="V14" s="233">
        <f t="shared" si="9"/>
        <v>1</v>
      </c>
      <c r="W14" s="233">
        <f t="shared" si="9"/>
        <v>1</v>
      </c>
      <c r="X14" s="292">
        <v>0.15</v>
      </c>
      <c r="Y14" s="286" t="s">
        <v>2239</v>
      </c>
      <c r="Z14" s="293">
        <f t="shared" ref="Z14:AI14" si="10">$AJ14*N14+$AJ15*N15+$AJ16*N16+$AJ17*N17</f>
        <v>1</v>
      </c>
      <c r="AA14" s="293">
        <f t="shared" si="10"/>
        <v>0.75</v>
      </c>
      <c r="AB14" s="293">
        <f t="shared" si="10"/>
        <v>1</v>
      </c>
      <c r="AC14" s="293">
        <f t="shared" si="10"/>
        <v>0.1875</v>
      </c>
      <c r="AD14" s="293">
        <f t="shared" si="10"/>
        <v>0.25</v>
      </c>
      <c r="AE14" s="293">
        <f t="shared" si="10"/>
        <v>0</v>
      </c>
      <c r="AF14" s="293">
        <f t="shared" si="10"/>
        <v>0.25</v>
      </c>
      <c r="AG14" s="293">
        <f t="shared" si="10"/>
        <v>0.77500000000000002</v>
      </c>
      <c r="AH14" s="293">
        <f t="shared" si="10"/>
        <v>0.875</v>
      </c>
      <c r="AI14" s="293">
        <f t="shared" si="10"/>
        <v>0.8125</v>
      </c>
      <c r="AJ14" s="234">
        <v>0.25</v>
      </c>
      <c r="AK14" s="286"/>
      <c r="AL14" s="286"/>
      <c r="AM14" s="286"/>
      <c r="AN14" s="286"/>
      <c r="AO14" s="286"/>
      <c r="AP14" s="286"/>
      <c r="AQ14" s="286"/>
      <c r="AR14" s="286"/>
      <c r="AS14" s="286"/>
      <c r="AT14" s="286"/>
      <c r="AU14" s="240" t="s">
        <v>2242</v>
      </c>
    </row>
    <row r="15" spans="1:47" s="222" customFormat="1" ht="35.1">
      <c r="A15" s="286"/>
      <c r="B15" s="231" t="s">
        <v>2243</v>
      </c>
      <c r="C15" s="238">
        <v>0</v>
      </c>
      <c r="D15" s="238">
        <v>0</v>
      </c>
      <c r="E15" s="238">
        <v>0</v>
      </c>
      <c r="F15" s="238">
        <v>9.3023255813953501E-2</v>
      </c>
      <c r="G15" s="238">
        <v>0.15384615384615399</v>
      </c>
      <c r="H15" s="238">
        <v>0.5</v>
      </c>
      <c r="I15" s="238">
        <v>0</v>
      </c>
      <c r="J15" s="238">
        <v>0.14285714285714299</v>
      </c>
      <c r="K15" s="238">
        <v>0</v>
      </c>
      <c r="L15" s="238">
        <v>0</v>
      </c>
      <c r="M15" s="239" t="s">
        <v>2241</v>
      </c>
      <c r="N15" s="233">
        <f t="shared" si="9"/>
        <v>1</v>
      </c>
      <c r="O15" s="233">
        <f t="shared" si="9"/>
        <v>1</v>
      </c>
      <c r="P15" s="233">
        <f t="shared" si="9"/>
        <v>1</v>
      </c>
      <c r="Q15" s="233">
        <f t="shared" si="9"/>
        <v>0.5</v>
      </c>
      <c r="R15" s="233">
        <f t="shared" si="9"/>
        <v>0.25</v>
      </c>
      <c r="S15" s="233">
        <f t="shared" si="9"/>
        <v>0</v>
      </c>
      <c r="T15" s="233">
        <f t="shared" si="9"/>
        <v>1</v>
      </c>
      <c r="U15" s="233">
        <f t="shared" si="9"/>
        <v>0.25</v>
      </c>
      <c r="V15" s="233">
        <f t="shared" si="9"/>
        <v>1</v>
      </c>
      <c r="W15" s="233">
        <f t="shared" si="9"/>
        <v>1</v>
      </c>
      <c r="X15" s="292"/>
      <c r="Y15" s="286"/>
      <c r="Z15" s="293"/>
      <c r="AA15" s="293"/>
      <c r="AB15" s="293"/>
      <c r="AC15" s="293"/>
      <c r="AD15" s="293"/>
      <c r="AE15" s="293"/>
      <c r="AF15" s="293"/>
      <c r="AG15" s="293"/>
      <c r="AH15" s="293"/>
      <c r="AI15" s="293"/>
      <c r="AJ15" s="234">
        <v>0.25</v>
      </c>
      <c r="AK15" s="286"/>
      <c r="AL15" s="286"/>
      <c r="AM15" s="286"/>
      <c r="AN15" s="286"/>
      <c r="AO15" s="286"/>
      <c r="AP15" s="286"/>
      <c r="AQ15" s="286"/>
      <c r="AR15" s="286"/>
      <c r="AS15" s="286"/>
      <c r="AT15" s="286"/>
      <c r="AU15" s="240" t="s">
        <v>2244</v>
      </c>
    </row>
    <row r="16" spans="1:47" s="222" customFormat="1" ht="35.1">
      <c r="A16" s="286"/>
      <c r="B16" s="231" t="s">
        <v>2245</v>
      </c>
      <c r="C16" s="238">
        <v>0</v>
      </c>
      <c r="D16" s="238">
        <v>0</v>
      </c>
      <c r="E16" s="238">
        <v>0</v>
      </c>
      <c r="F16" s="238">
        <v>0.97674418604651203</v>
      </c>
      <c r="G16" s="238">
        <v>0.15384615384615399</v>
      </c>
      <c r="H16" s="238">
        <v>1</v>
      </c>
      <c r="I16" s="238">
        <v>1</v>
      </c>
      <c r="J16" s="238">
        <v>3.5714285714285698E-2</v>
      </c>
      <c r="K16" s="238">
        <v>0.16666666666666699</v>
      </c>
      <c r="L16" s="238">
        <v>0.2</v>
      </c>
      <c r="M16" s="239" t="s">
        <v>2237</v>
      </c>
      <c r="N16" s="233">
        <f t="shared" ref="N16:W17" si="11">IF(C16=0,1,IF(C16&lt;0.05,0.85,IF(C16&lt;0.1,0.7,IF(C16&lt;0.2,0.5,IF(C16&lt;0.5,0.25,0)))))</f>
        <v>1</v>
      </c>
      <c r="O16" s="233">
        <f t="shared" si="11"/>
        <v>1</v>
      </c>
      <c r="P16" s="233">
        <f t="shared" si="11"/>
        <v>1</v>
      </c>
      <c r="Q16" s="233">
        <f t="shared" si="11"/>
        <v>0</v>
      </c>
      <c r="R16" s="233">
        <f t="shared" si="11"/>
        <v>0.5</v>
      </c>
      <c r="S16" s="233">
        <f t="shared" si="11"/>
        <v>0</v>
      </c>
      <c r="T16" s="233">
        <f t="shared" si="11"/>
        <v>0</v>
      </c>
      <c r="U16" s="233">
        <f t="shared" si="11"/>
        <v>0.85</v>
      </c>
      <c r="V16" s="233">
        <f t="shared" si="11"/>
        <v>0.5</v>
      </c>
      <c r="W16" s="233">
        <f t="shared" si="11"/>
        <v>0.25</v>
      </c>
      <c r="X16" s="292"/>
      <c r="Y16" s="286"/>
      <c r="Z16" s="293"/>
      <c r="AA16" s="293"/>
      <c r="AB16" s="293"/>
      <c r="AC16" s="293"/>
      <c r="AD16" s="293"/>
      <c r="AE16" s="293"/>
      <c r="AF16" s="293"/>
      <c r="AG16" s="293"/>
      <c r="AH16" s="293"/>
      <c r="AI16" s="293"/>
      <c r="AJ16" s="234">
        <v>0.25</v>
      </c>
      <c r="AK16" s="286"/>
      <c r="AL16" s="286"/>
      <c r="AM16" s="286"/>
      <c r="AN16" s="286"/>
      <c r="AO16" s="286"/>
      <c r="AP16" s="286"/>
      <c r="AQ16" s="286"/>
      <c r="AR16" s="286"/>
      <c r="AS16" s="286"/>
      <c r="AT16" s="286"/>
      <c r="AU16" s="240" t="s">
        <v>2246</v>
      </c>
    </row>
    <row r="17" spans="1:47" s="222" customFormat="1" ht="35.1">
      <c r="A17" s="286"/>
      <c r="B17" s="231" t="s">
        <v>2247</v>
      </c>
      <c r="C17" s="238">
        <v>0</v>
      </c>
      <c r="D17" s="238">
        <v>0</v>
      </c>
      <c r="E17" s="238">
        <v>0</v>
      </c>
      <c r="F17" s="238">
        <v>0.30232558139534899</v>
      </c>
      <c r="G17" s="238">
        <v>0.38461538461538503</v>
      </c>
      <c r="H17" s="238">
        <v>0.75</v>
      </c>
      <c r="I17" s="238">
        <v>0.5</v>
      </c>
      <c r="J17" s="238">
        <v>0</v>
      </c>
      <c r="K17" s="238">
        <v>0</v>
      </c>
      <c r="L17" s="238">
        <v>0</v>
      </c>
      <c r="M17" s="239" t="s">
        <v>2237</v>
      </c>
      <c r="N17" s="233">
        <f t="shared" si="11"/>
        <v>1</v>
      </c>
      <c r="O17" s="233">
        <f t="shared" si="11"/>
        <v>1</v>
      </c>
      <c r="P17" s="233">
        <f t="shared" si="11"/>
        <v>1</v>
      </c>
      <c r="Q17" s="233">
        <f t="shared" si="11"/>
        <v>0.25</v>
      </c>
      <c r="R17" s="233">
        <f t="shared" si="11"/>
        <v>0.25</v>
      </c>
      <c r="S17" s="233">
        <f t="shared" si="11"/>
        <v>0</v>
      </c>
      <c r="T17" s="233">
        <f t="shared" si="11"/>
        <v>0</v>
      </c>
      <c r="U17" s="233">
        <f t="shared" si="11"/>
        <v>1</v>
      </c>
      <c r="V17" s="233">
        <f t="shared" si="11"/>
        <v>1</v>
      </c>
      <c r="W17" s="233">
        <f t="shared" si="11"/>
        <v>1</v>
      </c>
      <c r="X17" s="292"/>
      <c r="Y17" s="286"/>
      <c r="Z17" s="293"/>
      <c r="AA17" s="293"/>
      <c r="AB17" s="293"/>
      <c r="AC17" s="293"/>
      <c r="AD17" s="293"/>
      <c r="AE17" s="293"/>
      <c r="AF17" s="293"/>
      <c r="AG17" s="293"/>
      <c r="AH17" s="293"/>
      <c r="AI17" s="293"/>
      <c r="AJ17" s="234">
        <v>0.25</v>
      </c>
      <c r="AK17" s="286"/>
      <c r="AL17" s="286"/>
      <c r="AM17" s="286"/>
      <c r="AN17" s="286"/>
      <c r="AO17" s="286"/>
      <c r="AP17" s="286"/>
      <c r="AQ17" s="286"/>
      <c r="AR17" s="286"/>
      <c r="AS17" s="286"/>
      <c r="AT17" s="286"/>
      <c r="AU17" s="240" t="s">
        <v>2248</v>
      </c>
    </row>
    <row r="18" spans="1:47" s="222" customFormat="1" ht="53.1" customHeight="1">
      <c r="A18" s="286" t="s">
        <v>2249</v>
      </c>
      <c r="B18" s="231" t="s">
        <v>2250</v>
      </c>
      <c r="C18" s="225">
        <v>0</v>
      </c>
      <c r="D18" s="225">
        <v>0</v>
      </c>
      <c r="E18" s="225">
        <v>0</v>
      </c>
      <c r="F18" s="225">
        <v>2</v>
      </c>
      <c r="G18" s="225">
        <v>4</v>
      </c>
      <c r="H18" s="225">
        <v>13</v>
      </c>
      <c r="I18" s="225">
        <v>5</v>
      </c>
      <c r="J18" s="225">
        <v>0</v>
      </c>
      <c r="K18" s="225">
        <v>5</v>
      </c>
      <c r="L18" s="225">
        <v>0</v>
      </c>
      <c r="M18" s="232" t="s">
        <v>2228</v>
      </c>
      <c r="N18" s="298">
        <f t="shared" ref="N18:W18" si="12">IFERROR(1-1/C4*C18-0.5/C4*C19," ")</f>
        <v>0.95454545454545459</v>
      </c>
      <c r="O18" s="298">
        <f t="shared" si="12"/>
        <v>1</v>
      </c>
      <c r="P18" s="298">
        <f t="shared" si="12"/>
        <v>1</v>
      </c>
      <c r="Q18" s="298">
        <f t="shared" si="12"/>
        <v>0.72222222222222221</v>
      </c>
      <c r="R18" s="298">
        <f t="shared" si="12"/>
        <v>0.55555555555555558</v>
      </c>
      <c r="S18" s="298">
        <f t="shared" si="12"/>
        <v>0.23809523809523808</v>
      </c>
      <c r="T18" s="298">
        <f t="shared" si="12"/>
        <v>0.49999999999999994</v>
      </c>
      <c r="U18" s="298">
        <f t="shared" si="12"/>
        <v>1</v>
      </c>
      <c r="V18" s="298">
        <f t="shared" si="12"/>
        <v>0.28571428571428581</v>
      </c>
      <c r="W18" s="298">
        <f t="shared" si="12"/>
        <v>0.97619047619047616</v>
      </c>
      <c r="X18" s="292">
        <v>0.2</v>
      </c>
      <c r="Y18" s="286" t="s">
        <v>2249</v>
      </c>
      <c r="Z18" s="293">
        <f t="shared" ref="Z18:AI18" si="13">$AJ18*N18+$AJ20*N20</f>
        <v>0.97727272727272729</v>
      </c>
      <c r="AA18" s="293">
        <f t="shared" si="13"/>
        <v>0.75</v>
      </c>
      <c r="AB18" s="293">
        <f t="shared" si="13"/>
        <v>1</v>
      </c>
      <c r="AC18" s="293">
        <f t="shared" si="13"/>
        <v>0.3611111111111111</v>
      </c>
      <c r="AD18" s="293">
        <f t="shared" si="13"/>
        <v>0.27777777777777779</v>
      </c>
      <c r="AE18" s="293">
        <f t="shared" si="13"/>
        <v>0.11904761904761904</v>
      </c>
      <c r="AF18" s="293">
        <f t="shared" si="13"/>
        <v>0.24999999999999997</v>
      </c>
      <c r="AG18" s="293">
        <f t="shared" si="13"/>
        <v>0.625</v>
      </c>
      <c r="AH18" s="293">
        <f t="shared" si="13"/>
        <v>0.1428571428571429</v>
      </c>
      <c r="AI18" s="293">
        <f t="shared" si="13"/>
        <v>0.48809523809523808</v>
      </c>
      <c r="AJ18" s="294">
        <v>0.5</v>
      </c>
      <c r="AK18" s="286"/>
      <c r="AL18" s="286"/>
      <c r="AM18" s="286"/>
      <c r="AN18" s="286"/>
      <c r="AO18" s="286"/>
      <c r="AP18" s="286"/>
      <c r="AQ18" s="286"/>
      <c r="AR18" s="286"/>
      <c r="AS18" s="286"/>
      <c r="AT18" s="286"/>
      <c r="AU18" s="235" t="s">
        <v>2251</v>
      </c>
    </row>
    <row r="19" spans="1:47" s="222" customFormat="1" ht="60.6" customHeight="1">
      <c r="A19" s="286"/>
      <c r="B19" s="231" t="s">
        <v>2252</v>
      </c>
      <c r="C19" s="225">
        <v>2</v>
      </c>
      <c r="D19" s="225">
        <v>0</v>
      </c>
      <c r="E19" s="225">
        <v>0</v>
      </c>
      <c r="F19" s="225">
        <v>6</v>
      </c>
      <c r="G19" s="225">
        <v>8</v>
      </c>
      <c r="H19" s="225">
        <v>6</v>
      </c>
      <c r="I19" s="225">
        <v>7</v>
      </c>
      <c r="J19" s="225">
        <v>0</v>
      </c>
      <c r="K19" s="225">
        <v>0</v>
      </c>
      <c r="L19" s="225">
        <v>1</v>
      </c>
      <c r="M19" s="232" t="s">
        <v>2222</v>
      </c>
      <c r="N19" s="299"/>
      <c r="O19" s="299"/>
      <c r="P19" s="299"/>
      <c r="Q19" s="299"/>
      <c r="R19" s="299"/>
      <c r="S19" s="299"/>
      <c r="T19" s="299"/>
      <c r="U19" s="299"/>
      <c r="V19" s="299"/>
      <c r="W19" s="299"/>
      <c r="X19" s="292"/>
      <c r="Y19" s="286"/>
      <c r="Z19" s="293"/>
      <c r="AA19" s="293"/>
      <c r="AB19" s="293"/>
      <c r="AC19" s="293"/>
      <c r="AD19" s="293"/>
      <c r="AE19" s="293"/>
      <c r="AF19" s="293"/>
      <c r="AG19" s="293"/>
      <c r="AH19" s="293"/>
      <c r="AI19" s="293"/>
      <c r="AJ19" s="294"/>
      <c r="AK19" s="286"/>
      <c r="AL19" s="286"/>
      <c r="AM19" s="286"/>
      <c r="AN19" s="286"/>
      <c r="AO19" s="286"/>
      <c r="AP19" s="286"/>
      <c r="AQ19" s="286"/>
      <c r="AR19" s="286"/>
      <c r="AS19" s="286"/>
      <c r="AT19" s="286"/>
      <c r="AU19" s="235" t="s">
        <v>2253</v>
      </c>
    </row>
    <row r="20" spans="1:47" s="222" customFormat="1" ht="35.1">
      <c r="A20" s="286"/>
      <c r="B20" s="231" t="s">
        <v>2254</v>
      </c>
      <c r="C20" s="238">
        <v>0</v>
      </c>
      <c r="D20" s="238">
        <v>0.16666666666666699</v>
      </c>
      <c r="E20" s="238">
        <v>0</v>
      </c>
      <c r="F20" s="238">
        <v>1</v>
      </c>
      <c r="G20" s="238">
        <v>1</v>
      </c>
      <c r="H20" s="238">
        <v>1</v>
      </c>
      <c r="I20" s="238">
        <v>1</v>
      </c>
      <c r="J20" s="238">
        <v>0.35714285714285698</v>
      </c>
      <c r="K20" s="238">
        <v>0.75</v>
      </c>
      <c r="L20" s="238">
        <v>0.95</v>
      </c>
      <c r="M20" s="232" t="s">
        <v>2237</v>
      </c>
      <c r="N20" s="233">
        <f t="shared" ref="N20:W20" si="14">IF(C20=0,1,IF(C20&lt;0.05,0.85,IF(C20&lt;0.1,0.7,IF(C20&lt;0.2,0.5,IF(C20&lt;0.5,0.25,0)))))</f>
        <v>1</v>
      </c>
      <c r="O20" s="233">
        <f t="shared" si="14"/>
        <v>0.5</v>
      </c>
      <c r="P20" s="233">
        <f t="shared" si="14"/>
        <v>1</v>
      </c>
      <c r="Q20" s="233">
        <f t="shared" si="14"/>
        <v>0</v>
      </c>
      <c r="R20" s="233">
        <f t="shared" si="14"/>
        <v>0</v>
      </c>
      <c r="S20" s="233">
        <f t="shared" si="14"/>
        <v>0</v>
      </c>
      <c r="T20" s="233">
        <f t="shared" si="14"/>
        <v>0</v>
      </c>
      <c r="U20" s="233">
        <f t="shared" si="14"/>
        <v>0.25</v>
      </c>
      <c r="V20" s="233">
        <f t="shared" si="14"/>
        <v>0</v>
      </c>
      <c r="W20" s="233">
        <f t="shared" si="14"/>
        <v>0</v>
      </c>
      <c r="X20" s="292"/>
      <c r="Y20" s="286"/>
      <c r="Z20" s="293"/>
      <c r="AA20" s="293"/>
      <c r="AB20" s="293"/>
      <c r="AC20" s="293"/>
      <c r="AD20" s="293"/>
      <c r="AE20" s="293"/>
      <c r="AF20" s="293"/>
      <c r="AG20" s="293"/>
      <c r="AH20" s="293"/>
      <c r="AI20" s="293"/>
      <c r="AJ20" s="234">
        <v>0.5</v>
      </c>
      <c r="AK20" s="286"/>
      <c r="AL20" s="286"/>
      <c r="AM20" s="286"/>
      <c r="AN20" s="286"/>
      <c r="AO20" s="286"/>
      <c r="AP20" s="286"/>
      <c r="AQ20" s="286"/>
      <c r="AR20" s="286"/>
      <c r="AS20" s="286"/>
      <c r="AT20" s="286"/>
      <c r="AU20" s="235" t="s">
        <v>2255</v>
      </c>
    </row>
    <row r="21" spans="1:47" s="222" customFormat="1" ht="35.1">
      <c r="A21" s="286" t="s">
        <v>2256</v>
      </c>
      <c r="B21" s="231" t="s">
        <v>2257</v>
      </c>
      <c r="C21" s="238">
        <v>1</v>
      </c>
      <c r="D21" s="238">
        <v>0.38888888888888901</v>
      </c>
      <c r="E21" s="238">
        <v>1</v>
      </c>
      <c r="F21" s="238">
        <v>0.95348837209302295</v>
      </c>
      <c r="G21" s="238">
        <v>0.92307692307692302</v>
      </c>
      <c r="H21" s="238">
        <v>1</v>
      </c>
      <c r="I21" s="238">
        <v>1</v>
      </c>
      <c r="J21" s="238">
        <v>1</v>
      </c>
      <c r="K21" s="238">
        <v>0.83333333333333304</v>
      </c>
      <c r="L21" s="238">
        <v>1</v>
      </c>
      <c r="M21" s="239" t="s">
        <v>2258</v>
      </c>
      <c r="N21" s="233">
        <f t="shared" ref="N21:W22" si="15">IF(C21&lt;0.1,0,IF(C21&lt;0.25,0.25,IF(C21&lt;0.5,0.5,IF(C21&lt;0.75,0.75,1))))</f>
        <v>1</v>
      </c>
      <c r="O21" s="233">
        <f t="shared" si="15"/>
        <v>0.5</v>
      </c>
      <c r="P21" s="233">
        <f t="shared" si="15"/>
        <v>1</v>
      </c>
      <c r="Q21" s="233">
        <f t="shared" si="15"/>
        <v>1</v>
      </c>
      <c r="R21" s="233">
        <f t="shared" si="15"/>
        <v>1</v>
      </c>
      <c r="S21" s="233">
        <f t="shared" si="15"/>
        <v>1</v>
      </c>
      <c r="T21" s="233">
        <f t="shared" si="15"/>
        <v>1</v>
      </c>
      <c r="U21" s="233">
        <f t="shared" si="15"/>
        <v>1</v>
      </c>
      <c r="V21" s="233">
        <f t="shared" si="15"/>
        <v>1</v>
      </c>
      <c r="W21" s="233">
        <f t="shared" si="15"/>
        <v>1</v>
      </c>
      <c r="X21" s="292">
        <v>0.1</v>
      </c>
      <c r="Y21" s="286" t="s">
        <v>2256</v>
      </c>
      <c r="Z21" s="293">
        <f t="shared" ref="Z21:AI21" si="16">$AJ21*N21+$AJ22*N22</f>
        <v>1</v>
      </c>
      <c r="AA21" s="293">
        <f t="shared" si="16"/>
        <v>0.75</v>
      </c>
      <c r="AB21" s="293">
        <f t="shared" si="16"/>
        <v>1</v>
      </c>
      <c r="AC21" s="293">
        <f t="shared" si="16"/>
        <v>1</v>
      </c>
      <c r="AD21" s="293">
        <f t="shared" si="16"/>
        <v>0.875</v>
      </c>
      <c r="AE21" s="293">
        <f t="shared" si="16"/>
        <v>1</v>
      </c>
      <c r="AF21" s="293">
        <f t="shared" si="16"/>
        <v>1</v>
      </c>
      <c r="AG21" s="293">
        <f t="shared" si="16"/>
        <v>1</v>
      </c>
      <c r="AH21" s="293">
        <f t="shared" si="16"/>
        <v>0.875</v>
      </c>
      <c r="AI21" s="293">
        <f t="shared" si="16"/>
        <v>1</v>
      </c>
      <c r="AJ21" s="234">
        <v>0.5</v>
      </c>
      <c r="AK21" s="286"/>
      <c r="AL21" s="286"/>
      <c r="AM21" s="286"/>
      <c r="AN21" s="286"/>
      <c r="AO21" s="286"/>
      <c r="AP21" s="286"/>
      <c r="AQ21" s="286"/>
      <c r="AR21" s="286"/>
      <c r="AS21" s="286"/>
      <c r="AT21" s="286"/>
      <c r="AU21" s="240" t="s">
        <v>2259</v>
      </c>
    </row>
    <row r="22" spans="1:47" s="222" customFormat="1" ht="35.1">
      <c r="A22" s="286"/>
      <c r="B22" s="231" t="s">
        <v>2260</v>
      </c>
      <c r="C22" s="238">
        <v>1</v>
      </c>
      <c r="D22" s="238">
        <v>0.83333333333333304</v>
      </c>
      <c r="E22" s="238">
        <v>0.75</v>
      </c>
      <c r="F22" s="238">
        <v>1</v>
      </c>
      <c r="G22" s="238">
        <v>0.61538461538461497</v>
      </c>
      <c r="H22" s="238">
        <v>1</v>
      </c>
      <c r="I22" s="238">
        <v>1</v>
      </c>
      <c r="J22" s="238">
        <v>0.82142857142857095</v>
      </c>
      <c r="K22" s="238">
        <v>0.58333333333333304</v>
      </c>
      <c r="L22" s="238">
        <v>1</v>
      </c>
      <c r="M22" s="239" t="s">
        <v>2258</v>
      </c>
      <c r="N22" s="233">
        <f t="shared" si="15"/>
        <v>1</v>
      </c>
      <c r="O22" s="233">
        <f t="shared" si="15"/>
        <v>1</v>
      </c>
      <c r="P22" s="233">
        <f t="shared" si="15"/>
        <v>1</v>
      </c>
      <c r="Q22" s="233">
        <f t="shared" si="15"/>
        <v>1</v>
      </c>
      <c r="R22" s="233">
        <f t="shared" si="15"/>
        <v>0.75</v>
      </c>
      <c r="S22" s="233">
        <f t="shared" si="15"/>
        <v>1</v>
      </c>
      <c r="T22" s="233">
        <f t="shared" si="15"/>
        <v>1</v>
      </c>
      <c r="U22" s="233">
        <f t="shared" si="15"/>
        <v>1</v>
      </c>
      <c r="V22" s="233">
        <f t="shared" si="15"/>
        <v>0.75</v>
      </c>
      <c r="W22" s="233">
        <f t="shared" si="15"/>
        <v>1</v>
      </c>
      <c r="X22" s="292"/>
      <c r="Y22" s="286"/>
      <c r="Z22" s="293"/>
      <c r="AA22" s="293"/>
      <c r="AB22" s="293"/>
      <c r="AC22" s="293"/>
      <c r="AD22" s="293"/>
      <c r="AE22" s="293"/>
      <c r="AF22" s="293"/>
      <c r="AG22" s="293"/>
      <c r="AH22" s="293"/>
      <c r="AI22" s="293"/>
      <c r="AJ22" s="234">
        <v>0.5</v>
      </c>
      <c r="AK22" s="286"/>
      <c r="AL22" s="286"/>
      <c r="AM22" s="286"/>
      <c r="AN22" s="286"/>
      <c r="AO22" s="286"/>
      <c r="AP22" s="286"/>
      <c r="AQ22" s="286"/>
      <c r="AR22" s="286"/>
      <c r="AS22" s="286"/>
      <c r="AT22" s="286"/>
      <c r="AU22" s="240" t="s">
        <v>2261</v>
      </c>
    </row>
    <row r="23" spans="1:47" s="222" customFormat="1">
      <c r="A23" s="243"/>
      <c r="B23" s="244"/>
      <c r="C23" s="245"/>
      <c r="D23" s="246"/>
      <c r="E23" s="246"/>
      <c r="F23" s="246"/>
      <c r="G23" s="246"/>
      <c r="H23" s="246"/>
      <c r="I23" s="245"/>
      <c r="J23" s="245"/>
      <c r="K23" s="245"/>
      <c r="L23" s="245"/>
      <c r="M23" s="246"/>
      <c r="N23" s="246"/>
      <c r="O23" s="246"/>
      <c r="P23" s="246"/>
      <c r="Q23" s="246"/>
      <c r="R23" s="246"/>
      <c r="S23" s="246"/>
      <c r="T23" s="246"/>
      <c r="U23" s="246"/>
      <c r="V23" s="246"/>
      <c r="W23" s="246"/>
      <c r="X23" s="246"/>
      <c r="Y23" s="243"/>
      <c r="Z23" s="243"/>
      <c r="AA23" s="246"/>
      <c r="AB23" s="246"/>
      <c r="AC23" s="246"/>
      <c r="AD23" s="246"/>
      <c r="AE23" s="246"/>
      <c r="AF23" s="243"/>
      <c r="AG23" s="243"/>
      <c r="AH23" s="243"/>
      <c r="AI23" s="243"/>
      <c r="AJ23" s="246"/>
      <c r="AK23" s="247"/>
      <c r="AL23" s="246"/>
      <c r="AM23" s="246"/>
      <c r="AN23" s="246"/>
      <c r="AO23" s="246"/>
      <c r="AP23" s="246"/>
      <c r="AQ23" s="247"/>
      <c r="AR23" s="247"/>
      <c r="AS23" s="247"/>
      <c r="AT23" s="247"/>
      <c r="AU23" s="246"/>
    </row>
    <row r="24" spans="1:47" s="222" customFormat="1">
      <c r="A24" s="246"/>
      <c r="B24" s="246"/>
      <c r="C24" s="245"/>
      <c r="D24" s="246"/>
      <c r="E24" s="246"/>
      <c r="F24" s="246"/>
      <c r="G24" s="246"/>
      <c r="H24" s="246"/>
      <c r="I24" s="245"/>
      <c r="J24" s="245"/>
      <c r="K24" s="245"/>
      <c r="L24" s="245"/>
      <c r="M24" s="246"/>
      <c r="N24" s="246"/>
      <c r="O24" s="246"/>
      <c r="P24" s="246"/>
      <c r="Q24" s="246"/>
      <c r="R24" s="246"/>
      <c r="S24" s="246"/>
      <c r="T24" s="246"/>
      <c r="U24" s="246"/>
      <c r="V24" s="246"/>
      <c r="W24" s="246"/>
      <c r="X24" s="246"/>
      <c r="Y24" s="246"/>
      <c r="Z24" s="243"/>
      <c r="AA24" s="246"/>
      <c r="AB24" s="246"/>
      <c r="AC24" s="246"/>
      <c r="AD24" s="246"/>
      <c r="AE24" s="246"/>
      <c r="AF24" s="243"/>
      <c r="AG24" s="243"/>
      <c r="AH24" s="243"/>
      <c r="AI24" s="243"/>
      <c r="AJ24" s="246"/>
      <c r="AK24" s="247"/>
      <c r="AL24" s="246"/>
      <c r="AM24" s="246"/>
      <c r="AN24" s="246"/>
      <c r="AO24" s="246"/>
      <c r="AP24" s="246"/>
      <c r="AQ24" s="247"/>
      <c r="AR24" s="247"/>
      <c r="AS24" s="247"/>
      <c r="AT24" s="247"/>
      <c r="AU24" s="246"/>
    </row>
    <row r="25" spans="1:47" s="222" customFormat="1">
      <c r="A25" s="243"/>
      <c r="B25" s="243"/>
      <c r="C25" s="245"/>
      <c r="D25" s="243"/>
      <c r="E25" s="243"/>
      <c r="F25" s="243"/>
      <c r="G25" s="243"/>
      <c r="H25" s="243"/>
      <c r="I25" s="245"/>
      <c r="J25" s="245"/>
      <c r="K25" s="245"/>
      <c r="L25" s="245"/>
      <c r="M25" s="243"/>
      <c r="N25" s="243"/>
      <c r="O25" s="243"/>
      <c r="P25" s="243"/>
      <c r="Q25" s="243"/>
      <c r="R25" s="243"/>
      <c r="S25" s="243"/>
      <c r="T25" s="243"/>
      <c r="U25" s="243"/>
      <c r="V25" s="243"/>
      <c r="W25" s="243"/>
      <c r="X25" s="243"/>
      <c r="Y25" s="243"/>
      <c r="AA25" s="243"/>
      <c r="AB25" s="243"/>
      <c r="AC25" s="243"/>
      <c r="AD25" s="243"/>
      <c r="AE25" s="243"/>
      <c r="AJ25" s="243"/>
      <c r="AK25" s="247"/>
      <c r="AL25" s="243"/>
      <c r="AM25" s="243"/>
      <c r="AN25" s="243"/>
      <c r="AO25" s="243"/>
      <c r="AP25" s="243"/>
      <c r="AQ25" s="247"/>
      <c r="AR25" s="247"/>
      <c r="AS25" s="247"/>
      <c r="AT25" s="247"/>
      <c r="AU25" s="243"/>
    </row>
    <row r="26" spans="1:47" s="222" customFormat="1">
      <c r="A26" s="243"/>
      <c r="B26" s="243"/>
      <c r="C26" s="245"/>
      <c r="D26" s="243"/>
      <c r="E26" s="243"/>
      <c r="F26" s="243"/>
      <c r="G26" s="243"/>
      <c r="H26" s="243"/>
      <c r="I26" s="245"/>
      <c r="J26" s="245"/>
      <c r="K26" s="245"/>
      <c r="L26" s="245"/>
      <c r="M26" s="243"/>
      <c r="N26" s="243"/>
      <c r="O26" s="243"/>
      <c r="P26" s="243"/>
      <c r="Q26" s="243"/>
      <c r="R26" s="243"/>
      <c r="S26" s="243"/>
      <c r="T26" s="243"/>
      <c r="U26" s="243"/>
      <c r="V26" s="243"/>
      <c r="W26" s="243"/>
      <c r="X26" s="243"/>
      <c r="Y26" s="243"/>
      <c r="Z26" s="248"/>
      <c r="AA26" s="243"/>
      <c r="AB26" s="243"/>
      <c r="AC26" s="243"/>
      <c r="AD26" s="243"/>
      <c r="AE26" s="243"/>
      <c r="AF26" s="248"/>
      <c r="AG26" s="248"/>
      <c r="AH26" s="248"/>
      <c r="AI26" s="248"/>
      <c r="AJ26" s="243"/>
      <c r="AK26" s="247"/>
      <c r="AL26" s="243"/>
      <c r="AM26" s="243"/>
      <c r="AN26" s="243"/>
      <c r="AO26" s="243"/>
      <c r="AP26" s="243"/>
      <c r="AQ26" s="247"/>
      <c r="AR26" s="247"/>
      <c r="AS26" s="247"/>
      <c r="AT26" s="247"/>
      <c r="AU26" s="243"/>
    </row>
  </sheetData>
  <mergeCells count="117">
    <mergeCell ref="AD21:AD22"/>
    <mergeCell ref="AE21:AE22"/>
    <mergeCell ref="AF21:AF22"/>
    <mergeCell ref="AG21:AG22"/>
    <mergeCell ref="AH21:AH22"/>
    <mergeCell ref="AI21:AI22"/>
    <mergeCell ref="AH18:AH20"/>
    <mergeCell ref="AI18:AI20"/>
    <mergeCell ref="AJ18:AJ19"/>
    <mergeCell ref="AD18:AD20"/>
    <mergeCell ref="AE18:AE20"/>
    <mergeCell ref="AF18:AF20"/>
    <mergeCell ref="AG18:AG20"/>
    <mergeCell ref="A21:A22"/>
    <mergeCell ref="X21:X22"/>
    <mergeCell ref="Y21:Y22"/>
    <mergeCell ref="Z21:Z22"/>
    <mergeCell ref="AA21:AA22"/>
    <mergeCell ref="AB21:AB22"/>
    <mergeCell ref="AC21:AC22"/>
    <mergeCell ref="AB18:AB20"/>
    <mergeCell ref="AC18:AC20"/>
    <mergeCell ref="V18:V19"/>
    <mergeCell ref="W18:W19"/>
    <mergeCell ref="X18:X20"/>
    <mergeCell ref="Y18:Y20"/>
    <mergeCell ref="Z18:Z20"/>
    <mergeCell ref="AA18:AA20"/>
    <mergeCell ref="AD14:AD17"/>
    <mergeCell ref="AE14:AE17"/>
    <mergeCell ref="AF14:AF17"/>
    <mergeCell ref="AG14:AG17"/>
    <mergeCell ref="AH14:AH17"/>
    <mergeCell ref="A14:A17"/>
    <mergeCell ref="X14:X17"/>
    <mergeCell ref="Y14:Y17"/>
    <mergeCell ref="Z14:Z17"/>
    <mergeCell ref="AA14:AA17"/>
    <mergeCell ref="AB14:AB17"/>
    <mergeCell ref="A18:A20"/>
    <mergeCell ref="N18:N19"/>
    <mergeCell ref="O18:O19"/>
    <mergeCell ref="P18:P19"/>
    <mergeCell ref="Q18:Q19"/>
    <mergeCell ref="R18:R19"/>
    <mergeCell ref="S18:S19"/>
    <mergeCell ref="T18:T19"/>
    <mergeCell ref="U18:U19"/>
    <mergeCell ref="AQ5:AQ22"/>
    <mergeCell ref="AR5:AR22"/>
    <mergeCell ref="AS5:AS22"/>
    <mergeCell ref="AD5:AD6"/>
    <mergeCell ref="S5:S6"/>
    <mergeCell ref="T5:T6"/>
    <mergeCell ref="U5:U6"/>
    <mergeCell ref="V5:V6"/>
    <mergeCell ref="W5:W6"/>
    <mergeCell ref="X5:X6"/>
    <mergeCell ref="AE7:AE12"/>
    <mergeCell ref="AF7:AF12"/>
    <mergeCell ref="AG7:AG12"/>
    <mergeCell ref="AH7:AH12"/>
    <mergeCell ref="AI7:AI12"/>
    <mergeCell ref="AJ7:AJ10"/>
    <mergeCell ref="Y7:Y12"/>
    <mergeCell ref="Z7:Z12"/>
    <mergeCell ref="AA7:AA12"/>
    <mergeCell ref="AB7:AB12"/>
    <mergeCell ref="AC7:AC12"/>
    <mergeCell ref="AD7:AD12"/>
    <mergeCell ref="AI14:AI17"/>
    <mergeCell ref="AC14:AC17"/>
    <mergeCell ref="Y5:Y6"/>
    <mergeCell ref="Z5:Z6"/>
    <mergeCell ref="AA5:AA6"/>
    <mergeCell ref="AB5:AB6"/>
    <mergeCell ref="AC5:AC6"/>
    <mergeCell ref="S7:S10"/>
    <mergeCell ref="T7:T10"/>
    <mergeCell ref="U7:U10"/>
    <mergeCell ref="V7:V10"/>
    <mergeCell ref="W7:W10"/>
    <mergeCell ref="X7:X12"/>
    <mergeCell ref="AM5:AM22"/>
    <mergeCell ref="AN5:AN22"/>
    <mergeCell ref="AO5:AO22"/>
    <mergeCell ref="AP5:AP22"/>
    <mergeCell ref="AE5:AE6"/>
    <mergeCell ref="AF5:AF6"/>
    <mergeCell ref="AG5:AG6"/>
    <mergeCell ref="AH5:AH6"/>
    <mergeCell ref="AI5:AI6"/>
    <mergeCell ref="AJ5:AJ6"/>
    <mergeCell ref="AJ1:AU1"/>
    <mergeCell ref="C2:L2"/>
    <mergeCell ref="N2:W2"/>
    <mergeCell ref="Y2:Y3"/>
    <mergeCell ref="Z2:AI2"/>
    <mergeCell ref="AK2:AT2"/>
    <mergeCell ref="A5:A6"/>
    <mergeCell ref="N5:N6"/>
    <mergeCell ref="O5:O6"/>
    <mergeCell ref="P5:P6"/>
    <mergeCell ref="Q5:Q6"/>
    <mergeCell ref="R5:R6"/>
    <mergeCell ref="A1:L1"/>
    <mergeCell ref="M1:W1"/>
    <mergeCell ref="X1:AI1"/>
    <mergeCell ref="AT5:AT22"/>
    <mergeCell ref="A7:A12"/>
    <mergeCell ref="N7:N10"/>
    <mergeCell ref="O7:O10"/>
    <mergeCell ref="P7:P10"/>
    <mergeCell ref="Q7:Q10"/>
    <mergeCell ref="R7:R10"/>
    <mergeCell ref="AK5:AK22"/>
    <mergeCell ref="AL5:AL22"/>
  </mergeCells>
  <conditionalFormatting sqref="Z5:AI22">
    <cfRule type="colorScale" priority="2">
      <colorScale>
        <cfvo type="min"/>
        <cfvo type="percentile" val="50"/>
        <cfvo type="max"/>
        <color rgb="FFEE5859"/>
        <color rgb="FFE6F2E0"/>
        <color rgb="FFB0D3AB"/>
      </colorScale>
    </cfRule>
  </conditionalFormatting>
  <conditionalFormatting sqref="AK5:AT22">
    <cfRule type="colorScale" priority="1">
      <colorScale>
        <cfvo type="min"/>
        <cfvo type="percentile" val="50"/>
        <cfvo type="max"/>
        <color rgb="FFEE5859"/>
        <color rgb="FFE6F2E0"/>
        <color rgb="FFB0D3AB"/>
      </colorScale>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FAA14-EDF6-496E-AE73-CEA36058B9E1}">
  <dimension ref="A2:E29"/>
  <sheetViews>
    <sheetView tabSelected="1" zoomScale="70" zoomScaleNormal="70" workbookViewId="0">
      <selection activeCell="D22" sqref="D22"/>
    </sheetView>
  </sheetViews>
  <sheetFormatPr defaultColWidth="8.85546875" defaultRowHeight="17.45"/>
  <cols>
    <col min="1" max="1" width="14.5703125" style="18" customWidth="1"/>
    <col min="2" max="2" width="25.5703125" style="18" customWidth="1"/>
    <col min="3" max="3" width="14.85546875" style="18" customWidth="1"/>
    <col min="4" max="4" width="68.85546875" style="18" bestFit="1" customWidth="1"/>
    <col min="5" max="5" width="197.7109375" style="18" bestFit="1" customWidth="1"/>
    <col min="6" max="16384" width="8.85546875" style="18"/>
  </cols>
  <sheetData>
    <row r="2" spans="1:5">
      <c r="A2" s="14" t="s">
        <v>2262</v>
      </c>
      <c r="B2" s="14"/>
      <c r="C2" s="14"/>
    </row>
    <row r="4" spans="1:5">
      <c r="A4" s="303" t="s">
        <v>2263</v>
      </c>
      <c r="B4" s="304"/>
      <c r="C4" s="304"/>
      <c r="D4" s="304"/>
      <c r="E4" s="304"/>
    </row>
    <row r="6" spans="1:5">
      <c r="A6" s="14" t="s">
        <v>2264</v>
      </c>
      <c r="B6" s="14"/>
      <c r="C6" s="14"/>
    </row>
    <row r="9" spans="1:5" ht="35.1">
      <c r="A9" s="207" t="s">
        <v>2204</v>
      </c>
      <c r="B9" s="207" t="s">
        <v>2265</v>
      </c>
      <c r="C9" s="208" t="s">
        <v>2206</v>
      </c>
      <c r="D9" s="209" t="s">
        <v>2266</v>
      </c>
      <c r="E9" s="207" t="s">
        <v>2267</v>
      </c>
    </row>
    <row r="10" spans="1:5" ht="24" customHeight="1">
      <c r="A10" s="301">
        <v>0.3</v>
      </c>
      <c r="B10" s="302" t="s">
        <v>2210</v>
      </c>
      <c r="C10" s="300">
        <v>1</v>
      </c>
      <c r="D10" s="210" t="s">
        <v>2212</v>
      </c>
      <c r="E10" s="210" t="s">
        <v>2268</v>
      </c>
    </row>
    <row r="11" spans="1:5" ht="24" customHeight="1">
      <c r="A11" s="301"/>
      <c r="B11" s="302"/>
      <c r="C11" s="300"/>
      <c r="D11" s="210" t="s">
        <v>2215</v>
      </c>
      <c r="E11" s="210" t="s">
        <v>2269</v>
      </c>
    </row>
    <row r="12" spans="1:5">
      <c r="A12" s="301">
        <v>0.15</v>
      </c>
      <c r="B12" s="302" t="s">
        <v>2217</v>
      </c>
      <c r="C12" s="305">
        <v>0.66666666666666696</v>
      </c>
      <c r="D12" s="210" t="s">
        <v>2270</v>
      </c>
      <c r="E12" s="55" t="s">
        <v>2218</v>
      </c>
    </row>
    <row r="13" spans="1:5">
      <c r="A13" s="301"/>
      <c r="B13" s="302"/>
      <c r="C13" s="306"/>
      <c r="D13" s="210" t="s">
        <v>2215</v>
      </c>
      <c r="E13" s="55" t="s">
        <v>2221</v>
      </c>
    </row>
    <row r="14" spans="1:5">
      <c r="A14" s="301"/>
      <c r="B14" s="302"/>
      <c r="C14" s="306"/>
      <c r="D14" s="210" t="s">
        <v>2271</v>
      </c>
      <c r="E14" s="55" t="s">
        <v>2224</v>
      </c>
    </row>
    <row r="15" spans="1:5">
      <c r="A15" s="301"/>
      <c r="B15" s="302"/>
      <c r="C15" s="307"/>
      <c r="D15" s="210" t="s">
        <v>2212</v>
      </c>
      <c r="E15" s="210" t="s">
        <v>2227</v>
      </c>
    </row>
    <row r="16" spans="1:5">
      <c r="A16" s="301"/>
      <c r="B16" s="302"/>
      <c r="C16" s="201">
        <v>0.16666666666666666</v>
      </c>
      <c r="D16" s="56" t="s">
        <v>2231</v>
      </c>
      <c r="E16" s="57" t="s">
        <v>2230</v>
      </c>
    </row>
    <row r="17" spans="1:5">
      <c r="A17" s="301"/>
      <c r="B17" s="302"/>
      <c r="C17" s="201">
        <v>0.16666666666666666</v>
      </c>
      <c r="D17" s="56" t="s">
        <v>2231</v>
      </c>
      <c r="E17" s="57" t="s">
        <v>2233</v>
      </c>
    </row>
    <row r="18" spans="1:5">
      <c r="A18" s="301">
        <v>0.1</v>
      </c>
      <c r="B18" s="302" t="s">
        <v>2235</v>
      </c>
      <c r="C18" s="201">
        <v>0.5</v>
      </c>
      <c r="D18" s="56" t="s">
        <v>2237</v>
      </c>
      <c r="E18" s="55" t="s">
        <v>2236</v>
      </c>
    </row>
    <row r="19" spans="1:5">
      <c r="A19" s="301"/>
      <c r="B19" s="302"/>
      <c r="C19" s="201">
        <v>0.25</v>
      </c>
      <c r="D19" s="56" t="s">
        <v>2241</v>
      </c>
      <c r="E19" s="55" t="s">
        <v>2272</v>
      </c>
    </row>
    <row r="20" spans="1:5">
      <c r="A20" s="301"/>
      <c r="B20" s="302"/>
      <c r="C20" s="201">
        <v>0.25</v>
      </c>
      <c r="D20" s="56" t="s">
        <v>2241</v>
      </c>
      <c r="E20" s="55" t="s">
        <v>2273</v>
      </c>
    </row>
    <row r="21" spans="1:5">
      <c r="A21" s="301">
        <v>0.15</v>
      </c>
      <c r="B21" s="302" t="s">
        <v>2239</v>
      </c>
      <c r="C21" s="201">
        <v>0.25</v>
      </c>
      <c r="D21" s="56" t="s">
        <v>2241</v>
      </c>
      <c r="E21" s="55" t="s">
        <v>2240</v>
      </c>
    </row>
    <row r="22" spans="1:5">
      <c r="A22" s="301"/>
      <c r="B22" s="302"/>
      <c r="C22" s="201">
        <v>0.25</v>
      </c>
      <c r="D22" s="56" t="s">
        <v>2241</v>
      </c>
      <c r="E22" s="55" t="s">
        <v>2243</v>
      </c>
    </row>
    <row r="23" spans="1:5">
      <c r="A23" s="301"/>
      <c r="B23" s="302"/>
      <c r="C23" s="201">
        <v>0.25</v>
      </c>
      <c r="D23" s="56" t="s">
        <v>2237</v>
      </c>
      <c r="E23" s="55" t="s">
        <v>2245</v>
      </c>
    </row>
    <row r="24" spans="1:5">
      <c r="A24" s="301"/>
      <c r="B24" s="302"/>
      <c r="C24" s="201">
        <v>0.25</v>
      </c>
      <c r="D24" s="56" t="s">
        <v>2237</v>
      </c>
      <c r="E24" s="55" t="s">
        <v>2247</v>
      </c>
    </row>
    <row r="25" spans="1:5">
      <c r="A25" s="301">
        <v>0.2</v>
      </c>
      <c r="B25" s="302" t="s">
        <v>2249</v>
      </c>
      <c r="C25" s="300">
        <v>0.5</v>
      </c>
      <c r="D25" s="210" t="s">
        <v>2212</v>
      </c>
      <c r="E25" s="210" t="s">
        <v>2250</v>
      </c>
    </row>
    <row r="26" spans="1:5">
      <c r="A26" s="301"/>
      <c r="B26" s="302"/>
      <c r="C26" s="300"/>
      <c r="D26" s="210" t="s">
        <v>2215</v>
      </c>
      <c r="E26" s="210" t="s">
        <v>2252</v>
      </c>
    </row>
    <row r="27" spans="1:5">
      <c r="A27" s="301"/>
      <c r="B27" s="302"/>
      <c r="C27" s="201">
        <v>0.5</v>
      </c>
      <c r="D27" s="56" t="s">
        <v>2237</v>
      </c>
      <c r="E27" s="55" t="s">
        <v>2254</v>
      </c>
    </row>
    <row r="28" spans="1:5">
      <c r="A28" s="301">
        <v>0.1</v>
      </c>
      <c r="B28" s="302" t="s">
        <v>2256</v>
      </c>
      <c r="C28" s="201">
        <v>0.5</v>
      </c>
      <c r="D28" s="56" t="s">
        <v>2258</v>
      </c>
      <c r="E28" s="55" t="s">
        <v>2257</v>
      </c>
    </row>
    <row r="29" spans="1:5">
      <c r="A29" s="301"/>
      <c r="B29" s="302"/>
      <c r="C29" s="201">
        <v>0.5</v>
      </c>
      <c r="D29" s="56" t="s">
        <v>2258</v>
      </c>
      <c r="E29" s="55" t="s">
        <v>2260</v>
      </c>
    </row>
  </sheetData>
  <mergeCells count="16">
    <mergeCell ref="A4:E4"/>
    <mergeCell ref="A10:A11"/>
    <mergeCell ref="B10:B11"/>
    <mergeCell ref="C10:C11"/>
    <mergeCell ref="A12:A17"/>
    <mergeCell ref="B12:B17"/>
    <mergeCell ref="C12:C15"/>
    <mergeCell ref="C25:C26"/>
    <mergeCell ref="A28:A29"/>
    <mergeCell ref="B28:B29"/>
    <mergeCell ref="A18:A20"/>
    <mergeCell ref="B18:B20"/>
    <mergeCell ref="A21:A24"/>
    <mergeCell ref="B21:B24"/>
    <mergeCell ref="A25:A27"/>
    <mergeCell ref="B25:B2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606B-E230-4BBE-94CA-E3E7DD6C69CF}">
  <sheetPr>
    <tabColor rgb="FFFCDEDC"/>
  </sheetPr>
  <dimension ref="A2:W177"/>
  <sheetViews>
    <sheetView topLeftCell="A169" zoomScaleNormal="100" workbookViewId="0">
      <selection activeCell="D177" sqref="D177"/>
    </sheetView>
  </sheetViews>
  <sheetFormatPr defaultColWidth="10.85546875" defaultRowHeight="16.5"/>
  <cols>
    <col min="1" max="1" width="20.140625" style="4" bestFit="1" customWidth="1"/>
    <col min="2" max="2" width="24.85546875" style="4" bestFit="1" customWidth="1"/>
    <col min="3" max="8" width="39.5703125" style="4" bestFit="1" customWidth="1"/>
    <col min="9" max="9" width="44.28515625" style="4" bestFit="1" customWidth="1"/>
    <col min="10" max="10" width="42.5703125" style="4" bestFit="1" customWidth="1"/>
    <col min="11" max="12" width="39.5703125" style="4" bestFit="1" customWidth="1"/>
    <col min="13" max="14" width="44.28515625" style="4" bestFit="1" customWidth="1"/>
    <col min="15" max="15" width="42.5703125" style="4" bestFit="1" customWidth="1"/>
    <col min="16" max="18" width="39.5703125" style="4" bestFit="1" customWidth="1"/>
    <col min="19" max="19" width="8.85546875" style="4" bestFit="1" customWidth="1"/>
    <col min="20" max="20" width="5.5703125" style="4" bestFit="1" customWidth="1"/>
    <col min="21" max="21" width="8.5703125" style="4" bestFit="1" customWidth="1"/>
    <col min="22" max="25" width="6" style="4" bestFit="1" customWidth="1"/>
    <col min="26" max="26" width="8.28515625" style="4" bestFit="1" customWidth="1"/>
    <col min="27" max="29" width="7.5703125" style="4" bestFit="1" customWidth="1"/>
    <col min="30" max="30" width="10.5703125" style="4" bestFit="1" customWidth="1"/>
    <col min="31" max="32" width="44.28515625" style="4" bestFit="1" customWidth="1"/>
    <col min="33" max="16384" width="10.85546875" style="4"/>
  </cols>
  <sheetData>
    <row r="2" spans="1:18">
      <c r="A2"/>
      <c r="B2"/>
      <c r="C2"/>
    </row>
    <row r="3" spans="1:18">
      <c r="A3" s="197" t="s">
        <v>2274</v>
      </c>
      <c r="B3" s="3"/>
      <c r="C3" s="3"/>
      <c r="D3" s="3"/>
      <c r="E3" s="3"/>
    </row>
    <row r="5" spans="1:18">
      <c r="A5" s="6" t="s">
        <v>2076</v>
      </c>
      <c r="B5" s="7"/>
      <c r="C5" s="7"/>
      <c r="D5" s="7"/>
      <c r="E5" s="7"/>
      <c r="F5" s="7"/>
      <c r="G5" s="8"/>
      <c r="H5" s="9"/>
      <c r="I5" s="10"/>
      <c r="J5" s="9"/>
      <c r="L5" s="39"/>
      <c r="O5" s="39"/>
      <c r="P5" s="39"/>
    </row>
    <row r="8" spans="1:18">
      <c r="A8" s="11" t="s">
        <v>2275</v>
      </c>
    </row>
    <row r="9" spans="1:18">
      <c r="B9" s="12" t="s">
        <v>2276</v>
      </c>
      <c r="C9" s="12" t="s">
        <v>2077</v>
      </c>
      <c r="D9" s="12" t="s">
        <v>2080</v>
      </c>
      <c r="E9" s="12" t="s">
        <v>2082</v>
      </c>
      <c r="F9" s="12" t="s">
        <v>2084</v>
      </c>
      <c r="G9" s="12" t="s">
        <v>2277</v>
      </c>
      <c r="H9" s="12" t="s">
        <v>2091</v>
      </c>
      <c r="I9" s="12" t="s">
        <v>2092</v>
      </c>
      <c r="J9" s="12" t="s">
        <v>2278</v>
      </c>
      <c r="K9" s="12" t="s">
        <v>2279</v>
      </c>
      <c r="L9" s="12" t="s">
        <v>2280</v>
      </c>
      <c r="M9" s="12" t="s">
        <v>2098</v>
      </c>
      <c r="N9" s="12" t="s">
        <v>2099</v>
      </c>
      <c r="O9" s="12" t="s">
        <v>2100</v>
      </c>
      <c r="P9" s="12" t="s">
        <v>2102</v>
      </c>
      <c r="Q9" s="12" t="s">
        <v>2103</v>
      </c>
      <c r="R9" s="12" t="s">
        <v>2281</v>
      </c>
    </row>
    <row r="10" spans="1:18" ht="17.45">
      <c r="B10" s="19" t="s">
        <v>2282</v>
      </c>
      <c r="C10" s="40">
        <v>4</v>
      </c>
      <c r="D10" s="40">
        <v>3</v>
      </c>
      <c r="E10" s="40">
        <v>5</v>
      </c>
      <c r="F10" s="40">
        <v>4</v>
      </c>
      <c r="G10" s="40">
        <v>4</v>
      </c>
      <c r="H10" s="40">
        <v>4</v>
      </c>
      <c r="I10" s="40">
        <v>4</v>
      </c>
      <c r="J10" s="40">
        <v>4</v>
      </c>
      <c r="K10" s="40">
        <v>4</v>
      </c>
      <c r="L10" s="40">
        <v>3</v>
      </c>
      <c r="M10" s="40">
        <v>4</v>
      </c>
      <c r="N10" s="40">
        <v>3</v>
      </c>
      <c r="O10" s="40">
        <v>2</v>
      </c>
      <c r="P10" s="40">
        <v>1</v>
      </c>
      <c r="Q10" s="40">
        <v>4</v>
      </c>
      <c r="R10" s="40">
        <v>6</v>
      </c>
    </row>
    <row r="11" spans="1:18">
      <c r="B11" s="5" t="s">
        <v>2283</v>
      </c>
      <c r="C11" s="40">
        <v>1</v>
      </c>
      <c r="D11" s="40">
        <v>1</v>
      </c>
      <c r="E11" s="40">
        <v>2</v>
      </c>
      <c r="F11" s="40">
        <v>1</v>
      </c>
      <c r="G11" s="40">
        <v>1</v>
      </c>
      <c r="H11" s="40">
        <v>2</v>
      </c>
      <c r="I11" s="40">
        <v>2</v>
      </c>
      <c r="J11" s="40">
        <v>1</v>
      </c>
      <c r="K11" s="40">
        <v>1</v>
      </c>
      <c r="L11" s="40">
        <v>2</v>
      </c>
      <c r="M11" s="40">
        <v>1</v>
      </c>
      <c r="N11" s="40">
        <v>1</v>
      </c>
      <c r="O11" s="40">
        <v>2</v>
      </c>
      <c r="P11" s="40">
        <v>1</v>
      </c>
      <c r="Q11" s="40">
        <v>1</v>
      </c>
      <c r="R11" s="40">
        <v>1</v>
      </c>
    </row>
    <row r="12" spans="1:18">
      <c r="B12" s="5" t="s">
        <v>2284</v>
      </c>
      <c r="C12" s="40">
        <v>14</v>
      </c>
      <c r="D12" s="40">
        <v>1</v>
      </c>
      <c r="E12" s="40">
        <v>3</v>
      </c>
      <c r="F12" s="40">
        <v>3</v>
      </c>
      <c r="G12" s="40">
        <v>3</v>
      </c>
      <c r="H12" s="40">
        <v>2</v>
      </c>
      <c r="I12" s="40">
        <v>3</v>
      </c>
      <c r="J12" s="40">
        <v>3</v>
      </c>
      <c r="K12" s="40">
        <v>14</v>
      </c>
      <c r="L12" s="40">
        <v>3</v>
      </c>
      <c r="M12" s="40">
        <v>14</v>
      </c>
      <c r="N12" s="40">
        <v>14</v>
      </c>
      <c r="O12" s="40">
        <v>2</v>
      </c>
      <c r="P12" s="40">
        <v>1</v>
      </c>
      <c r="Q12" s="40">
        <v>2</v>
      </c>
      <c r="R12" s="40">
        <v>14</v>
      </c>
    </row>
    <row r="13" spans="1:18">
      <c r="B13" s="5" t="s">
        <v>2285</v>
      </c>
      <c r="C13" s="41">
        <v>2.5</v>
      </c>
      <c r="D13" s="42">
        <v>1</v>
      </c>
      <c r="E13" s="43">
        <v>2</v>
      </c>
      <c r="F13" s="43">
        <v>1.5</v>
      </c>
      <c r="G13" s="43">
        <v>2</v>
      </c>
      <c r="H13" s="43">
        <v>2</v>
      </c>
      <c r="I13" s="43">
        <v>2</v>
      </c>
      <c r="J13" s="43">
        <v>2</v>
      </c>
      <c r="K13" s="44">
        <v>5.5</v>
      </c>
      <c r="L13" s="43">
        <v>2</v>
      </c>
      <c r="M13" s="43">
        <v>2.5</v>
      </c>
      <c r="N13" s="43">
        <v>2</v>
      </c>
      <c r="O13" s="43">
        <v>2</v>
      </c>
      <c r="P13" s="42">
        <v>1</v>
      </c>
      <c r="Q13" s="43">
        <v>2</v>
      </c>
      <c r="R13" s="43">
        <v>1.5</v>
      </c>
    </row>
    <row r="17" spans="1:21">
      <c r="A17" s="11" t="s">
        <v>2286</v>
      </c>
    </row>
    <row r="18" spans="1:21">
      <c r="B18" s="12" t="s">
        <v>2276</v>
      </c>
      <c r="C18" s="12" t="s">
        <v>2077</v>
      </c>
      <c r="D18" s="12" t="s">
        <v>2287</v>
      </c>
      <c r="E18" s="12" t="s">
        <v>2080</v>
      </c>
      <c r="F18" s="12" t="s">
        <v>2082</v>
      </c>
      <c r="G18" s="12" t="s">
        <v>2083</v>
      </c>
      <c r="H18" s="12" t="s">
        <v>2084</v>
      </c>
      <c r="I18" s="12" t="s">
        <v>2277</v>
      </c>
      <c r="J18" s="12" t="s">
        <v>2091</v>
      </c>
      <c r="K18" s="12" t="s">
        <v>2092</v>
      </c>
      <c r="L18" s="12" t="s">
        <v>2278</v>
      </c>
      <c r="M18" s="12" t="s">
        <v>2279</v>
      </c>
      <c r="N18" s="12" t="s">
        <v>2280</v>
      </c>
      <c r="O18" s="12" t="s">
        <v>2098</v>
      </c>
      <c r="P18" s="12" t="s">
        <v>2099</v>
      </c>
      <c r="Q18" s="12" t="s">
        <v>2100</v>
      </c>
      <c r="R18" s="12" t="s">
        <v>2101</v>
      </c>
      <c r="S18" s="12" t="s">
        <v>2102</v>
      </c>
      <c r="T18" s="12" t="s">
        <v>2103</v>
      </c>
      <c r="U18" s="12" t="s">
        <v>2281</v>
      </c>
    </row>
    <row r="19" spans="1:21" ht="17.45">
      <c r="B19" s="19" t="s">
        <v>2282</v>
      </c>
      <c r="C19" s="40">
        <v>4</v>
      </c>
      <c r="D19" s="40">
        <v>4</v>
      </c>
      <c r="E19" s="40">
        <v>4</v>
      </c>
      <c r="F19" s="40">
        <v>4</v>
      </c>
      <c r="G19" s="40">
        <v>4</v>
      </c>
      <c r="H19" s="40">
        <v>4</v>
      </c>
      <c r="I19" s="40">
        <v>4</v>
      </c>
      <c r="J19" s="40">
        <v>4</v>
      </c>
      <c r="K19" s="40">
        <v>4</v>
      </c>
      <c r="L19" s="40">
        <v>4</v>
      </c>
      <c r="M19" s="40">
        <v>4</v>
      </c>
      <c r="N19" s="40">
        <v>4</v>
      </c>
      <c r="O19" s="40">
        <v>4</v>
      </c>
      <c r="P19" s="40">
        <v>4</v>
      </c>
      <c r="Q19" s="40">
        <v>4</v>
      </c>
      <c r="R19" s="40">
        <v>4</v>
      </c>
      <c r="S19" s="40">
        <v>4</v>
      </c>
      <c r="T19" s="40">
        <v>4</v>
      </c>
      <c r="U19" s="40">
        <v>3</v>
      </c>
    </row>
    <row r="20" spans="1:21">
      <c r="B20" s="5" t="s">
        <v>2283</v>
      </c>
      <c r="C20" s="40">
        <v>3</v>
      </c>
      <c r="D20" s="40">
        <v>3</v>
      </c>
      <c r="E20" s="40">
        <v>3</v>
      </c>
      <c r="F20" s="40">
        <v>3</v>
      </c>
      <c r="G20" s="40">
        <v>3</v>
      </c>
      <c r="H20" s="40">
        <v>3</v>
      </c>
      <c r="I20" s="40">
        <v>2</v>
      </c>
      <c r="J20" s="40">
        <v>3</v>
      </c>
      <c r="K20" s="40">
        <v>3</v>
      </c>
      <c r="L20" s="40">
        <v>3</v>
      </c>
      <c r="M20" s="40">
        <v>3</v>
      </c>
      <c r="N20" s="40">
        <v>3</v>
      </c>
      <c r="O20" s="40">
        <v>3</v>
      </c>
      <c r="P20" s="40">
        <v>3</v>
      </c>
      <c r="Q20" s="40">
        <v>3</v>
      </c>
      <c r="R20" s="40">
        <v>2</v>
      </c>
      <c r="S20" s="40">
        <v>3</v>
      </c>
      <c r="T20" s="40">
        <v>3</v>
      </c>
      <c r="U20" s="40">
        <v>3</v>
      </c>
    </row>
    <row r="21" spans="1:21">
      <c r="B21" s="5" t="s">
        <v>2284</v>
      </c>
      <c r="C21" s="40">
        <v>4</v>
      </c>
      <c r="D21" s="40">
        <v>7</v>
      </c>
      <c r="E21" s="40">
        <v>7</v>
      </c>
      <c r="F21" s="40">
        <v>7</v>
      </c>
      <c r="G21" s="40">
        <v>5</v>
      </c>
      <c r="H21" s="40">
        <v>6</v>
      </c>
      <c r="I21" s="40">
        <v>7</v>
      </c>
      <c r="J21" s="40">
        <v>7</v>
      </c>
      <c r="K21" s="40">
        <v>7</v>
      </c>
      <c r="L21" s="40">
        <v>10</v>
      </c>
      <c r="M21" s="40">
        <v>7</v>
      </c>
      <c r="N21" s="40">
        <v>3</v>
      </c>
      <c r="O21" s="40">
        <v>10</v>
      </c>
      <c r="P21" s="40">
        <v>4</v>
      </c>
      <c r="Q21" s="40">
        <v>5</v>
      </c>
      <c r="R21" s="40">
        <v>5</v>
      </c>
      <c r="S21" s="40">
        <v>4</v>
      </c>
      <c r="T21" s="40">
        <v>6</v>
      </c>
      <c r="U21" s="40">
        <v>4</v>
      </c>
    </row>
    <row r="22" spans="1:21">
      <c r="B22" s="5" t="s">
        <v>2285</v>
      </c>
      <c r="C22" s="41">
        <v>3.5</v>
      </c>
      <c r="D22" s="41">
        <v>4.5</v>
      </c>
      <c r="E22" s="41">
        <v>4</v>
      </c>
      <c r="F22" s="41">
        <v>3.5</v>
      </c>
      <c r="G22" s="41">
        <v>3.5</v>
      </c>
      <c r="H22" s="41">
        <v>3.5</v>
      </c>
      <c r="I22" s="41">
        <v>3</v>
      </c>
      <c r="J22" s="41">
        <v>3</v>
      </c>
      <c r="K22" s="41">
        <v>3.5</v>
      </c>
      <c r="L22" s="41">
        <v>4.5</v>
      </c>
      <c r="M22" s="41">
        <v>3</v>
      </c>
      <c r="N22" s="41">
        <v>3</v>
      </c>
      <c r="O22" s="41">
        <v>3.5</v>
      </c>
      <c r="P22" s="41">
        <v>3.5</v>
      </c>
      <c r="Q22" s="41">
        <v>3</v>
      </c>
      <c r="R22" s="41">
        <v>3</v>
      </c>
      <c r="S22" s="41">
        <v>3</v>
      </c>
      <c r="T22" s="41">
        <v>3</v>
      </c>
      <c r="U22" s="41">
        <v>4</v>
      </c>
    </row>
    <row r="26" spans="1:21">
      <c r="A26" s="11" t="s">
        <v>2119</v>
      </c>
    </row>
    <row r="27" spans="1:21">
      <c r="B27" s="12" t="s">
        <v>2276</v>
      </c>
      <c r="C27" s="12" t="s">
        <v>2077</v>
      </c>
      <c r="D27" s="12" t="s">
        <v>2080</v>
      </c>
      <c r="E27" s="12" t="s">
        <v>2082</v>
      </c>
      <c r="F27" s="12" t="s">
        <v>2083</v>
      </c>
      <c r="G27" s="12" t="s">
        <v>2084</v>
      </c>
      <c r="H27" s="12" t="s">
        <v>2277</v>
      </c>
      <c r="I27" s="12" t="s">
        <v>2091</v>
      </c>
      <c r="J27" s="12" t="s">
        <v>2092</v>
      </c>
      <c r="K27" s="12" t="s">
        <v>2278</v>
      </c>
      <c r="L27" s="12" t="s">
        <v>2279</v>
      </c>
      <c r="M27" s="12" t="s">
        <v>2280</v>
      </c>
      <c r="N27" s="12" t="s">
        <v>2098</v>
      </c>
      <c r="O27" s="12" t="s">
        <v>2099</v>
      </c>
      <c r="P27" s="12" t="s">
        <v>2100</v>
      </c>
      <c r="Q27" s="12" t="s">
        <v>2101</v>
      </c>
      <c r="R27" s="12" t="s">
        <v>2102</v>
      </c>
      <c r="S27" s="12" t="s">
        <v>2103</v>
      </c>
      <c r="T27" s="12" t="s">
        <v>2281</v>
      </c>
    </row>
    <row r="28" spans="1:21" ht="17.45">
      <c r="B28" s="19" t="s">
        <v>2282</v>
      </c>
      <c r="C28" s="5">
        <v>4</v>
      </c>
      <c r="D28" s="5">
        <v>7</v>
      </c>
      <c r="E28" s="5">
        <v>4</v>
      </c>
      <c r="F28" s="5">
        <v>3</v>
      </c>
      <c r="G28" s="5">
        <v>2</v>
      </c>
      <c r="H28" s="5">
        <v>4</v>
      </c>
      <c r="I28" s="5">
        <v>2</v>
      </c>
      <c r="J28" s="5">
        <v>2</v>
      </c>
      <c r="K28" s="5">
        <v>4</v>
      </c>
      <c r="L28" s="5">
        <v>4</v>
      </c>
      <c r="M28" s="5">
        <v>1</v>
      </c>
      <c r="N28" s="5">
        <v>3</v>
      </c>
      <c r="O28" s="5">
        <v>4</v>
      </c>
      <c r="P28" s="5">
        <v>4</v>
      </c>
      <c r="Q28" s="5">
        <v>2</v>
      </c>
      <c r="R28" s="5">
        <v>5</v>
      </c>
      <c r="S28" s="5">
        <v>4</v>
      </c>
      <c r="T28" s="5">
        <v>4</v>
      </c>
    </row>
    <row r="29" spans="1:21">
      <c r="B29" s="5" t="s">
        <v>2283</v>
      </c>
      <c r="C29" s="5">
        <v>7</v>
      </c>
      <c r="D29" s="5">
        <v>30</v>
      </c>
      <c r="E29" s="5">
        <v>30</v>
      </c>
      <c r="F29" s="5">
        <v>30</v>
      </c>
      <c r="G29" s="5">
        <v>30</v>
      </c>
      <c r="H29" s="5">
        <v>30</v>
      </c>
      <c r="I29" s="5">
        <v>30</v>
      </c>
      <c r="J29" s="5">
        <v>30</v>
      </c>
      <c r="K29" s="5">
        <v>30</v>
      </c>
      <c r="L29" s="5">
        <v>30</v>
      </c>
      <c r="M29" s="5">
        <v>30</v>
      </c>
      <c r="N29" s="5">
        <v>30</v>
      </c>
      <c r="O29" s="5">
        <v>30</v>
      </c>
      <c r="P29" s="5">
        <v>30</v>
      </c>
      <c r="Q29" s="5">
        <v>30</v>
      </c>
      <c r="R29" s="5">
        <v>30</v>
      </c>
      <c r="S29" s="5">
        <v>30</v>
      </c>
      <c r="T29" s="5">
        <v>30</v>
      </c>
    </row>
    <row r="30" spans="1:21">
      <c r="B30" s="5" t="s">
        <v>2284</v>
      </c>
      <c r="C30" s="5">
        <v>60</v>
      </c>
      <c r="D30" s="5">
        <v>30</v>
      </c>
      <c r="E30" s="5">
        <v>30</v>
      </c>
      <c r="F30" s="5">
        <v>30</v>
      </c>
      <c r="G30" s="5">
        <v>30</v>
      </c>
      <c r="H30" s="5">
        <v>30</v>
      </c>
      <c r="I30" s="5">
        <v>30</v>
      </c>
      <c r="J30" s="5">
        <v>30</v>
      </c>
      <c r="K30" s="5">
        <v>60</v>
      </c>
      <c r="L30" s="5">
        <v>30</v>
      </c>
      <c r="M30" s="5">
        <v>30</v>
      </c>
      <c r="N30" s="5">
        <v>30</v>
      </c>
      <c r="O30" s="5">
        <v>30</v>
      </c>
      <c r="P30" s="5">
        <v>30</v>
      </c>
      <c r="Q30" s="5">
        <v>30</v>
      </c>
      <c r="R30" s="5">
        <v>30</v>
      </c>
      <c r="S30" s="5">
        <v>30</v>
      </c>
      <c r="T30" s="5">
        <v>30</v>
      </c>
    </row>
    <row r="31" spans="1:21">
      <c r="B31" s="5" t="s">
        <v>2285</v>
      </c>
      <c r="C31" s="13">
        <v>20</v>
      </c>
      <c r="D31" s="13">
        <v>30</v>
      </c>
      <c r="E31" s="13">
        <v>30</v>
      </c>
      <c r="F31" s="13">
        <v>30</v>
      </c>
      <c r="G31" s="13">
        <v>30</v>
      </c>
      <c r="H31" s="13">
        <v>30</v>
      </c>
      <c r="I31" s="13">
        <v>30</v>
      </c>
      <c r="J31" s="13">
        <v>30</v>
      </c>
      <c r="K31" s="13">
        <v>30</v>
      </c>
      <c r="L31" s="13">
        <v>30</v>
      </c>
      <c r="M31" s="13">
        <v>30</v>
      </c>
      <c r="N31" s="13">
        <v>30</v>
      </c>
      <c r="O31" s="13">
        <v>30</v>
      </c>
      <c r="P31" s="13">
        <v>30</v>
      </c>
      <c r="Q31" s="13">
        <v>30</v>
      </c>
      <c r="R31" s="13">
        <v>30</v>
      </c>
      <c r="S31" s="13">
        <v>30</v>
      </c>
      <c r="T31" s="13">
        <v>30</v>
      </c>
    </row>
    <row r="35" spans="1:21">
      <c r="A35" s="11" t="s">
        <v>2118</v>
      </c>
    </row>
    <row r="36" spans="1:21">
      <c r="B36" s="12" t="s">
        <v>2276</v>
      </c>
      <c r="C36" s="12" t="s">
        <v>2077</v>
      </c>
      <c r="D36" s="12" t="s">
        <v>2287</v>
      </c>
      <c r="E36" s="12" t="s">
        <v>2080</v>
      </c>
      <c r="F36" s="12" t="s">
        <v>2082</v>
      </c>
      <c r="G36" s="12" t="s">
        <v>2083</v>
      </c>
      <c r="H36" s="12" t="s">
        <v>2084</v>
      </c>
      <c r="I36" s="12" t="s">
        <v>2277</v>
      </c>
      <c r="J36" s="12" t="s">
        <v>2278</v>
      </c>
      <c r="K36" s="12" t="s">
        <v>2279</v>
      </c>
      <c r="L36" s="12" t="s">
        <v>2280</v>
      </c>
      <c r="M36" s="12" t="s">
        <v>2098</v>
      </c>
      <c r="N36" s="12" t="s">
        <v>2099</v>
      </c>
      <c r="O36" s="12" t="s">
        <v>2100</v>
      </c>
      <c r="P36" s="12" t="s">
        <v>2101</v>
      </c>
      <c r="Q36" s="12" t="s">
        <v>2102</v>
      </c>
      <c r="R36" s="12" t="s">
        <v>2281</v>
      </c>
    </row>
    <row r="37" spans="1:21" ht="17.45">
      <c r="B37" s="19" t="s">
        <v>2282</v>
      </c>
      <c r="C37" s="5">
        <v>9</v>
      </c>
      <c r="D37" s="5">
        <v>3</v>
      </c>
      <c r="E37" s="5">
        <v>2</v>
      </c>
      <c r="F37" s="5">
        <v>7</v>
      </c>
      <c r="G37" s="5">
        <v>3</v>
      </c>
      <c r="H37" s="5">
        <v>3</v>
      </c>
      <c r="I37" s="5">
        <v>3</v>
      </c>
      <c r="J37" s="5">
        <v>3</v>
      </c>
      <c r="K37" s="5">
        <v>5</v>
      </c>
      <c r="L37" s="5">
        <v>5</v>
      </c>
      <c r="M37" s="5">
        <v>5</v>
      </c>
      <c r="N37" s="5">
        <v>3</v>
      </c>
      <c r="O37" s="5">
        <v>4</v>
      </c>
      <c r="P37" s="5">
        <v>3</v>
      </c>
      <c r="Q37" s="5">
        <v>3</v>
      </c>
      <c r="R37" s="5">
        <v>1</v>
      </c>
    </row>
    <row r="38" spans="1:21">
      <c r="B38" s="5" t="s">
        <v>2283</v>
      </c>
      <c r="C38" s="5">
        <v>7</v>
      </c>
      <c r="D38" s="5">
        <v>20</v>
      </c>
      <c r="E38" s="5">
        <v>20</v>
      </c>
      <c r="F38" s="5">
        <v>20</v>
      </c>
      <c r="G38" s="5">
        <v>20</v>
      </c>
      <c r="H38" s="5">
        <v>18</v>
      </c>
      <c r="I38" s="5">
        <v>20</v>
      </c>
      <c r="J38" s="5">
        <v>30</v>
      </c>
      <c r="K38" s="5">
        <v>30</v>
      </c>
      <c r="L38" s="5">
        <v>30</v>
      </c>
      <c r="M38" s="5">
        <v>30</v>
      </c>
      <c r="N38" s="5">
        <v>45</v>
      </c>
      <c r="O38" s="5">
        <v>45</v>
      </c>
      <c r="P38" s="5">
        <v>30</v>
      </c>
      <c r="Q38" s="5">
        <v>60</v>
      </c>
      <c r="R38" s="5">
        <v>60</v>
      </c>
    </row>
    <row r="39" spans="1:21">
      <c r="B39" s="5" t="s">
        <v>2284</v>
      </c>
      <c r="C39" s="5">
        <v>60</v>
      </c>
      <c r="D39" s="5">
        <v>90</v>
      </c>
      <c r="E39" s="5">
        <v>60</v>
      </c>
      <c r="F39" s="5">
        <v>60</v>
      </c>
      <c r="G39" s="5">
        <v>60</v>
      </c>
      <c r="H39" s="5">
        <v>60</v>
      </c>
      <c r="I39" s="5">
        <v>60</v>
      </c>
      <c r="J39" s="5">
        <v>60</v>
      </c>
      <c r="K39" s="5">
        <v>60</v>
      </c>
      <c r="L39" s="5">
        <v>60</v>
      </c>
      <c r="M39" s="5">
        <v>60</v>
      </c>
      <c r="N39" s="5">
        <v>60</v>
      </c>
      <c r="O39" s="5">
        <v>60</v>
      </c>
      <c r="P39" s="5">
        <v>60</v>
      </c>
      <c r="Q39" s="5">
        <v>60</v>
      </c>
      <c r="R39" s="5">
        <v>60</v>
      </c>
    </row>
    <row r="40" spans="1:21">
      <c r="B40" s="5" t="s">
        <v>2285</v>
      </c>
      <c r="C40" s="45">
        <v>45</v>
      </c>
      <c r="D40" s="46">
        <v>60</v>
      </c>
      <c r="E40" s="45">
        <v>40</v>
      </c>
      <c r="F40" s="46">
        <v>60</v>
      </c>
      <c r="G40" s="46">
        <v>60</v>
      </c>
      <c r="H40" s="46">
        <v>60</v>
      </c>
      <c r="I40" s="46">
        <v>60</v>
      </c>
      <c r="J40" s="13">
        <v>30</v>
      </c>
      <c r="K40" s="45">
        <v>45</v>
      </c>
      <c r="L40" s="45">
        <v>45</v>
      </c>
      <c r="M40" s="45">
        <v>50</v>
      </c>
      <c r="N40" s="46">
        <v>60</v>
      </c>
      <c r="O40" s="46">
        <v>60</v>
      </c>
      <c r="P40" s="46">
        <v>60</v>
      </c>
      <c r="Q40" s="46">
        <v>60</v>
      </c>
      <c r="R40" s="46">
        <v>60</v>
      </c>
    </row>
    <row r="43" spans="1:21">
      <c r="A43" s="11" t="s">
        <v>2120</v>
      </c>
    </row>
    <row r="44" spans="1:21">
      <c r="B44" s="12" t="s">
        <v>2276</v>
      </c>
      <c r="C44" s="12" t="s">
        <v>2077</v>
      </c>
      <c r="D44" s="12" t="s">
        <v>2287</v>
      </c>
      <c r="E44" s="12" t="s">
        <v>2080</v>
      </c>
      <c r="F44" s="12" t="s">
        <v>2082</v>
      </c>
      <c r="G44" s="12" t="s">
        <v>2083</v>
      </c>
      <c r="H44" s="12" t="s">
        <v>2084</v>
      </c>
      <c r="I44" s="12" t="s">
        <v>2277</v>
      </c>
      <c r="J44" s="12" t="s">
        <v>2091</v>
      </c>
      <c r="K44" s="12" t="s">
        <v>2092</v>
      </c>
      <c r="L44" s="12" t="s">
        <v>2278</v>
      </c>
      <c r="M44" s="12" t="s">
        <v>2279</v>
      </c>
      <c r="N44" s="12" t="s">
        <v>2280</v>
      </c>
      <c r="O44" s="12" t="s">
        <v>2098</v>
      </c>
      <c r="P44" s="12" t="s">
        <v>2099</v>
      </c>
      <c r="Q44" s="12" t="s">
        <v>2100</v>
      </c>
      <c r="R44" s="12" t="s">
        <v>2101</v>
      </c>
      <c r="S44" s="12" t="s">
        <v>2102</v>
      </c>
      <c r="T44" s="12" t="s">
        <v>2103</v>
      </c>
      <c r="U44" s="12" t="s">
        <v>2281</v>
      </c>
    </row>
    <row r="45" spans="1:21" ht="17.45">
      <c r="B45" s="19" t="s">
        <v>2282</v>
      </c>
      <c r="C45" s="5">
        <v>4</v>
      </c>
      <c r="D45" s="5">
        <v>3</v>
      </c>
      <c r="E45" s="5">
        <v>4</v>
      </c>
      <c r="F45" s="5">
        <v>4</v>
      </c>
      <c r="G45" s="5">
        <v>4</v>
      </c>
      <c r="H45" s="5">
        <v>3</v>
      </c>
      <c r="I45" s="5">
        <v>3</v>
      </c>
      <c r="J45" s="5">
        <v>4</v>
      </c>
      <c r="K45" s="5">
        <v>4</v>
      </c>
      <c r="L45" s="5">
        <v>4</v>
      </c>
      <c r="M45" s="5">
        <v>4</v>
      </c>
      <c r="N45" s="5">
        <v>3</v>
      </c>
      <c r="O45" s="5">
        <v>4</v>
      </c>
      <c r="P45" s="5">
        <v>3</v>
      </c>
      <c r="Q45" s="5">
        <v>3</v>
      </c>
      <c r="R45" s="5">
        <v>3</v>
      </c>
      <c r="S45" s="5">
        <v>3</v>
      </c>
      <c r="T45" s="5">
        <v>3</v>
      </c>
      <c r="U45" s="5">
        <v>3</v>
      </c>
    </row>
    <row r="46" spans="1:21">
      <c r="B46" s="5" t="s">
        <v>2283</v>
      </c>
      <c r="C46" s="5">
        <v>14</v>
      </c>
      <c r="D46" s="5">
        <v>14</v>
      </c>
      <c r="E46" s="5">
        <v>14</v>
      </c>
      <c r="F46" s="5">
        <v>14</v>
      </c>
      <c r="G46" s="5">
        <v>14</v>
      </c>
      <c r="H46" s="5">
        <v>14</v>
      </c>
      <c r="I46" s="5">
        <v>14</v>
      </c>
      <c r="J46" s="5">
        <v>14</v>
      </c>
      <c r="K46" s="5">
        <v>14</v>
      </c>
      <c r="L46" s="5">
        <v>14</v>
      </c>
      <c r="M46" s="5">
        <v>14</v>
      </c>
      <c r="N46" s="5">
        <v>14</v>
      </c>
      <c r="O46" s="5">
        <v>14</v>
      </c>
      <c r="P46" s="5">
        <v>14</v>
      </c>
      <c r="Q46" s="5">
        <v>14</v>
      </c>
      <c r="R46" s="5">
        <v>14</v>
      </c>
      <c r="S46" s="5">
        <v>14</v>
      </c>
      <c r="T46" s="5">
        <v>14</v>
      </c>
      <c r="U46" s="5">
        <v>14</v>
      </c>
    </row>
    <row r="47" spans="1:21">
      <c r="B47" s="5" t="s">
        <v>2284</v>
      </c>
      <c r="C47" s="5">
        <v>30</v>
      </c>
      <c r="D47" s="5">
        <v>30</v>
      </c>
      <c r="E47" s="5">
        <v>30</v>
      </c>
      <c r="F47" s="5">
        <v>21</v>
      </c>
      <c r="G47" s="5">
        <v>21</v>
      </c>
      <c r="H47" s="5">
        <v>21</v>
      </c>
      <c r="I47" s="5">
        <v>21</v>
      </c>
      <c r="J47" s="5">
        <v>21</v>
      </c>
      <c r="K47" s="5">
        <v>21</v>
      </c>
      <c r="L47" s="5">
        <v>21</v>
      </c>
      <c r="M47" s="5">
        <v>30</v>
      </c>
      <c r="N47" s="5">
        <v>14</v>
      </c>
      <c r="O47" s="5">
        <v>30</v>
      </c>
      <c r="P47" s="5">
        <v>14</v>
      </c>
      <c r="Q47" s="5">
        <v>14</v>
      </c>
      <c r="R47" s="5">
        <v>14</v>
      </c>
      <c r="S47" s="5">
        <v>14</v>
      </c>
      <c r="T47" s="5">
        <v>14</v>
      </c>
      <c r="U47" s="5">
        <v>14</v>
      </c>
    </row>
    <row r="48" spans="1:21">
      <c r="B48" s="5" t="s">
        <v>2285</v>
      </c>
      <c r="C48" s="47">
        <v>14</v>
      </c>
      <c r="D48" s="47">
        <v>14</v>
      </c>
      <c r="E48" s="47">
        <v>14</v>
      </c>
      <c r="F48" s="47">
        <v>14</v>
      </c>
      <c r="G48" s="47">
        <v>14</v>
      </c>
      <c r="H48" s="47">
        <v>14</v>
      </c>
      <c r="I48" s="47">
        <v>14</v>
      </c>
      <c r="J48" s="47">
        <v>14</v>
      </c>
      <c r="K48" s="47">
        <v>14</v>
      </c>
      <c r="L48" s="47">
        <v>14</v>
      </c>
      <c r="M48" s="47">
        <v>14</v>
      </c>
      <c r="N48" s="47">
        <v>14</v>
      </c>
      <c r="O48" s="47">
        <v>14</v>
      </c>
      <c r="P48" s="47">
        <v>14</v>
      </c>
      <c r="Q48" s="47">
        <v>14</v>
      </c>
      <c r="R48" s="47">
        <v>14</v>
      </c>
      <c r="S48" s="47">
        <v>14</v>
      </c>
      <c r="T48" s="47">
        <v>14</v>
      </c>
      <c r="U48" s="47">
        <v>14</v>
      </c>
    </row>
    <row r="52" spans="1:21">
      <c r="A52" s="11" t="s">
        <v>2117</v>
      </c>
    </row>
    <row r="53" spans="1:21">
      <c r="B53" s="12" t="s">
        <v>2276</v>
      </c>
      <c r="C53" s="12" t="s">
        <v>2077</v>
      </c>
      <c r="D53" s="12" t="s">
        <v>2080</v>
      </c>
      <c r="E53" s="12" t="s">
        <v>2082</v>
      </c>
      <c r="F53" s="12" t="s">
        <v>2083</v>
      </c>
      <c r="G53" s="12" t="s">
        <v>2277</v>
      </c>
      <c r="H53" s="12" t="s">
        <v>2091</v>
      </c>
      <c r="I53" s="12" t="s">
        <v>2092</v>
      </c>
      <c r="J53" s="12" t="s">
        <v>2278</v>
      </c>
      <c r="K53" s="12" t="s">
        <v>2279</v>
      </c>
      <c r="L53" s="12" t="s">
        <v>2280</v>
      </c>
      <c r="M53" s="12" t="s">
        <v>2098</v>
      </c>
      <c r="N53" s="12" t="s">
        <v>2099</v>
      </c>
      <c r="O53" s="12" t="s">
        <v>2100</v>
      </c>
      <c r="P53" s="12" t="s">
        <v>2103</v>
      </c>
      <c r="Q53" s="12" t="s">
        <v>2281</v>
      </c>
    </row>
    <row r="54" spans="1:21" ht="17.45">
      <c r="B54" s="19" t="s">
        <v>2282</v>
      </c>
      <c r="C54" s="5">
        <v>3</v>
      </c>
      <c r="D54" s="5">
        <v>1</v>
      </c>
      <c r="E54" s="40">
        <v>2</v>
      </c>
      <c r="F54" s="40">
        <v>2</v>
      </c>
      <c r="G54" s="5">
        <v>1</v>
      </c>
      <c r="H54" s="5">
        <v>3</v>
      </c>
      <c r="I54" s="5">
        <v>3</v>
      </c>
      <c r="J54" s="5">
        <v>3</v>
      </c>
      <c r="K54" s="5">
        <v>2</v>
      </c>
      <c r="L54" s="5">
        <v>1</v>
      </c>
      <c r="M54" s="5">
        <v>2</v>
      </c>
      <c r="N54" s="5">
        <v>1</v>
      </c>
      <c r="O54" s="5">
        <v>1</v>
      </c>
      <c r="P54" s="5">
        <v>1</v>
      </c>
      <c r="Q54" s="5">
        <v>2</v>
      </c>
    </row>
    <row r="55" spans="1:21">
      <c r="B55" s="5" t="s">
        <v>2283</v>
      </c>
      <c r="C55" s="5">
        <v>7</v>
      </c>
      <c r="D55" s="5">
        <v>20</v>
      </c>
      <c r="E55" s="40">
        <v>7</v>
      </c>
      <c r="F55" s="40">
        <v>0</v>
      </c>
      <c r="G55" s="5">
        <v>0</v>
      </c>
      <c r="H55" s="5">
        <v>7</v>
      </c>
      <c r="I55" s="5">
        <v>7</v>
      </c>
      <c r="J55" s="5">
        <v>20</v>
      </c>
      <c r="K55" s="5">
        <v>10</v>
      </c>
      <c r="L55" s="5">
        <v>15</v>
      </c>
      <c r="M55" s="5">
        <v>10</v>
      </c>
      <c r="N55" s="5">
        <v>30</v>
      </c>
      <c r="O55" s="5">
        <v>40</v>
      </c>
      <c r="P55" s="5">
        <v>60</v>
      </c>
      <c r="Q55" s="5">
        <v>30</v>
      </c>
    </row>
    <row r="56" spans="1:21">
      <c r="B56" s="5" t="s">
        <v>2284</v>
      </c>
      <c r="C56" s="5">
        <v>14</v>
      </c>
      <c r="D56" s="5">
        <v>20</v>
      </c>
      <c r="E56" s="40">
        <v>30</v>
      </c>
      <c r="F56" s="40">
        <v>7</v>
      </c>
      <c r="G56" s="5">
        <v>0</v>
      </c>
      <c r="H56" s="5">
        <v>30</v>
      </c>
      <c r="I56" s="5">
        <v>30</v>
      </c>
      <c r="J56" s="5">
        <v>30</v>
      </c>
      <c r="K56" s="5">
        <v>30</v>
      </c>
      <c r="L56" s="5">
        <v>15</v>
      </c>
      <c r="M56" s="5">
        <v>30</v>
      </c>
      <c r="N56" s="5">
        <v>30</v>
      </c>
      <c r="O56" s="5">
        <v>40</v>
      </c>
      <c r="P56" s="5">
        <v>60</v>
      </c>
      <c r="Q56" s="5">
        <v>30</v>
      </c>
    </row>
    <row r="57" spans="1:21">
      <c r="B57" s="5" t="s">
        <v>2285</v>
      </c>
      <c r="C57" s="48">
        <v>10</v>
      </c>
      <c r="D57" s="49">
        <v>20</v>
      </c>
      <c r="E57" s="49">
        <v>18.5</v>
      </c>
      <c r="F57" s="43">
        <v>3.5</v>
      </c>
      <c r="G57" s="5">
        <v>0</v>
      </c>
      <c r="H57" s="48">
        <v>15</v>
      </c>
      <c r="I57" s="48">
        <v>10</v>
      </c>
      <c r="J57" s="13">
        <v>20</v>
      </c>
      <c r="K57" s="13">
        <v>20</v>
      </c>
      <c r="L57" s="13">
        <v>15</v>
      </c>
      <c r="M57" s="13">
        <v>20</v>
      </c>
      <c r="N57" s="13">
        <v>30</v>
      </c>
      <c r="O57" s="13">
        <v>40</v>
      </c>
      <c r="P57" s="46">
        <v>60</v>
      </c>
      <c r="Q57" s="13">
        <v>30</v>
      </c>
    </row>
    <row r="60" spans="1:21">
      <c r="A60" s="11" t="s">
        <v>2288</v>
      </c>
    </row>
    <row r="61" spans="1:21">
      <c r="B61" s="12" t="s">
        <v>2276</v>
      </c>
      <c r="C61" s="12" t="s">
        <v>2077</v>
      </c>
      <c r="D61" s="12" t="s">
        <v>2287</v>
      </c>
      <c r="E61" s="12" t="s">
        <v>2080</v>
      </c>
      <c r="F61" s="12" t="s">
        <v>2082</v>
      </c>
      <c r="G61" s="12" t="s">
        <v>2083</v>
      </c>
      <c r="H61" s="12" t="s">
        <v>2084</v>
      </c>
      <c r="I61" s="12" t="s">
        <v>2277</v>
      </c>
      <c r="J61" s="12" t="s">
        <v>2091</v>
      </c>
      <c r="K61" s="12" t="s">
        <v>2092</v>
      </c>
      <c r="L61" s="12" t="s">
        <v>2278</v>
      </c>
      <c r="M61" s="12" t="s">
        <v>2279</v>
      </c>
      <c r="N61" s="12" t="s">
        <v>2280</v>
      </c>
      <c r="O61" s="12" t="s">
        <v>2098</v>
      </c>
      <c r="P61" s="12" t="s">
        <v>2099</v>
      </c>
      <c r="Q61" s="12" t="s">
        <v>2100</v>
      </c>
      <c r="R61" s="12" t="s">
        <v>2101</v>
      </c>
      <c r="S61" s="12" t="s">
        <v>2102</v>
      </c>
      <c r="T61" s="12" t="s">
        <v>2103</v>
      </c>
      <c r="U61" s="12" t="s">
        <v>2281</v>
      </c>
    </row>
    <row r="62" spans="1:21" ht="17.45">
      <c r="B62" s="19" t="s">
        <v>2282</v>
      </c>
      <c r="C62" s="5">
        <v>4</v>
      </c>
      <c r="D62" s="5">
        <v>2</v>
      </c>
      <c r="E62" s="5">
        <v>4</v>
      </c>
      <c r="F62" s="5">
        <v>6</v>
      </c>
      <c r="G62" s="5">
        <v>4</v>
      </c>
      <c r="H62" s="5">
        <v>4</v>
      </c>
      <c r="I62" s="5">
        <v>4</v>
      </c>
      <c r="J62" s="5">
        <v>4</v>
      </c>
      <c r="K62" s="5">
        <v>5</v>
      </c>
      <c r="L62" s="5">
        <v>4</v>
      </c>
      <c r="M62" s="5">
        <v>4</v>
      </c>
      <c r="N62" s="5">
        <v>4</v>
      </c>
      <c r="O62" s="5">
        <v>5</v>
      </c>
      <c r="P62" s="5">
        <v>4</v>
      </c>
      <c r="Q62" s="5">
        <v>5</v>
      </c>
      <c r="R62" s="5">
        <v>4</v>
      </c>
      <c r="S62" s="5">
        <v>6</v>
      </c>
      <c r="T62" s="5">
        <v>4</v>
      </c>
      <c r="U62" s="5">
        <v>5</v>
      </c>
    </row>
    <row r="63" spans="1:21">
      <c r="B63" s="5" t="s">
        <v>2283</v>
      </c>
      <c r="C63" s="5">
        <v>1</v>
      </c>
      <c r="D63" s="5">
        <v>2</v>
      </c>
      <c r="E63" s="5">
        <v>1</v>
      </c>
      <c r="F63" s="5">
        <v>1</v>
      </c>
      <c r="G63" s="5">
        <v>1</v>
      </c>
      <c r="H63" s="5">
        <v>1</v>
      </c>
      <c r="I63" s="5">
        <v>1</v>
      </c>
      <c r="J63" s="5">
        <v>1</v>
      </c>
      <c r="K63" s="5">
        <v>1</v>
      </c>
      <c r="L63" s="5">
        <v>2</v>
      </c>
      <c r="M63" s="5">
        <v>1</v>
      </c>
      <c r="N63" s="5">
        <v>2</v>
      </c>
      <c r="O63" s="5">
        <v>1</v>
      </c>
      <c r="P63" s="5">
        <v>1</v>
      </c>
      <c r="Q63" s="5">
        <v>1</v>
      </c>
      <c r="R63" s="5">
        <v>1</v>
      </c>
      <c r="S63" s="5">
        <v>1</v>
      </c>
      <c r="T63" s="5">
        <v>1</v>
      </c>
      <c r="U63" s="5">
        <v>1</v>
      </c>
    </row>
    <row r="64" spans="1:21">
      <c r="B64" s="5" t="s">
        <v>2284</v>
      </c>
      <c r="C64" s="5">
        <v>15</v>
      </c>
      <c r="D64" s="5">
        <v>5</v>
      </c>
      <c r="E64" s="5">
        <v>25</v>
      </c>
      <c r="F64" s="5">
        <v>30</v>
      </c>
      <c r="G64" s="5">
        <v>4</v>
      </c>
      <c r="H64" s="5">
        <v>60</v>
      </c>
      <c r="I64" s="5">
        <v>60</v>
      </c>
      <c r="J64" s="5">
        <v>45</v>
      </c>
      <c r="K64" s="5">
        <v>45</v>
      </c>
      <c r="L64" s="5">
        <v>35</v>
      </c>
      <c r="M64" s="5">
        <v>50</v>
      </c>
      <c r="N64" s="5">
        <v>60</v>
      </c>
      <c r="O64" s="5">
        <v>60</v>
      </c>
      <c r="P64" s="5">
        <v>90</v>
      </c>
      <c r="Q64" s="5">
        <v>60</v>
      </c>
      <c r="R64" s="5">
        <v>60</v>
      </c>
      <c r="S64" s="5">
        <v>60</v>
      </c>
      <c r="T64" s="5">
        <v>30</v>
      </c>
      <c r="U64" s="5">
        <v>30</v>
      </c>
    </row>
    <row r="65" spans="1:21">
      <c r="B65" s="5" t="s">
        <v>2285</v>
      </c>
      <c r="C65" s="43">
        <v>2.5</v>
      </c>
      <c r="D65" s="43">
        <v>3.5</v>
      </c>
      <c r="E65" s="43">
        <v>1.5</v>
      </c>
      <c r="F65" s="43">
        <v>3.5</v>
      </c>
      <c r="G65" s="50">
        <v>2</v>
      </c>
      <c r="H65" s="50">
        <v>2</v>
      </c>
      <c r="I65" s="50">
        <v>4</v>
      </c>
      <c r="J65" s="50">
        <v>3</v>
      </c>
      <c r="K65" s="50">
        <v>2</v>
      </c>
      <c r="L65" s="43">
        <v>3.5</v>
      </c>
      <c r="M65" s="43">
        <v>2.5</v>
      </c>
      <c r="N65" s="50">
        <v>3</v>
      </c>
      <c r="O65" s="50">
        <v>3</v>
      </c>
      <c r="P65" s="50">
        <v>3</v>
      </c>
      <c r="Q65" s="50">
        <v>2</v>
      </c>
      <c r="R65" s="43">
        <v>3.5</v>
      </c>
      <c r="S65" s="43">
        <v>3.5</v>
      </c>
      <c r="T65" s="50">
        <v>2</v>
      </c>
      <c r="U65" s="50">
        <v>1</v>
      </c>
    </row>
    <row r="69" spans="1:21">
      <c r="A69" s="11" t="s">
        <v>2289</v>
      </c>
    </row>
    <row r="70" spans="1:21">
      <c r="B70" s="12" t="s">
        <v>2276</v>
      </c>
      <c r="C70" s="12" t="s">
        <v>2077</v>
      </c>
      <c r="D70" s="12" t="s">
        <v>2287</v>
      </c>
      <c r="E70" s="12" t="s">
        <v>2080</v>
      </c>
      <c r="F70" s="12" t="s">
        <v>2102</v>
      </c>
      <c r="G70" s="12" t="s">
        <v>2281</v>
      </c>
    </row>
    <row r="71" spans="1:21" ht="17.45">
      <c r="B71" s="19" t="s">
        <v>2282</v>
      </c>
      <c r="C71" s="5">
        <v>5</v>
      </c>
      <c r="D71" s="5">
        <v>5</v>
      </c>
      <c r="E71" s="5">
        <v>5</v>
      </c>
      <c r="F71" s="5">
        <v>5</v>
      </c>
      <c r="G71" s="5">
        <v>3</v>
      </c>
    </row>
    <row r="72" spans="1:21">
      <c r="B72" s="5" t="s">
        <v>2283</v>
      </c>
      <c r="C72" s="5">
        <v>70</v>
      </c>
      <c r="D72" s="5">
        <v>60</v>
      </c>
      <c r="E72" s="5">
        <v>90</v>
      </c>
      <c r="F72" s="5">
        <v>60</v>
      </c>
      <c r="G72" s="5">
        <v>60</v>
      </c>
    </row>
    <row r="73" spans="1:21">
      <c r="B73" s="5" t="s">
        <v>2284</v>
      </c>
      <c r="C73" s="5">
        <v>90</v>
      </c>
      <c r="D73" s="5">
        <v>90</v>
      </c>
      <c r="E73" s="5">
        <v>90</v>
      </c>
      <c r="F73" s="5">
        <v>90</v>
      </c>
      <c r="G73" s="5">
        <v>90</v>
      </c>
    </row>
    <row r="74" spans="1:21">
      <c r="B74" s="5" t="s">
        <v>2285</v>
      </c>
      <c r="C74" s="46">
        <v>90</v>
      </c>
      <c r="D74" s="46">
        <v>90</v>
      </c>
      <c r="E74" s="46">
        <v>90</v>
      </c>
      <c r="F74" s="46">
        <v>90</v>
      </c>
      <c r="G74" s="46">
        <v>90</v>
      </c>
    </row>
    <row r="78" spans="1:21">
      <c r="A78" s="11" t="s">
        <v>2194</v>
      </c>
    </row>
    <row r="79" spans="1:21">
      <c r="B79" s="12" t="s">
        <v>2276</v>
      </c>
      <c r="C79" s="12" t="s">
        <v>2077</v>
      </c>
      <c r="D79" s="12" t="s">
        <v>2080</v>
      </c>
      <c r="E79" s="12" t="s">
        <v>2082</v>
      </c>
      <c r="F79" s="12" t="s">
        <v>2083</v>
      </c>
      <c r="G79" s="12" t="s">
        <v>2084</v>
      </c>
      <c r="H79" s="12" t="s">
        <v>2277</v>
      </c>
      <c r="I79" s="12" t="s">
        <v>2091</v>
      </c>
      <c r="J79" s="12" t="s">
        <v>2092</v>
      </c>
      <c r="K79" s="12" t="s">
        <v>2278</v>
      </c>
      <c r="L79" s="12" t="s">
        <v>2279</v>
      </c>
      <c r="M79" s="12" t="s">
        <v>2280</v>
      </c>
      <c r="N79" s="12" t="s">
        <v>2098</v>
      </c>
      <c r="O79" s="12" t="s">
        <v>2099</v>
      </c>
      <c r="P79" s="12" t="s">
        <v>2100</v>
      </c>
      <c r="Q79" s="12" t="s">
        <v>2101</v>
      </c>
      <c r="R79" s="12" t="s">
        <v>2102</v>
      </c>
      <c r="S79" s="12" t="s">
        <v>2103</v>
      </c>
      <c r="T79" s="12" t="s">
        <v>2281</v>
      </c>
    </row>
    <row r="80" spans="1:21" ht="17.45">
      <c r="B80" s="19" t="s">
        <v>2282</v>
      </c>
      <c r="C80" s="5">
        <v>5</v>
      </c>
      <c r="D80" s="5">
        <v>4</v>
      </c>
      <c r="E80" s="5">
        <v>4</v>
      </c>
      <c r="F80" s="5">
        <v>4</v>
      </c>
      <c r="G80" s="5">
        <v>4</v>
      </c>
      <c r="H80" s="5">
        <v>4</v>
      </c>
      <c r="I80" s="5">
        <v>4</v>
      </c>
      <c r="J80" s="5">
        <v>4</v>
      </c>
      <c r="K80" s="5">
        <v>4</v>
      </c>
      <c r="L80" s="5">
        <v>4</v>
      </c>
      <c r="M80" s="5">
        <v>4</v>
      </c>
      <c r="N80" s="5">
        <v>4</v>
      </c>
      <c r="O80" s="5">
        <v>4</v>
      </c>
      <c r="P80" s="5">
        <v>4</v>
      </c>
      <c r="Q80" s="5">
        <v>4</v>
      </c>
      <c r="R80" s="5">
        <v>4</v>
      </c>
      <c r="S80" s="5">
        <v>4</v>
      </c>
      <c r="T80" s="5">
        <v>4</v>
      </c>
    </row>
    <row r="81" spans="1:21">
      <c r="B81" s="5" t="s">
        <v>2283</v>
      </c>
      <c r="C81" s="5">
        <v>10</v>
      </c>
      <c r="D81" s="5">
        <v>7</v>
      </c>
      <c r="E81" s="5">
        <v>14</v>
      </c>
      <c r="F81" s="5">
        <v>10</v>
      </c>
      <c r="G81" s="5">
        <v>14</v>
      </c>
      <c r="H81" s="5">
        <v>14</v>
      </c>
      <c r="I81" s="5">
        <v>14</v>
      </c>
      <c r="J81" s="5">
        <v>14</v>
      </c>
      <c r="K81" s="5">
        <v>14</v>
      </c>
      <c r="L81" s="5">
        <v>14</v>
      </c>
      <c r="M81" s="5">
        <v>14</v>
      </c>
      <c r="N81" s="5">
        <v>14</v>
      </c>
      <c r="O81" s="5">
        <v>14</v>
      </c>
      <c r="P81" s="5">
        <v>15</v>
      </c>
      <c r="Q81" s="5">
        <v>15</v>
      </c>
      <c r="R81" s="5">
        <v>14</v>
      </c>
      <c r="S81" s="5">
        <v>15</v>
      </c>
      <c r="T81" s="5">
        <v>7</v>
      </c>
    </row>
    <row r="82" spans="1:21">
      <c r="B82" s="5" t="s">
        <v>2284</v>
      </c>
      <c r="C82" s="5">
        <v>14</v>
      </c>
      <c r="D82" s="5">
        <v>14</v>
      </c>
      <c r="E82" s="5">
        <v>15</v>
      </c>
      <c r="F82" s="5">
        <v>15</v>
      </c>
      <c r="G82" s="5">
        <v>15</v>
      </c>
      <c r="H82" s="5">
        <v>15</v>
      </c>
      <c r="I82" s="5">
        <v>15</v>
      </c>
      <c r="J82" s="5">
        <v>15</v>
      </c>
      <c r="K82" s="5">
        <v>44</v>
      </c>
      <c r="L82" s="5">
        <v>15</v>
      </c>
      <c r="M82" s="5">
        <v>15</v>
      </c>
      <c r="N82" s="5">
        <v>15</v>
      </c>
      <c r="O82" s="5">
        <v>15</v>
      </c>
      <c r="P82" s="5">
        <v>30</v>
      </c>
      <c r="Q82" s="5">
        <v>30</v>
      </c>
      <c r="R82" s="5">
        <v>15</v>
      </c>
      <c r="S82" s="5">
        <v>15</v>
      </c>
      <c r="T82" s="5">
        <v>14</v>
      </c>
    </row>
    <row r="83" spans="1:21">
      <c r="B83" s="5" t="s">
        <v>2285</v>
      </c>
      <c r="C83" s="13">
        <v>14</v>
      </c>
      <c r="D83" s="13">
        <v>14</v>
      </c>
      <c r="E83" s="13">
        <v>14</v>
      </c>
      <c r="F83" s="13">
        <v>14</v>
      </c>
      <c r="G83" s="13">
        <v>14</v>
      </c>
      <c r="H83" s="13">
        <v>14</v>
      </c>
      <c r="I83" s="13">
        <v>14</v>
      </c>
      <c r="J83" s="13">
        <v>14</v>
      </c>
      <c r="K83" s="15">
        <v>14.5</v>
      </c>
      <c r="L83" s="13">
        <v>14</v>
      </c>
      <c r="M83" s="13">
        <v>14</v>
      </c>
      <c r="N83" s="13">
        <v>14</v>
      </c>
      <c r="O83" s="13">
        <v>14</v>
      </c>
      <c r="P83" s="13">
        <v>15</v>
      </c>
      <c r="Q83" s="13">
        <v>15</v>
      </c>
      <c r="R83" s="13">
        <v>15</v>
      </c>
      <c r="S83" s="13">
        <v>15</v>
      </c>
      <c r="T83" s="13">
        <v>10.5</v>
      </c>
    </row>
    <row r="89" spans="1:21">
      <c r="A89" s="11" t="s">
        <v>2123</v>
      </c>
    </row>
    <row r="90" spans="1:21">
      <c r="B90" s="12" t="s">
        <v>2276</v>
      </c>
      <c r="C90" s="12" t="s">
        <v>2077</v>
      </c>
      <c r="D90" s="12" t="s">
        <v>2287</v>
      </c>
      <c r="E90" s="12" t="s">
        <v>2080</v>
      </c>
      <c r="F90" s="12" t="s">
        <v>2082</v>
      </c>
      <c r="G90" s="12" t="s">
        <v>2083</v>
      </c>
      <c r="H90" s="12" t="s">
        <v>2084</v>
      </c>
      <c r="I90" s="12" t="s">
        <v>2277</v>
      </c>
      <c r="J90" s="12" t="s">
        <v>2091</v>
      </c>
      <c r="K90" s="12" t="s">
        <v>2092</v>
      </c>
      <c r="L90" s="12" t="s">
        <v>2278</v>
      </c>
      <c r="M90" s="12" t="s">
        <v>2279</v>
      </c>
      <c r="N90" s="12" t="s">
        <v>2280</v>
      </c>
      <c r="O90" s="12" t="s">
        <v>2098</v>
      </c>
      <c r="P90" s="12" t="s">
        <v>2099</v>
      </c>
      <c r="Q90" s="12" t="s">
        <v>2100</v>
      </c>
      <c r="R90" s="12" t="s">
        <v>2101</v>
      </c>
      <c r="S90" s="12" t="s">
        <v>2102</v>
      </c>
      <c r="T90" s="12" t="s">
        <v>2103</v>
      </c>
      <c r="U90" s="12" t="s">
        <v>2281</v>
      </c>
    </row>
    <row r="91" spans="1:21" ht="17.45">
      <c r="B91" s="19" t="s">
        <v>2282</v>
      </c>
      <c r="C91" s="5">
        <v>4</v>
      </c>
      <c r="D91" s="5">
        <v>4</v>
      </c>
      <c r="E91" s="5">
        <v>4</v>
      </c>
      <c r="F91" s="5">
        <v>4</v>
      </c>
      <c r="G91" s="5">
        <v>4</v>
      </c>
      <c r="H91" s="5">
        <v>4</v>
      </c>
      <c r="I91" s="5">
        <v>4</v>
      </c>
      <c r="J91" s="5">
        <v>4</v>
      </c>
      <c r="K91" s="5">
        <v>4</v>
      </c>
      <c r="L91" s="5">
        <v>4</v>
      </c>
      <c r="M91" s="5">
        <v>4</v>
      </c>
      <c r="N91" s="5">
        <v>4</v>
      </c>
      <c r="O91" s="5">
        <v>4</v>
      </c>
      <c r="P91" s="5">
        <v>4</v>
      </c>
      <c r="Q91" s="5">
        <v>4</v>
      </c>
      <c r="R91" s="5">
        <v>4</v>
      </c>
      <c r="S91" s="5">
        <v>4</v>
      </c>
      <c r="T91" s="5">
        <v>4</v>
      </c>
      <c r="U91" s="5">
        <v>4</v>
      </c>
    </row>
    <row r="92" spans="1:21">
      <c r="B92" s="5" t="s">
        <v>2283</v>
      </c>
      <c r="C92" s="5">
        <v>1</v>
      </c>
      <c r="D92" s="5">
        <v>1</v>
      </c>
      <c r="E92" s="5">
        <v>1</v>
      </c>
      <c r="F92" s="5">
        <v>1</v>
      </c>
      <c r="G92" s="5">
        <v>1</v>
      </c>
      <c r="H92" s="5">
        <v>1</v>
      </c>
      <c r="I92" s="5">
        <v>1</v>
      </c>
      <c r="J92" s="5">
        <v>2</v>
      </c>
      <c r="K92" s="5">
        <v>2</v>
      </c>
      <c r="L92" s="5">
        <v>1</v>
      </c>
      <c r="M92" s="5">
        <v>1</v>
      </c>
      <c r="N92" s="5">
        <v>1</v>
      </c>
      <c r="O92" s="5">
        <v>1</v>
      </c>
      <c r="P92" s="5">
        <v>1</v>
      </c>
      <c r="Q92" s="5">
        <v>1</v>
      </c>
      <c r="R92" s="5">
        <v>1</v>
      </c>
      <c r="S92" s="5">
        <v>1</v>
      </c>
      <c r="T92" s="5">
        <v>1</v>
      </c>
      <c r="U92" s="5">
        <v>1</v>
      </c>
    </row>
    <row r="93" spans="1:21">
      <c r="B93" s="5" t="s">
        <v>2284</v>
      </c>
      <c r="C93" s="5">
        <v>2</v>
      </c>
      <c r="D93" s="5">
        <v>2</v>
      </c>
      <c r="E93" s="5">
        <v>1</v>
      </c>
      <c r="F93" s="5">
        <v>1</v>
      </c>
      <c r="G93" s="5">
        <v>1</v>
      </c>
      <c r="H93" s="5">
        <v>2</v>
      </c>
      <c r="I93" s="5">
        <v>2</v>
      </c>
      <c r="J93" s="5">
        <v>3</v>
      </c>
      <c r="K93" s="5">
        <v>3</v>
      </c>
      <c r="L93" s="5">
        <v>2</v>
      </c>
      <c r="M93" s="5">
        <v>2</v>
      </c>
      <c r="N93" s="5">
        <v>2</v>
      </c>
      <c r="O93" s="5">
        <v>1</v>
      </c>
      <c r="P93" s="5">
        <v>2</v>
      </c>
      <c r="Q93" s="5">
        <v>1</v>
      </c>
      <c r="R93" s="5">
        <v>5</v>
      </c>
      <c r="S93" s="5">
        <v>1</v>
      </c>
      <c r="T93" s="5">
        <v>1</v>
      </c>
      <c r="U93" s="5">
        <v>200</v>
      </c>
    </row>
    <row r="94" spans="1:21">
      <c r="B94" s="5" t="s">
        <v>2285</v>
      </c>
      <c r="C94" s="43">
        <v>1.5</v>
      </c>
      <c r="D94" s="43">
        <v>2</v>
      </c>
      <c r="E94" s="42">
        <v>1</v>
      </c>
      <c r="F94" s="42">
        <v>1</v>
      </c>
      <c r="G94" s="42">
        <v>1</v>
      </c>
      <c r="H94" s="42">
        <v>1</v>
      </c>
      <c r="I94" s="43">
        <v>1.5</v>
      </c>
      <c r="J94" s="41">
        <v>2.5</v>
      </c>
      <c r="K94" s="43">
        <v>2</v>
      </c>
      <c r="L94" s="43">
        <v>1.5</v>
      </c>
      <c r="M94" s="43">
        <v>1.5</v>
      </c>
      <c r="N94" s="43">
        <v>1</v>
      </c>
      <c r="O94" s="43">
        <v>1</v>
      </c>
      <c r="P94" s="43">
        <v>1.5</v>
      </c>
      <c r="Q94" s="43">
        <v>1</v>
      </c>
      <c r="R94" s="43">
        <v>2</v>
      </c>
      <c r="S94" s="43">
        <v>1</v>
      </c>
      <c r="T94" s="43">
        <v>1</v>
      </c>
      <c r="U94" s="43">
        <v>1.5</v>
      </c>
    </row>
    <row r="98" spans="1:23" ht="17.45">
      <c r="B98" s="18"/>
    </row>
    <row r="99" spans="1:23">
      <c r="A99" s="6" t="s">
        <v>2122</v>
      </c>
      <c r="B99" s="7"/>
      <c r="C99" s="51"/>
      <c r="D99" s="51"/>
      <c r="E99" s="51"/>
      <c r="F99" s="51"/>
      <c r="G99" s="51"/>
      <c r="H99" s="51"/>
      <c r="I99" s="51"/>
      <c r="J99" s="51"/>
      <c r="K99" s="52"/>
      <c r="L99" s="53"/>
      <c r="M99" s="9"/>
      <c r="N99" s="10"/>
      <c r="O99" s="53"/>
      <c r="P99" s="54"/>
      <c r="Q99" s="9"/>
      <c r="R99" s="9"/>
    </row>
    <row r="103" spans="1:23">
      <c r="A103" s="11" t="s">
        <v>2123</v>
      </c>
    </row>
    <row r="104" spans="1:23">
      <c r="B104" s="12" t="s">
        <v>2276</v>
      </c>
      <c r="C104" s="12" t="s">
        <v>2290</v>
      </c>
      <c r="D104" s="12" t="s">
        <v>2291</v>
      </c>
      <c r="E104" s="12" t="s">
        <v>2292</v>
      </c>
      <c r="F104" s="12" t="s">
        <v>2293</v>
      </c>
      <c r="G104" s="12" t="s">
        <v>2294</v>
      </c>
      <c r="H104" s="12" t="s">
        <v>2295</v>
      </c>
      <c r="I104" s="12" t="s">
        <v>2296</v>
      </c>
      <c r="J104" s="12" t="s">
        <v>2297</v>
      </c>
      <c r="K104" s="12" t="s">
        <v>2298</v>
      </c>
      <c r="L104" s="12" t="s">
        <v>2299</v>
      </c>
      <c r="M104" s="12" t="s">
        <v>2300</v>
      </c>
      <c r="N104" s="12" t="s">
        <v>2301</v>
      </c>
      <c r="O104" s="12" t="s">
        <v>2302</v>
      </c>
      <c r="P104" s="12" t="s">
        <v>2303</v>
      </c>
      <c r="Q104" s="12" t="s">
        <v>2304</v>
      </c>
      <c r="R104" s="12" t="s">
        <v>2305</v>
      </c>
      <c r="S104" s="12" t="s">
        <v>2306</v>
      </c>
      <c r="T104" s="12" t="s">
        <v>2307</v>
      </c>
      <c r="U104" s="12" t="s">
        <v>2308</v>
      </c>
      <c r="V104" s="12" t="s">
        <v>2309</v>
      </c>
      <c r="W104" s="12" t="s">
        <v>2310</v>
      </c>
    </row>
    <row r="105" spans="1:23" ht="17.45">
      <c r="B105" s="19" t="s">
        <v>2282</v>
      </c>
      <c r="C105" s="5">
        <v>4</v>
      </c>
      <c r="D105" s="5">
        <v>4</v>
      </c>
      <c r="E105" s="5">
        <v>4</v>
      </c>
      <c r="F105" s="5">
        <v>4</v>
      </c>
      <c r="G105" s="5">
        <v>2</v>
      </c>
      <c r="H105" s="5">
        <v>4</v>
      </c>
      <c r="I105" s="5">
        <v>4</v>
      </c>
      <c r="J105" s="5">
        <v>4</v>
      </c>
      <c r="K105" s="5">
        <v>4</v>
      </c>
      <c r="L105" s="5">
        <v>4</v>
      </c>
      <c r="M105" s="5">
        <v>2</v>
      </c>
      <c r="N105" s="5">
        <v>4</v>
      </c>
      <c r="O105" s="5">
        <v>4</v>
      </c>
      <c r="P105" s="5">
        <v>4</v>
      </c>
      <c r="Q105" s="5">
        <v>4</v>
      </c>
      <c r="R105" s="5">
        <v>4</v>
      </c>
      <c r="S105" s="5">
        <v>4</v>
      </c>
      <c r="T105" s="5">
        <v>4</v>
      </c>
      <c r="U105" s="5">
        <v>4</v>
      </c>
      <c r="V105" s="5">
        <v>4</v>
      </c>
      <c r="W105" s="5">
        <v>4</v>
      </c>
    </row>
    <row r="106" spans="1:23">
      <c r="B106" s="5" t="s">
        <v>2283</v>
      </c>
      <c r="C106" s="5">
        <v>2</v>
      </c>
      <c r="D106" s="5">
        <v>1</v>
      </c>
      <c r="E106" s="5">
        <v>1</v>
      </c>
      <c r="F106" s="5">
        <v>2</v>
      </c>
      <c r="G106" s="5">
        <v>3</v>
      </c>
      <c r="H106" s="5">
        <v>1</v>
      </c>
      <c r="I106" s="5">
        <v>0</v>
      </c>
      <c r="J106" s="5">
        <v>0</v>
      </c>
      <c r="K106" s="5">
        <v>1</v>
      </c>
      <c r="L106" s="5">
        <v>1</v>
      </c>
      <c r="M106" s="5">
        <v>0</v>
      </c>
      <c r="N106" s="5">
        <v>1</v>
      </c>
      <c r="O106" s="5">
        <v>2</v>
      </c>
      <c r="P106" s="5">
        <v>3</v>
      </c>
      <c r="Q106" s="5">
        <v>1</v>
      </c>
      <c r="R106" s="5">
        <v>1</v>
      </c>
      <c r="S106" s="5">
        <v>1</v>
      </c>
      <c r="T106" s="5">
        <v>1</v>
      </c>
      <c r="U106" s="5">
        <v>3</v>
      </c>
      <c r="V106" s="5">
        <v>1</v>
      </c>
      <c r="W106" s="5">
        <v>1</v>
      </c>
    </row>
    <row r="107" spans="1:23">
      <c r="B107" s="5" t="s">
        <v>2284</v>
      </c>
      <c r="C107" s="5">
        <v>3</v>
      </c>
      <c r="D107" s="5">
        <v>2</v>
      </c>
      <c r="E107" s="5">
        <v>2</v>
      </c>
      <c r="F107" s="5">
        <v>3</v>
      </c>
      <c r="G107" s="5">
        <v>3</v>
      </c>
      <c r="H107" s="5">
        <v>2</v>
      </c>
      <c r="I107" s="5">
        <v>1</v>
      </c>
      <c r="J107" s="5">
        <v>1</v>
      </c>
      <c r="K107" s="5">
        <v>1</v>
      </c>
      <c r="L107" s="5">
        <v>1</v>
      </c>
      <c r="M107" s="5">
        <v>1</v>
      </c>
      <c r="N107" s="5">
        <v>3</v>
      </c>
      <c r="O107" s="5">
        <v>3</v>
      </c>
      <c r="P107" s="5">
        <v>5</v>
      </c>
      <c r="Q107" s="5">
        <v>3</v>
      </c>
      <c r="R107" s="5">
        <v>3</v>
      </c>
      <c r="S107" s="5">
        <v>1</v>
      </c>
      <c r="T107" s="5">
        <v>3</v>
      </c>
      <c r="U107" s="5">
        <v>3</v>
      </c>
      <c r="V107" s="5">
        <v>1</v>
      </c>
      <c r="W107" s="5">
        <v>1</v>
      </c>
    </row>
    <row r="108" spans="1:23">
      <c r="B108" s="5" t="s">
        <v>2285</v>
      </c>
      <c r="C108" s="43">
        <v>2</v>
      </c>
      <c r="D108" s="43">
        <v>2</v>
      </c>
      <c r="E108" s="43">
        <v>2</v>
      </c>
      <c r="F108" s="43">
        <v>2</v>
      </c>
      <c r="G108" s="41">
        <v>3</v>
      </c>
      <c r="H108" s="43">
        <v>1.5</v>
      </c>
      <c r="I108" s="42">
        <v>1</v>
      </c>
      <c r="J108" s="42">
        <v>1</v>
      </c>
      <c r="K108" s="42">
        <v>1</v>
      </c>
      <c r="L108" s="42">
        <v>1</v>
      </c>
      <c r="M108" s="42">
        <v>0.5</v>
      </c>
      <c r="N108" s="43">
        <v>1.5</v>
      </c>
      <c r="O108" s="41">
        <v>3</v>
      </c>
      <c r="P108" s="41">
        <v>3</v>
      </c>
      <c r="Q108" s="43">
        <v>1.5</v>
      </c>
      <c r="R108" s="43">
        <v>2</v>
      </c>
      <c r="S108" s="42">
        <v>1</v>
      </c>
      <c r="T108" s="41">
        <v>2.5</v>
      </c>
      <c r="U108" s="41">
        <v>3</v>
      </c>
      <c r="V108" s="42">
        <v>1</v>
      </c>
      <c r="W108" s="42">
        <v>1</v>
      </c>
    </row>
    <row r="112" spans="1:23">
      <c r="A112" s="6" t="s">
        <v>2311</v>
      </c>
      <c r="B112" s="7"/>
      <c r="C112" s="7"/>
      <c r="D112" s="7"/>
      <c r="E112" s="7"/>
      <c r="F112" s="7"/>
      <c r="G112" s="7"/>
      <c r="H112" s="7"/>
      <c r="I112" s="7"/>
      <c r="J112" s="7"/>
      <c r="K112" s="8"/>
      <c r="L112" s="8"/>
      <c r="M112" s="9"/>
      <c r="N112" s="10"/>
      <c r="O112" s="10"/>
      <c r="P112" s="9"/>
      <c r="Q112" s="9"/>
      <c r="R112" s="9"/>
    </row>
    <row r="113" spans="1:18">
      <c r="A113" s="6" t="s">
        <v>2312</v>
      </c>
      <c r="B113" s="7"/>
      <c r="C113" s="7"/>
      <c r="D113" s="7"/>
      <c r="E113" s="7"/>
      <c r="F113" s="7"/>
      <c r="G113" s="7"/>
      <c r="H113" s="7"/>
      <c r="I113" s="7"/>
      <c r="J113" s="7"/>
      <c r="K113" s="8"/>
      <c r="L113" s="8"/>
      <c r="M113" s="9"/>
      <c r="N113" s="10"/>
      <c r="O113" s="10"/>
      <c r="P113" s="9"/>
      <c r="Q113" s="9"/>
      <c r="R113" s="9"/>
    </row>
    <row r="118" spans="1:18">
      <c r="A118" s="199" t="s">
        <v>2313</v>
      </c>
    </row>
    <row r="119" spans="1:18" ht="66">
      <c r="B119" s="198" t="s">
        <v>2314</v>
      </c>
      <c r="C119" s="5">
        <v>2</v>
      </c>
    </row>
    <row r="120" spans="1:18" ht="66">
      <c r="B120" s="198" t="s">
        <v>2315</v>
      </c>
      <c r="C120" s="5">
        <v>1</v>
      </c>
    </row>
    <row r="123" spans="1:18">
      <c r="A123" s="199" t="s">
        <v>2119</v>
      </c>
    </row>
    <row r="124" spans="1:18" ht="66">
      <c r="B124" s="198" t="s">
        <v>2316</v>
      </c>
      <c r="C124" s="5">
        <v>38</v>
      </c>
    </row>
    <row r="125" spans="1:18" ht="66">
      <c r="B125" s="198" t="s">
        <v>2317</v>
      </c>
      <c r="C125" s="5">
        <v>1</v>
      </c>
    </row>
    <row r="126" spans="1:18" ht="66">
      <c r="B126" s="198" t="s">
        <v>2315</v>
      </c>
      <c r="C126" s="5">
        <v>32</v>
      </c>
    </row>
    <row r="128" spans="1:18">
      <c r="A128" s="199" t="s">
        <v>2118</v>
      </c>
    </row>
    <row r="129" spans="1:3" ht="66">
      <c r="B129" s="198" t="s">
        <v>2318</v>
      </c>
      <c r="C129" s="5">
        <v>3</v>
      </c>
    </row>
    <row r="130" spans="1:3" ht="66">
      <c r="B130" s="198" t="s">
        <v>2319</v>
      </c>
      <c r="C130" s="5">
        <v>9</v>
      </c>
    </row>
    <row r="131" spans="1:3" ht="66">
      <c r="B131" s="198" t="s">
        <v>2315</v>
      </c>
      <c r="C131" s="5">
        <v>1</v>
      </c>
    </row>
    <row r="134" spans="1:3">
      <c r="A134" s="199" t="s">
        <v>2320</v>
      </c>
    </row>
    <row r="135" spans="1:3" ht="66">
      <c r="B135" s="198" t="s">
        <v>2321</v>
      </c>
      <c r="C135" s="5">
        <v>3</v>
      </c>
    </row>
    <row r="136" spans="1:3" ht="66">
      <c r="B136" s="198" t="s">
        <v>2319</v>
      </c>
      <c r="C136" s="5">
        <v>4</v>
      </c>
    </row>
    <row r="137" spans="1:3" ht="49.5">
      <c r="B137" s="198" t="s">
        <v>2322</v>
      </c>
      <c r="C137" s="5">
        <v>1</v>
      </c>
    </row>
    <row r="138" spans="1:3" ht="35.1" customHeight="1">
      <c r="B138" s="198" t="s">
        <v>2323</v>
      </c>
      <c r="C138" s="5">
        <v>4</v>
      </c>
    </row>
    <row r="141" spans="1:3">
      <c r="A141" s="199" t="s">
        <v>2117</v>
      </c>
    </row>
    <row r="142" spans="1:3" ht="82.5">
      <c r="B142" s="198" t="s">
        <v>2324</v>
      </c>
      <c r="C142" s="5">
        <v>2</v>
      </c>
    </row>
    <row r="143" spans="1:3" ht="66">
      <c r="B143" s="198" t="s">
        <v>2319</v>
      </c>
      <c r="C143" s="5">
        <v>2</v>
      </c>
    </row>
    <row r="144" spans="1:3" ht="66">
      <c r="B144" s="198" t="s">
        <v>2325</v>
      </c>
      <c r="C144" s="5">
        <v>3</v>
      </c>
    </row>
    <row r="145" spans="1:3" ht="82.5">
      <c r="B145" s="198" t="s">
        <v>2326</v>
      </c>
      <c r="C145" s="5">
        <v>2</v>
      </c>
    </row>
    <row r="146" spans="1:3" ht="66">
      <c r="B146" s="198" t="s">
        <v>2323</v>
      </c>
      <c r="C146" s="5">
        <v>4</v>
      </c>
    </row>
    <row r="150" spans="1:3" ht="16.5" customHeight="1">
      <c r="A150" s="199" t="s">
        <v>2288</v>
      </c>
    </row>
    <row r="151" spans="1:3" ht="35.450000000000003" customHeight="1">
      <c r="B151" s="198" t="s">
        <v>2318</v>
      </c>
      <c r="C151" s="5">
        <v>1</v>
      </c>
    </row>
    <row r="152" spans="1:3" ht="66">
      <c r="B152" s="198" t="s">
        <v>2316</v>
      </c>
      <c r="C152" s="5">
        <v>1</v>
      </c>
    </row>
    <row r="153" spans="1:3" ht="66">
      <c r="B153" s="198" t="s">
        <v>2327</v>
      </c>
      <c r="C153" s="5">
        <v>7</v>
      </c>
    </row>
    <row r="154" spans="1:3" ht="66">
      <c r="B154" s="198" t="s">
        <v>2328</v>
      </c>
      <c r="C154" s="5">
        <v>1</v>
      </c>
    </row>
    <row r="157" spans="1:3">
      <c r="A157" s="11" t="s">
        <v>2289</v>
      </c>
    </row>
    <row r="158" spans="1:3" ht="82.5">
      <c r="B158" s="198" t="s">
        <v>2324</v>
      </c>
      <c r="C158" s="5">
        <v>1</v>
      </c>
    </row>
    <row r="159" spans="1:3" ht="66">
      <c r="B159" s="198" t="s">
        <v>2319</v>
      </c>
      <c r="C159" s="5">
        <v>5</v>
      </c>
    </row>
    <row r="160" spans="1:3" ht="66">
      <c r="B160" s="198" t="s">
        <v>2328</v>
      </c>
      <c r="C160" s="5">
        <v>7</v>
      </c>
    </row>
    <row r="164" spans="1:3">
      <c r="A164" s="199" t="s">
        <v>2115</v>
      </c>
    </row>
    <row r="165" spans="1:3" ht="66">
      <c r="B165" s="198" t="s">
        <v>2316</v>
      </c>
      <c r="C165" s="5">
        <v>17</v>
      </c>
    </row>
    <row r="166" spans="1:3" ht="66">
      <c r="B166" s="198" t="s">
        <v>2328</v>
      </c>
      <c r="C166" s="5">
        <v>5</v>
      </c>
    </row>
    <row r="171" spans="1:3">
      <c r="A171" s="11" t="s">
        <v>2329</v>
      </c>
    </row>
    <row r="172" spans="1:3" ht="66">
      <c r="B172" s="198" t="s">
        <v>2318</v>
      </c>
      <c r="C172" s="5">
        <v>12</v>
      </c>
    </row>
    <row r="173" spans="1:3" ht="66">
      <c r="B173" s="198" t="s">
        <v>2316</v>
      </c>
      <c r="C173" s="5">
        <v>76</v>
      </c>
    </row>
    <row r="174" spans="1:3" ht="66">
      <c r="B174" s="198" t="s">
        <v>2330</v>
      </c>
      <c r="C174" s="5">
        <v>12</v>
      </c>
    </row>
    <row r="175" spans="1:3" ht="82.5">
      <c r="B175" s="198" t="s">
        <v>2331</v>
      </c>
      <c r="C175" s="5">
        <v>2</v>
      </c>
    </row>
    <row r="176" spans="1:3" ht="66">
      <c r="B176" s="198" t="s">
        <v>2315</v>
      </c>
      <c r="C176" s="5">
        <v>55</v>
      </c>
    </row>
    <row r="177" spans="2:3" ht="66">
      <c r="B177" s="198" t="s">
        <v>2332</v>
      </c>
      <c r="C177" s="5">
        <v>0</v>
      </c>
    </row>
  </sheetData>
  <conditionalFormatting sqref="A164:C167">
    <cfRule type="dataBar" priority="9">
      <dataBar>
        <cfvo type="min"/>
        <cfvo type="max"/>
        <color rgb="FFFF555A"/>
      </dataBar>
      <extLst>
        <ext xmlns:x14="http://schemas.microsoft.com/office/spreadsheetml/2009/9/main" uri="{B025F937-C7B1-47D3-B67F-A62EFF666E3E}">
          <x14:id>{B2A6D340-4E62-40D7-B65E-9BD50198EA81}</x14:id>
        </ext>
      </extLst>
    </cfRule>
  </conditionalFormatting>
  <conditionalFormatting sqref="C118:C120">
    <cfRule type="dataBar" priority="8">
      <dataBar>
        <cfvo type="min"/>
        <cfvo type="max"/>
        <color rgb="FFFF555A"/>
      </dataBar>
      <extLst>
        <ext xmlns:x14="http://schemas.microsoft.com/office/spreadsheetml/2009/9/main" uri="{B025F937-C7B1-47D3-B67F-A62EFF666E3E}">
          <x14:id>{54D208A4-514E-4F2B-9056-5E42A77D4AD0}</x14:id>
        </ext>
      </extLst>
    </cfRule>
  </conditionalFormatting>
  <conditionalFormatting sqref="C124:C126">
    <cfRule type="dataBar" priority="7">
      <dataBar>
        <cfvo type="min"/>
        <cfvo type="max"/>
        <color rgb="FFFF555A"/>
      </dataBar>
      <extLst>
        <ext xmlns:x14="http://schemas.microsoft.com/office/spreadsheetml/2009/9/main" uri="{B025F937-C7B1-47D3-B67F-A62EFF666E3E}">
          <x14:id>{52638918-3735-460E-905C-A79A41231CA6}</x14:id>
        </ext>
      </extLst>
    </cfRule>
  </conditionalFormatting>
  <conditionalFormatting sqref="C129:C131">
    <cfRule type="dataBar" priority="6">
      <dataBar>
        <cfvo type="min"/>
        <cfvo type="max"/>
        <color rgb="FFFF555A"/>
      </dataBar>
      <extLst>
        <ext xmlns:x14="http://schemas.microsoft.com/office/spreadsheetml/2009/9/main" uri="{B025F937-C7B1-47D3-B67F-A62EFF666E3E}">
          <x14:id>{0C42B102-1A09-4851-AE4D-993C15D92C88}</x14:id>
        </ext>
      </extLst>
    </cfRule>
  </conditionalFormatting>
  <conditionalFormatting sqref="C135:C138">
    <cfRule type="dataBar" priority="5">
      <dataBar>
        <cfvo type="min"/>
        <cfvo type="max"/>
        <color rgb="FFFF555A"/>
      </dataBar>
      <extLst>
        <ext xmlns:x14="http://schemas.microsoft.com/office/spreadsheetml/2009/9/main" uri="{B025F937-C7B1-47D3-B67F-A62EFF666E3E}">
          <x14:id>{CA04750E-B95B-404C-9724-59A882C2AFB8}</x14:id>
        </ext>
      </extLst>
    </cfRule>
  </conditionalFormatting>
  <conditionalFormatting sqref="C142:C146">
    <cfRule type="dataBar" priority="4">
      <dataBar>
        <cfvo type="min"/>
        <cfvo type="max"/>
        <color rgb="FFFF555A"/>
      </dataBar>
      <extLst>
        <ext xmlns:x14="http://schemas.microsoft.com/office/spreadsheetml/2009/9/main" uri="{B025F937-C7B1-47D3-B67F-A62EFF666E3E}">
          <x14:id>{19DA476F-098B-45CB-923B-54163D6F1042}</x14:id>
        </ext>
      </extLst>
    </cfRule>
  </conditionalFormatting>
  <conditionalFormatting sqref="C150:C154">
    <cfRule type="dataBar" priority="3">
      <dataBar>
        <cfvo type="min"/>
        <cfvo type="max"/>
        <color rgb="FFFF555A"/>
      </dataBar>
      <extLst>
        <ext xmlns:x14="http://schemas.microsoft.com/office/spreadsheetml/2009/9/main" uri="{B025F937-C7B1-47D3-B67F-A62EFF666E3E}">
          <x14:id>{FF44BA56-09B9-40BD-9168-6E6D45805A83}</x14:id>
        </ext>
      </extLst>
    </cfRule>
  </conditionalFormatting>
  <conditionalFormatting sqref="C158:C160">
    <cfRule type="dataBar" priority="2">
      <dataBar>
        <cfvo type="min"/>
        <cfvo type="max"/>
        <color rgb="FFFF555A"/>
      </dataBar>
      <extLst>
        <ext xmlns:x14="http://schemas.microsoft.com/office/spreadsheetml/2009/9/main" uri="{B025F937-C7B1-47D3-B67F-A62EFF666E3E}">
          <x14:id>{96E5308E-2397-4255-B157-64A901013048}</x14:id>
        </ext>
      </extLst>
    </cfRule>
  </conditionalFormatting>
  <conditionalFormatting sqref="C171:C177">
    <cfRule type="dataBar" priority="1">
      <dataBar>
        <cfvo type="min"/>
        <cfvo type="max"/>
        <color rgb="FFFF555A"/>
      </dataBar>
      <extLst>
        <ext xmlns:x14="http://schemas.microsoft.com/office/spreadsheetml/2009/9/main" uri="{B025F937-C7B1-47D3-B67F-A62EFF666E3E}">
          <x14:id>{5DC4AE10-4866-4291-9283-639018D39EFA}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2A6D340-4E62-40D7-B65E-9BD50198EA81}">
            <x14:dataBar minLength="0" maxLength="100" gradient="0">
              <x14:cfvo type="autoMin"/>
              <x14:cfvo type="autoMax"/>
              <x14:negativeFillColor rgb="FFFF0000"/>
              <x14:axisColor rgb="FF000000"/>
            </x14:dataBar>
          </x14:cfRule>
          <xm:sqref>A164:C167</xm:sqref>
        </x14:conditionalFormatting>
        <x14:conditionalFormatting xmlns:xm="http://schemas.microsoft.com/office/excel/2006/main">
          <x14:cfRule type="dataBar" id="{54D208A4-514E-4F2B-9056-5E42A77D4AD0}">
            <x14:dataBar minLength="0" maxLength="100" gradient="0">
              <x14:cfvo type="autoMin"/>
              <x14:cfvo type="autoMax"/>
              <x14:negativeFillColor rgb="FFFF0000"/>
              <x14:axisColor rgb="FF000000"/>
            </x14:dataBar>
          </x14:cfRule>
          <xm:sqref>C118:C120</xm:sqref>
        </x14:conditionalFormatting>
        <x14:conditionalFormatting xmlns:xm="http://schemas.microsoft.com/office/excel/2006/main">
          <x14:cfRule type="dataBar" id="{52638918-3735-460E-905C-A79A41231CA6}">
            <x14:dataBar minLength="0" maxLength="100" gradient="0">
              <x14:cfvo type="autoMin"/>
              <x14:cfvo type="autoMax"/>
              <x14:negativeFillColor rgb="FFFF0000"/>
              <x14:axisColor rgb="FF000000"/>
            </x14:dataBar>
          </x14:cfRule>
          <xm:sqref>C124:C126</xm:sqref>
        </x14:conditionalFormatting>
        <x14:conditionalFormatting xmlns:xm="http://schemas.microsoft.com/office/excel/2006/main">
          <x14:cfRule type="dataBar" id="{0C42B102-1A09-4851-AE4D-993C15D92C88}">
            <x14:dataBar minLength="0" maxLength="100" gradient="0">
              <x14:cfvo type="autoMin"/>
              <x14:cfvo type="autoMax"/>
              <x14:negativeFillColor rgb="FFFF0000"/>
              <x14:axisColor rgb="FF000000"/>
            </x14:dataBar>
          </x14:cfRule>
          <xm:sqref>C129:C131</xm:sqref>
        </x14:conditionalFormatting>
        <x14:conditionalFormatting xmlns:xm="http://schemas.microsoft.com/office/excel/2006/main">
          <x14:cfRule type="dataBar" id="{CA04750E-B95B-404C-9724-59A882C2AFB8}">
            <x14:dataBar minLength="0" maxLength="100" gradient="0">
              <x14:cfvo type="autoMin"/>
              <x14:cfvo type="autoMax"/>
              <x14:negativeFillColor rgb="FFFF0000"/>
              <x14:axisColor rgb="FF000000"/>
            </x14:dataBar>
          </x14:cfRule>
          <xm:sqref>C135:C138</xm:sqref>
        </x14:conditionalFormatting>
        <x14:conditionalFormatting xmlns:xm="http://schemas.microsoft.com/office/excel/2006/main">
          <x14:cfRule type="dataBar" id="{19DA476F-098B-45CB-923B-54163D6F1042}">
            <x14:dataBar minLength="0" maxLength="100" gradient="0">
              <x14:cfvo type="autoMin"/>
              <x14:cfvo type="autoMax"/>
              <x14:negativeFillColor rgb="FFFF0000"/>
              <x14:axisColor rgb="FF000000"/>
            </x14:dataBar>
          </x14:cfRule>
          <xm:sqref>C142:C146</xm:sqref>
        </x14:conditionalFormatting>
        <x14:conditionalFormatting xmlns:xm="http://schemas.microsoft.com/office/excel/2006/main">
          <x14:cfRule type="dataBar" id="{FF44BA56-09B9-40BD-9168-6E6D45805A83}">
            <x14:dataBar minLength="0" maxLength="100" gradient="0">
              <x14:cfvo type="autoMin"/>
              <x14:cfvo type="autoMax"/>
              <x14:negativeFillColor rgb="FFFF0000"/>
              <x14:axisColor rgb="FF000000"/>
            </x14:dataBar>
          </x14:cfRule>
          <xm:sqref>C150:C154</xm:sqref>
        </x14:conditionalFormatting>
        <x14:conditionalFormatting xmlns:xm="http://schemas.microsoft.com/office/excel/2006/main">
          <x14:cfRule type="dataBar" id="{96E5308E-2397-4255-B157-64A901013048}">
            <x14:dataBar minLength="0" maxLength="100" gradient="0">
              <x14:cfvo type="autoMin"/>
              <x14:cfvo type="autoMax"/>
              <x14:negativeFillColor rgb="FFFF0000"/>
              <x14:axisColor rgb="FF000000"/>
            </x14:dataBar>
          </x14:cfRule>
          <xm:sqref>C158:C160</xm:sqref>
        </x14:conditionalFormatting>
        <x14:conditionalFormatting xmlns:xm="http://schemas.microsoft.com/office/excel/2006/main">
          <x14:cfRule type="dataBar" id="{5DC4AE10-4866-4291-9283-639018D39EFA}">
            <x14:dataBar minLength="0" maxLength="100" gradient="0">
              <x14:cfvo type="autoMin"/>
              <x14:cfvo type="autoMax"/>
              <x14:negativeFillColor rgb="FFFF0000"/>
              <x14:axisColor rgb="FF000000"/>
            </x14:dataBar>
          </x14:cfRule>
          <xm:sqref>C171:C177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sheetPr>
    <tabColor rgb="FFFCDEDC"/>
  </sheetPr>
  <dimension ref="A2:Y252"/>
  <sheetViews>
    <sheetView topLeftCell="A163" zoomScale="82" zoomScaleNormal="90" workbookViewId="0">
      <selection activeCell="B6" sqref="B6"/>
    </sheetView>
  </sheetViews>
  <sheetFormatPr defaultColWidth="11.42578125" defaultRowHeight="17.45"/>
  <cols>
    <col min="1" max="1" width="42.42578125" style="18" bestFit="1" customWidth="1"/>
    <col min="2" max="2" width="57" style="18" customWidth="1"/>
    <col min="3" max="3" width="31.42578125" style="18" customWidth="1"/>
    <col min="4" max="4" width="15.42578125" style="18" bestFit="1" customWidth="1"/>
    <col min="5" max="6" width="11.85546875" style="18" bestFit="1" customWidth="1"/>
    <col min="7" max="7" width="16.85546875" style="18" customWidth="1"/>
    <col min="8" max="8" width="20.140625" style="18" customWidth="1"/>
    <col min="9" max="9" width="15.42578125" style="18" customWidth="1"/>
    <col min="10" max="10" width="23.5703125" style="18" bestFit="1" customWidth="1"/>
    <col min="11" max="11" width="21.85546875" style="18" bestFit="1" customWidth="1"/>
    <col min="12" max="12" width="26.5703125" style="18" bestFit="1" customWidth="1"/>
    <col min="13" max="13" width="28.5703125" style="18" bestFit="1" customWidth="1"/>
    <col min="14" max="14" width="22.5703125" style="18" bestFit="1" customWidth="1"/>
    <col min="15" max="15" width="26.5703125" style="18" bestFit="1" customWidth="1"/>
    <col min="16" max="16" width="25" style="18" bestFit="1" customWidth="1"/>
    <col min="17" max="17" width="32.7109375" style="18" bestFit="1" customWidth="1"/>
    <col min="18" max="18" width="26.5703125" style="18" bestFit="1" customWidth="1"/>
    <col min="19" max="19" width="35.7109375" style="18" bestFit="1" customWidth="1"/>
    <col min="20" max="20" width="28.42578125" style="18" bestFit="1" customWidth="1"/>
    <col min="21" max="21" width="28.5703125" style="18" bestFit="1" customWidth="1"/>
    <col min="22" max="22" width="27.85546875" style="18" bestFit="1" customWidth="1"/>
    <col min="23" max="23" width="37.42578125" style="18" bestFit="1" customWidth="1"/>
    <col min="24" max="24" width="31.42578125" style="18" bestFit="1" customWidth="1"/>
    <col min="25" max="25" width="32.85546875" style="18" bestFit="1" customWidth="1"/>
    <col min="26" max="26" width="29.28515625" style="18" bestFit="1" customWidth="1"/>
    <col min="27" max="27" width="35.140625" style="18" bestFit="1" customWidth="1"/>
    <col min="28" max="28" width="40.42578125" style="18" bestFit="1" customWidth="1"/>
    <col min="29" max="29" width="31.140625" style="18" bestFit="1" customWidth="1"/>
    <col min="30" max="30" width="32.28515625" style="18" bestFit="1" customWidth="1"/>
    <col min="31" max="31" width="33.42578125" style="18" bestFit="1" customWidth="1"/>
    <col min="32" max="32" width="32.7109375" style="18" bestFit="1" customWidth="1"/>
    <col min="33" max="33" width="33.42578125" style="18" bestFit="1" customWidth="1"/>
    <col min="34" max="34" width="39.85546875" style="18" bestFit="1" customWidth="1"/>
    <col min="35" max="35" width="32.85546875" style="18" bestFit="1" customWidth="1"/>
    <col min="36" max="36" width="40.42578125" style="18" bestFit="1" customWidth="1"/>
    <col min="37" max="37" width="34.28515625" style="18" bestFit="1" customWidth="1"/>
    <col min="38" max="38" width="37.42578125" style="18" bestFit="1" customWidth="1"/>
    <col min="39" max="39" width="31.42578125" style="18" bestFit="1" customWidth="1"/>
    <col min="40" max="40" width="40.42578125" style="18" bestFit="1" customWidth="1"/>
    <col min="41" max="42" width="33.140625" style="18" bestFit="1" customWidth="1"/>
    <col min="43" max="43" width="32.5703125" style="18" bestFit="1" customWidth="1"/>
    <col min="44" max="44" width="42.28515625" style="18" bestFit="1" customWidth="1"/>
    <col min="45" max="45" width="29.28515625" style="18" bestFit="1" customWidth="1"/>
    <col min="46" max="46" width="31.42578125" style="18" bestFit="1" customWidth="1"/>
    <col min="47" max="47" width="29.28515625" style="18" bestFit="1" customWidth="1"/>
    <col min="48" max="48" width="31.42578125" style="18" bestFit="1" customWidth="1"/>
    <col min="49" max="49" width="29.28515625" style="18" bestFit="1" customWidth="1"/>
    <col min="50" max="50" width="31.42578125" style="18" bestFit="1" customWidth="1"/>
    <col min="51" max="51" width="29.28515625" style="18" bestFit="1" customWidth="1"/>
    <col min="52" max="16384" width="11.42578125" style="18"/>
  </cols>
  <sheetData>
    <row r="2" spans="1:8">
      <c r="A2" s="188" t="s">
        <v>2333</v>
      </c>
      <c r="B2" s="189"/>
      <c r="C2" s="190"/>
      <c r="D2" s="190"/>
      <c r="E2" s="190"/>
      <c r="F2" s="189"/>
      <c r="G2" s="189"/>
      <c r="H2" s="189"/>
    </row>
    <row r="5" spans="1:8">
      <c r="A5" s="195" t="s">
        <v>2334</v>
      </c>
    </row>
    <row r="6" spans="1:8" ht="35.1">
      <c r="B6" s="196" t="s">
        <v>2335</v>
      </c>
      <c r="C6" s="19">
        <v>6</v>
      </c>
    </row>
    <row r="9" spans="1:8">
      <c r="A9" s="195" t="s">
        <v>2313</v>
      </c>
      <c r="B9" s="187"/>
    </row>
    <row r="10" spans="1:8" ht="35.1">
      <c r="B10" s="196" t="s">
        <v>2336</v>
      </c>
      <c r="C10" s="19">
        <v>3</v>
      </c>
    </row>
    <row r="13" spans="1:8">
      <c r="A13" s="195" t="s">
        <v>2337</v>
      </c>
    </row>
    <row r="14" spans="1:8" ht="35.1">
      <c r="B14" s="196" t="s">
        <v>2338</v>
      </c>
      <c r="C14" s="19">
        <v>4</v>
      </c>
    </row>
    <row r="17" spans="1:3">
      <c r="A17" s="195" t="s">
        <v>2118</v>
      </c>
    </row>
    <row r="18" spans="1:3" ht="35.1">
      <c r="B18" s="196" t="s">
        <v>2339</v>
      </c>
      <c r="C18" s="19">
        <v>4</v>
      </c>
    </row>
    <row r="21" spans="1:3">
      <c r="A21" s="195" t="s">
        <v>2120</v>
      </c>
    </row>
    <row r="22" spans="1:3">
      <c r="B22" s="19" t="s">
        <v>2340</v>
      </c>
      <c r="C22" s="19">
        <v>1</v>
      </c>
    </row>
    <row r="25" spans="1:3">
      <c r="A25" s="195" t="s">
        <v>2341</v>
      </c>
    </row>
    <row r="26" spans="1:3" ht="35.1">
      <c r="B26" s="196" t="s">
        <v>2342</v>
      </c>
      <c r="C26" s="19">
        <v>5</v>
      </c>
    </row>
    <row r="29" spans="1:3">
      <c r="A29" s="195" t="s">
        <v>2289</v>
      </c>
    </row>
    <row r="30" spans="1:3" ht="69.95">
      <c r="B30" s="196" t="s">
        <v>2343</v>
      </c>
      <c r="C30" s="19">
        <v>15</v>
      </c>
    </row>
    <row r="33" spans="1:9">
      <c r="A33" s="195" t="s">
        <v>2115</v>
      </c>
    </row>
    <row r="34" spans="1:9">
      <c r="B34" s="19" t="s">
        <v>2344</v>
      </c>
      <c r="C34" s="19">
        <v>1</v>
      </c>
    </row>
    <row r="39" spans="1:9">
      <c r="A39" s="188" t="s">
        <v>2345</v>
      </c>
      <c r="B39" s="189"/>
      <c r="C39" s="190"/>
      <c r="D39" s="190"/>
      <c r="E39" s="190"/>
      <c r="F39" s="189"/>
      <c r="G39" s="189"/>
      <c r="H39" s="189"/>
      <c r="I39" s="189"/>
    </row>
    <row r="41" spans="1:9">
      <c r="A41" s="195" t="s">
        <v>2334</v>
      </c>
    </row>
    <row r="42" spans="1:9">
      <c r="B42" s="19" t="s">
        <v>2346</v>
      </c>
      <c r="C42" s="19">
        <v>2</v>
      </c>
    </row>
    <row r="46" spans="1:9">
      <c r="A46" s="195" t="s">
        <v>2313</v>
      </c>
    </row>
    <row r="47" spans="1:9">
      <c r="B47" s="19" t="s">
        <v>2100</v>
      </c>
      <c r="C47" s="19">
        <v>1</v>
      </c>
    </row>
    <row r="50" spans="1:3">
      <c r="A50" s="195" t="s">
        <v>2337</v>
      </c>
    </row>
    <row r="51" spans="1:3" ht="68.45" customHeight="1">
      <c r="B51" s="196" t="s">
        <v>2347</v>
      </c>
      <c r="C51" s="19">
        <v>18</v>
      </c>
    </row>
    <row r="54" spans="1:3">
      <c r="A54" s="195" t="s">
        <v>2118</v>
      </c>
    </row>
    <row r="55" spans="1:3" ht="69.95">
      <c r="B55" s="196" t="s">
        <v>2348</v>
      </c>
      <c r="C55" s="19">
        <v>15</v>
      </c>
    </row>
    <row r="58" spans="1:3">
      <c r="A58" s="195" t="s">
        <v>2120</v>
      </c>
    </row>
    <row r="59" spans="1:3" ht="87.6">
      <c r="B59" s="196" t="s">
        <v>2349</v>
      </c>
      <c r="C59" s="19">
        <v>20</v>
      </c>
    </row>
    <row r="63" spans="1:3">
      <c r="A63" s="195" t="s">
        <v>2341</v>
      </c>
    </row>
    <row r="64" spans="1:3" ht="52.5">
      <c r="B64" s="196" t="s">
        <v>2350</v>
      </c>
      <c r="C64" s="19">
        <v>11</v>
      </c>
    </row>
    <row r="67" spans="1:18">
      <c r="A67" s="195" t="s">
        <v>2289</v>
      </c>
    </row>
    <row r="68" spans="1:18" ht="33.950000000000003" customHeight="1">
      <c r="B68" s="196" t="s">
        <v>2351</v>
      </c>
      <c r="C68" s="19">
        <v>7</v>
      </c>
    </row>
    <row r="71" spans="1:18">
      <c r="A71" s="195" t="s">
        <v>2115</v>
      </c>
    </row>
    <row r="72" spans="1:18" ht="87.6">
      <c r="B72" s="196" t="s">
        <v>2352</v>
      </c>
      <c r="C72" s="19">
        <v>20</v>
      </c>
    </row>
    <row r="78" spans="1:18">
      <c r="A78" s="20" t="s">
        <v>2353</v>
      </c>
      <c r="B78" s="21"/>
      <c r="C78" s="21"/>
      <c r="D78" s="21"/>
      <c r="E78" s="21"/>
      <c r="F78" s="21"/>
      <c r="G78" s="21"/>
      <c r="H78" s="21"/>
      <c r="I78" s="21"/>
      <c r="J78" s="21"/>
      <c r="K78" s="22"/>
      <c r="L78" s="22"/>
      <c r="M78" s="23"/>
      <c r="N78" s="24"/>
      <c r="O78" s="24"/>
      <c r="P78" s="23"/>
      <c r="Q78" s="23"/>
      <c r="R78" s="23"/>
    </row>
    <row r="81" spans="1:24">
      <c r="A81" s="25" t="s">
        <v>2313</v>
      </c>
    </row>
    <row r="82" spans="1:24">
      <c r="B82" s="26" t="s">
        <v>2276</v>
      </c>
      <c r="C82" s="26" t="s">
        <v>1371</v>
      </c>
      <c r="D82" s="26" t="s">
        <v>1412</v>
      </c>
      <c r="E82" s="26" t="s">
        <v>1631</v>
      </c>
      <c r="F82" s="26" t="s">
        <v>1755</v>
      </c>
      <c r="G82" s="26" t="s">
        <v>1673</v>
      </c>
      <c r="H82" s="26" t="s">
        <v>1691</v>
      </c>
      <c r="I82" s="26" t="s">
        <v>1474</v>
      </c>
      <c r="J82" s="26" t="s">
        <v>1823</v>
      </c>
      <c r="K82" s="26" t="s">
        <v>2354</v>
      </c>
      <c r="L82" s="26" t="s">
        <v>2355</v>
      </c>
      <c r="M82" s="26" t="s">
        <v>2356</v>
      </c>
      <c r="N82" s="26" t="s">
        <v>1446</v>
      </c>
      <c r="O82" s="26" t="s">
        <v>1747</v>
      </c>
      <c r="P82" s="26" t="s">
        <v>1706</v>
      </c>
      <c r="Q82" s="26" t="s">
        <v>1595</v>
      </c>
      <c r="R82" s="26" t="s">
        <v>2357</v>
      </c>
      <c r="S82" s="26" t="s">
        <v>1548</v>
      </c>
      <c r="T82" s="26" t="s">
        <v>2358</v>
      </c>
      <c r="U82" s="26" t="s">
        <v>1879</v>
      </c>
    </row>
    <row r="83" spans="1:24">
      <c r="B83" s="19" t="s">
        <v>2282</v>
      </c>
      <c r="C83" s="19">
        <v>4</v>
      </c>
      <c r="D83" s="19">
        <v>3</v>
      </c>
      <c r="E83" s="19">
        <v>5</v>
      </c>
      <c r="F83" s="19">
        <v>4</v>
      </c>
      <c r="G83" s="19">
        <v>4</v>
      </c>
      <c r="H83" s="19">
        <v>3</v>
      </c>
      <c r="I83" s="19">
        <v>5</v>
      </c>
      <c r="J83" s="19">
        <v>3</v>
      </c>
      <c r="K83" s="19">
        <v>4</v>
      </c>
      <c r="L83" s="19">
        <v>4</v>
      </c>
      <c r="M83" s="19">
        <v>4</v>
      </c>
      <c r="N83" s="19">
        <v>4</v>
      </c>
      <c r="O83" s="19">
        <v>3</v>
      </c>
      <c r="P83" s="19">
        <v>4</v>
      </c>
      <c r="Q83" s="19">
        <v>3</v>
      </c>
      <c r="R83" s="19">
        <v>2</v>
      </c>
      <c r="S83" s="19">
        <v>1</v>
      </c>
      <c r="T83" s="19">
        <v>4</v>
      </c>
      <c r="U83" s="19">
        <v>6</v>
      </c>
    </row>
    <row r="84" spans="1:24">
      <c r="B84" s="19" t="s">
        <v>2283</v>
      </c>
      <c r="C84" s="19">
        <v>30</v>
      </c>
      <c r="D84" s="19">
        <v>14</v>
      </c>
      <c r="E84" s="19">
        <v>60</v>
      </c>
      <c r="F84" s="19">
        <v>60</v>
      </c>
      <c r="G84" s="19">
        <v>90</v>
      </c>
      <c r="H84" s="19">
        <v>30</v>
      </c>
      <c r="I84" s="19">
        <v>30</v>
      </c>
      <c r="J84" s="19">
        <v>60</v>
      </c>
      <c r="K84" s="19">
        <v>60</v>
      </c>
      <c r="L84" s="19">
        <v>60</v>
      </c>
      <c r="M84" s="19">
        <v>30</v>
      </c>
      <c r="N84" s="19">
        <v>14</v>
      </c>
      <c r="O84" s="19">
        <v>60</v>
      </c>
      <c r="P84" s="19">
        <v>30</v>
      </c>
      <c r="Q84" s="19">
        <v>90</v>
      </c>
      <c r="R84" s="19">
        <v>60</v>
      </c>
      <c r="S84" s="19">
        <v>30</v>
      </c>
      <c r="T84" s="19">
        <v>30</v>
      </c>
      <c r="U84" s="19">
        <v>30</v>
      </c>
    </row>
    <row r="85" spans="1:24">
      <c r="B85" s="19" t="s">
        <v>2284</v>
      </c>
      <c r="C85" s="19">
        <v>60</v>
      </c>
      <c r="D85" s="19">
        <v>30</v>
      </c>
      <c r="E85" s="19">
        <v>60</v>
      </c>
      <c r="F85" s="19">
        <v>90</v>
      </c>
      <c r="G85" s="19">
        <v>90</v>
      </c>
      <c r="H85" s="19">
        <v>60</v>
      </c>
      <c r="I85" s="19">
        <v>90</v>
      </c>
      <c r="J85" s="19">
        <v>60</v>
      </c>
      <c r="K85" s="19">
        <v>60</v>
      </c>
      <c r="L85" s="19">
        <v>90</v>
      </c>
      <c r="M85" s="19">
        <v>60</v>
      </c>
      <c r="N85" s="19">
        <v>60</v>
      </c>
      <c r="O85" s="19">
        <v>90</v>
      </c>
      <c r="P85" s="19">
        <v>60</v>
      </c>
      <c r="Q85" s="19">
        <v>90</v>
      </c>
      <c r="R85" s="19">
        <v>60</v>
      </c>
      <c r="S85" s="19">
        <v>30</v>
      </c>
      <c r="T85" s="19">
        <v>90</v>
      </c>
      <c r="U85" s="19">
        <v>60</v>
      </c>
    </row>
    <row r="86" spans="1:24">
      <c r="B86" s="19" t="s">
        <v>2285</v>
      </c>
      <c r="C86" s="27">
        <v>30</v>
      </c>
      <c r="D86" s="27">
        <v>14</v>
      </c>
      <c r="E86" s="27">
        <v>60</v>
      </c>
      <c r="F86" s="27">
        <v>60</v>
      </c>
      <c r="G86" s="27">
        <v>90</v>
      </c>
      <c r="H86" s="27">
        <v>30</v>
      </c>
      <c r="I86" s="27">
        <v>60</v>
      </c>
      <c r="J86" s="27">
        <v>60</v>
      </c>
      <c r="K86" s="27">
        <v>60</v>
      </c>
      <c r="L86" s="27">
        <v>60</v>
      </c>
      <c r="M86" s="27">
        <v>45</v>
      </c>
      <c r="N86" s="27">
        <v>30</v>
      </c>
      <c r="O86" s="27">
        <v>90</v>
      </c>
      <c r="P86" s="27">
        <v>45</v>
      </c>
      <c r="Q86" s="27">
        <v>90</v>
      </c>
      <c r="R86" s="27">
        <v>60</v>
      </c>
      <c r="S86" s="27">
        <v>30</v>
      </c>
      <c r="T86" s="27">
        <v>30</v>
      </c>
      <c r="U86" s="27">
        <v>60</v>
      </c>
    </row>
    <row r="91" spans="1:24">
      <c r="A91" s="25" t="s">
        <v>2286</v>
      </c>
    </row>
    <row r="92" spans="1:24">
      <c r="B92" s="26" t="s">
        <v>2276</v>
      </c>
      <c r="C92" s="26" t="s">
        <v>1371</v>
      </c>
      <c r="D92" s="26" t="s">
        <v>1685</v>
      </c>
      <c r="E92" s="26" t="s">
        <v>1412</v>
      </c>
      <c r="F92" s="26" t="s">
        <v>1631</v>
      </c>
      <c r="G92" s="26" t="s">
        <v>1688</v>
      </c>
      <c r="H92" s="26" t="s">
        <v>1755</v>
      </c>
      <c r="I92" s="26" t="s">
        <v>1673</v>
      </c>
      <c r="J92" s="26" t="s">
        <v>1691</v>
      </c>
      <c r="K92" s="26" t="s">
        <v>1474</v>
      </c>
      <c r="L92" s="26" t="s">
        <v>1823</v>
      </c>
      <c r="M92" s="26" t="s">
        <v>2354</v>
      </c>
      <c r="N92" s="26" t="s">
        <v>2355</v>
      </c>
      <c r="O92" s="26" t="s">
        <v>2356</v>
      </c>
      <c r="P92" s="26" t="s">
        <v>1446</v>
      </c>
      <c r="Q92" s="26" t="s">
        <v>1747</v>
      </c>
      <c r="R92" s="26" t="s">
        <v>1706</v>
      </c>
      <c r="S92" s="26" t="s">
        <v>1595</v>
      </c>
      <c r="T92" s="26" t="s">
        <v>2357</v>
      </c>
      <c r="U92" s="26" t="s">
        <v>1665</v>
      </c>
      <c r="V92" s="26" t="s">
        <v>1548</v>
      </c>
      <c r="W92" s="26" t="s">
        <v>2358</v>
      </c>
      <c r="X92" s="26" t="s">
        <v>1879</v>
      </c>
    </row>
    <row r="93" spans="1:24">
      <c r="B93" s="19" t="s">
        <v>2282</v>
      </c>
      <c r="C93" s="19">
        <v>4</v>
      </c>
      <c r="D93" s="19">
        <v>4</v>
      </c>
      <c r="E93" s="19">
        <v>4</v>
      </c>
      <c r="F93" s="19">
        <v>4</v>
      </c>
      <c r="G93" s="19">
        <v>4</v>
      </c>
      <c r="H93" s="19">
        <v>4</v>
      </c>
      <c r="I93" s="19">
        <v>4</v>
      </c>
      <c r="J93" s="19">
        <v>4</v>
      </c>
      <c r="K93" s="19">
        <v>4</v>
      </c>
      <c r="L93" s="19">
        <v>4</v>
      </c>
      <c r="M93" s="19">
        <v>4</v>
      </c>
      <c r="N93" s="19">
        <v>4</v>
      </c>
      <c r="O93" s="19">
        <v>4</v>
      </c>
      <c r="P93" s="19">
        <v>4</v>
      </c>
      <c r="Q93" s="19">
        <v>4</v>
      </c>
      <c r="R93" s="19">
        <v>4</v>
      </c>
      <c r="S93" s="19">
        <v>4</v>
      </c>
      <c r="T93" s="19">
        <v>4</v>
      </c>
      <c r="U93" s="19">
        <v>4</v>
      </c>
      <c r="V93" s="19">
        <v>4</v>
      </c>
      <c r="W93" s="19">
        <v>4</v>
      </c>
      <c r="X93" s="19">
        <v>3</v>
      </c>
    </row>
    <row r="94" spans="1:24">
      <c r="B94" s="19" t="s">
        <v>2283</v>
      </c>
      <c r="C94" s="19">
        <v>10</v>
      </c>
      <c r="D94" s="19">
        <v>10</v>
      </c>
      <c r="E94" s="19">
        <v>10</v>
      </c>
      <c r="F94" s="19">
        <v>10</v>
      </c>
      <c r="G94" s="19">
        <v>20</v>
      </c>
      <c r="H94" s="19">
        <v>25</v>
      </c>
      <c r="I94" s="19">
        <v>15</v>
      </c>
      <c r="J94" s="19">
        <v>3</v>
      </c>
      <c r="K94" s="19">
        <v>7</v>
      </c>
      <c r="L94" s="19">
        <v>14</v>
      </c>
      <c r="M94" s="19">
        <v>7</v>
      </c>
      <c r="N94" s="19">
        <v>14</v>
      </c>
      <c r="O94" s="19">
        <v>15</v>
      </c>
      <c r="P94" s="19">
        <v>14</v>
      </c>
      <c r="Q94" s="19">
        <v>15</v>
      </c>
      <c r="R94" s="19">
        <v>15</v>
      </c>
      <c r="S94" s="19">
        <v>10</v>
      </c>
      <c r="T94" s="19">
        <v>15</v>
      </c>
      <c r="U94" s="19">
        <v>30</v>
      </c>
      <c r="V94" s="19">
        <v>10</v>
      </c>
      <c r="W94" s="19">
        <v>14</v>
      </c>
      <c r="X94" s="19">
        <v>14</v>
      </c>
    </row>
    <row r="95" spans="1:24">
      <c r="B95" s="19" t="s">
        <v>2284</v>
      </c>
      <c r="C95" s="19">
        <v>15</v>
      </c>
      <c r="D95" s="19">
        <v>30</v>
      </c>
      <c r="E95" s="19">
        <v>30</v>
      </c>
      <c r="F95" s="19">
        <v>45</v>
      </c>
      <c r="G95" s="19">
        <v>30</v>
      </c>
      <c r="H95" s="19">
        <v>30</v>
      </c>
      <c r="I95" s="19">
        <v>30</v>
      </c>
      <c r="J95" s="19">
        <v>15</v>
      </c>
      <c r="K95" s="19">
        <v>15</v>
      </c>
      <c r="L95" s="19">
        <v>30</v>
      </c>
      <c r="M95" s="19">
        <v>14</v>
      </c>
      <c r="N95" s="19">
        <v>20</v>
      </c>
      <c r="O95" s="19">
        <v>30</v>
      </c>
      <c r="P95" s="19">
        <v>20</v>
      </c>
      <c r="Q95" s="19">
        <v>30</v>
      </c>
      <c r="R95" s="19">
        <v>20</v>
      </c>
      <c r="S95" s="19">
        <v>20</v>
      </c>
      <c r="T95" s="19">
        <v>30</v>
      </c>
      <c r="U95" s="19">
        <v>45</v>
      </c>
      <c r="V95" s="19">
        <v>30</v>
      </c>
      <c r="W95" s="19">
        <v>20</v>
      </c>
      <c r="X95" s="19">
        <v>45</v>
      </c>
    </row>
    <row r="96" spans="1:24">
      <c r="B96" s="19" t="s">
        <v>2285</v>
      </c>
      <c r="C96" s="28">
        <v>14</v>
      </c>
      <c r="D96" s="29">
        <v>17.5</v>
      </c>
      <c r="E96" s="29">
        <v>17.5</v>
      </c>
      <c r="F96" s="29">
        <v>17.5</v>
      </c>
      <c r="G96" s="29">
        <v>25</v>
      </c>
      <c r="H96" s="29">
        <v>30</v>
      </c>
      <c r="I96" s="29">
        <v>21.5</v>
      </c>
      <c r="J96" s="30">
        <v>6.5</v>
      </c>
      <c r="K96" s="29">
        <v>12.5</v>
      </c>
      <c r="L96" s="29">
        <v>17.5</v>
      </c>
      <c r="M96" s="28">
        <v>12</v>
      </c>
      <c r="N96" s="28">
        <v>15</v>
      </c>
      <c r="O96" s="28">
        <v>15</v>
      </c>
      <c r="P96" s="28">
        <v>18</v>
      </c>
      <c r="Q96" s="28">
        <v>24</v>
      </c>
      <c r="R96" s="29">
        <v>18.5</v>
      </c>
      <c r="S96" s="28">
        <v>15</v>
      </c>
      <c r="T96" s="28">
        <v>25</v>
      </c>
      <c r="U96" s="28">
        <v>30</v>
      </c>
      <c r="V96" s="29">
        <v>17.5</v>
      </c>
      <c r="W96" s="28">
        <v>15</v>
      </c>
      <c r="X96" s="28">
        <v>20</v>
      </c>
    </row>
    <row r="101" spans="1:21">
      <c r="A101" s="25" t="s">
        <v>2359</v>
      </c>
    </row>
    <row r="102" spans="1:21">
      <c r="B102" s="26" t="s">
        <v>2276</v>
      </c>
      <c r="C102" s="26" t="s">
        <v>1371</v>
      </c>
      <c r="D102" s="26" t="s">
        <v>1412</v>
      </c>
      <c r="E102" s="26" t="s">
        <v>1631</v>
      </c>
      <c r="F102" s="26" t="s">
        <v>1688</v>
      </c>
      <c r="G102" s="26" t="s">
        <v>1755</v>
      </c>
      <c r="H102" s="26" t="s">
        <v>1673</v>
      </c>
      <c r="I102" s="26" t="s">
        <v>2354</v>
      </c>
      <c r="J102" s="26" t="s">
        <v>2355</v>
      </c>
      <c r="K102" s="26" t="s">
        <v>2356</v>
      </c>
      <c r="L102" s="26" t="s">
        <v>1446</v>
      </c>
      <c r="M102" s="26" t="s">
        <v>1747</v>
      </c>
      <c r="N102" s="26" t="s">
        <v>1706</v>
      </c>
      <c r="O102" s="26" t="s">
        <v>1595</v>
      </c>
      <c r="P102" s="26" t="s">
        <v>2357</v>
      </c>
      <c r="Q102" s="26" t="s">
        <v>1665</v>
      </c>
      <c r="R102" s="26" t="s">
        <v>1548</v>
      </c>
      <c r="S102" s="26" t="s">
        <v>2358</v>
      </c>
      <c r="T102" s="26" t="s">
        <v>1879</v>
      </c>
      <c r="U102" s="31"/>
    </row>
    <row r="103" spans="1:21">
      <c r="B103" s="19" t="s">
        <v>2282</v>
      </c>
      <c r="C103" s="19">
        <v>4</v>
      </c>
      <c r="D103" s="19">
        <v>7</v>
      </c>
      <c r="E103" s="19">
        <v>4</v>
      </c>
      <c r="F103" s="19">
        <v>3</v>
      </c>
      <c r="G103" s="19">
        <v>2</v>
      </c>
      <c r="H103" s="19">
        <v>4</v>
      </c>
      <c r="I103" s="19">
        <v>2</v>
      </c>
      <c r="J103" s="19">
        <v>2</v>
      </c>
      <c r="K103" s="19">
        <v>4</v>
      </c>
      <c r="L103" s="19">
        <v>4</v>
      </c>
      <c r="M103" s="19">
        <v>1</v>
      </c>
      <c r="N103" s="19">
        <v>3</v>
      </c>
      <c r="O103" s="19">
        <v>4</v>
      </c>
      <c r="P103" s="19">
        <v>4</v>
      </c>
      <c r="Q103" s="19">
        <v>2</v>
      </c>
      <c r="R103" s="19">
        <v>5</v>
      </c>
      <c r="S103" s="19">
        <v>4</v>
      </c>
      <c r="T103" s="19">
        <v>4</v>
      </c>
      <c r="U103" s="19"/>
    </row>
    <row r="104" spans="1:21">
      <c r="B104" s="19" t="s">
        <v>2283</v>
      </c>
      <c r="C104" s="19">
        <v>30</v>
      </c>
      <c r="D104" s="19">
        <v>2</v>
      </c>
      <c r="E104" s="19">
        <v>30</v>
      </c>
      <c r="F104" s="19">
        <v>30</v>
      </c>
      <c r="G104" s="19">
        <v>30</v>
      </c>
      <c r="H104" s="19">
        <v>30</v>
      </c>
      <c r="I104" s="19">
        <v>30</v>
      </c>
      <c r="J104" s="19">
        <v>30</v>
      </c>
      <c r="K104" s="19">
        <v>30</v>
      </c>
      <c r="L104" s="19">
        <v>30</v>
      </c>
      <c r="M104" s="19">
        <v>90</v>
      </c>
      <c r="N104" s="19">
        <v>60</v>
      </c>
      <c r="O104" s="19">
        <v>30</v>
      </c>
      <c r="P104" s="19">
        <v>30</v>
      </c>
      <c r="Q104" s="19">
        <v>10</v>
      </c>
      <c r="R104" s="19">
        <v>30</v>
      </c>
      <c r="S104" s="19">
        <v>30</v>
      </c>
      <c r="T104" s="19">
        <v>30</v>
      </c>
      <c r="U104" s="19"/>
    </row>
    <row r="105" spans="1:21">
      <c r="B105" s="19" t="s">
        <v>2284</v>
      </c>
      <c r="C105" s="19">
        <v>90</v>
      </c>
      <c r="D105" s="19">
        <v>20</v>
      </c>
      <c r="E105" s="19">
        <v>90</v>
      </c>
      <c r="F105" s="19">
        <v>30</v>
      </c>
      <c r="G105" s="19">
        <v>90</v>
      </c>
      <c r="H105" s="19">
        <v>90</v>
      </c>
      <c r="I105" s="19">
        <v>30</v>
      </c>
      <c r="J105" s="19">
        <v>60</v>
      </c>
      <c r="K105" s="19">
        <v>90</v>
      </c>
      <c r="L105" s="19">
        <v>90</v>
      </c>
      <c r="M105" s="19">
        <v>90</v>
      </c>
      <c r="N105" s="19">
        <v>60</v>
      </c>
      <c r="O105" s="19">
        <v>60</v>
      </c>
      <c r="P105" s="19">
        <v>60</v>
      </c>
      <c r="Q105" s="19">
        <v>30</v>
      </c>
      <c r="R105" s="19">
        <v>60</v>
      </c>
      <c r="S105" s="19">
        <v>30</v>
      </c>
      <c r="T105" s="19">
        <v>60</v>
      </c>
      <c r="U105" s="19"/>
    </row>
    <row r="106" spans="1:21">
      <c r="B106" s="19" t="s">
        <v>2285</v>
      </c>
      <c r="C106" s="27">
        <v>90</v>
      </c>
      <c r="D106" s="32">
        <v>7</v>
      </c>
      <c r="E106" s="27">
        <v>45</v>
      </c>
      <c r="F106" s="27">
        <v>30</v>
      </c>
      <c r="G106" s="27">
        <v>60</v>
      </c>
      <c r="H106" s="27">
        <v>60</v>
      </c>
      <c r="I106" s="27">
        <v>30</v>
      </c>
      <c r="J106" s="27">
        <v>45</v>
      </c>
      <c r="K106" s="27">
        <v>60</v>
      </c>
      <c r="L106" s="27">
        <v>30</v>
      </c>
      <c r="M106" s="27">
        <v>90</v>
      </c>
      <c r="N106" s="27">
        <v>60</v>
      </c>
      <c r="O106" s="27">
        <v>30</v>
      </c>
      <c r="P106" s="27">
        <v>60</v>
      </c>
      <c r="Q106" s="27">
        <v>20</v>
      </c>
      <c r="R106" s="27">
        <v>30</v>
      </c>
      <c r="S106" s="27">
        <v>30</v>
      </c>
      <c r="T106" s="27">
        <v>45</v>
      </c>
      <c r="U106" s="19"/>
    </row>
    <row r="110" spans="1:21">
      <c r="A110" s="25" t="s">
        <v>2360</v>
      </c>
    </row>
    <row r="111" spans="1:21">
      <c r="B111" s="26" t="s">
        <v>2276</v>
      </c>
      <c r="C111" s="26" t="s">
        <v>1371</v>
      </c>
      <c r="D111" s="26" t="s">
        <v>1685</v>
      </c>
      <c r="E111" s="26" t="s">
        <v>1412</v>
      </c>
      <c r="F111" s="26" t="s">
        <v>1631</v>
      </c>
      <c r="G111" s="26" t="s">
        <v>1688</v>
      </c>
      <c r="H111" s="26" t="s">
        <v>1755</v>
      </c>
      <c r="I111" s="26" t="s">
        <v>1673</v>
      </c>
      <c r="J111" s="26" t="s">
        <v>1691</v>
      </c>
      <c r="K111" s="26" t="s">
        <v>1474</v>
      </c>
      <c r="L111" s="26" t="s">
        <v>2356</v>
      </c>
      <c r="M111" s="26" t="s">
        <v>1446</v>
      </c>
      <c r="N111" s="26" t="s">
        <v>1747</v>
      </c>
      <c r="O111" s="26" t="s">
        <v>1706</v>
      </c>
      <c r="P111" s="26" t="s">
        <v>1595</v>
      </c>
      <c r="Q111" s="26" t="s">
        <v>2357</v>
      </c>
      <c r="R111" s="26" t="s">
        <v>1665</v>
      </c>
      <c r="S111" s="26" t="s">
        <v>1548</v>
      </c>
      <c r="T111" s="26" t="s">
        <v>1879</v>
      </c>
      <c r="U111" s="19"/>
    </row>
    <row r="112" spans="1:21">
      <c r="B112" s="19" t="s">
        <v>2282</v>
      </c>
      <c r="C112" s="19">
        <v>9</v>
      </c>
      <c r="D112" s="19">
        <v>3</v>
      </c>
      <c r="E112" s="19">
        <v>2</v>
      </c>
      <c r="F112" s="19">
        <v>7</v>
      </c>
      <c r="G112" s="19">
        <v>3</v>
      </c>
      <c r="H112" s="19">
        <v>3</v>
      </c>
      <c r="I112" s="19">
        <v>3</v>
      </c>
      <c r="J112" s="19">
        <v>1</v>
      </c>
      <c r="K112" s="19">
        <v>1</v>
      </c>
      <c r="L112" s="19">
        <v>3</v>
      </c>
      <c r="M112" s="19">
        <v>5</v>
      </c>
      <c r="N112" s="19">
        <v>5</v>
      </c>
      <c r="O112" s="19">
        <v>5</v>
      </c>
      <c r="P112" s="19">
        <v>3</v>
      </c>
      <c r="Q112" s="19">
        <v>4</v>
      </c>
      <c r="R112" s="19">
        <v>3</v>
      </c>
      <c r="S112" s="19">
        <v>3</v>
      </c>
      <c r="T112" s="19">
        <v>1</v>
      </c>
      <c r="U112" s="19"/>
    </row>
    <row r="113" spans="1:23">
      <c r="B113" s="19" t="s">
        <v>2283</v>
      </c>
      <c r="C113" s="19">
        <v>30</v>
      </c>
      <c r="D113" s="19">
        <v>30</v>
      </c>
      <c r="E113" s="19">
        <v>20</v>
      </c>
      <c r="F113" s="19">
        <v>20</v>
      </c>
      <c r="G113" s="19">
        <v>50</v>
      </c>
      <c r="H113" s="19">
        <v>30</v>
      </c>
      <c r="I113" s="19">
        <v>20</v>
      </c>
      <c r="J113" s="19">
        <v>2</v>
      </c>
      <c r="K113" s="19">
        <v>30</v>
      </c>
      <c r="L113" s="19">
        <v>30</v>
      </c>
      <c r="M113" s="19">
        <v>30</v>
      </c>
      <c r="N113" s="19">
        <v>20</v>
      </c>
      <c r="O113" s="19">
        <v>30</v>
      </c>
      <c r="P113" s="19">
        <v>30</v>
      </c>
      <c r="Q113" s="19">
        <v>45</v>
      </c>
      <c r="R113" s="19">
        <v>30</v>
      </c>
      <c r="S113" s="19">
        <v>30</v>
      </c>
      <c r="T113" s="19">
        <v>90</v>
      </c>
      <c r="U113" s="19"/>
    </row>
    <row r="114" spans="1:23">
      <c r="B114" s="19" t="s">
        <v>2284</v>
      </c>
      <c r="C114" s="19">
        <v>365</v>
      </c>
      <c r="D114" s="19">
        <v>60</v>
      </c>
      <c r="E114" s="19">
        <v>30</v>
      </c>
      <c r="F114" s="19">
        <v>90</v>
      </c>
      <c r="G114" s="19">
        <v>240</v>
      </c>
      <c r="H114" s="19">
        <v>120</v>
      </c>
      <c r="I114" s="19">
        <v>120</v>
      </c>
      <c r="J114" s="19">
        <v>2</v>
      </c>
      <c r="K114" s="19">
        <v>30</v>
      </c>
      <c r="L114" s="19">
        <v>30</v>
      </c>
      <c r="M114" s="19">
        <v>120</v>
      </c>
      <c r="N114" s="19">
        <v>45</v>
      </c>
      <c r="O114" s="19">
        <v>60</v>
      </c>
      <c r="P114" s="19">
        <v>60</v>
      </c>
      <c r="Q114" s="19">
        <v>150</v>
      </c>
      <c r="R114" s="19">
        <v>120</v>
      </c>
      <c r="S114" s="19">
        <v>120</v>
      </c>
      <c r="T114" s="19">
        <v>90</v>
      </c>
      <c r="U114" s="19"/>
    </row>
    <row r="115" spans="1:23">
      <c r="B115" s="19" t="s">
        <v>2285</v>
      </c>
      <c r="C115" s="27">
        <v>30</v>
      </c>
      <c r="D115" s="27">
        <v>60</v>
      </c>
      <c r="E115" s="27">
        <v>25</v>
      </c>
      <c r="F115" s="27">
        <v>30</v>
      </c>
      <c r="G115" s="27">
        <v>60</v>
      </c>
      <c r="H115" s="27">
        <v>90</v>
      </c>
      <c r="I115" s="27">
        <v>60</v>
      </c>
      <c r="J115" s="33">
        <v>2</v>
      </c>
      <c r="K115" s="27">
        <v>30</v>
      </c>
      <c r="L115" s="27">
        <v>30</v>
      </c>
      <c r="M115" s="27">
        <v>30</v>
      </c>
      <c r="N115" s="27">
        <v>30</v>
      </c>
      <c r="O115" s="27">
        <v>30</v>
      </c>
      <c r="P115" s="27">
        <v>60</v>
      </c>
      <c r="Q115" s="27">
        <v>60</v>
      </c>
      <c r="R115" s="27">
        <v>30</v>
      </c>
      <c r="S115" s="27">
        <v>60</v>
      </c>
      <c r="T115" s="27">
        <v>90</v>
      </c>
      <c r="U115" s="19"/>
    </row>
    <row r="120" spans="1:23">
      <c r="A120" s="25" t="s">
        <v>2120</v>
      </c>
    </row>
    <row r="121" spans="1:23">
      <c r="B121" s="26" t="s">
        <v>2276</v>
      </c>
      <c r="C121" s="26" t="s">
        <v>1371</v>
      </c>
      <c r="D121" s="26" t="s">
        <v>1685</v>
      </c>
      <c r="E121" s="26" t="s">
        <v>1412</v>
      </c>
      <c r="F121" s="26" t="s">
        <v>1631</v>
      </c>
      <c r="G121" s="26" t="s">
        <v>1688</v>
      </c>
      <c r="H121" s="26" t="s">
        <v>1755</v>
      </c>
      <c r="I121" s="26" t="s">
        <v>1673</v>
      </c>
      <c r="J121" s="26" t="s">
        <v>1691</v>
      </c>
      <c r="K121" s="26" t="s">
        <v>1474</v>
      </c>
      <c r="L121" s="26" t="s">
        <v>2354</v>
      </c>
      <c r="M121" s="26" t="s">
        <v>2355</v>
      </c>
      <c r="N121" s="26" t="s">
        <v>2356</v>
      </c>
      <c r="O121" s="26" t="s">
        <v>1446</v>
      </c>
      <c r="P121" s="26" t="s">
        <v>1747</v>
      </c>
      <c r="Q121" s="26" t="s">
        <v>1706</v>
      </c>
      <c r="R121" s="26" t="s">
        <v>1595</v>
      </c>
      <c r="S121" s="26" t="s">
        <v>2357</v>
      </c>
      <c r="T121" s="26" t="s">
        <v>1665</v>
      </c>
      <c r="U121" s="26" t="s">
        <v>1548</v>
      </c>
      <c r="V121" s="26" t="s">
        <v>2358</v>
      </c>
      <c r="W121" s="26" t="s">
        <v>1879</v>
      </c>
    </row>
    <row r="122" spans="1:23">
      <c r="B122" s="19" t="s">
        <v>2282</v>
      </c>
      <c r="C122" s="19">
        <v>4</v>
      </c>
      <c r="D122" s="19">
        <v>3</v>
      </c>
      <c r="E122" s="19">
        <v>4</v>
      </c>
      <c r="F122" s="19">
        <v>4</v>
      </c>
      <c r="G122" s="19">
        <v>4</v>
      </c>
      <c r="H122" s="19">
        <v>3</v>
      </c>
      <c r="I122" s="19">
        <v>3</v>
      </c>
      <c r="J122" s="19">
        <v>1</v>
      </c>
      <c r="K122" s="19">
        <v>1</v>
      </c>
      <c r="L122" s="19">
        <v>4</v>
      </c>
      <c r="M122" s="19">
        <v>4</v>
      </c>
      <c r="N122" s="19">
        <v>4</v>
      </c>
      <c r="O122" s="19">
        <v>4</v>
      </c>
      <c r="P122" s="19">
        <v>3</v>
      </c>
      <c r="Q122" s="19">
        <v>4</v>
      </c>
      <c r="R122" s="19">
        <v>3</v>
      </c>
      <c r="S122" s="19">
        <v>3</v>
      </c>
      <c r="T122" s="19">
        <v>3</v>
      </c>
      <c r="U122" s="19">
        <v>3</v>
      </c>
      <c r="V122" s="19">
        <v>3</v>
      </c>
      <c r="W122" s="19">
        <v>3</v>
      </c>
    </row>
    <row r="123" spans="1:23">
      <c r="B123" s="19" t="s">
        <v>2283</v>
      </c>
      <c r="C123" s="19">
        <v>10</v>
      </c>
      <c r="D123" s="19">
        <v>5</v>
      </c>
      <c r="E123" s="19">
        <v>5</v>
      </c>
      <c r="F123" s="19">
        <v>4</v>
      </c>
      <c r="G123" s="19">
        <v>10</v>
      </c>
      <c r="H123" s="19">
        <v>10</v>
      </c>
      <c r="I123" s="19">
        <v>5</v>
      </c>
      <c r="J123" s="19">
        <v>5</v>
      </c>
      <c r="K123" s="19">
        <v>10</v>
      </c>
      <c r="L123" s="19">
        <v>10</v>
      </c>
      <c r="M123" s="19">
        <v>5</v>
      </c>
      <c r="N123" s="19">
        <v>7</v>
      </c>
      <c r="O123" s="19">
        <v>10</v>
      </c>
      <c r="P123" s="19">
        <v>10</v>
      </c>
      <c r="Q123" s="19">
        <v>10</v>
      </c>
      <c r="R123" s="19">
        <v>10</v>
      </c>
      <c r="S123" s="19">
        <v>10</v>
      </c>
      <c r="T123" s="19">
        <v>10</v>
      </c>
      <c r="U123" s="19">
        <v>5</v>
      </c>
      <c r="V123" s="19">
        <v>10</v>
      </c>
      <c r="W123" s="19">
        <v>14</v>
      </c>
    </row>
    <row r="124" spans="1:23">
      <c r="B124" s="19" t="s">
        <v>2284</v>
      </c>
      <c r="C124" s="19">
        <v>30</v>
      </c>
      <c r="D124" s="19">
        <v>21</v>
      </c>
      <c r="E124" s="19">
        <v>14</v>
      </c>
      <c r="F124" s="19">
        <v>14</v>
      </c>
      <c r="G124" s="19">
        <v>14</v>
      </c>
      <c r="H124" s="19">
        <v>14</v>
      </c>
      <c r="I124" s="19">
        <v>14</v>
      </c>
      <c r="J124" s="19">
        <v>5</v>
      </c>
      <c r="K124" s="19">
        <v>10</v>
      </c>
      <c r="L124" s="19">
        <v>14</v>
      </c>
      <c r="M124" s="19">
        <v>10</v>
      </c>
      <c r="N124" s="19">
        <v>14</v>
      </c>
      <c r="O124" s="19">
        <v>14</v>
      </c>
      <c r="P124" s="19">
        <v>14</v>
      </c>
      <c r="Q124" s="19">
        <v>14</v>
      </c>
      <c r="R124" s="19">
        <v>14</v>
      </c>
      <c r="S124" s="19">
        <v>14</v>
      </c>
      <c r="T124" s="19">
        <v>10</v>
      </c>
      <c r="U124" s="19">
        <v>14</v>
      </c>
      <c r="V124" s="19">
        <v>14</v>
      </c>
      <c r="W124" s="19">
        <v>14</v>
      </c>
    </row>
    <row r="125" spans="1:23">
      <c r="B125" s="19" t="s">
        <v>2285</v>
      </c>
      <c r="C125" s="28">
        <v>14</v>
      </c>
      <c r="D125" s="34">
        <v>5</v>
      </c>
      <c r="E125" s="28">
        <v>12</v>
      </c>
      <c r="F125" s="29">
        <v>10.5</v>
      </c>
      <c r="G125" s="28">
        <v>14</v>
      </c>
      <c r="H125" s="28">
        <v>10</v>
      </c>
      <c r="I125" s="34">
        <v>7</v>
      </c>
      <c r="J125" s="34">
        <v>5</v>
      </c>
      <c r="K125" s="28">
        <v>10</v>
      </c>
      <c r="L125" s="28">
        <v>12</v>
      </c>
      <c r="M125" s="30">
        <v>8.5</v>
      </c>
      <c r="N125" s="28">
        <v>12</v>
      </c>
      <c r="O125" s="28">
        <v>12</v>
      </c>
      <c r="P125" s="28">
        <v>14</v>
      </c>
      <c r="Q125" s="28">
        <v>14</v>
      </c>
      <c r="R125" s="28">
        <v>14</v>
      </c>
      <c r="S125" s="28">
        <v>14</v>
      </c>
      <c r="T125" s="28">
        <v>10</v>
      </c>
      <c r="U125" s="28">
        <v>10</v>
      </c>
      <c r="V125" s="28">
        <v>14</v>
      </c>
      <c r="W125" s="28">
        <v>14</v>
      </c>
    </row>
    <row r="130" spans="1:25">
      <c r="A130" s="25" t="s">
        <v>2361</v>
      </c>
    </row>
    <row r="131" spans="1:25">
      <c r="B131" s="26" t="s">
        <v>2276</v>
      </c>
      <c r="C131" s="26" t="s">
        <v>1371</v>
      </c>
      <c r="D131" s="26" t="s">
        <v>1412</v>
      </c>
      <c r="E131" s="26" t="s">
        <v>1631</v>
      </c>
      <c r="F131" s="26" t="s">
        <v>1688</v>
      </c>
      <c r="G131" s="26" t="s">
        <v>1673</v>
      </c>
      <c r="H131" s="26" t="s">
        <v>1474</v>
      </c>
      <c r="I131" s="26" t="s">
        <v>1823</v>
      </c>
      <c r="J131" s="26" t="s">
        <v>2354</v>
      </c>
      <c r="K131" s="26" t="s">
        <v>2355</v>
      </c>
      <c r="L131" s="26" t="s">
        <v>2356</v>
      </c>
      <c r="M131" s="26" t="s">
        <v>1446</v>
      </c>
      <c r="N131" s="26" t="s">
        <v>1747</v>
      </c>
      <c r="O131" s="26" t="s">
        <v>1706</v>
      </c>
      <c r="P131" s="26" t="s">
        <v>1595</v>
      </c>
      <c r="Q131" s="26" t="s">
        <v>2357</v>
      </c>
      <c r="R131" s="26" t="s">
        <v>2358</v>
      </c>
      <c r="S131" s="26" t="s">
        <v>1879</v>
      </c>
      <c r="T131" s="19"/>
    </row>
    <row r="132" spans="1:25">
      <c r="B132" s="19" t="s">
        <v>2282</v>
      </c>
      <c r="C132" s="19">
        <v>3</v>
      </c>
      <c r="D132" s="19">
        <v>1</v>
      </c>
      <c r="E132" s="19">
        <v>2</v>
      </c>
      <c r="F132" s="19">
        <v>2</v>
      </c>
      <c r="G132" s="19">
        <v>1</v>
      </c>
      <c r="H132" s="19">
        <v>2</v>
      </c>
      <c r="I132" s="19">
        <v>1</v>
      </c>
      <c r="J132" s="19">
        <v>3</v>
      </c>
      <c r="K132" s="19">
        <v>3</v>
      </c>
      <c r="L132" s="19">
        <v>3</v>
      </c>
      <c r="M132" s="19">
        <v>2</v>
      </c>
      <c r="N132" s="19">
        <v>1</v>
      </c>
      <c r="O132" s="19">
        <v>2</v>
      </c>
      <c r="P132" s="19">
        <v>1</v>
      </c>
      <c r="Q132" s="19">
        <v>1</v>
      </c>
      <c r="R132" s="19">
        <v>1</v>
      </c>
      <c r="S132" s="19">
        <v>2</v>
      </c>
      <c r="T132" s="19"/>
    </row>
    <row r="133" spans="1:25">
      <c r="B133" s="19" t="s">
        <v>2283</v>
      </c>
      <c r="C133" s="19">
        <v>15</v>
      </c>
      <c r="D133" s="19">
        <v>20</v>
      </c>
      <c r="E133" s="19">
        <v>7</v>
      </c>
      <c r="F133" s="19">
        <v>20</v>
      </c>
      <c r="G133" s="19">
        <v>30</v>
      </c>
      <c r="H133" s="19">
        <v>30</v>
      </c>
      <c r="I133" s="19">
        <v>20</v>
      </c>
      <c r="J133" s="19">
        <v>20</v>
      </c>
      <c r="K133" s="19">
        <v>10</v>
      </c>
      <c r="L133" s="19">
        <v>14</v>
      </c>
      <c r="M133" s="19">
        <v>7</v>
      </c>
      <c r="N133" s="19">
        <v>20</v>
      </c>
      <c r="O133" s="19">
        <v>10</v>
      </c>
      <c r="P133" s="19">
        <v>30</v>
      </c>
      <c r="Q133" s="19">
        <v>30</v>
      </c>
      <c r="R133" s="19">
        <v>30</v>
      </c>
      <c r="S133" s="19">
        <v>20</v>
      </c>
      <c r="T133" s="19"/>
    </row>
    <row r="134" spans="1:25">
      <c r="B134" s="19" t="s">
        <v>2284</v>
      </c>
      <c r="C134" s="19">
        <v>21</v>
      </c>
      <c r="D134" s="19">
        <v>20</v>
      </c>
      <c r="E134" s="19">
        <v>25</v>
      </c>
      <c r="F134" s="19">
        <v>30</v>
      </c>
      <c r="G134" s="19">
        <v>30</v>
      </c>
      <c r="H134" s="19">
        <v>30</v>
      </c>
      <c r="I134" s="19">
        <v>20</v>
      </c>
      <c r="J134" s="19">
        <v>30</v>
      </c>
      <c r="K134" s="19">
        <v>30</v>
      </c>
      <c r="L134" s="19">
        <v>30</v>
      </c>
      <c r="M134" s="19">
        <v>10</v>
      </c>
      <c r="N134" s="19">
        <v>20</v>
      </c>
      <c r="O134" s="19">
        <v>30</v>
      </c>
      <c r="P134" s="19">
        <v>30</v>
      </c>
      <c r="Q134" s="19">
        <v>30</v>
      </c>
      <c r="R134" s="19">
        <v>30</v>
      </c>
      <c r="S134" s="19">
        <v>500</v>
      </c>
      <c r="T134" s="19"/>
    </row>
    <row r="135" spans="1:25">
      <c r="B135" s="19" t="s">
        <v>2285</v>
      </c>
      <c r="C135" s="28">
        <v>15</v>
      </c>
      <c r="D135" s="27">
        <v>20</v>
      </c>
      <c r="E135" s="28">
        <v>16</v>
      </c>
      <c r="F135" s="28">
        <v>25</v>
      </c>
      <c r="G135" s="27">
        <v>30</v>
      </c>
      <c r="H135" s="27">
        <v>30</v>
      </c>
      <c r="I135" s="27">
        <v>20</v>
      </c>
      <c r="J135" s="27">
        <v>30</v>
      </c>
      <c r="K135" s="27">
        <v>30</v>
      </c>
      <c r="L135" s="28">
        <v>15</v>
      </c>
      <c r="M135" s="30">
        <v>8.5</v>
      </c>
      <c r="N135" s="27">
        <v>20</v>
      </c>
      <c r="O135" s="27">
        <v>20</v>
      </c>
      <c r="P135" s="27">
        <v>30</v>
      </c>
      <c r="Q135" s="27">
        <v>30</v>
      </c>
      <c r="R135" s="27">
        <v>30</v>
      </c>
      <c r="S135" s="27">
        <v>26</v>
      </c>
      <c r="T135" s="19"/>
    </row>
    <row r="140" spans="1:25">
      <c r="A140" s="25" t="s">
        <v>2288</v>
      </c>
    </row>
    <row r="141" spans="1:25">
      <c r="B141" s="26" t="s">
        <v>2276</v>
      </c>
      <c r="C141" s="26" t="s">
        <v>1371</v>
      </c>
      <c r="D141" s="26" t="s">
        <v>1685</v>
      </c>
      <c r="E141" s="26" t="s">
        <v>1412</v>
      </c>
      <c r="F141" s="26" t="s">
        <v>1631</v>
      </c>
      <c r="G141" s="26" t="s">
        <v>1688</v>
      </c>
      <c r="H141" s="26" t="s">
        <v>1755</v>
      </c>
      <c r="I141" s="26" t="s">
        <v>1673</v>
      </c>
      <c r="J141" s="26" t="s">
        <v>1691</v>
      </c>
      <c r="K141" s="26" t="s">
        <v>1474</v>
      </c>
      <c r="L141" s="26" t="s">
        <v>1823</v>
      </c>
      <c r="M141" s="26" t="s">
        <v>2354</v>
      </c>
      <c r="N141" s="26" t="s">
        <v>2355</v>
      </c>
      <c r="O141" s="26" t="s">
        <v>2356</v>
      </c>
      <c r="P141" s="26" t="s">
        <v>1446</v>
      </c>
      <c r="Q141" s="26" t="s">
        <v>1747</v>
      </c>
      <c r="R141" s="26" t="s">
        <v>1706</v>
      </c>
      <c r="S141" s="26" t="s">
        <v>1595</v>
      </c>
      <c r="T141" s="26" t="s">
        <v>2357</v>
      </c>
      <c r="U141" s="26" t="s">
        <v>1665</v>
      </c>
      <c r="V141" s="26" t="s">
        <v>1548</v>
      </c>
      <c r="W141" s="26" t="s">
        <v>2358</v>
      </c>
      <c r="X141" s="26" t="s">
        <v>1879</v>
      </c>
      <c r="Y141" s="19"/>
    </row>
    <row r="142" spans="1:25">
      <c r="B142" s="19" t="s">
        <v>2282</v>
      </c>
      <c r="C142" s="19">
        <v>4</v>
      </c>
      <c r="D142" s="19">
        <v>2</v>
      </c>
      <c r="E142" s="19">
        <v>4</v>
      </c>
      <c r="F142" s="19">
        <v>6</v>
      </c>
      <c r="G142" s="19">
        <v>4</v>
      </c>
      <c r="H142" s="19">
        <v>4</v>
      </c>
      <c r="I142" s="19">
        <v>4</v>
      </c>
      <c r="J142" s="19">
        <v>4</v>
      </c>
      <c r="K142" s="19">
        <v>4</v>
      </c>
      <c r="L142" s="19">
        <v>4</v>
      </c>
      <c r="M142" s="19">
        <v>4</v>
      </c>
      <c r="N142" s="19">
        <v>5</v>
      </c>
      <c r="O142" s="19">
        <v>4</v>
      </c>
      <c r="P142" s="19">
        <v>4</v>
      </c>
      <c r="Q142" s="19">
        <v>4</v>
      </c>
      <c r="R142" s="19">
        <v>5</v>
      </c>
      <c r="S142" s="19">
        <v>4</v>
      </c>
      <c r="T142" s="19">
        <v>5</v>
      </c>
      <c r="U142" s="19">
        <v>4</v>
      </c>
      <c r="V142" s="19">
        <v>6</v>
      </c>
      <c r="W142" s="19">
        <v>4</v>
      </c>
      <c r="X142" s="19">
        <v>5</v>
      </c>
      <c r="Y142" s="19"/>
    </row>
    <row r="143" spans="1:25">
      <c r="B143" s="19" t="s">
        <v>2283</v>
      </c>
      <c r="C143" s="19">
        <v>10</v>
      </c>
      <c r="D143" s="19">
        <v>27</v>
      </c>
      <c r="E143" s="19">
        <v>15</v>
      </c>
      <c r="F143" s="19">
        <v>30</v>
      </c>
      <c r="G143" s="19">
        <v>7</v>
      </c>
      <c r="H143" s="19">
        <v>14</v>
      </c>
      <c r="I143" s="19">
        <v>14</v>
      </c>
      <c r="J143" s="19">
        <v>7</v>
      </c>
      <c r="K143" s="19">
        <v>14</v>
      </c>
      <c r="L143" s="19">
        <v>20</v>
      </c>
      <c r="M143" s="19">
        <v>15</v>
      </c>
      <c r="N143" s="19">
        <v>14</v>
      </c>
      <c r="O143" s="19">
        <v>20</v>
      </c>
      <c r="P143" s="19">
        <v>7</v>
      </c>
      <c r="Q143" s="19">
        <v>20</v>
      </c>
      <c r="R143" s="19">
        <v>21</v>
      </c>
      <c r="S143" s="19">
        <v>7</v>
      </c>
      <c r="T143" s="19">
        <v>10</v>
      </c>
      <c r="U143" s="19">
        <v>25</v>
      </c>
      <c r="V143" s="19">
        <v>14</v>
      </c>
      <c r="W143" s="19">
        <v>20</v>
      </c>
      <c r="X143" s="19">
        <v>2</v>
      </c>
      <c r="Y143" s="19"/>
    </row>
    <row r="144" spans="1:25">
      <c r="B144" s="19" t="s">
        <v>2284</v>
      </c>
      <c r="C144" s="19">
        <v>90</v>
      </c>
      <c r="D144" s="19">
        <v>30</v>
      </c>
      <c r="E144" s="19">
        <v>60</v>
      </c>
      <c r="F144" s="19">
        <v>90</v>
      </c>
      <c r="G144" s="19">
        <v>30</v>
      </c>
      <c r="H144" s="19">
        <v>90</v>
      </c>
      <c r="I144" s="19">
        <v>35</v>
      </c>
      <c r="J144" s="19">
        <v>27</v>
      </c>
      <c r="K144" s="19">
        <v>30</v>
      </c>
      <c r="L144" s="19">
        <v>30</v>
      </c>
      <c r="M144" s="19">
        <v>90</v>
      </c>
      <c r="N144" s="19">
        <v>60</v>
      </c>
      <c r="O144" s="19">
        <v>60</v>
      </c>
      <c r="P144" s="19">
        <v>60</v>
      </c>
      <c r="Q144" s="19">
        <v>45</v>
      </c>
      <c r="R144" s="19">
        <v>60</v>
      </c>
      <c r="S144" s="19">
        <v>60</v>
      </c>
      <c r="T144" s="19">
        <v>90</v>
      </c>
      <c r="U144" s="19">
        <v>90</v>
      </c>
      <c r="V144" s="19">
        <v>65</v>
      </c>
      <c r="W144" s="19">
        <v>60</v>
      </c>
      <c r="X144" s="19">
        <v>60</v>
      </c>
      <c r="Y144" s="19"/>
    </row>
    <row r="145" spans="1:25">
      <c r="B145" s="19" t="s">
        <v>2285</v>
      </c>
      <c r="C145" s="35">
        <v>25.5</v>
      </c>
      <c r="D145" s="35">
        <v>28.5</v>
      </c>
      <c r="E145" s="35">
        <v>25</v>
      </c>
      <c r="F145" s="35">
        <v>30</v>
      </c>
      <c r="G145" s="29">
        <v>14</v>
      </c>
      <c r="H145" s="35">
        <v>37.5</v>
      </c>
      <c r="I145" s="35">
        <v>30</v>
      </c>
      <c r="J145" s="29">
        <v>10</v>
      </c>
      <c r="K145" s="35">
        <v>22.5</v>
      </c>
      <c r="L145" s="35">
        <v>21</v>
      </c>
      <c r="M145" s="35">
        <v>27.5</v>
      </c>
      <c r="N145" s="27">
        <v>30</v>
      </c>
      <c r="O145" s="27">
        <v>45</v>
      </c>
      <c r="P145" s="27">
        <v>30</v>
      </c>
      <c r="Q145" s="35">
        <v>25.5</v>
      </c>
      <c r="R145" s="35">
        <v>30</v>
      </c>
      <c r="S145" s="35">
        <v>30</v>
      </c>
      <c r="T145" s="35">
        <v>50</v>
      </c>
      <c r="U145" s="35">
        <v>47.5</v>
      </c>
      <c r="V145" s="35">
        <v>27.5</v>
      </c>
      <c r="W145" s="35">
        <v>45</v>
      </c>
      <c r="X145" s="35">
        <v>30</v>
      </c>
      <c r="Y145" s="19"/>
    </row>
    <row r="149" spans="1:25">
      <c r="A149" s="25" t="s">
        <v>2289</v>
      </c>
    </row>
    <row r="150" spans="1:25">
      <c r="B150" s="26" t="s">
        <v>2276</v>
      </c>
      <c r="C150" s="26" t="s">
        <v>1371</v>
      </c>
      <c r="D150" s="26" t="s">
        <v>1685</v>
      </c>
      <c r="E150" s="26" t="s">
        <v>1412</v>
      </c>
      <c r="F150" s="26" t="s">
        <v>1691</v>
      </c>
      <c r="G150" s="26" t="s">
        <v>1474</v>
      </c>
      <c r="H150" s="26" t="s">
        <v>1548</v>
      </c>
      <c r="I150" s="26" t="s">
        <v>1879</v>
      </c>
    </row>
    <row r="151" spans="1:25">
      <c r="B151" s="19" t="s">
        <v>2282</v>
      </c>
      <c r="C151" s="19">
        <v>5</v>
      </c>
      <c r="D151" s="19">
        <v>5</v>
      </c>
      <c r="E151" s="19">
        <v>5</v>
      </c>
      <c r="F151" s="19">
        <v>4</v>
      </c>
      <c r="G151" s="19">
        <v>8</v>
      </c>
      <c r="H151" s="19">
        <v>5</v>
      </c>
      <c r="I151" s="19">
        <v>3</v>
      </c>
    </row>
    <row r="152" spans="1:25">
      <c r="B152" s="19" t="s">
        <v>2283</v>
      </c>
      <c r="C152" s="19">
        <v>10</v>
      </c>
      <c r="D152" s="19">
        <v>14</v>
      </c>
      <c r="E152" s="19">
        <v>15</v>
      </c>
      <c r="F152" s="19">
        <v>3</v>
      </c>
      <c r="G152" s="19">
        <v>10</v>
      </c>
      <c r="H152" s="19">
        <v>10</v>
      </c>
      <c r="I152" s="19">
        <v>25</v>
      </c>
    </row>
    <row r="153" spans="1:25">
      <c r="B153" s="19" t="s">
        <v>2284</v>
      </c>
      <c r="C153" s="19">
        <v>30</v>
      </c>
      <c r="D153" s="19">
        <v>30</v>
      </c>
      <c r="E153" s="19">
        <v>30</v>
      </c>
      <c r="F153" s="19">
        <v>15</v>
      </c>
      <c r="G153" s="19">
        <v>25</v>
      </c>
      <c r="H153" s="19">
        <v>60</v>
      </c>
      <c r="I153" s="19">
        <v>60</v>
      </c>
    </row>
    <row r="154" spans="1:25">
      <c r="B154" s="19" t="s">
        <v>2285</v>
      </c>
      <c r="C154" s="27">
        <v>25</v>
      </c>
      <c r="D154" s="27">
        <v>30</v>
      </c>
      <c r="E154" s="27">
        <v>25</v>
      </c>
      <c r="F154" s="28">
        <v>10</v>
      </c>
      <c r="G154" s="29">
        <v>12.5</v>
      </c>
      <c r="H154" s="27">
        <v>30</v>
      </c>
      <c r="I154" s="27">
        <v>30</v>
      </c>
    </row>
    <row r="158" spans="1:25">
      <c r="A158" s="25" t="s">
        <v>2194</v>
      </c>
    </row>
    <row r="159" spans="1:25">
      <c r="B159" s="26" t="s">
        <v>2276</v>
      </c>
      <c r="C159" s="26" t="s">
        <v>1371</v>
      </c>
      <c r="D159" s="26" t="s">
        <v>1412</v>
      </c>
      <c r="E159" s="26" t="s">
        <v>1631</v>
      </c>
      <c r="F159" s="26" t="s">
        <v>1688</v>
      </c>
      <c r="G159" s="26" t="s">
        <v>1755</v>
      </c>
      <c r="H159" s="26" t="s">
        <v>1673</v>
      </c>
      <c r="I159" s="26" t="s">
        <v>1691</v>
      </c>
      <c r="J159" s="26" t="s">
        <v>1474</v>
      </c>
      <c r="K159" s="26" t="s">
        <v>1823</v>
      </c>
      <c r="L159" s="26" t="s">
        <v>2354</v>
      </c>
      <c r="M159" s="26" t="s">
        <v>2355</v>
      </c>
      <c r="N159" s="26" t="s">
        <v>2356</v>
      </c>
      <c r="O159" s="26" t="s">
        <v>1446</v>
      </c>
      <c r="P159" s="26" t="s">
        <v>1747</v>
      </c>
      <c r="Q159" s="26" t="s">
        <v>1706</v>
      </c>
      <c r="R159" s="26" t="s">
        <v>1595</v>
      </c>
      <c r="S159" s="26" t="s">
        <v>2357</v>
      </c>
      <c r="T159" s="26" t="s">
        <v>1665</v>
      </c>
      <c r="U159" s="26" t="s">
        <v>1548</v>
      </c>
      <c r="V159" s="26" t="s">
        <v>2358</v>
      </c>
      <c r="W159" s="26" t="s">
        <v>1879</v>
      </c>
      <c r="X159" s="31"/>
    </row>
    <row r="160" spans="1:25">
      <c r="B160" s="19" t="s">
        <v>2282</v>
      </c>
      <c r="C160" s="19">
        <v>5</v>
      </c>
      <c r="D160" s="19">
        <v>4</v>
      </c>
      <c r="E160" s="19">
        <v>4</v>
      </c>
      <c r="F160" s="19">
        <v>4</v>
      </c>
      <c r="G160" s="19">
        <v>4</v>
      </c>
      <c r="H160" s="19">
        <v>4</v>
      </c>
      <c r="I160" s="19">
        <v>1</v>
      </c>
      <c r="J160" s="19">
        <v>4</v>
      </c>
      <c r="K160" s="19">
        <v>4</v>
      </c>
      <c r="L160" s="19">
        <v>4</v>
      </c>
      <c r="M160" s="19">
        <v>4</v>
      </c>
      <c r="N160" s="19">
        <v>4</v>
      </c>
      <c r="O160" s="19">
        <v>4</v>
      </c>
      <c r="P160" s="19">
        <v>4</v>
      </c>
      <c r="Q160" s="19">
        <v>4</v>
      </c>
      <c r="R160" s="19">
        <v>4</v>
      </c>
      <c r="S160" s="19">
        <v>4</v>
      </c>
      <c r="T160" s="19">
        <v>4</v>
      </c>
      <c r="U160" s="19">
        <v>4</v>
      </c>
      <c r="V160" s="19">
        <v>4</v>
      </c>
      <c r="W160" s="19">
        <v>4</v>
      </c>
      <c r="X160" s="19"/>
    </row>
    <row r="161" spans="1:25">
      <c r="B161" s="19" t="s">
        <v>2283</v>
      </c>
      <c r="C161" s="19">
        <v>15</v>
      </c>
      <c r="D161" s="19">
        <v>7</v>
      </c>
      <c r="E161" s="19">
        <v>14</v>
      </c>
      <c r="F161" s="19">
        <v>30</v>
      </c>
      <c r="G161" s="19">
        <v>30</v>
      </c>
      <c r="H161" s="19">
        <v>30</v>
      </c>
      <c r="I161" s="19">
        <v>30</v>
      </c>
      <c r="J161" s="19">
        <v>30</v>
      </c>
      <c r="K161" s="19">
        <v>14</v>
      </c>
      <c r="L161" s="19">
        <v>30</v>
      </c>
      <c r="M161" s="19">
        <v>30</v>
      </c>
      <c r="N161" s="19">
        <v>30</v>
      </c>
      <c r="O161" s="19">
        <v>20</v>
      </c>
      <c r="P161" s="19">
        <v>30</v>
      </c>
      <c r="Q161" s="19">
        <v>30</v>
      </c>
      <c r="R161" s="19">
        <v>30</v>
      </c>
      <c r="S161" s="19">
        <v>30</v>
      </c>
      <c r="T161" s="19">
        <v>30</v>
      </c>
      <c r="U161" s="19">
        <v>30</v>
      </c>
      <c r="V161" s="19">
        <v>30</v>
      </c>
      <c r="W161" s="19">
        <v>14</v>
      </c>
      <c r="X161" s="19"/>
    </row>
    <row r="162" spans="1:25">
      <c r="B162" s="19" t="s">
        <v>2284</v>
      </c>
      <c r="C162" s="19">
        <v>30</v>
      </c>
      <c r="D162" s="19">
        <v>30</v>
      </c>
      <c r="E162" s="19">
        <v>30</v>
      </c>
      <c r="F162" s="19">
        <v>30</v>
      </c>
      <c r="G162" s="19">
        <v>30</v>
      </c>
      <c r="H162" s="19">
        <v>100</v>
      </c>
      <c r="I162" s="19">
        <v>30</v>
      </c>
      <c r="J162" s="19">
        <v>30</v>
      </c>
      <c r="K162" s="19">
        <v>30</v>
      </c>
      <c r="L162" s="19">
        <v>30</v>
      </c>
      <c r="M162" s="19">
        <v>30</v>
      </c>
      <c r="N162" s="19">
        <v>30</v>
      </c>
      <c r="O162" s="19">
        <v>30</v>
      </c>
      <c r="P162" s="19">
        <v>30</v>
      </c>
      <c r="Q162" s="19">
        <v>30</v>
      </c>
      <c r="R162" s="19">
        <v>40</v>
      </c>
      <c r="S162" s="19">
        <v>60</v>
      </c>
      <c r="T162" s="19">
        <v>60</v>
      </c>
      <c r="U162" s="19">
        <v>30</v>
      </c>
      <c r="V162" s="19">
        <v>60</v>
      </c>
      <c r="W162" s="19">
        <v>30</v>
      </c>
      <c r="X162" s="19"/>
    </row>
    <row r="163" spans="1:25">
      <c r="B163" s="19" t="s">
        <v>2285</v>
      </c>
      <c r="C163" s="27">
        <v>30</v>
      </c>
      <c r="D163" s="27">
        <v>17</v>
      </c>
      <c r="E163" s="27">
        <v>30</v>
      </c>
      <c r="F163" s="27">
        <v>30</v>
      </c>
      <c r="G163" s="27">
        <v>30</v>
      </c>
      <c r="H163" s="27">
        <v>30</v>
      </c>
      <c r="I163" s="27">
        <v>30</v>
      </c>
      <c r="J163" s="27">
        <v>30</v>
      </c>
      <c r="K163" s="27">
        <v>30</v>
      </c>
      <c r="L163" s="27">
        <v>30</v>
      </c>
      <c r="M163" s="27">
        <v>30</v>
      </c>
      <c r="N163" s="27">
        <v>30</v>
      </c>
      <c r="O163" s="27">
        <v>30</v>
      </c>
      <c r="P163" s="27">
        <v>30</v>
      </c>
      <c r="Q163" s="27">
        <v>30</v>
      </c>
      <c r="R163" s="27">
        <v>35</v>
      </c>
      <c r="S163" s="27">
        <v>45</v>
      </c>
      <c r="T163" s="27">
        <v>45</v>
      </c>
      <c r="U163" s="27">
        <v>30</v>
      </c>
      <c r="V163" s="27">
        <v>30</v>
      </c>
      <c r="W163" s="27">
        <v>20</v>
      </c>
      <c r="X163" s="19"/>
    </row>
    <row r="168" spans="1:25">
      <c r="A168" s="25" t="s">
        <v>2123</v>
      </c>
    </row>
    <row r="169" spans="1:25">
      <c r="B169" s="26" t="s">
        <v>2276</v>
      </c>
      <c r="C169" s="26" t="s">
        <v>1371</v>
      </c>
      <c r="D169" s="26" t="s">
        <v>1685</v>
      </c>
      <c r="E169" s="26" t="s">
        <v>1412</v>
      </c>
      <c r="F169" s="26" t="s">
        <v>1631</v>
      </c>
      <c r="G169" s="26" t="s">
        <v>1688</v>
      </c>
      <c r="H169" s="26" t="s">
        <v>1755</v>
      </c>
      <c r="I169" s="26" t="s">
        <v>1673</v>
      </c>
      <c r="J169" s="26" t="s">
        <v>1691</v>
      </c>
      <c r="K169" s="26" t="s">
        <v>1474</v>
      </c>
      <c r="L169" s="26" t="s">
        <v>1823</v>
      </c>
      <c r="M169" s="26" t="s">
        <v>2354</v>
      </c>
      <c r="N169" s="26" t="s">
        <v>2355</v>
      </c>
      <c r="O169" s="26" t="s">
        <v>2356</v>
      </c>
      <c r="P169" s="26" t="s">
        <v>1446</v>
      </c>
      <c r="Q169" s="26" t="s">
        <v>1747</v>
      </c>
      <c r="R169" s="26" t="s">
        <v>1706</v>
      </c>
      <c r="S169" s="26" t="s">
        <v>1595</v>
      </c>
      <c r="T169" s="26" t="s">
        <v>2357</v>
      </c>
      <c r="U169" s="26" t="s">
        <v>1665</v>
      </c>
      <c r="V169" s="26" t="s">
        <v>1548</v>
      </c>
      <c r="W169" s="26" t="s">
        <v>2358</v>
      </c>
      <c r="X169" s="26" t="s">
        <v>1879</v>
      </c>
      <c r="Y169" s="19"/>
    </row>
    <row r="170" spans="1:25">
      <c r="B170" s="19" t="s">
        <v>2282</v>
      </c>
      <c r="C170" s="19">
        <v>4</v>
      </c>
      <c r="D170" s="19">
        <v>4</v>
      </c>
      <c r="E170" s="19">
        <v>4</v>
      </c>
      <c r="F170" s="19">
        <v>4</v>
      </c>
      <c r="G170" s="19">
        <v>4</v>
      </c>
      <c r="H170" s="19">
        <v>4</v>
      </c>
      <c r="I170" s="19">
        <v>4</v>
      </c>
      <c r="J170" s="19">
        <v>4</v>
      </c>
      <c r="K170" s="19">
        <v>4</v>
      </c>
      <c r="L170" s="19">
        <v>4</v>
      </c>
      <c r="M170" s="19">
        <v>4</v>
      </c>
      <c r="N170" s="19">
        <v>4</v>
      </c>
      <c r="O170" s="19">
        <v>4</v>
      </c>
      <c r="P170" s="19">
        <v>4</v>
      </c>
      <c r="Q170" s="19">
        <v>4</v>
      </c>
      <c r="R170" s="19">
        <v>4</v>
      </c>
      <c r="S170" s="19">
        <v>4</v>
      </c>
      <c r="T170" s="19">
        <v>4</v>
      </c>
      <c r="U170" s="19">
        <v>4</v>
      </c>
      <c r="V170" s="19">
        <v>4</v>
      </c>
      <c r="W170" s="19">
        <v>4</v>
      </c>
      <c r="X170" s="19">
        <v>4</v>
      </c>
      <c r="Y170" s="19"/>
    </row>
    <row r="171" spans="1:25">
      <c r="B171" s="19" t="s">
        <v>2283</v>
      </c>
      <c r="C171" s="19">
        <v>7</v>
      </c>
      <c r="D171" s="19">
        <v>1</v>
      </c>
      <c r="E171" s="19">
        <v>5</v>
      </c>
      <c r="F171" s="19">
        <v>10</v>
      </c>
      <c r="G171" s="19">
        <v>14</v>
      </c>
      <c r="H171" s="19">
        <v>7</v>
      </c>
      <c r="I171" s="19">
        <v>14</v>
      </c>
      <c r="J171" s="19">
        <v>5</v>
      </c>
      <c r="K171" s="19">
        <v>10</v>
      </c>
      <c r="L171" s="19">
        <v>3</v>
      </c>
      <c r="M171" s="19">
        <v>15</v>
      </c>
      <c r="N171" s="19">
        <v>14</v>
      </c>
      <c r="O171" s="19">
        <v>15</v>
      </c>
      <c r="P171" s="19">
        <v>10</v>
      </c>
      <c r="Q171" s="19">
        <v>14</v>
      </c>
      <c r="R171" s="19">
        <v>10</v>
      </c>
      <c r="S171" s="19">
        <v>7</v>
      </c>
      <c r="T171" s="19">
        <v>10</v>
      </c>
      <c r="U171" s="19">
        <v>5</v>
      </c>
      <c r="V171" s="19">
        <v>7</v>
      </c>
      <c r="W171" s="19">
        <v>14</v>
      </c>
      <c r="X171" s="19">
        <v>2</v>
      </c>
      <c r="Y171" s="19"/>
    </row>
    <row r="172" spans="1:25">
      <c r="B172" s="19" t="s">
        <v>2284</v>
      </c>
      <c r="C172" s="19">
        <v>25</v>
      </c>
      <c r="D172" s="19">
        <v>20</v>
      </c>
      <c r="E172" s="19">
        <v>15</v>
      </c>
      <c r="F172" s="19">
        <v>30</v>
      </c>
      <c r="G172" s="19">
        <v>25</v>
      </c>
      <c r="H172" s="19">
        <v>30</v>
      </c>
      <c r="I172" s="19">
        <v>25</v>
      </c>
      <c r="J172" s="19">
        <v>20</v>
      </c>
      <c r="K172" s="19">
        <v>25</v>
      </c>
      <c r="L172" s="19">
        <v>14</v>
      </c>
      <c r="M172" s="19">
        <v>30</v>
      </c>
      <c r="N172" s="19">
        <v>25</v>
      </c>
      <c r="O172" s="19">
        <v>30</v>
      </c>
      <c r="P172" s="19">
        <v>20</v>
      </c>
      <c r="Q172" s="19">
        <v>20</v>
      </c>
      <c r="R172" s="19">
        <v>30</v>
      </c>
      <c r="S172" s="19">
        <v>25</v>
      </c>
      <c r="T172" s="19">
        <v>15</v>
      </c>
      <c r="U172" s="19">
        <v>25</v>
      </c>
      <c r="V172" s="19">
        <v>30</v>
      </c>
      <c r="W172" s="19">
        <v>30</v>
      </c>
      <c r="X172" s="19">
        <v>30</v>
      </c>
      <c r="Y172" s="19"/>
    </row>
    <row r="173" spans="1:25">
      <c r="B173" s="19" t="s">
        <v>2285</v>
      </c>
      <c r="C173" s="29">
        <v>12.5</v>
      </c>
      <c r="D173" s="30">
        <v>7</v>
      </c>
      <c r="E173" s="29">
        <v>11</v>
      </c>
      <c r="F173" s="29">
        <v>22</v>
      </c>
      <c r="G173" s="29">
        <v>17.5</v>
      </c>
      <c r="H173" s="29">
        <v>14</v>
      </c>
      <c r="I173" s="35">
        <v>22.5</v>
      </c>
      <c r="J173" s="29">
        <v>14.5</v>
      </c>
      <c r="K173" s="29">
        <v>14.5</v>
      </c>
      <c r="L173" s="30">
        <v>6.5</v>
      </c>
      <c r="M173" s="28">
        <v>20</v>
      </c>
      <c r="N173" s="28">
        <v>20</v>
      </c>
      <c r="O173" s="28">
        <v>20</v>
      </c>
      <c r="P173" s="29">
        <v>14.5</v>
      </c>
      <c r="Q173" s="28">
        <v>17</v>
      </c>
      <c r="R173" s="28">
        <v>15</v>
      </c>
      <c r="S173" s="29">
        <v>14.5</v>
      </c>
      <c r="T173" s="29">
        <v>14.5</v>
      </c>
      <c r="U173" s="29">
        <v>17.5</v>
      </c>
      <c r="V173" s="29">
        <v>12</v>
      </c>
      <c r="W173" s="29">
        <v>14.5</v>
      </c>
      <c r="X173" s="29">
        <v>17.5</v>
      </c>
      <c r="Y173" s="19"/>
    </row>
    <row r="177" spans="1:23">
      <c r="A177" s="14" t="s">
        <v>2362</v>
      </c>
      <c r="B177" s="16"/>
      <c r="C177" s="17"/>
      <c r="D177" s="17"/>
      <c r="E177" s="17"/>
    </row>
    <row r="180" spans="1:23">
      <c r="A180" s="25" t="s">
        <v>2123</v>
      </c>
    </row>
    <row r="181" spans="1:23">
      <c r="B181" s="26" t="s">
        <v>2276</v>
      </c>
      <c r="C181" s="26" t="s">
        <v>2363</v>
      </c>
      <c r="D181" s="26" t="s">
        <v>2364</v>
      </c>
      <c r="E181" s="26" t="s">
        <v>2365</v>
      </c>
      <c r="F181" s="26" t="s">
        <v>2366</v>
      </c>
      <c r="G181" s="26" t="s">
        <v>2367</v>
      </c>
      <c r="H181" s="26" t="s">
        <v>2368</v>
      </c>
      <c r="I181" s="26" t="s">
        <v>2369</v>
      </c>
      <c r="J181" s="26" t="s">
        <v>2370</v>
      </c>
      <c r="K181" s="26" t="s">
        <v>2371</v>
      </c>
      <c r="L181" s="26" t="s">
        <v>2153</v>
      </c>
      <c r="M181" s="26" t="s">
        <v>2154</v>
      </c>
      <c r="N181" s="26" t="s">
        <v>2372</v>
      </c>
      <c r="O181" s="26" t="s">
        <v>2373</v>
      </c>
      <c r="P181" s="26" t="s">
        <v>2374</v>
      </c>
      <c r="Q181" s="26" t="s">
        <v>2375</v>
      </c>
      <c r="R181" s="26" t="s">
        <v>2376</v>
      </c>
      <c r="S181" s="26" t="s">
        <v>2377</v>
      </c>
      <c r="T181" s="26" t="s">
        <v>2174</v>
      </c>
      <c r="U181" s="26" t="s">
        <v>2378</v>
      </c>
      <c r="V181" s="26" t="s">
        <v>2379</v>
      </c>
      <c r="W181" s="26" t="s">
        <v>2180</v>
      </c>
    </row>
    <row r="182" spans="1:23">
      <c r="B182" s="19" t="s">
        <v>2282</v>
      </c>
      <c r="C182" s="19">
        <v>4</v>
      </c>
      <c r="D182" s="19">
        <v>4</v>
      </c>
      <c r="E182" s="19">
        <v>4</v>
      </c>
      <c r="F182" s="19">
        <v>4</v>
      </c>
      <c r="G182" s="19">
        <v>2</v>
      </c>
      <c r="H182" s="19">
        <v>4</v>
      </c>
      <c r="I182" s="19">
        <v>4</v>
      </c>
      <c r="J182" s="19">
        <v>4</v>
      </c>
      <c r="K182" s="19">
        <v>4</v>
      </c>
      <c r="L182" s="19">
        <v>4</v>
      </c>
      <c r="M182" s="19">
        <v>2</v>
      </c>
      <c r="N182" s="19">
        <v>4</v>
      </c>
      <c r="O182" s="19">
        <v>4</v>
      </c>
      <c r="P182" s="19">
        <v>4</v>
      </c>
      <c r="Q182" s="19">
        <v>4</v>
      </c>
      <c r="R182" s="19">
        <v>4</v>
      </c>
      <c r="S182" s="19">
        <v>4</v>
      </c>
      <c r="T182" s="19">
        <v>4</v>
      </c>
      <c r="U182" s="19">
        <v>4</v>
      </c>
      <c r="V182" s="19">
        <v>4</v>
      </c>
      <c r="W182" s="19">
        <v>4</v>
      </c>
    </row>
    <row r="183" spans="1:23">
      <c r="B183" s="19" t="s">
        <v>2283</v>
      </c>
      <c r="C183" s="19">
        <v>7</v>
      </c>
      <c r="D183" s="19">
        <v>14</v>
      </c>
      <c r="E183" s="19">
        <v>7</v>
      </c>
      <c r="F183" s="19">
        <v>7</v>
      </c>
      <c r="G183" s="19">
        <v>14</v>
      </c>
      <c r="H183" s="19">
        <v>7</v>
      </c>
      <c r="I183" s="19">
        <v>1</v>
      </c>
      <c r="J183" s="19">
        <v>1</v>
      </c>
      <c r="K183" s="19">
        <v>3</v>
      </c>
      <c r="L183" s="19">
        <v>7</v>
      </c>
      <c r="M183" s="19">
        <v>1</v>
      </c>
      <c r="N183" s="19">
        <v>7</v>
      </c>
      <c r="O183" s="19">
        <v>7</v>
      </c>
      <c r="P183" s="19">
        <v>7</v>
      </c>
      <c r="Q183" s="19">
        <v>5</v>
      </c>
      <c r="R183" s="19">
        <v>2</v>
      </c>
      <c r="S183" s="19">
        <v>1</v>
      </c>
      <c r="T183" s="19">
        <v>5</v>
      </c>
      <c r="U183" s="19">
        <v>5</v>
      </c>
      <c r="V183" s="19">
        <v>5</v>
      </c>
      <c r="W183" s="19">
        <v>7</v>
      </c>
    </row>
    <row r="184" spans="1:23">
      <c r="B184" s="19" t="s">
        <v>2284</v>
      </c>
      <c r="C184" s="19">
        <v>20</v>
      </c>
      <c r="D184" s="19">
        <v>25</v>
      </c>
      <c r="E184" s="19">
        <v>16</v>
      </c>
      <c r="F184" s="19">
        <v>20</v>
      </c>
      <c r="G184" s="19">
        <v>103</v>
      </c>
      <c r="H184" s="19">
        <v>14</v>
      </c>
      <c r="I184" s="19">
        <v>1</v>
      </c>
      <c r="J184" s="19">
        <v>1</v>
      </c>
      <c r="K184" s="19">
        <v>3</v>
      </c>
      <c r="L184" s="19">
        <v>20</v>
      </c>
      <c r="M184" s="19">
        <v>2</v>
      </c>
      <c r="N184" s="19">
        <v>15</v>
      </c>
      <c r="O184" s="19">
        <v>14</v>
      </c>
      <c r="P184" s="19">
        <v>15</v>
      </c>
      <c r="Q184" s="19">
        <v>15</v>
      </c>
      <c r="R184" s="19">
        <v>10</v>
      </c>
      <c r="S184" s="19">
        <v>2</v>
      </c>
      <c r="T184" s="19">
        <v>7</v>
      </c>
      <c r="U184" s="19">
        <v>17</v>
      </c>
      <c r="V184" s="19">
        <v>20</v>
      </c>
      <c r="W184" s="19">
        <v>20</v>
      </c>
    </row>
    <row r="185" spans="1:23">
      <c r="B185" s="19" t="s">
        <v>2285</v>
      </c>
      <c r="C185" s="29">
        <v>17.5</v>
      </c>
      <c r="D185" s="29">
        <v>14.5</v>
      </c>
      <c r="E185" s="29">
        <v>14.5</v>
      </c>
      <c r="F185" s="29">
        <v>15</v>
      </c>
      <c r="G185" s="35">
        <v>58.5</v>
      </c>
      <c r="H185" s="29">
        <v>12</v>
      </c>
      <c r="I185" s="36">
        <v>1</v>
      </c>
      <c r="J185" s="36">
        <v>1</v>
      </c>
      <c r="K185" s="36">
        <v>3</v>
      </c>
      <c r="L185" s="29">
        <v>12</v>
      </c>
      <c r="M185" s="36">
        <v>1.5</v>
      </c>
      <c r="N185" s="29">
        <v>9.5</v>
      </c>
      <c r="O185" s="29">
        <v>10</v>
      </c>
      <c r="P185" s="29">
        <v>12.5</v>
      </c>
      <c r="Q185" s="37">
        <v>7</v>
      </c>
      <c r="R185" s="37">
        <v>3.5</v>
      </c>
      <c r="S185" s="36">
        <v>2</v>
      </c>
      <c r="T185" s="37">
        <v>7</v>
      </c>
      <c r="U185" s="37">
        <v>8.5</v>
      </c>
      <c r="V185" s="29">
        <v>11</v>
      </c>
      <c r="W185" s="29">
        <v>14</v>
      </c>
    </row>
    <row r="189" spans="1:23" ht="23.1" customHeight="1">
      <c r="A189" s="308" t="s">
        <v>2380</v>
      </c>
      <c r="B189" s="308"/>
      <c r="C189" s="308"/>
      <c r="D189" s="308"/>
      <c r="E189" s="308"/>
      <c r="F189" s="308"/>
      <c r="G189" s="308"/>
      <c r="H189" s="308"/>
      <c r="I189" s="308"/>
      <c r="J189" s="308"/>
    </row>
    <row r="193" spans="1:4">
      <c r="A193" s="26" t="s">
        <v>2381</v>
      </c>
      <c r="B193" s="26" t="s">
        <v>2382</v>
      </c>
      <c r="C193" s="26" t="s">
        <v>2383</v>
      </c>
    </row>
    <row r="194" spans="1:4">
      <c r="A194" s="19" t="s">
        <v>2119</v>
      </c>
      <c r="B194" s="19" t="s">
        <v>1294</v>
      </c>
      <c r="C194" s="19">
        <v>2</v>
      </c>
      <c r="D194" s="200"/>
    </row>
    <row r="195" spans="1:4">
      <c r="A195" s="19" t="s">
        <v>2118</v>
      </c>
      <c r="B195" s="19" t="s">
        <v>1294</v>
      </c>
      <c r="C195" s="19">
        <v>4</v>
      </c>
      <c r="D195" s="200"/>
    </row>
    <row r="196" spans="1:4">
      <c r="A196" s="19" t="s">
        <v>2384</v>
      </c>
      <c r="B196" s="19" t="s">
        <v>1294</v>
      </c>
      <c r="C196" s="19">
        <v>13</v>
      </c>
      <c r="D196" s="200"/>
    </row>
    <row r="197" spans="1:4">
      <c r="A197" s="19" t="s">
        <v>2117</v>
      </c>
      <c r="B197" s="19" t="s">
        <v>1294</v>
      </c>
      <c r="C197" s="19">
        <v>5</v>
      </c>
      <c r="D197" s="200"/>
    </row>
    <row r="198" spans="1:4">
      <c r="A198" s="19" t="s">
        <v>2116</v>
      </c>
      <c r="B198" s="19" t="s">
        <v>1294</v>
      </c>
      <c r="C198" s="19">
        <v>5</v>
      </c>
      <c r="D198" s="200"/>
    </row>
    <row r="226" spans="1:18">
      <c r="A226" s="153" t="s">
        <v>2385</v>
      </c>
      <c r="B226" s="128"/>
      <c r="C226" s="128"/>
      <c r="D226" s="128"/>
      <c r="E226" s="128"/>
      <c r="F226" s="128"/>
      <c r="G226" s="128"/>
      <c r="H226" s="128"/>
      <c r="I226" s="128"/>
      <c r="J226" s="128"/>
      <c r="K226" s="129"/>
      <c r="L226" s="129"/>
      <c r="M226" s="23"/>
      <c r="N226" s="24"/>
      <c r="O226" s="24"/>
      <c r="P226" s="23"/>
      <c r="Q226" s="23"/>
      <c r="R226" s="23"/>
    </row>
    <row r="231" spans="1:18">
      <c r="A231" s="153" t="s">
        <v>2386</v>
      </c>
      <c r="B231" s="128"/>
      <c r="C231" s="128"/>
      <c r="D231" s="128"/>
      <c r="E231" s="128"/>
      <c r="F231" s="128"/>
      <c r="G231" s="128"/>
      <c r="H231" s="128"/>
      <c r="I231" s="128"/>
      <c r="J231" s="128"/>
      <c r="K231" s="129"/>
      <c r="L231" s="129"/>
      <c r="M231" s="23"/>
      <c r="N231" s="24"/>
      <c r="O231" s="24"/>
      <c r="P231" s="23"/>
      <c r="Q231" s="23"/>
      <c r="R231" s="23"/>
    </row>
    <row r="234" spans="1:18">
      <c r="A234" s="191" t="s">
        <v>2362</v>
      </c>
      <c r="C234" s="128"/>
      <c r="D234" s="128"/>
      <c r="E234" s="128"/>
    </row>
    <row r="240" spans="1:18">
      <c r="A240" s="38"/>
    </row>
    <row r="241" spans="1:18">
      <c r="A241" s="38"/>
    </row>
    <row r="242" spans="1:18">
      <c r="A242" s="38"/>
    </row>
    <row r="243" spans="1:18">
      <c r="A243" s="38"/>
    </row>
    <row r="244" spans="1:18">
      <c r="A244" s="38"/>
    </row>
    <row r="245" spans="1:18">
      <c r="A245" s="38"/>
    </row>
    <row r="246" spans="1:18">
      <c r="A246" s="38"/>
    </row>
    <row r="249" spans="1:18">
      <c r="A249" s="153" t="s">
        <v>2387</v>
      </c>
      <c r="B249" s="128"/>
      <c r="C249" s="128"/>
      <c r="D249" s="128"/>
      <c r="E249" s="128"/>
      <c r="F249" s="128"/>
      <c r="G249" s="128"/>
      <c r="H249" s="128"/>
      <c r="I249" s="128"/>
      <c r="J249" s="128"/>
      <c r="K249" s="129"/>
      <c r="L249" s="129"/>
      <c r="M249" s="23"/>
      <c r="N249" s="24"/>
      <c r="O249" s="24"/>
      <c r="P249" s="23"/>
      <c r="Q249" s="23"/>
      <c r="R249" s="23"/>
    </row>
    <row r="252" spans="1:18">
      <c r="A252" s="191" t="s">
        <v>2388</v>
      </c>
      <c r="B252" s="191"/>
      <c r="C252" s="191"/>
      <c r="D252" s="191"/>
      <c r="E252" s="191"/>
      <c r="F252" s="191"/>
      <c r="G252" s="191"/>
      <c r="H252" s="191"/>
    </row>
  </sheetData>
  <mergeCells count="1">
    <mergeCell ref="A189:J189"/>
  </mergeCells>
  <conditionalFormatting sqref="C6:C36">
    <cfRule type="dataBar" priority="13">
      <dataBar>
        <cfvo type="min"/>
        <cfvo type="max"/>
        <color rgb="FFFF555A"/>
      </dataBar>
      <extLst>
        <ext xmlns:x14="http://schemas.microsoft.com/office/spreadsheetml/2009/9/main" uri="{B025F937-C7B1-47D3-B67F-A62EFF666E3E}">
          <x14:id>{F445BD7F-5B38-4EC8-827F-7548CB0F2178}</x14:id>
        </ext>
      </extLst>
    </cfRule>
  </conditionalFormatting>
  <conditionalFormatting sqref="C42:C45 C47:C72">
    <cfRule type="dataBar" priority="1">
      <dataBar>
        <cfvo type="min"/>
        <cfvo type="max"/>
        <color rgb="FFFF555A"/>
      </dataBar>
      <extLst>
        <ext xmlns:x14="http://schemas.microsoft.com/office/spreadsheetml/2009/9/main" uri="{B025F937-C7B1-47D3-B67F-A62EFF666E3E}">
          <x14:id>{023BF660-5D69-4C6C-BFC4-6909AFAD1B4F}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445BD7F-5B38-4EC8-827F-7548CB0F2178}">
            <x14:dataBar minLength="0" maxLength="100" gradient="0">
              <x14:cfvo type="autoMin"/>
              <x14:cfvo type="autoMax"/>
              <x14:negativeFillColor rgb="FFFF0000"/>
              <x14:axisColor rgb="FF000000"/>
            </x14:dataBar>
          </x14:cfRule>
          <xm:sqref>C6:C36</xm:sqref>
        </x14:conditionalFormatting>
        <x14:conditionalFormatting xmlns:xm="http://schemas.microsoft.com/office/excel/2006/main">
          <x14:cfRule type="dataBar" id="{023BF660-5D69-4C6C-BFC4-6909AFAD1B4F}">
            <x14:dataBar minLength="0" maxLength="100" gradient="0">
              <x14:cfvo type="autoMin"/>
              <x14:cfvo type="autoMax"/>
              <x14:negativeFillColor rgb="FFFF0000"/>
              <x14:axisColor rgb="FF000000"/>
            </x14:dataBar>
          </x14:cfRule>
          <xm:sqref>C42:C45 C47:C72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104"/>
  <sheetViews>
    <sheetView topLeftCell="A38" zoomScale="80" zoomScaleNormal="80" workbookViewId="0">
      <selection activeCell="C68" sqref="C68"/>
    </sheetView>
  </sheetViews>
  <sheetFormatPr defaultColWidth="11.42578125" defaultRowHeight="17.45"/>
  <cols>
    <col min="1" max="1" width="25.140625" style="18" bestFit="1" customWidth="1"/>
    <col min="2" max="2" width="67.5703125" style="18" bestFit="1" customWidth="1"/>
    <col min="3" max="3" width="77.85546875" style="18" bestFit="1" customWidth="1"/>
    <col min="4" max="4" width="66.85546875" style="18" bestFit="1" customWidth="1"/>
    <col min="5" max="5" width="60.5703125" style="18" bestFit="1" customWidth="1"/>
    <col min="6" max="6" width="63.5703125" style="18" bestFit="1" customWidth="1"/>
    <col min="7" max="7" width="59.140625" style="18" bestFit="1" customWidth="1"/>
    <col min="8" max="8" width="56.5703125" style="18" bestFit="1" customWidth="1"/>
    <col min="9" max="9" width="55.42578125" style="18" customWidth="1"/>
    <col min="10" max="10" width="15.28515625" style="18" bestFit="1" customWidth="1"/>
    <col min="11" max="11" width="20.5703125" style="18" bestFit="1" customWidth="1"/>
    <col min="12" max="12" width="12.28515625" style="18" bestFit="1" customWidth="1"/>
    <col min="13" max="20" width="20.5703125" style="18" bestFit="1" customWidth="1"/>
    <col min="21" max="21" width="13.140625" style="18" bestFit="1" customWidth="1"/>
    <col min="22" max="24" width="20.5703125" style="18" bestFit="1" customWidth="1"/>
    <col min="25" max="25" width="8.85546875" style="18" bestFit="1" customWidth="1"/>
    <col min="26" max="27" width="20.5703125" style="18" bestFit="1" customWidth="1"/>
    <col min="28" max="28" width="12.42578125" style="18" bestFit="1" customWidth="1"/>
    <col min="29" max="30" width="12.28515625" style="18" bestFit="1" customWidth="1"/>
    <col min="31" max="16384" width="11.42578125" style="18"/>
  </cols>
  <sheetData>
    <row r="3" spans="1:18">
      <c r="A3" s="152" t="s">
        <v>2389</v>
      </c>
      <c r="B3" s="17"/>
      <c r="C3" s="17"/>
      <c r="D3" s="17"/>
      <c r="E3" s="17"/>
      <c r="F3" s="128"/>
      <c r="G3" s="128"/>
      <c r="H3" s="128"/>
      <c r="I3" s="128"/>
      <c r="J3" s="128"/>
      <c r="K3" s="129"/>
      <c r="L3" s="129"/>
      <c r="M3" s="23"/>
      <c r="N3" s="24"/>
      <c r="O3" s="24"/>
      <c r="P3" s="23"/>
      <c r="Q3" s="23"/>
      <c r="R3" s="23"/>
    </row>
    <row r="7" spans="1:18" customFormat="1" ht="14.45">
      <c r="A7" s="193" t="s">
        <v>2390</v>
      </c>
      <c r="B7" t="s">
        <v>2391</v>
      </c>
    </row>
    <row r="8" spans="1:18" customFormat="1" ht="14.45">
      <c r="A8" s="1" t="s">
        <v>1485</v>
      </c>
      <c r="B8">
        <v>50</v>
      </c>
      <c r="C8" s="194"/>
    </row>
    <row r="9" spans="1:18" customFormat="1" ht="14.45">
      <c r="A9" s="1" t="s">
        <v>1295</v>
      </c>
      <c r="B9">
        <v>94</v>
      </c>
      <c r="C9" s="194"/>
    </row>
    <row r="10" spans="1:18" customFormat="1" ht="14.45">
      <c r="A10" s="1" t="s">
        <v>1302</v>
      </c>
      <c r="B10">
        <v>4</v>
      </c>
      <c r="C10" s="194"/>
    </row>
    <row r="11" spans="1:18" customFormat="1" ht="14.45">
      <c r="A11" s="1" t="s">
        <v>1560</v>
      </c>
      <c r="B11">
        <v>2</v>
      </c>
      <c r="C11" s="194"/>
    </row>
    <row r="12" spans="1:18" customFormat="1" ht="14.45">
      <c r="A12" s="1" t="s">
        <v>2392</v>
      </c>
      <c r="B12">
        <v>150</v>
      </c>
    </row>
    <row r="13" spans="1:18" customFormat="1" ht="14.45"/>
    <row r="14" spans="1:18" customFormat="1" ht="14.45"/>
    <row r="18" spans="1:18">
      <c r="A18" s="152" t="s">
        <v>2393</v>
      </c>
      <c r="B18" s="17"/>
      <c r="C18" s="17"/>
      <c r="D18" s="17"/>
      <c r="E18" s="17"/>
      <c r="F18" s="128"/>
      <c r="G18" s="128"/>
      <c r="H18" s="128"/>
      <c r="I18" s="128"/>
      <c r="J18" s="128"/>
      <c r="K18" s="129"/>
      <c r="L18" s="129"/>
      <c r="M18" s="23"/>
      <c r="N18" s="24"/>
      <c r="O18" s="24"/>
      <c r="P18" s="23"/>
      <c r="Q18" s="23"/>
      <c r="R18" s="23"/>
    </row>
    <row r="19" spans="1:18">
      <c r="A19" s="18" t="s">
        <v>2394</v>
      </c>
    </row>
    <row r="21" spans="1:18">
      <c r="A21" s="309" t="s">
        <v>2390</v>
      </c>
      <c r="B21" s="18" t="s">
        <v>2395</v>
      </c>
      <c r="C21" s="18" t="s">
        <v>2396</v>
      </c>
      <c r="D21" s="18" t="s">
        <v>2397</v>
      </c>
      <c r="E21" s="18" t="s">
        <v>2398</v>
      </c>
      <c r="F21" s="18" t="s">
        <v>2399</v>
      </c>
      <c r="G21" s="18" t="s">
        <v>2400</v>
      </c>
      <c r="H21" s="18" t="s">
        <v>2401</v>
      </c>
      <c r="I21" s="18" t="s">
        <v>2402</v>
      </c>
    </row>
    <row r="22" spans="1:18">
      <c r="A22" s="38" t="s">
        <v>1780</v>
      </c>
      <c r="B22" s="18">
        <v>2</v>
      </c>
      <c r="C22" s="18">
        <v>0</v>
      </c>
      <c r="D22" s="18">
        <v>4</v>
      </c>
      <c r="E22" s="18">
        <v>0</v>
      </c>
      <c r="F22" s="18">
        <v>0</v>
      </c>
      <c r="G22" s="18">
        <v>0</v>
      </c>
      <c r="H22" s="18">
        <v>0</v>
      </c>
      <c r="I22" s="18">
        <v>0</v>
      </c>
    </row>
    <row r="23" spans="1:18">
      <c r="A23" s="38" t="s">
        <v>2030</v>
      </c>
      <c r="B23" s="18">
        <v>14</v>
      </c>
      <c r="C23" s="18">
        <v>0</v>
      </c>
      <c r="D23" s="18">
        <v>7</v>
      </c>
      <c r="E23" s="18">
        <v>0</v>
      </c>
      <c r="F23" s="18">
        <v>0</v>
      </c>
      <c r="G23" s="18">
        <v>0</v>
      </c>
      <c r="H23" s="18">
        <v>0</v>
      </c>
      <c r="I23" s="18">
        <v>0</v>
      </c>
    </row>
    <row r="24" spans="1:18">
      <c r="A24" s="38" t="s">
        <v>2008</v>
      </c>
      <c r="B24" s="18">
        <v>0</v>
      </c>
      <c r="C24" s="18">
        <v>0</v>
      </c>
      <c r="D24" s="18">
        <v>2</v>
      </c>
      <c r="E24" s="18">
        <v>4</v>
      </c>
      <c r="F24" s="18">
        <v>0</v>
      </c>
      <c r="G24" s="18">
        <v>0</v>
      </c>
      <c r="H24" s="18">
        <v>0</v>
      </c>
      <c r="I24" s="18">
        <v>0</v>
      </c>
    </row>
    <row r="25" spans="1:18">
      <c r="A25" s="38" t="s">
        <v>1368</v>
      </c>
      <c r="B25" s="18">
        <v>24</v>
      </c>
      <c r="C25" s="18">
        <v>0</v>
      </c>
      <c r="D25" s="18">
        <v>3</v>
      </c>
      <c r="E25" s="18">
        <v>37</v>
      </c>
      <c r="F25" s="18">
        <v>0</v>
      </c>
      <c r="G25" s="18">
        <v>8</v>
      </c>
      <c r="H25" s="18">
        <v>0</v>
      </c>
      <c r="I25" s="18">
        <v>0</v>
      </c>
    </row>
    <row r="26" spans="1:18">
      <c r="A26" s="38" t="s">
        <v>1622</v>
      </c>
      <c r="B26" s="18">
        <v>1</v>
      </c>
      <c r="C26" s="18">
        <v>0</v>
      </c>
      <c r="D26" s="18">
        <v>9</v>
      </c>
      <c r="E26" s="18">
        <v>3</v>
      </c>
      <c r="F26" s="18">
        <v>0</v>
      </c>
      <c r="G26" s="18">
        <v>0</v>
      </c>
      <c r="H26" s="18">
        <v>0</v>
      </c>
      <c r="I26" s="18">
        <v>0</v>
      </c>
    </row>
    <row r="27" spans="1:18">
      <c r="A27" s="38" t="s">
        <v>1557</v>
      </c>
      <c r="B27" s="18">
        <v>3</v>
      </c>
      <c r="C27" s="18">
        <v>0</v>
      </c>
      <c r="D27" s="18">
        <v>3</v>
      </c>
      <c r="E27" s="18">
        <v>4</v>
      </c>
      <c r="F27" s="18">
        <v>0</v>
      </c>
      <c r="G27" s="18">
        <v>4</v>
      </c>
      <c r="H27" s="18">
        <v>4</v>
      </c>
      <c r="I27" s="18">
        <v>0</v>
      </c>
    </row>
    <row r="28" spans="1:18">
      <c r="A28" s="38" t="s">
        <v>1460</v>
      </c>
      <c r="B28" s="18">
        <v>0</v>
      </c>
      <c r="C28" s="18">
        <v>0</v>
      </c>
      <c r="D28" s="18">
        <v>4</v>
      </c>
      <c r="E28" s="18">
        <v>3</v>
      </c>
      <c r="F28" s="18">
        <v>0</v>
      </c>
      <c r="G28" s="18">
        <v>0</v>
      </c>
      <c r="H28" s="18">
        <v>0</v>
      </c>
      <c r="I28" s="18">
        <v>0</v>
      </c>
    </row>
    <row r="29" spans="1:18">
      <c r="A29" s="38" t="s">
        <v>1821</v>
      </c>
      <c r="B29" s="18">
        <v>2</v>
      </c>
      <c r="C29" s="18">
        <v>0</v>
      </c>
      <c r="D29" s="18">
        <v>21</v>
      </c>
      <c r="E29" s="18">
        <v>15</v>
      </c>
      <c r="F29" s="18">
        <v>0</v>
      </c>
      <c r="G29" s="18">
        <v>3</v>
      </c>
      <c r="H29" s="18">
        <v>0</v>
      </c>
      <c r="I29" s="18">
        <v>0</v>
      </c>
    </row>
    <row r="30" spans="1:18">
      <c r="A30" s="38" t="s">
        <v>1290</v>
      </c>
      <c r="B30" s="18">
        <v>1</v>
      </c>
      <c r="C30" s="18">
        <v>0</v>
      </c>
      <c r="D30" s="18">
        <v>0</v>
      </c>
      <c r="E30" s="18">
        <v>0</v>
      </c>
      <c r="F30" s="18">
        <v>0</v>
      </c>
      <c r="G30" s="18">
        <v>10</v>
      </c>
      <c r="H30" s="18">
        <v>0</v>
      </c>
      <c r="I30" s="18">
        <v>0</v>
      </c>
    </row>
    <row r="31" spans="1:18">
      <c r="A31" s="38" t="s">
        <v>1896</v>
      </c>
      <c r="B31" s="18">
        <v>0</v>
      </c>
      <c r="C31" s="18">
        <v>0</v>
      </c>
      <c r="D31" s="18">
        <v>20</v>
      </c>
      <c r="E31" s="18">
        <v>19</v>
      </c>
      <c r="F31" s="18">
        <v>0</v>
      </c>
      <c r="G31" s="18">
        <v>0</v>
      </c>
      <c r="H31" s="18">
        <v>0</v>
      </c>
      <c r="I31" s="18">
        <v>0</v>
      </c>
    </row>
    <row r="32" spans="1:18">
      <c r="A32" s="38" t="s">
        <v>2392</v>
      </c>
      <c r="B32" s="18">
        <v>47</v>
      </c>
      <c r="C32" s="18">
        <v>0</v>
      </c>
      <c r="D32" s="18">
        <v>73</v>
      </c>
      <c r="E32" s="18">
        <v>85</v>
      </c>
      <c r="F32" s="18">
        <v>0</v>
      </c>
      <c r="G32" s="18">
        <v>25</v>
      </c>
      <c r="H32" s="18">
        <v>4</v>
      </c>
      <c r="I32" s="18">
        <v>0</v>
      </c>
    </row>
    <row r="36" spans="1:18">
      <c r="A36" s="152" t="s">
        <v>2403</v>
      </c>
      <c r="B36" s="17"/>
      <c r="C36" s="17"/>
      <c r="D36" s="17"/>
      <c r="E36" s="17"/>
      <c r="F36" s="128"/>
      <c r="G36" s="128"/>
      <c r="H36" s="128"/>
      <c r="I36" s="128"/>
      <c r="J36" s="128"/>
      <c r="K36" s="129"/>
      <c r="L36" s="129"/>
      <c r="M36" s="23"/>
      <c r="N36" s="24"/>
      <c r="O36" s="24"/>
      <c r="P36" s="23"/>
      <c r="Q36" s="23"/>
      <c r="R36" s="23"/>
    </row>
    <row r="39" spans="1:18">
      <c r="A39" s="25" t="s">
        <v>2313</v>
      </c>
    </row>
    <row r="40" spans="1:18">
      <c r="B40" s="19" t="s">
        <v>2404</v>
      </c>
      <c r="C40" s="32" t="s">
        <v>2405</v>
      </c>
      <c r="D40" s="32" t="s">
        <v>2406</v>
      </c>
      <c r="E40" s="32" t="s">
        <v>2407</v>
      </c>
      <c r="F40" s="32" t="s">
        <v>2408</v>
      </c>
      <c r="G40" s="32" t="s">
        <v>2409</v>
      </c>
      <c r="H40" s="32" t="s">
        <v>2410</v>
      </c>
      <c r="I40" s="32" t="s">
        <v>2411</v>
      </c>
    </row>
    <row r="41" spans="1:18">
      <c r="B41" s="19" t="s">
        <v>2412</v>
      </c>
      <c r="C41" s="19">
        <v>18</v>
      </c>
      <c r="D41" s="19">
        <v>18</v>
      </c>
      <c r="E41" s="19">
        <v>18</v>
      </c>
      <c r="F41" s="19">
        <v>18</v>
      </c>
      <c r="G41" s="19">
        <v>18</v>
      </c>
      <c r="H41" s="19">
        <v>18</v>
      </c>
      <c r="I41" s="19">
        <v>18</v>
      </c>
    </row>
    <row r="45" spans="1:18">
      <c r="A45" s="25" t="s">
        <v>2286</v>
      </c>
    </row>
    <row r="46" spans="1:18">
      <c r="B46" s="19" t="s">
        <v>2404</v>
      </c>
      <c r="C46" s="32" t="s">
        <v>2405</v>
      </c>
      <c r="D46" s="32" t="s">
        <v>2406</v>
      </c>
      <c r="E46" s="32" t="s">
        <v>2407</v>
      </c>
      <c r="F46" s="32" t="s">
        <v>2408</v>
      </c>
      <c r="G46" s="32" t="s">
        <v>2409</v>
      </c>
      <c r="H46" s="32" t="s">
        <v>2410</v>
      </c>
      <c r="I46" s="32" t="s">
        <v>2411</v>
      </c>
    </row>
    <row r="47" spans="1:18">
      <c r="B47" s="19" t="s">
        <v>2412</v>
      </c>
      <c r="C47" s="19">
        <v>4</v>
      </c>
      <c r="D47" s="19">
        <v>4</v>
      </c>
      <c r="E47" s="19">
        <v>4</v>
      </c>
      <c r="F47" s="19">
        <v>4</v>
      </c>
      <c r="G47" s="19">
        <v>4</v>
      </c>
      <c r="H47" s="19">
        <v>4</v>
      </c>
      <c r="I47" s="19">
        <v>4</v>
      </c>
    </row>
    <row r="52" spans="1:18">
      <c r="A52" s="25" t="s">
        <v>2359</v>
      </c>
    </row>
    <row r="53" spans="1:18">
      <c r="A53" s="153"/>
      <c r="B53" s="19" t="s">
        <v>2404</v>
      </c>
      <c r="C53" s="32" t="s">
        <v>2405</v>
      </c>
      <c r="D53" s="34" t="s">
        <v>2406</v>
      </c>
      <c r="E53" s="34" t="s">
        <v>2407</v>
      </c>
      <c r="F53" s="33" t="s">
        <v>2408</v>
      </c>
      <c r="G53" s="33" t="s">
        <v>2409</v>
      </c>
      <c r="H53" s="33" t="s">
        <v>2410</v>
      </c>
      <c r="I53" s="33" t="s">
        <v>2411</v>
      </c>
      <c r="L53" s="129"/>
      <c r="M53" s="23"/>
      <c r="N53" s="24"/>
      <c r="O53" s="24"/>
      <c r="P53" s="23"/>
      <c r="Q53" s="23"/>
      <c r="R53" s="23"/>
    </row>
    <row r="54" spans="1:18">
      <c r="B54" s="19" t="s">
        <v>2412</v>
      </c>
      <c r="C54" s="19">
        <v>12</v>
      </c>
      <c r="D54" s="19">
        <v>31</v>
      </c>
      <c r="E54" s="19">
        <v>31</v>
      </c>
      <c r="F54" s="19">
        <v>43</v>
      </c>
      <c r="G54" s="19">
        <v>43</v>
      </c>
      <c r="H54" s="19">
        <v>43</v>
      </c>
      <c r="I54" s="19">
        <v>42</v>
      </c>
    </row>
    <row r="58" spans="1:18">
      <c r="A58" s="25" t="s">
        <v>2360</v>
      </c>
    </row>
    <row r="59" spans="1:18">
      <c r="B59" s="19" t="s">
        <v>2404</v>
      </c>
      <c r="C59" s="33" t="s">
        <v>2405</v>
      </c>
      <c r="D59" s="33" t="s">
        <v>2406</v>
      </c>
      <c r="E59" s="33" t="s">
        <v>2407</v>
      </c>
      <c r="F59" s="32" t="s">
        <v>2408</v>
      </c>
      <c r="G59" s="32" t="s">
        <v>2409</v>
      </c>
      <c r="H59" s="33" t="s">
        <v>2410</v>
      </c>
      <c r="I59" s="33" t="s">
        <v>2411</v>
      </c>
    </row>
    <row r="60" spans="1:18">
      <c r="B60" s="19" t="s">
        <v>2412</v>
      </c>
      <c r="C60" s="19">
        <v>13</v>
      </c>
      <c r="D60" s="19">
        <v>13</v>
      </c>
      <c r="E60" s="19">
        <v>13</v>
      </c>
      <c r="F60" s="19">
        <v>7</v>
      </c>
      <c r="G60" s="19">
        <v>7</v>
      </c>
      <c r="H60" s="19">
        <v>13</v>
      </c>
      <c r="I60" s="19">
        <v>12</v>
      </c>
    </row>
    <row r="65" spans="1:9">
      <c r="A65" s="25" t="s">
        <v>2120</v>
      </c>
    </row>
    <row r="66" spans="1:9">
      <c r="B66" s="19" t="s">
        <v>2404</v>
      </c>
      <c r="C66" s="32" t="s">
        <v>2405</v>
      </c>
      <c r="D66" s="32" t="s">
        <v>2406</v>
      </c>
      <c r="E66" s="32" t="s">
        <v>2407</v>
      </c>
      <c r="F66" s="32" t="s">
        <v>2408</v>
      </c>
      <c r="G66" s="32" t="s">
        <v>2409</v>
      </c>
      <c r="H66" s="32" t="s">
        <v>2410</v>
      </c>
      <c r="I66" s="32" t="s">
        <v>2411</v>
      </c>
    </row>
    <row r="67" spans="1:9">
      <c r="B67" s="19" t="s">
        <v>2412</v>
      </c>
      <c r="C67" s="19">
        <v>3</v>
      </c>
      <c r="D67" s="19">
        <v>4</v>
      </c>
      <c r="E67" s="19">
        <v>4</v>
      </c>
      <c r="F67" s="19">
        <v>3</v>
      </c>
      <c r="G67" s="19">
        <v>3</v>
      </c>
      <c r="H67" s="19">
        <v>4</v>
      </c>
      <c r="I67" s="19">
        <v>4</v>
      </c>
    </row>
    <row r="72" spans="1:9">
      <c r="A72" s="25" t="s">
        <v>2361</v>
      </c>
    </row>
    <row r="73" spans="1:9">
      <c r="B73" s="19" t="s">
        <v>2404</v>
      </c>
      <c r="C73" s="32" t="s">
        <v>2405</v>
      </c>
      <c r="D73" s="32" t="s">
        <v>2406</v>
      </c>
      <c r="E73" s="32" t="s">
        <v>2407</v>
      </c>
      <c r="F73" s="34" t="s">
        <v>2408</v>
      </c>
      <c r="G73" s="34" t="s">
        <v>2409</v>
      </c>
      <c r="H73" s="34" t="s">
        <v>2410</v>
      </c>
      <c r="I73" s="34" t="s">
        <v>2411</v>
      </c>
    </row>
    <row r="74" spans="1:9">
      <c r="B74" s="19" t="s">
        <v>2412</v>
      </c>
      <c r="C74" s="19">
        <v>2</v>
      </c>
      <c r="D74" s="19">
        <v>2</v>
      </c>
      <c r="E74" s="19">
        <v>2</v>
      </c>
      <c r="F74" s="19">
        <v>4</v>
      </c>
      <c r="G74" s="19">
        <v>4</v>
      </c>
      <c r="H74" s="19">
        <v>4</v>
      </c>
      <c r="I74" s="19">
        <v>4</v>
      </c>
    </row>
    <row r="79" spans="1:9">
      <c r="A79" s="25" t="s">
        <v>2288</v>
      </c>
    </row>
    <row r="80" spans="1:9">
      <c r="B80" s="19" t="s">
        <v>2404</v>
      </c>
      <c r="C80" s="34" t="s">
        <v>2405</v>
      </c>
      <c r="D80" s="34" t="s">
        <v>2406</v>
      </c>
      <c r="E80" s="34" t="s">
        <v>2407</v>
      </c>
      <c r="F80" s="34" t="s">
        <v>2408</v>
      </c>
      <c r="G80" s="34" t="s">
        <v>2409</v>
      </c>
      <c r="H80" s="34" t="s">
        <v>2410</v>
      </c>
      <c r="I80" s="34" t="s">
        <v>2411</v>
      </c>
    </row>
    <row r="81" spans="1:9">
      <c r="B81" s="19" t="s">
        <v>2412</v>
      </c>
      <c r="C81" s="19">
        <v>28</v>
      </c>
      <c r="D81" s="19">
        <v>28</v>
      </c>
      <c r="E81" s="19">
        <v>28</v>
      </c>
      <c r="F81" s="19">
        <v>28</v>
      </c>
      <c r="G81" s="19">
        <v>28</v>
      </c>
      <c r="H81" s="19">
        <v>28</v>
      </c>
      <c r="I81" s="19">
        <v>28</v>
      </c>
    </row>
    <row r="86" spans="1:9">
      <c r="A86" s="25" t="s">
        <v>2289</v>
      </c>
    </row>
    <row r="87" spans="1:9">
      <c r="B87" s="19" t="s">
        <v>2404</v>
      </c>
      <c r="C87" s="34" t="s">
        <v>2410</v>
      </c>
      <c r="D87" s="34" t="s">
        <v>2411</v>
      </c>
    </row>
    <row r="88" spans="1:9">
      <c r="B88" s="19" t="s">
        <v>2412</v>
      </c>
      <c r="C88" s="19">
        <v>2</v>
      </c>
      <c r="D88" s="19">
        <v>2</v>
      </c>
    </row>
    <row r="93" spans="1:9">
      <c r="A93" s="25" t="s">
        <v>2194</v>
      </c>
    </row>
    <row r="94" spans="1:9">
      <c r="B94" s="19" t="s">
        <v>2404</v>
      </c>
      <c r="C94" s="33" t="s">
        <v>2405</v>
      </c>
      <c r="D94" s="33" t="s">
        <v>2406</v>
      </c>
      <c r="E94" s="33" t="s">
        <v>2407</v>
      </c>
      <c r="F94" s="34" t="s">
        <v>2408</v>
      </c>
      <c r="G94" s="34" t="s">
        <v>2409</v>
      </c>
      <c r="H94" s="32" t="s">
        <v>2410</v>
      </c>
      <c r="I94" s="32" t="s">
        <v>2411</v>
      </c>
    </row>
    <row r="95" spans="1:9">
      <c r="B95" s="19" t="s">
        <v>2412</v>
      </c>
      <c r="C95" s="19">
        <v>18</v>
      </c>
      <c r="D95" s="19">
        <v>18</v>
      </c>
      <c r="E95" s="19">
        <v>18</v>
      </c>
      <c r="F95" s="19">
        <v>13</v>
      </c>
      <c r="G95" s="19">
        <v>13</v>
      </c>
      <c r="H95" s="19">
        <v>9</v>
      </c>
      <c r="I95" s="19">
        <v>9</v>
      </c>
    </row>
    <row r="102" spans="1:9">
      <c r="A102" s="25" t="s">
        <v>2123</v>
      </c>
    </row>
    <row r="103" spans="1:9">
      <c r="B103" s="19" t="s">
        <v>2404</v>
      </c>
      <c r="C103" s="32" t="s">
        <v>2405</v>
      </c>
      <c r="D103" s="32" t="s">
        <v>2406</v>
      </c>
      <c r="E103" s="32" t="s">
        <v>2407</v>
      </c>
      <c r="F103" s="32" t="s">
        <v>2408</v>
      </c>
      <c r="G103" s="32" t="s">
        <v>2409</v>
      </c>
      <c r="H103" s="32" t="s">
        <v>2410</v>
      </c>
      <c r="I103" s="32" t="s">
        <v>2411</v>
      </c>
    </row>
    <row r="104" spans="1:9">
      <c r="B104" s="19" t="s">
        <v>2412</v>
      </c>
      <c r="C104" s="19">
        <v>3</v>
      </c>
      <c r="D104" s="19">
        <v>4</v>
      </c>
      <c r="E104" s="19">
        <v>4</v>
      </c>
      <c r="F104" s="19">
        <v>4</v>
      </c>
      <c r="G104" s="19">
        <v>4</v>
      </c>
      <c r="H104" s="19">
        <v>4</v>
      </c>
      <c r="I104" s="19">
        <v>4</v>
      </c>
    </row>
  </sheetData>
  <pageMargins left="0.7" right="0.7" top="0.75" bottom="0.75" header="0.3" footer="0.3"/>
  <pageSetup paperSize="9" orientation="portrait" verticalDpi="0"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3EB9-B17F-4871-94A0-A3F34AC63535}">
  <dimension ref="A1:R1071"/>
  <sheetViews>
    <sheetView zoomScale="110" zoomScaleNormal="110" workbookViewId="0">
      <pane ySplit="1" topLeftCell="A25" activePane="bottomLeft" state="frozen"/>
      <selection pane="bottomLeft" activeCell="B38" sqref="B38"/>
      <selection activeCell="B1" sqref="B1"/>
    </sheetView>
  </sheetViews>
  <sheetFormatPr defaultColWidth="8.85546875" defaultRowHeight="17.45"/>
  <cols>
    <col min="1" max="1" width="36.5703125" style="18" bestFit="1" customWidth="1"/>
    <col min="2" max="2" width="41" style="18" customWidth="1"/>
    <col min="3" max="3" width="63.140625" style="18" customWidth="1"/>
    <col min="4" max="5" width="8.85546875" style="18"/>
    <col min="6" max="6" width="17.5703125" style="18" customWidth="1"/>
    <col min="7" max="7" width="101.5703125" style="18" bestFit="1" customWidth="1"/>
    <col min="8" max="8" width="100.5703125" style="18" customWidth="1"/>
    <col min="9" max="11" width="8.85546875" style="18"/>
    <col min="12" max="12" width="33.5703125" style="18" customWidth="1"/>
    <col min="13" max="16384" width="8.85546875" style="18"/>
  </cols>
  <sheetData>
    <row r="1" spans="1:15" s="154" customFormat="1">
      <c r="A1" s="154" t="s">
        <v>2413</v>
      </c>
      <c r="B1" s="154" t="s">
        <v>2414</v>
      </c>
      <c r="C1" s="154" t="s">
        <v>2415</v>
      </c>
      <c r="D1" s="154" t="s">
        <v>2416</v>
      </c>
      <c r="E1" s="154" t="s">
        <v>2417</v>
      </c>
      <c r="F1" s="154" t="s">
        <v>2418</v>
      </c>
      <c r="G1" s="154" t="s">
        <v>2419</v>
      </c>
      <c r="H1" s="154" t="s">
        <v>2420</v>
      </c>
      <c r="I1" s="154" t="s">
        <v>2421</v>
      </c>
      <c r="J1" s="154" t="s">
        <v>2422</v>
      </c>
      <c r="K1" s="154" t="s">
        <v>2423</v>
      </c>
      <c r="L1" s="154" t="s">
        <v>2424</v>
      </c>
      <c r="M1" s="154" t="s">
        <v>2425</v>
      </c>
      <c r="N1" s="154" t="s">
        <v>2426</v>
      </c>
      <c r="O1" s="154" t="s">
        <v>2427</v>
      </c>
    </row>
    <row r="2" spans="1:15">
      <c r="A2" s="18" t="s">
        <v>50</v>
      </c>
      <c r="B2" s="18" t="s">
        <v>50</v>
      </c>
      <c r="C2" s="18" t="s">
        <v>2428</v>
      </c>
    </row>
    <row r="3" spans="1:15">
      <c r="A3" s="18" t="s">
        <v>51</v>
      </c>
      <c r="B3" s="18" t="s">
        <v>51</v>
      </c>
      <c r="C3" s="18" t="s">
        <v>2429</v>
      </c>
    </row>
    <row r="4" spans="1:15">
      <c r="A4" s="18" t="s">
        <v>47</v>
      </c>
      <c r="B4" s="18" t="s">
        <v>47</v>
      </c>
      <c r="C4" s="18" t="s">
        <v>2430</v>
      </c>
    </row>
    <row r="5" spans="1:15">
      <c r="A5" s="18" t="s">
        <v>2431</v>
      </c>
      <c r="B5" s="18" t="s">
        <v>2431</v>
      </c>
      <c r="C5" s="18" t="s">
        <v>2432</v>
      </c>
      <c r="I5" s="155"/>
    </row>
    <row r="6" spans="1:15">
      <c r="A6" s="18" t="s">
        <v>52</v>
      </c>
      <c r="B6" s="18" t="s">
        <v>52</v>
      </c>
      <c r="C6" s="18" t="s">
        <v>2433</v>
      </c>
      <c r="I6" s="155"/>
    </row>
    <row r="7" spans="1:15">
      <c r="A7" s="18" t="s">
        <v>2434</v>
      </c>
      <c r="B7" s="18" t="s">
        <v>53</v>
      </c>
      <c r="C7" s="18" t="s">
        <v>2435</v>
      </c>
      <c r="D7" s="18" t="s">
        <v>2436</v>
      </c>
    </row>
    <row r="8" spans="1:15" s="156" customFormat="1">
      <c r="A8" s="156" t="s">
        <v>2437</v>
      </c>
      <c r="B8" s="156" t="s">
        <v>2438</v>
      </c>
      <c r="C8" s="156" t="s">
        <v>2439</v>
      </c>
    </row>
    <row r="9" spans="1:15">
      <c r="A9" s="18" t="s">
        <v>2434</v>
      </c>
      <c r="B9" s="18" t="s">
        <v>54</v>
      </c>
      <c r="C9" s="18" t="s">
        <v>2440</v>
      </c>
      <c r="D9" s="18" t="s">
        <v>2436</v>
      </c>
    </row>
    <row r="10" spans="1:15">
      <c r="A10" s="18" t="s">
        <v>2441</v>
      </c>
      <c r="B10" s="18" t="s">
        <v>49</v>
      </c>
      <c r="C10" s="157" t="s">
        <v>2442</v>
      </c>
      <c r="D10" s="18" t="s">
        <v>2443</v>
      </c>
      <c r="H10" s="18" t="s">
        <v>2444</v>
      </c>
    </row>
    <row r="11" spans="1:15">
      <c r="A11" s="18" t="s">
        <v>2445</v>
      </c>
      <c r="B11" s="18" t="s">
        <v>55</v>
      </c>
      <c r="C11" s="18" t="s">
        <v>2446</v>
      </c>
      <c r="D11" s="18" t="s">
        <v>2443</v>
      </c>
    </row>
    <row r="12" spans="1:15">
      <c r="A12" s="18" t="s">
        <v>2447</v>
      </c>
      <c r="B12" s="18" t="s">
        <v>56</v>
      </c>
      <c r="C12" s="18" t="s">
        <v>2448</v>
      </c>
      <c r="D12" s="18" t="s">
        <v>2443</v>
      </c>
      <c r="F12" s="18" t="s">
        <v>2449</v>
      </c>
      <c r="G12" s="18" t="s">
        <v>2450</v>
      </c>
    </row>
    <row r="13" spans="1:15">
      <c r="A13" s="18" t="s">
        <v>2451</v>
      </c>
      <c r="B13" s="18" t="s">
        <v>57</v>
      </c>
      <c r="C13" s="18" t="s">
        <v>2452</v>
      </c>
      <c r="D13" s="18" t="s">
        <v>2443</v>
      </c>
      <c r="J13" s="155"/>
    </row>
    <row r="14" spans="1:15">
      <c r="A14" s="18" t="s">
        <v>2453</v>
      </c>
      <c r="B14" s="18" t="s">
        <v>58</v>
      </c>
      <c r="C14" s="18" t="s">
        <v>2454</v>
      </c>
      <c r="D14" s="18" t="s">
        <v>2443</v>
      </c>
      <c r="I14" s="18" t="s">
        <v>2455</v>
      </c>
      <c r="J14" s="155"/>
    </row>
    <row r="15" spans="1:15">
      <c r="A15" s="18" t="s">
        <v>2456</v>
      </c>
      <c r="B15" s="18" t="s">
        <v>48</v>
      </c>
      <c r="C15" s="18" t="s">
        <v>2457</v>
      </c>
      <c r="D15" s="18" t="s">
        <v>2443</v>
      </c>
      <c r="I15" s="18" t="s">
        <v>2458</v>
      </c>
      <c r="J15" s="155"/>
    </row>
    <row r="16" spans="1:15">
      <c r="A16" s="18" t="s">
        <v>2459</v>
      </c>
      <c r="B16" s="18" t="s">
        <v>59</v>
      </c>
      <c r="C16" s="18" t="s">
        <v>2460</v>
      </c>
      <c r="D16" s="18" t="s">
        <v>2443</v>
      </c>
      <c r="I16" s="18" t="s">
        <v>2461</v>
      </c>
      <c r="J16" s="155"/>
    </row>
    <row r="17" spans="1:13">
      <c r="A17" s="18" t="s">
        <v>2462</v>
      </c>
      <c r="B17" s="18" t="s">
        <v>60</v>
      </c>
      <c r="C17" s="18" t="s">
        <v>2463</v>
      </c>
      <c r="D17" s="18" t="s">
        <v>2443</v>
      </c>
    </row>
    <row r="18" spans="1:13" s="156" customFormat="1">
      <c r="A18" s="156" t="s">
        <v>2464</v>
      </c>
      <c r="B18" s="156" t="s">
        <v>2438</v>
      </c>
    </row>
    <row r="19" spans="1:13">
      <c r="A19" s="18" t="s">
        <v>2434</v>
      </c>
      <c r="B19" s="18" t="s">
        <v>61</v>
      </c>
      <c r="C19" s="18" t="s">
        <v>2465</v>
      </c>
      <c r="E19" s="18" t="s">
        <v>2466</v>
      </c>
    </row>
    <row r="20" spans="1:13">
      <c r="A20" s="18" t="s">
        <v>2434</v>
      </c>
      <c r="B20" s="18" t="s">
        <v>62</v>
      </c>
      <c r="C20" s="18" t="s">
        <v>2467</v>
      </c>
    </row>
    <row r="21" spans="1:13">
      <c r="A21" s="18" t="s">
        <v>2468</v>
      </c>
      <c r="B21" s="18" t="s">
        <v>63</v>
      </c>
      <c r="C21" s="18" t="s">
        <v>2469</v>
      </c>
      <c r="D21" s="18" t="s">
        <v>2443</v>
      </c>
      <c r="M21" s="18" t="s">
        <v>2470</v>
      </c>
    </row>
    <row r="22" spans="1:13">
      <c r="A22" s="18" t="s">
        <v>2468</v>
      </c>
      <c r="B22" s="18" t="s">
        <v>64</v>
      </c>
      <c r="C22" s="18" t="s">
        <v>2471</v>
      </c>
      <c r="D22" s="18" t="s">
        <v>2443</v>
      </c>
      <c r="J22" s="155"/>
      <c r="M22" s="18" t="s">
        <v>2472</v>
      </c>
    </row>
    <row r="23" spans="1:13">
      <c r="A23" s="18" t="s">
        <v>2434</v>
      </c>
      <c r="B23" s="18" t="s">
        <v>65</v>
      </c>
      <c r="C23" s="18" t="s">
        <v>2473</v>
      </c>
      <c r="D23" s="18" t="s">
        <v>2436</v>
      </c>
    </row>
    <row r="24" spans="1:13">
      <c r="A24" s="18" t="s">
        <v>2474</v>
      </c>
      <c r="B24" s="18" t="s">
        <v>66</v>
      </c>
      <c r="C24" s="18" t="s">
        <v>2475</v>
      </c>
      <c r="D24" s="18" t="s">
        <v>2443</v>
      </c>
      <c r="H24" s="18" t="s">
        <v>2476</v>
      </c>
    </row>
    <row r="25" spans="1:13" s="158" customFormat="1">
      <c r="A25" s="158" t="s">
        <v>2437</v>
      </c>
      <c r="B25" s="158" t="s">
        <v>2477</v>
      </c>
      <c r="C25" s="158" t="s">
        <v>2478</v>
      </c>
      <c r="E25" s="158" t="s">
        <v>2479</v>
      </c>
      <c r="J25" s="159"/>
    </row>
    <row r="26" spans="1:13" s="156" customFormat="1">
      <c r="A26" s="156" t="s">
        <v>2437</v>
      </c>
      <c r="B26" s="156" t="s">
        <v>2480</v>
      </c>
      <c r="C26" s="156" t="s">
        <v>2481</v>
      </c>
    </row>
    <row r="27" spans="1:13">
      <c r="A27" s="18" t="s">
        <v>2434</v>
      </c>
      <c r="B27" s="18" t="s">
        <v>67</v>
      </c>
      <c r="C27" s="18" t="s">
        <v>2482</v>
      </c>
      <c r="D27" s="18" t="s">
        <v>2436</v>
      </c>
    </row>
    <row r="28" spans="1:13">
      <c r="A28" s="18" t="s">
        <v>2483</v>
      </c>
      <c r="B28" s="18" t="s">
        <v>2484</v>
      </c>
      <c r="C28" s="18" t="s">
        <v>2485</v>
      </c>
      <c r="D28" s="18" t="s">
        <v>2443</v>
      </c>
      <c r="F28" s="155"/>
    </row>
    <row r="29" spans="1:13">
      <c r="A29" s="18" t="s">
        <v>2486</v>
      </c>
      <c r="B29" s="18" t="s">
        <v>2487</v>
      </c>
      <c r="C29" s="18" t="s">
        <v>2488</v>
      </c>
      <c r="D29" s="18" t="s">
        <v>2443</v>
      </c>
    </row>
    <row r="30" spans="1:13">
      <c r="A30" s="18" t="s">
        <v>2441</v>
      </c>
      <c r="B30" s="18" t="s">
        <v>2489</v>
      </c>
      <c r="C30" s="18" t="s">
        <v>2490</v>
      </c>
      <c r="D30" s="18" t="s">
        <v>2443</v>
      </c>
      <c r="H30" s="18" t="s">
        <v>2491</v>
      </c>
    </row>
    <row r="31" spans="1:13">
      <c r="A31" s="18" t="s">
        <v>2492</v>
      </c>
      <c r="B31" s="18" t="s">
        <v>68</v>
      </c>
      <c r="C31" s="18" t="s">
        <v>2493</v>
      </c>
      <c r="D31" s="18" t="s">
        <v>2443</v>
      </c>
    </row>
    <row r="32" spans="1:13" s="156" customFormat="1">
      <c r="A32" s="156" t="s">
        <v>2464</v>
      </c>
      <c r="B32" s="156" t="s">
        <v>2480</v>
      </c>
    </row>
    <row r="33" spans="1:18" s="160" customFormat="1">
      <c r="A33" s="160" t="s">
        <v>2437</v>
      </c>
      <c r="B33" s="160" t="s">
        <v>2494</v>
      </c>
      <c r="C33" s="160" t="s">
        <v>2495</v>
      </c>
    </row>
    <row r="34" spans="1:18">
      <c r="A34" s="18" t="s">
        <v>2434</v>
      </c>
      <c r="B34" s="18" t="s">
        <v>69</v>
      </c>
      <c r="C34" s="18" t="s">
        <v>2496</v>
      </c>
    </row>
    <row r="35" spans="1:18" s="156" customFormat="1">
      <c r="A35" s="156" t="s">
        <v>2437</v>
      </c>
      <c r="B35" s="156" t="s">
        <v>2497</v>
      </c>
      <c r="C35" s="156" t="s">
        <v>2498</v>
      </c>
    </row>
    <row r="36" spans="1:18">
      <c r="A36" s="18" t="s">
        <v>2434</v>
      </c>
      <c r="B36" s="18" t="s">
        <v>70</v>
      </c>
      <c r="C36" s="18" t="s">
        <v>2499</v>
      </c>
      <c r="D36" s="18" t="s">
        <v>2436</v>
      </c>
    </row>
    <row r="37" spans="1:18" s="157" customFormat="1">
      <c r="A37" s="157" t="s">
        <v>2500</v>
      </c>
      <c r="B37" s="157" t="s">
        <v>71</v>
      </c>
      <c r="C37" s="157" t="s">
        <v>2501</v>
      </c>
      <c r="D37" s="157" t="s">
        <v>2443</v>
      </c>
      <c r="F37" s="161" t="s">
        <v>2502</v>
      </c>
      <c r="G37" s="161" t="s">
        <v>2503</v>
      </c>
      <c r="H37" s="157" t="s">
        <v>2504</v>
      </c>
    </row>
    <row r="38" spans="1:18">
      <c r="A38" s="18" t="s">
        <v>2468</v>
      </c>
      <c r="B38" s="18" t="s">
        <v>76</v>
      </c>
      <c r="C38" s="18" t="s">
        <v>2505</v>
      </c>
      <c r="D38" s="18" t="s">
        <v>2443</v>
      </c>
      <c r="M38" s="18" t="s">
        <v>2506</v>
      </c>
    </row>
    <row r="39" spans="1:18" s="162" customFormat="1">
      <c r="A39" s="162" t="s">
        <v>2437</v>
      </c>
      <c r="B39" s="162" t="s">
        <v>2507</v>
      </c>
      <c r="C39" s="162" t="s">
        <v>2508</v>
      </c>
      <c r="E39" s="162" t="s">
        <v>2509</v>
      </c>
    </row>
    <row r="40" spans="1:18" s="155" customFormat="1">
      <c r="A40" s="155" t="s">
        <v>2434</v>
      </c>
      <c r="B40" s="155" t="s">
        <v>77</v>
      </c>
      <c r="C40" s="155" t="s">
        <v>2510</v>
      </c>
      <c r="D40" s="155" t="s">
        <v>2436</v>
      </c>
    </row>
    <row r="41" spans="1:18" s="155" customFormat="1">
      <c r="A41" s="155" t="s">
        <v>2511</v>
      </c>
      <c r="B41" s="155" t="s">
        <v>78</v>
      </c>
      <c r="C41" s="18" t="s">
        <v>2512</v>
      </c>
      <c r="D41" s="155" t="s">
        <v>2443</v>
      </c>
      <c r="Q41" s="18"/>
      <c r="R41" s="18"/>
    </row>
    <row r="42" spans="1:18" s="163" customFormat="1">
      <c r="A42" s="163" t="s">
        <v>2437</v>
      </c>
      <c r="B42" s="163" t="s">
        <v>2513</v>
      </c>
      <c r="C42" s="163" t="s">
        <v>2514</v>
      </c>
      <c r="E42" s="163" t="s">
        <v>2515</v>
      </c>
    </row>
    <row r="43" spans="1:18" s="155" customFormat="1">
      <c r="A43" s="155" t="s">
        <v>2516</v>
      </c>
      <c r="B43" s="155" t="s">
        <v>79</v>
      </c>
      <c r="C43" s="18" t="s">
        <v>2517</v>
      </c>
      <c r="D43" s="155" t="s">
        <v>2443</v>
      </c>
      <c r="F43" s="155" t="s">
        <v>2518</v>
      </c>
      <c r="G43" s="155" t="s">
        <v>2519</v>
      </c>
      <c r="H43" s="155" t="s">
        <v>2520</v>
      </c>
      <c r="Q43" s="18"/>
    </row>
    <row r="44" spans="1:18" s="163" customFormat="1">
      <c r="A44" s="163" t="s">
        <v>2464</v>
      </c>
      <c r="B44" s="163" t="s">
        <v>2513</v>
      </c>
      <c r="M44" s="164"/>
    </row>
    <row r="45" spans="1:18" s="163" customFormat="1">
      <c r="A45" s="163" t="s">
        <v>2437</v>
      </c>
      <c r="B45" s="163" t="s">
        <v>2521</v>
      </c>
      <c r="C45" s="163" t="s">
        <v>2522</v>
      </c>
      <c r="E45" s="163" t="s">
        <v>2515</v>
      </c>
      <c r="M45" s="164"/>
    </row>
    <row r="46" spans="1:18" s="155" customFormat="1">
      <c r="A46" s="155" t="s">
        <v>2523</v>
      </c>
      <c r="B46" s="155" t="s">
        <v>80</v>
      </c>
      <c r="C46" s="18" t="s">
        <v>2524</v>
      </c>
      <c r="D46" s="155" t="s">
        <v>2443</v>
      </c>
      <c r="M46" s="165"/>
    </row>
    <row r="47" spans="1:18" s="155" customFormat="1">
      <c r="A47" s="166" t="s">
        <v>2525</v>
      </c>
      <c r="B47" s="155" t="s">
        <v>81</v>
      </c>
      <c r="C47" s="18" t="s">
        <v>2526</v>
      </c>
      <c r="D47" s="155" t="s">
        <v>2443</v>
      </c>
      <c r="E47" s="155" t="s">
        <v>2527</v>
      </c>
    </row>
    <row r="48" spans="1:18" s="155" customFormat="1">
      <c r="A48" s="166" t="s">
        <v>2441</v>
      </c>
      <c r="B48" s="155" t="s">
        <v>82</v>
      </c>
      <c r="C48" s="18" t="s">
        <v>2528</v>
      </c>
      <c r="D48" s="155" t="s">
        <v>2443</v>
      </c>
      <c r="E48" s="155" t="s">
        <v>2529</v>
      </c>
    </row>
    <row r="49" spans="1:13" s="155" customFormat="1">
      <c r="A49" s="155" t="s">
        <v>2516</v>
      </c>
      <c r="B49" s="155" t="s">
        <v>83</v>
      </c>
      <c r="C49" s="18" t="s">
        <v>2530</v>
      </c>
      <c r="D49" s="155" t="s">
        <v>2443</v>
      </c>
      <c r="F49" s="155" t="s">
        <v>2531</v>
      </c>
      <c r="G49" s="155" t="s">
        <v>2532</v>
      </c>
      <c r="H49" s="155" t="s">
        <v>2533</v>
      </c>
      <c r="M49" s="165"/>
    </row>
    <row r="50" spans="1:13" s="155" customFormat="1">
      <c r="A50" s="155" t="s">
        <v>2516</v>
      </c>
      <c r="B50" s="155" t="s">
        <v>84</v>
      </c>
      <c r="C50" s="18" t="s">
        <v>2534</v>
      </c>
      <c r="D50" s="155" t="s">
        <v>2443</v>
      </c>
      <c r="F50" s="155" t="s">
        <v>2531</v>
      </c>
      <c r="G50" s="155" t="s">
        <v>2532</v>
      </c>
      <c r="H50" s="155" t="s">
        <v>2533</v>
      </c>
      <c r="M50" s="165"/>
    </row>
    <row r="51" spans="1:13" s="155" customFormat="1" ht="16.350000000000001" customHeight="1">
      <c r="A51" s="155" t="s">
        <v>2468</v>
      </c>
      <c r="B51" s="155" t="s">
        <v>85</v>
      </c>
      <c r="D51" s="155" t="s">
        <v>2436</v>
      </c>
      <c r="M51" s="165" t="s">
        <v>2535</v>
      </c>
    </row>
    <row r="52" spans="1:13" s="157" customFormat="1">
      <c r="A52" s="157" t="s">
        <v>2516</v>
      </c>
      <c r="B52" s="157" t="s">
        <v>86</v>
      </c>
      <c r="C52" s="157" t="s">
        <v>2536</v>
      </c>
      <c r="D52" s="157" t="s">
        <v>2443</v>
      </c>
    </row>
    <row r="53" spans="1:13" s="157" customFormat="1">
      <c r="A53" s="157" t="s">
        <v>2516</v>
      </c>
      <c r="B53" s="157" t="s">
        <v>87</v>
      </c>
      <c r="C53" s="157" t="s">
        <v>2537</v>
      </c>
      <c r="D53" s="157" t="s">
        <v>2443</v>
      </c>
    </row>
    <row r="54" spans="1:13" s="163" customFormat="1">
      <c r="A54" s="163" t="s">
        <v>2464</v>
      </c>
      <c r="B54" s="163" t="s">
        <v>2521</v>
      </c>
      <c r="M54" s="164"/>
    </row>
    <row r="55" spans="1:13" s="162" customFormat="1">
      <c r="A55" s="162" t="s">
        <v>2464</v>
      </c>
      <c r="B55" s="162" t="s">
        <v>2507</v>
      </c>
    </row>
    <row r="56" spans="1:13" s="162" customFormat="1">
      <c r="A56" s="162" t="s">
        <v>2437</v>
      </c>
      <c r="B56" s="162" t="s">
        <v>2538</v>
      </c>
      <c r="C56" s="162" t="s">
        <v>2539</v>
      </c>
      <c r="E56" s="162" t="s">
        <v>2540</v>
      </c>
    </row>
    <row r="57" spans="1:13" s="155" customFormat="1">
      <c r="A57" s="155" t="s">
        <v>2434</v>
      </c>
      <c r="B57" s="155" t="s">
        <v>88</v>
      </c>
      <c r="C57" s="155" t="s">
        <v>2541</v>
      </c>
      <c r="D57" s="155" t="s">
        <v>2436</v>
      </c>
    </row>
    <row r="58" spans="1:13" s="155" customFormat="1">
      <c r="A58" s="155" t="s">
        <v>2511</v>
      </c>
      <c r="B58" s="155" t="s">
        <v>89</v>
      </c>
      <c r="C58" s="18" t="s">
        <v>2542</v>
      </c>
      <c r="D58" s="155" t="s">
        <v>2443</v>
      </c>
    </row>
    <row r="59" spans="1:13" s="163" customFormat="1">
      <c r="A59" s="163" t="s">
        <v>2437</v>
      </c>
      <c r="B59" s="163" t="s">
        <v>2543</v>
      </c>
      <c r="C59" s="163" t="s">
        <v>2514</v>
      </c>
      <c r="E59" s="163" t="s">
        <v>2544</v>
      </c>
    </row>
    <row r="60" spans="1:13" s="155" customFormat="1">
      <c r="A60" s="155" t="s">
        <v>2545</v>
      </c>
      <c r="B60" s="155" t="s">
        <v>90</v>
      </c>
      <c r="C60" s="18" t="s">
        <v>2546</v>
      </c>
      <c r="D60" s="155" t="s">
        <v>2443</v>
      </c>
    </row>
    <row r="61" spans="1:13" s="155" customFormat="1">
      <c r="A61" s="155" t="s">
        <v>2516</v>
      </c>
      <c r="B61" s="155" t="s">
        <v>93</v>
      </c>
      <c r="C61" s="157" t="s">
        <v>2547</v>
      </c>
      <c r="D61" s="155" t="s">
        <v>2443</v>
      </c>
      <c r="E61" s="155" t="s">
        <v>2548</v>
      </c>
      <c r="F61" s="155" t="s">
        <v>2518</v>
      </c>
      <c r="G61" s="155" t="s">
        <v>2519</v>
      </c>
      <c r="H61" s="155" t="s">
        <v>2520</v>
      </c>
    </row>
    <row r="62" spans="1:13" s="155" customFormat="1">
      <c r="A62" s="155" t="s">
        <v>2516</v>
      </c>
      <c r="B62" s="155" t="s">
        <v>94</v>
      </c>
      <c r="C62" s="157" t="s">
        <v>2549</v>
      </c>
      <c r="D62" s="155" t="s">
        <v>2443</v>
      </c>
      <c r="E62" s="155" t="s">
        <v>2550</v>
      </c>
      <c r="F62" s="155" t="s">
        <v>2518</v>
      </c>
      <c r="G62" s="155" t="s">
        <v>2519</v>
      </c>
      <c r="H62" s="155" t="s">
        <v>2520</v>
      </c>
    </row>
    <row r="63" spans="1:13" s="163" customFormat="1">
      <c r="A63" s="163" t="s">
        <v>2464</v>
      </c>
      <c r="B63" s="163" t="s">
        <v>2543</v>
      </c>
      <c r="M63" s="164"/>
    </row>
    <row r="64" spans="1:13" s="163" customFormat="1">
      <c r="A64" s="163" t="s">
        <v>2437</v>
      </c>
      <c r="B64" s="163" t="s">
        <v>2551</v>
      </c>
      <c r="C64" s="163" t="s">
        <v>2522</v>
      </c>
      <c r="E64" s="163" t="s">
        <v>2544</v>
      </c>
      <c r="M64" s="164"/>
    </row>
    <row r="65" spans="1:13" s="155" customFormat="1">
      <c r="A65" s="155" t="s">
        <v>2523</v>
      </c>
      <c r="B65" s="155" t="s">
        <v>95</v>
      </c>
      <c r="C65" s="18" t="s">
        <v>2552</v>
      </c>
      <c r="D65" s="155" t="s">
        <v>2443</v>
      </c>
      <c r="M65" s="165"/>
    </row>
    <row r="66" spans="1:13" s="155" customFormat="1">
      <c r="A66" s="166" t="s">
        <v>2525</v>
      </c>
      <c r="B66" s="155" t="s">
        <v>96</v>
      </c>
      <c r="C66" s="18" t="s">
        <v>2553</v>
      </c>
      <c r="D66" s="155" t="s">
        <v>2443</v>
      </c>
      <c r="E66" s="155" t="s">
        <v>2554</v>
      </c>
    </row>
    <row r="67" spans="1:13" s="155" customFormat="1">
      <c r="A67" s="166" t="s">
        <v>2441</v>
      </c>
      <c r="B67" s="155" t="s">
        <v>97</v>
      </c>
      <c r="C67" s="18" t="s">
        <v>2555</v>
      </c>
      <c r="D67" s="155" t="s">
        <v>2443</v>
      </c>
      <c r="E67" s="155" t="s">
        <v>2556</v>
      </c>
    </row>
    <row r="68" spans="1:13" s="155" customFormat="1">
      <c r="A68" s="155" t="s">
        <v>2516</v>
      </c>
      <c r="B68" s="155" t="s">
        <v>98</v>
      </c>
      <c r="C68" s="18" t="s">
        <v>2557</v>
      </c>
      <c r="D68" s="155" t="s">
        <v>2443</v>
      </c>
      <c r="F68" s="155" t="s">
        <v>2531</v>
      </c>
      <c r="G68" s="155" t="s">
        <v>2532</v>
      </c>
      <c r="H68" s="155" t="s">
        <v>2533</v>
      </c>
      <c r="M68" s="165"/>
    </row>
    <row r="69" spans="1:13" s="155" customFormat="1">
      <c r="A69" s="155" t="s">
        <v>2516</v>
      </c>
      <c r="B69" s="155" t="s">
        <v>99</v>
      </c>
      <c r="C69" s="18" t="s">
        <v>2558</v>
      </c>
      <c r="D69" s="155" t="s">
        <v>2443</v>
      </c>
      <c r="F69" s="155" t="s">
        <v>2531</v>
      </c>
      <c r="G69" s="155" t="s">
        <v>2532</v>
      </c>
      <c r="H69" s="155" t="s">
        <v>2533</v>
      </c>
      <c r="M69" s="165"/>
    </row>
    <row r="70" spans="1:13" s="155" customFormat="1" ht="16.350000000000001" customHeight="1">
      <c r="A70" s="155" t="s">
        <v>2468</v>
      </c>
      <c r="B70" s="155" t="s">
        <v>100</v>
      </c>
      <c r="D70" s="155" t="s">
        <v>2436</v>
      </c>
      <c r="M70" s="165" t="s">
        <v>2559</v>
      </c>
    </row>
    <row r="71" spans="1:13" s="157" customFormat="1">
      <c r="A71" s="157" t="s">
        <v>2516</v>
      </c>
      <c r="B71" s="157" t="s">
        <v>101</v>
      </c>
      <c r="C71" s="157" t="s">
        <v>2560</v>
      </c>
      <c r="D71" s="157" t="s">
        <v>2443</v>
      </c>
    </row>
    <row r="72" spans="1:13" s="157" customFormat="1">
      <c r="A72" s="157" t="s">
        <v>2516</v>
      </c>
      <c r="B72" s="157" t="s">
        <v>102</v>
      </c>
      <c r="C72" s="157" t="s">
        <v>2561</v>
      </c>
      <c r="D72" s="157" t="s">
        <v>2443</v>
      </c>
    </row>
    <row r="73" spans="1:13" s="163" customFormat="1">
      <c r="A73" s="163" t="s">
        <v>2464</v>
      </c>
      <c r="B73" s="163" t="s">
        <v>2551</v>
      </c>
      <c r="M73" s="164"/>
    </row>
    <row r="74" spans="1:13" s="162" customFormat="1">
      <c r="A74" s="162" t="s">
        <v>2464</v>
      </c>
      <c r="B74" s="162" t="s">
        <v>2538</v>
      </c>
    </row>
    <row r="75" spans="1:13" s="167" customFormat="1">
      <c r="A75" s="167" t="s">
        <v>2437</v>
      </c>
      <c r="B75" s="167" t="s">
        <v>2562</v>
      </c>
      <c r="C75" s="167" t="s">
        <v>2563</v>
      </c>
      <c r="E75" s="167" t="s">
        <v>2564</v>
      </c>
    </row>
    <row r="76" spans="1:13">
      <c r="A76" s="18" t="s">
        <v>2434</v>
      </c>
      <c r="B76" s="18" t="s">
        <v>103</v>
      </c>
      <c r="C76" s="18" t="s">
        <v>2565</v>
      </c>
      <c r="D76" s="18" t="s">
        <v>2436</v>
      </c>
    </row>
    <row r="77" spans="1:13">
      <c r="A77" s="18" t="s">
        <v>2511</v>
      </c>
      <c r="B77" s="18" t="s">
        <v>104</v>
      </c>
      <c r="C77" s="18" t="s">
        <v>2566</v>
      </c>
      <c r="D77" s="18" t="s">
        <v>2443</v>
      </c>
    </row>
    <row r="78" spans="1:13" s="64" customFormat="1">
      <c r="A78" s="64" t="s">
        <v>2437</v>
      </c>
      <c r="B78" s="64" t="s">
        <v>2567</v>
      </c>
      <c r="C78" s="64" t="s">
        <v>2514</v>
      </c>
      <c r="E78" s="64" t="s">
        <v>2568</v>
      </c>
    </row>
    <row r="79" spans="1:13">
      <c r="A79" s="18" t="s">
        <v>2569</v>
      </c>
      <c r="B79" s="18" t="s">
        <v>105</v>
      </c>
      <c r="C79" s="18" t="s">
        <v>2570</v>
      </c>
      <c r="D79" s="18" t="s">
        <v>2443</v>
      </c>
    </row>
    <row r="80" spans="1:13">
      <c r="A80" s="18" t="s">
        <v>2516</v>
      </c>
      <c r="B80" s="18" t="s">
        <v>108</v>
      </c>
      <c r="C80" s="157" t="s">
        <v>2571</v>
      </c>
      <c r="D80" s="18" t="s">
        <v>2443</v>
      </c>
      <c r="E80" s="18" t="s">
        <v>2572</v>
      </c>
      <c r="F80" s="155" t="s">
        <v>2518</v>
      </c>
      <c r="G80" s="155" t="s">
        <v>2519</v>
      </c>
      <c r="H80" s="155" t="s">
        <v>2520</v>
      </c>
    </row>
    <row r="81" spans="1:15">
      <c r="A81" s="18" t="s">
        <v>2516</v>
      </c>
      <c r="B81" s="18" t="s">
        <v>109</v>
      </c>
      <c r="C81" s="157" t="s">
        <v>2573</v>
      </c>
      <c r="D81" s="18" t="s">
        <v>2443</v>
      </c>
      <c r="E81" s="18" t="s">
        <v>2574</v>
      </c>
      <c r="F81" s="155" t="s">
        <v>2518</v>
      </c>
      <c r="G81" s="155" t="s">
        <v>2519</v>
      </c>
      <c r="H81" s="155" t="s">
        <v>2520</v>
      </c>
    </row>
    <row r="82" spans="1:15" s="64" customFormat="1">
      <c r="A82" s="64" t="s">
        <v>2464</v>
      </c>
      <c r="B82" s="64" t="s">
        <v>2567</v>
      </c>
      <c r="M82" s="168"/>
    </row>
    <row r="83" spans="1:15" s="64" customFormat="1">
      <c r="A83" s="64" t="s">
        <v>2437</v>
      </c>
      <c r="B83" s="64" t="s">
        <v>2575</v>
      </c>
      <c r="C83" s="64" t="s">
        <v>2522</v>
      </c>
      <c r="E83" s="64" t="s">
        <v>2568</v>
      </c>
      <c r="M83" s="168"/>
    </row>
    <row r="84" spans="1:15">
      <c r="A84" s="18" t="s">
        <v>2523</v>
      </c>
      <c r="B84" s="18" t="s">
        <v>110</v>
      </c>
      <c r="C84" s="18" t="s">
        <v>2576</v>
      </c>
      <c r="D84" s="18" t="s">
        <v>2443</v>
      </c>
      <c r="M84" s="169"/>
    </row>
    <row r="85" spans="1:15">
      <c r="A85" s="170" t="s">
        <v>2525</v>
      </c>
      <c r="B85" s="18" t="s">
        <v>111</v>
      </c>
      <c r="C85" s="18" t="s">
        <v>2577</v>
      </c>
      <c r="D85" s="18" t="s">
        <v>2443</v>
      </c>
      <c r="E85" s="18" t="s">
        <v>2578</v>
      </c>
    </row>
    <row r="86" spans="1:15">
      <c r="A86" s="170" t="s">
        <v>2441</v>
      </c>
      <c r="B86" s="18" t="s">
        <v>112</v>
      </c>
      <c r="C86" s="18" t="s">
        <v>2579</v>
      </c>
      <c r="D86" s="18" t="s">
        <v>2443</v>
      </c>
      <c r="E86" s="18" t="s">
        <v>2580</v>
      </c>
    </row>
    <row r="87" spans="1:15">
      <c r="A87" s="18" t="s">
        <v>2516</v>
      </c>
      <c r="B87" s="18" t="s">
        <v>113</v>
      </c>
      <c r="C87" s="18" t="s">
        <v>2581</v>
      </c>
      <c r="D87" s="18" t="s">
        <v>2443</v>
      </c>
      <c r="F87" s="18" t="s">
        <v>2531</v>
      </c>
      <c r="G87" s="18" t="s">
        <v>2532</v>
      </c>
      <c r="H87" s="18" t="s">
        <v>2533</v>
      </c>
      <c r="M87" s="169"/>
    </row>
    <row r="88" spans="1:15">
      <c r="A88" s="18" t="s">
        <v>2516</v>
      </c>
      <c r="B88" s="18" t="s">
        <v>114</v>
      </c>
      <c r="C88" s="18" t="s">
        <v>2582</v>
      </c>
      <c r="D88" s="18" t="s">
        <v>2443</v>
      </c>
      <c r="F88" s="18" t="s">
        <v>2531</v>
      </c>
      <c r="G88" s="18" t="s">
        <v>2532</v>
      </c>
      <c r="H88" s="18" t="s">
        <v>2533</v>
      </c>
      <c r="M88" s="169"/>
    </row>
    <row r="89" spans="1:15" ht="16.350000000000001" customHeight="1">
      <c r="A89" s="18" t="s">
        <v>2468</v>
      </c>
      <c r="B89" s="18" t="s">
        <v>115</v>
      </c>
      <c r="D89" s="18" t="s">
        <v>2436</v>
      </c>
      <c r="M89" s="169" t="s">
        <v>2583</v>
      </c>
    </row>
    <row r="90" spans="1:15" s="157" customFormat="1">
      <c r="A90" s="157" t="s">
        <v>2516</v>
      </c>
      <c r="B90" s="157" t="s">
        <v>116</v>
      </c>
      <c r="C90" s="157" t="s">
        <v>2584</v>
      </c>
      <c r="D90" s="157" t="s">
        <v>2443</v>
      </c>
    </row>
    <row r="91" spans="1:15" s="157" customFormat="1">
      <c r="A91" s="157" t="s">
        <v>2516</v>
      </c>
      <c r="B91" s="157" t="s">
        <v>117</v>
      </c>
      <c r="C91" s="157" t="s">
        <v>2585</v>
      </c>
      <c r="D91" s="157" t="s">
        <v>2443</v>
      </c>
    </row>
    <row r="92" spans="1:15" s="64" customFormat="1">
      <c r="A92" s="64" t="s">
        <v>2464</v>
      </c>
      <c r="B92" s="64" t="s">
        <v>2575</v>
      </c>
      <c r="M92" s="168"/>
    </row>
    <row r="93" spans="1:15" s="167" customFormat="1">
      <c r="A93" s="167" t="s">
        <v>2464</v>
      </c>
      <c r="B93" s="167" t="s">
        <v>2562</v>
      </c>
    </row>
    <row r="94" spans="1:15" s="162" customFormat="1">
      <c r="A94" s="162" t="s">
        <v>2437</v>
      </c>
      <c r="B94" s="162" t="s">
        <v>2586</v>
      </c>
      <c r="C94" s="162" t="s">
        <v>2587</v>
      </c>
      <c r="E94" s="162" t="s">
        <v>2588</v>
      </c>
    </row>
    <row r="95" spans="1:15" s="162" customFormat="1">
      <c r="A95" s="171" t="s">
        <v>2437</v>
      </c>
      <c r="B95" s="171" t="s">
        <v>2589</v>
      </c>
      <c r="C95" s="171" t="s">
        <v>2590</v>
      </c>
      <c r="D95" s="171"/>
      <c r="E95" s="171"/>
      <c r="F95" s="171"/>
      <c r="G95" s="171"/>
      <c r="H95" s="171"/>
      <c r="I95" s="171"/>
      <c r="J95" s="171"/>
      <c r="K95" s="171"/>
      <c r="L95" s="171"/>
      <c r="M95" s="171"/>
      <c r="N95" s="171"/>
      <c r="O95" s="171"/>
    </row>
    <row r="96" spans="1:15" s="155" customFormat="1">
      <c r="A96" s="155" t="s">
        <v>2434</v>
      </c>
      <c r="B96" s="155" t="s">
        <v>118</v>
      </c>
      <c r="C96" s="155" t="s">
        <v>2591</v>
      </c>
      <c r="D96" s="155" t="s">
        <v>2436</v>
      </c>
    </row>
    <row r="97" spans="1:13" s="155" customFormat="1" ht="16.350000000000001" customHeight="1">
      <c r="A97" s="155" t="s">
        <v>2592</v>
      </c>
      <c r="B97" s="155" t="s">
        <v>119</v>
      </c>
      <c r="C97" s="18" t="s">
        <v>2593</v>
      </c>
      <c r="D97" s="155" t="s">
        <v>2443</v>
      </c>
      <c r="M97" s="165"/>
    </row>
    <row r="98" spans="1:13" s="155" customFormat="1" ht="16.350000000000001" customHeight="1">
      <c r="A98" s="155" t="s">
        <v>2434</v>
      </c>
      <c r="B98" s="155" t="s">
        <v>120</v>
      </c>
      <c r="C98" s="155" t="s">
        <v>2594</v>
      </c>
      <c r="D98" s="155" t="s">
        <v>2443</v>
      </c>
      <c r="E98" s="161" t="s">
        <v>2595</v>
      </c>
      <c r="M98" s="165"/>
    </row>
    <row r="99" spans="1:13" s="155" customFormat="1" ht="16.350000000000001" customHeight="1">
      <c r="A99" s="155" t="s">
        <v>2500</v>
      </c>
      <c r="B99" s="155" t="s">
        <v>121</v>
      </c>
      <c r="C99" s="18" t="s">
        <v>2596</v>
      </c>
      <c r="D99" s="155" t="s">
        <v>2443</v>
      </c>
      <c r="E99" s="155" t="s">
        <v>2597</v>
      </c>
      <c r="I99" s="155" t="s">
        <v>2598</v>
      </c>
      <c r="M99" s="165"/>
    </row>
    <row r="100" spans="1:13" s="161" customFormat="1" ht="16.350000000000001" customHeight="1">
      <c r="A100" s="161" t="s">
        <v>2434</v>
      </c>
      <c r="B100" s="161" t="s">
        <v>126</v>
      </c>
      <c r="C100" s="161" t="s">
        <v>2599</v>
      </c>
      <c r="D100" s="161" t="s">
        <v>2443</v>
      </c>
      <c r="E100" s="161" t="s">
        <v>2600</v>
      </c>
      <c r="M100" s="172"/>
    </row>
    <row r="101" spans="1:13" s="155" customFormat="1" ht="16.350000000000001" customHeight="1">
      <c r="A101" s="155" t="s">
        <v>2601</v>
      </c>
      <c r="B101" s="155" t="s">
        <v>127</v>
      </c>
      <c r="C101" s="18" t="s">
        <v>2602</v>
      </c>
      <c r="D101" s="155" t="s">
        <v>2443</v>
      </c>
      <c r="E101" s="155" t="s">
        <v>2597</v>
      </c>
      <c r="F101" s="155" t="s">
        <v>2603</v>
      </c>
      <c r="G101" s="155" t="s">
        <v>2604</v>
      </c>
      <c r="H101" s="161" t="s">
        <v>2605</v>
      </c>
      <c r="M101" s="165"/>
    </row>
    <row r="102" spans="1:13" s="155" customFormat="1" ht="16.350000000000001" customHeight="1">
      <c r="A102" s="155" t="s">
        <v>2441</v>
      </c>
      <c r="B102" s="155" t="s">
        <v>137</v>
      </c>
      <c r="C102" s="18" t="s">
        <v>2606</v>
      </c>
      <c r="D102" s="155" t="s">
        <v>2443</v>
      </c>
      <c r="E102" s="155" t="s">
        <v>2607</v>
      </c>
      <c r="M102" s="165"/>
    </row>
    <row r="103" spans="1:13" s="171" customFormat="1">
      <c r="A103" s="171" t="s">
        <v>2464</v>
      </c>
      <c r="B103" s="171" t="s">
        <v>2589</v>
      </c>
    </row>
    <row r="104" spans="1:13" s="155" customFormat="1">
      <c r="A104" s="166" t="s">
        <v>2437</v>
      </c>
      <c r="B104" s="155" t="s">
        <v>2608</v>
      </c>
      <c r="C104" s="155" t="s">
        <v>2609</v>
      </c>
    </row>
    <row r="105" spans="1:13" s="155" customFormat="1">
      <c r="A105" s="155" t="s">
        <v>2434</v>
      </c>
      <c r="B105" s="155" t="s">
        <v>140</v>
      </c>
      <c r="C105" s="155" t="s">
        <v>2610</v>
      </c>
      <c r="D105" s="155" t="s">
        <v>2436</v>
      </c>
    </row>
    <row r="106" spans="1:13" s="155" customFormat="1">
      <c r="A106" s="155" t="s">
        <v>2611</v>
      </c>
      <c r="B106" s="155" t="s">
        <v>141</v>
      </c>
      <c r="C106" s="18" t="s">
        <v>2612</v>
      </c>
      <c r="D106" s="155" t="s">
        <v>2443</v>
      </c>
      <c r="F106" s="161" t="s">
        <v>2613</v>
      </c>
      <c r="G106" s="161" t="s">
        <v>2614</v>
      </c>
    </row>
    <row r="107" spans="1:13" s="155" customFormat="1">
      <c r="A107" s="155" t="s">
        <v>2500</v>
      </c>
      <c r="B107" s="155" t="s">
        <v>146</v>
      </c>
      <c r="C107" s="157" t="s">
        <v>2615</v>
      </c>
      <c r="D107" s="155" t="s">
        <v>2443</v>
      </c>
      <c r="E107" s="155" t="s">
        <v>2616</v>
      </c>
      <c r="I107" s="155" t="s">
        <v>2598</v>
      </c>
    </row>
    <row r="108" spans="1:13" s="155" customFormat="1">
      <c r="A108" s="155" t="s">
        <v>2617</v>
      </c>
      <c r="B108" s="155" t="s">
        <v>151</v>
      </c>
      <c r="C108" s="157" t="s">
        <v>2618</v>
      </c>
      <c r="D108" s="155" t="s">
        <v>2443</v>
      </c>
      <c r="E108" s="155" t="s">
        <v>2616</v>
      </c>
      <c r="F108" s="155" t="s">
        <v>2603</v>
      </c>
      <c r="G108" s="155" t="s">
        <v>2604</v>
      </c>
      <c r="H108" s="161" t="s">
        <v>2605</v>
      </c>
    </row>
    <row r="109" spans="1:13" s="155" customFormat="1">
      <c r="A109" s="155" t="s">
        <v>2441</v>
      </c>
      <c r="B109" s="155" t="s">
        <v>162</v>
      </c>
      <c r="C109" s="18" t="s">
        <v>2619</v>
      </c>
      <c r="D109" s="155" t="s">
        <v>2443</v>
      </c>
      <c r="E109" s="155" t="s">
        <v>2620</v>
      </c>
    </row>
    <row r="110" spans="1:13" s="155" customFormat="1">
      <c r="A110" s="155" t="s">
        <v>2500</v>
      </c>
      <c r="B110" s="155" t="s">
        <v>165</v>
      </c>
      <c r="C110" s="157" t="s">
        <v>2621</v>
      </c>
      <c r="D110" s="155" t="s">
        <v>2443</v>
      </c>
      <c r="E110" s="155" t="s">
        <v>2622</v>
      </c>
      <c r="I110" s="155" t="s">
        <v>2623</v>
      </c>
    </row>
    <row r="111" spans="1:13" s="173" customFormat="1">
      <c r="A111" s="173" t="s">
        <v>2624</v>
      </c>
      <c r="B111" s="173" t="s">
        <v>170</v>
      </c>
      <c r="C111" s="174" t="s">
        <v>2625</v>
      </c>
      <c r="D111" s="173" t="s">
        <v>2443</v>
      </c>
      <c r="E111" s="173" t="s">
        <v>2622</v>
      </c>
      <c r="F111" s="173" t="s">
        <v>2603</v>
      </c>
      <c r="G111" s="173" t="s">
        <v>2604</v>
      </c>
      <c r="H111" s="173" t="s">
        <v>2605</v>
      </c>
    </row>
    <row r="112" spans="1:13" s="155" customFormat="1">
      <c r="A112" s="155" t="s">
        <v>2441</v>
      </c>
      <c r="B112" s="155" t="s">
        <v>181</v>
      </c>
      <c r="C112" s="18" t="s">
        <v>2626</v>
      </c>
      <c r="D112" s="155" t="s">
        <v>2443</v>
      </c>
      <c r="E112" s="155" t="s">
        <v>2627</v>
      </c>
    </row>
    <row r="113" spans="1:13" s="155" customFormat="1">
      <c r="A113" s="166" t="s">
        <v>2464</v>
      </c>
      <c r="B113" s="155" t="s">
        <v>2608</v>
      </c>
    </row>
    <row r="114" spans="1:13" s="162" customFormat="1">
      <c r="A114" s="162" t="s">
        <v>2464</v>
      </c>
      <c r="B114" s="162" t="s">
        <v>2586</v>
      </c>
    </row>
    <row r="115" spans="1:13" s="156" customFormat="1">
      <c r="A115" s="156" t="s">
        <v>2464</v>
      </c>
      <c r="B115" s="156" t="s">
        <v>2497</v>
      </c>
    </row>
    <row r="116" spans="1:13" s="156" customFormat="1">
      <c r="A116" s="156" t="s">
        <v>2437</v>
      </c>
      <c r="B116" s="156" t="s">
        <v>2628</v>
      </c>
      <c r="C116" s="156" t="s">
        <v>2629</v>
      </c>
    </row>
    <row r="117" spans="1:13" s="155" customFormat="1">
      <c r="A117" s="155" t="s">
        <v>2434</v>
      </c>
      <c r="B117" s="155" t="s">
        <v>184</v>
      </c>
      <c r="C117" s="155" t="s">
        <v>2630</v>
      </c>
      <c r="D117" s="155" t="s">
        <v>2436</v>
      </c>
    </row>
    <row r="118" spans="1:13" s="155" customFormat="1">
      <c r="A118" s="155" t="s">
        <v>2631</v>
      </c>
      <c r="B118" s="155" t="s">
        <v>185</v>
      </c>
      <c r="C118" s="18" t="s">
        <v>2632</v>
      </c>
      <c r="D118" s="155" t="s">
        <v>2443</v>
      </c>
      <c r="F118" s="161" t="s">
        <v>2502</v>
      </c>
      <c r="G118" s="161" t="s">
        <v>2503</v>
      </c>
      <c r="H118" s="155" t="s">
        <v>2504</v>
      </c>
    </row>
    <row r="119" spans="1:13" s="155" customFormat="1">
      <c r="A119" s="155" t="s">
        <v>2468</v>
      </c>
      <c r="B119" s="155" t="s">
        <v>191</v>
      </c>
      <c r="C119" s="155" t="s">
        <v>2633</v>
      </c>
      <c r="D119" s="155" t="s">
        <v>2443</v>
      </c>
      <c r="M119" s="155" t="s">
        <v>2634</v>
      </c>
    </row>
    <row r="120" spans="1:13" s="162" customFormat="1">
      <c r="A120" s="162" t="s">
        <v>2437</v>
      </c>
      <c r="B120" s="162" t="s">
        <v>2635</v>
      </c>
      <c r="C120" s="162" t="s">
        <v>2636</v>
      </c>
      <c r="E120" s="162" t="s">
        <v>2637</v>
      </c>
    </row>
    <row r="121" spans="1:13" s="155" customFormat="1">
      <c r="A121" s="155" t="s">
        <v>2434</v>
      </c>
      <c r="B121" s="155" t="s">
        <v>192</v>
      </c>
      <c r="C121" s="155" t="s">
        <v>2638</v>
      </c>
      <c r="D121" s="155" t="s">
        <v>2436</v>
      </c>
    </row>
    <row r="122" spans="1:13" s="155" customFormat="1">
      <c r="A122" s="155" t="s">
        <v>2511</v>
      </c>
      <c r="B122" s="155" t="s">
        <v>193</v>
      </c>
      <c r="C122" s="18" t="s">
        <v>2639</v>
      </c>
      <c r="D122" s="155" t="s">
        <v>2443</v>
      </c>
    </row>
    <row r="123" spans="1:13" s="163" customFormat="1">
      <c r="A123" s="163" t="s">
        <v>2437</v>
      </c>
      <c r="B123" s="163" t="s">
        <v>2640</v>
      </c>
      <c r="C123" s="163" t="s">
        <v>2514</v>
      </c>
      <c r="E123" s="163" t="s">
        <v>2641</v>
      </c>
    </row>
    <row r="124" spans="1:13" s="155" customFormat="1">
      <c r="A124" s="155" t="s">
        <v>2516</v>
      </c>
      <c r="B124" s="155" t="s">
        <v>194</v>
      </c>
      <c r="C124" s="157" t="s">
        <v>2642</v>
      </c>
      <c r="D124" s="155" t="s">
        <v>2443</v>
      </c>
      <c r="F124" s="155" t="s">
        <v>2518</v>
      </c>
      <c r="G124" s="155" t="s">
        <v>2519</v>
      </c>
      <c r="H124" s="155" t="s">
        <v>2520</v>
      </c>
    </row>
    <row r="125" spans="1:13" s="163" customFormat="1">
      <c r="A125" s="163" t="s">
        <v>2464</v>
      </c>
      <c r="B125" s="163" t="s">
        <v>2640</v>
      </c>
      <c r="M125" s="164"/>
    </row>
    <row r="126" spans="1:13" s="163" customFormat="1">
      <c r="A126" s="163" t="s">
        <v>2437</v>
      </c>
      <c r="B126" s="163" t="s">
        <v>2643</v>
      </c>
      <c r="C126" s="163" t="s">
        <v>2522</v>
      </c>
      <c r="E126" s="163" t="s">
        <v>2641</v>
      </c>
      <c r="M126" s="164"/>
    </row>
    <row r="127" spans="1:13" s="155" customFormat="1">
      <c r="A127" s="155" t="s">
        <v>2523</v>
      </c>
      <c r="B127" s="155" t="s">
        <v>195</v>
      </c>
      <c r="C127" s="18" t="s">
        <v>2644</v>
      </c>
      <c r="D127" s="155" t="s">
        <v>2443</v>
      </c>
      <c r="M127" s="165"/>
    </row>
    <row r="128" spans="1:13" s="155" customFormat="1">
      <c r="A128" s="166" t="s">
        <v>2525</v>
      </c>
      <c r="B128" s="155" t="s">
        <v>196</v>
      </c>
      <c r="C128" s="18" t="s">
        <v>2645</v>
      </c>
      <c r="D128" s="155" t="s">
        <v>2443</v>
      </c>
      <c r="E128" s="155" t="s">
        <v>2646</v>
      </c>
    </row>
    <row r="129" spans="1:13" s="155" customFormat="1">
      <c r="A129" s="166" t="s">
        <v>2441</v>
      </c>
      <c r="B129" s="155" t="s">
        <v>197</v>
      </c>
      <c r="C129" s="18" t="s">
        <v>2647</v>
      </c>
      <c r="D129" s="155" t="s">
        <v>2443</v>
      </c>
      <c r="E129" s="155" t="s">
        <v>2648</v>
      </c>
    </row>
    <row r="130" spans="1:13" s="155" customFormat="1">
      <c r="A130" s="155" t="s">
        <v>2516</v>
      </c>
      <c r="B130" s="155" t="s">
        <v>198</v>
      </c>
      <c r="C130" s="18" t="s">
        <v>2649</v>
      </c>
      <c r="D130" s="155" t="s">
        <v>2443</v>
      </c>
      <c r="F130" s="155" t="s">
        <v>2531</v>
      </c>
      <c r="G130" s="155" t="s">
        <v>2532</v>
      </c>
      <c r="H130" s="155" t="s">
        <v>2533</v>
      </c>
      <c r="M130" s="165"/>
    </row>
    <row r="131" spans="1:13" s="155" customFormat="1">
      <c r="A131" s="155" t="s">
        <v>2516</v>
      </c>
      <c r="B131" s="155" t="s">
        <v>199</v>
      </c>
      <c r="C131" s="18" t="s">
        <v>2650</v>
      </c>
      <c r="D131" s="155" t="s">
        <v>2443</v>
      </c>
      <c r="F131" s="155" t="s">
        <v>2531</v>
      </c>
      <c r="G131" s="155" t="s">
        <v>2532</v>
      </c>
      <c r="H131" s="155" t="s">
        <v>2533</v>
      </c>
      <c r="M131" s="165"/>
    </row>
    <row r="132" spans="1:13" s="155" customFormat="1" ht="16.350000000000001" customHeight="1">
      <c r="A132" s="155" t="s">
        <v>2468</v>
      </c>
      <c r="B132" s="155" t="s">
        <v>200</v>
      </c>
      <c r="D132" s="155" t="s">
        <v>2436</v>
      </c>
      <c r="M132" s="165" t="s">
        <v>2651</v>
      </c>
    </row>
    <row r="133" spans="1:13" s="157" customFormat="1">
      <c r="A133" s="157" t="s">
        <v>2516</v>
      </c>
      <c r="B133" s="157" t="s">
        <v>201</v>
      </c>
      <c r="C133" s="157" t="s">
        <v>2652</v>
      </c>
      <c r="D133" s="157" t="s">
        <v>2443</v>
      </c>
    </row>
    <row r="134" spans="1:13" s="157" customFormat="1">
      <c r="A134" s="157" t="s">
        <v>2516</v>
      </c>
      <c r="B134" s="157" t="s">
        <v>202</v>
      </c>
      <c r="C134" s="157" t="s">
        <v>2653</v>
      </c>
      <c r="D134" s="157" t="s">
        <v>2443</v>
      </c>
    </row>
    <row r="135" spans="1:13" s="163" customFormat="1">
      <c r="A135" s="163" t="s">
        <v>2464</v>
      </c>
      <c r="B135" s="163" t="s">
        <v>2643</v>
      </c>
      <c r="M135" s="164"/>
    </row>
    <row r="136" spans="1:13" s="162" customFormat="1">
      <c r="A136" s="162" t="s">
        <v>2464</v>
      </c>
      <c r="B136" s="162" t="s">
        <v>2635</v>
      </c>
    </row>
    <row r="137" spans="1:13" s="162" customFormat="1">
      <c r="A137" s="162" t="s">
        <v>2437</v>
      </c>
      <c r="B137" s="162" t="s">
        <v>2654</v>
      </c>
      <c r="C137" s="162" t="s">
        <v>2655</v>
      </c>
      <c r="E137" s="162" t="s">
        <v>2656</v>
      </c>
    </row>
    <row r="138" spans="1:13" s="155" customFormat="1">
      <c r="A138" s="155" t="s">
        <v>2434</v>
      </c>
      <c r="B138" s="155" t="s">
        <v>203</v>
      </c>
      <c r="C138" s="155" t="s">
        <v>2657</v>
      </c>
      <c r="D138" s="155" t="s">
        <v>2436</v>
      </c>
    </row>
    <row r="139" spans="1:13" s="155" customFormat="1">
      <c r="A139" s="155" t="s">
        <v>2511</v>
      </c>
      <c r="B139" s="155" t="s">
        <v>204</v>
      </c>
      <c r="C139" s="157" t="s">
        <v>2658</v>
      </c>
      <c r="D139" s="155" t="s">
        <v>2443</v>
      </c>
    </row>
    <row r="140" spans="1:13" s="163" customFormat="1">
      <c r="A140" s="163" t="s">
        <v>2437</v>
      </c>
      <c r="B140" s="163" t="s">
        <v>2659</v>
      </c>
      <c r="C140" s="163" t="s">
        <v>2514</v>
      </c>
      <c r="E140" s="163" t="s">
        <v>2660</v>
      </c>
    </row>
    <row r="141" spans="1:13" s="155" customFormat="1">
      <c r="A141" s="155" t="s">
        <v>2516</v>
      </c>
      <c r="B141" s="155" t="s">
        <v>205</v>
      </c>
      <c r="C141" s="157" t="s">
        <v>2661</v>
      </c>
      <c r="D141" s="155" t="s">
        <v>2443</v>
      </c>
      <c r="F141" s="155" t="s">
        <v>2518</v>
      </c>
      <c r="G141" s="155" t="s">
        <v>2519</v>
      </c>
      <c r="H141" s="155" t="s">
        <v>2520</v>
      </c>
    </row>
    <row r="142" spans="1:13" s="163" customFormat="1">
      <c r="A142" s="163" t="s">
        <v>2464</v>
      </c>
      <c r="B142" s="163" t="s">
        <v>2659</v>
      </c>
      <c r="M142" s="164"/>
    </row>
    <row r="143" spans="1:13" s="163" customFormat="1">
      <c r="A143" s="163" t="s">
        <v>2437</v>
      </c>
      <c r="B143" s="163" t="s">
        <v>2662</v>
      </c>
      <c r="C143" s="163" t="s">
        <v>2522</v>
      </c>
      <c r="E143" s="163" t="s">
        <v>2660</v>
      </c>
      <c r="M143" s="164"/>
    </row>
    <row r="144" spans="1:13" s="155" customFormat="1">
      <c r="A144" s="155" t="s">
        <v>2523</v>
      </c>
      <c r="B144" s="155" t="s">
        <v>206</v>
      </c>
      <c r="C144" s="18" t="s">
        <v>2663</v>
      </c>
      <c r="D144" s="155" t="s">
        <v>2443</v>
      </c>
      <c r="M144" s="165"/>
    </row>
    <row r="145" spans="1:13" s="155" customFormat="1">
      <c r="A145" s="166" t="s">
        <v>2525</v>
      </c>
      <c r="B145" s="155" t="s">
        <v>207</v>
      </c>
      <c r="C145" s="18" t="s">
        <v>2664</v>
      </c>
      <c r="D145" s="155" t="s">
        <v>2443</v>
      </c>
      <c r="E145" s="155" t="s">
        <v>2665</v>
      </c>
    </row>
    <row r="146" spans="1:13" s="155" customFormat="1">
      <c r="A146" s="166" t="s">
        <v>2441</v>
      </c>
      <c r="B146" s="155" t="s">
        <v>208</v>
      </c>
      <c r="C146" s="18" t="s">
        <v>2666</v>
      </c>
      <c r="D146" s="155" t="s">
        <v>2443</v>
      </c>
      <c r="E146" s="155" t="s">
        <v>2667</v>
      </c>
    </row>
    <row r="147" spans="1:13" s="155" customFormat="1">
      <c r="A147" s="155" t="s">
        <v>2516</v>
      </c>
      <c r="B147" s="155" t="s">
        <v>209</v>
      </c>
      <c r="C147" s="18" t="s">
        <v>2668</v>
      </c>
      <c r="D147" s="155" t="s">
        <v>2443</v>
      </c>
      <c r="F147" s="155" t="s">
        <v>2531</v>
      </c>
      <c r="G147" s="155" t="s">
        <v>2532</v>
      </c>
      <c r="H147" s="155" t="s">
        <v>2533</v>
      </c>
      <c r="M147" s="165"/>
    </row>
    <row r="148" spans="1:13" s="155" customFormat="1">
      <c r="A148" s="155" t="s">
        <v>2516</v>
      </c>
      <c r="B148" s="155" t="s">
        <v>210</v>
      </c>
      <c r="C148" s="18" t="s">
        <v>2669</v>
      </c>
      <c r="D148" s="155" t="s">
        <v>2443</v>
      </c>
      <c r="F148" s="155" t="s">
        <v>2531</v>
      </c>
      <c r="G148" s="155" t="s">
        <v>2532</v>
      </c>
      <c r="H148" s="155" t="s">
        <v>2533</v>
      </c>
      <c r="M148" s="165"/>
    </row>
    <row r="149" spans="1:13" s="155" customFormat="1" ht="16.350000000000001" customHeight="1">
      <c r="A149" s="155" t="s">
        <v>2468</v>
      </c>
      <c r="B149" s="155" t="s">
        <v>211</v>
      </c>
      <c r="D149" s="155" t="s">
        <v>2436</v>
      </c>
      <c r="M149" s="165" t="s">
        <v>2670</v>
      </c>
    </row>
    <row r="150" spans="1:13" s="157" customFormat="1">
      <c r="A150" s="157" t="s">
        <v>2516</v>
      </c>
      <c r="B150" s="157" t="s">
        <v>212</v>
      </c>
      <c r="C150" s="157" t="s">
        <v>2671</v>
      </c>
      <c r="D150" s="157" t="s">
        <v>2443</v>
      </c>
    </row>
    <row r="151" spans="1:13" s="157" customFormat="1">
      <c r="A151" s="157" t="s">
        <v>2516</v>
      </c>
      <c r="B151" s="157" t="s">
        <v>213</v>
      </c>
      <c r="C151" s="157" t="s">
        <v>2672</v>
      </c>
      <c r="D151" s="157" t="s">
        <v>2443</v>
      </c>
    </row>
    <row r="152" spans="1:13" s="163" customFormat="1">
      <c r="A152" s="163" t="s">
        <v>2464</v>
      </c>
      <c r="B152" s="163" t="s">
        <v>2662</v>
      </c>
      <c r="M152" s="164"/>
    </row>
    <row r="153" spans="1:13" s="162" customFormat="1">
      <c r="A153" s="162" t="s">
        <v>2464</v>
      </c>
      <c r="B153" s="162" t="s">
        <v>2654</v>
      </c>
    </row>
    <row r="154" spans="1:13" s="162" customFormat="1">
      <c r="A154" s="162" t="s">
        <v>2437</v>
      </c>
      <c r="B154" s="162" t="s">
        <v>2673</v>
      </c>
      <c r="C154" s="162" t="s">
        <v>2674</v>
      </c>
      <c r="E154" s="162" t="s">
        <v>2675</v>
      </c>
    </row>
    <row r="155" spans="1:13" s="155" customFormat="1">
      <c r="A155" s="155" t="s">
        <v>2434</v>
      </c>
      <c r="B155" s="155" t="s">
        <v>214</v>
      </c>
      <c r="C155" s="155" t="s">
        <v>2676</v>
      </c>
      <c r="D155" s="155" t="s">
        <v>2436</v>
      </c>
    </row>
    <row r="156" spans="1:13" s="155" customFormat="1">
      <c r="A156" s="155" t="s">
        <v>2511</v>
      </c>
      <c r="B156" s="155" t="s">
        <v>215</v>
      </c>
      <c r="C156" s="18" t="s">
        <v>2677</v>
      </c>
      <c r="D156" s="155" t="s">
        <v>2443</v>
      </c>
    </row>
    <row r="157" spans="1:13" s="163" customFormat="1">
      <c r="A157" s="163" t="s">
        <v>2437</v>
      </c>
      <c r="B157" s="163" t="s">
        <v>2678</v>
      </c>
      <c r="C157" s="163" t="s">
        <v>2514</v>
      </c>
      <c r="E157" s="163" t="s">
        <v>2679</v>
      </c>
    </row>
    <row r="158" spans="1:13" s="155" customFormat="1">
      <c r="A158" s="155" t="s">
        <v>2516</v>
      </c>
      <c r="B158" s="155" t="s">
        <v>216</v>
      </c>
      <c r="C158" s="18" t="s">
        <v>2680</v>
      </c>
      <c r="D158" s="155" t="s">
        <v>2443</v>
      </c>
      <c r="F158" s="155" t="s">
        <v>2518</v>
      </c>
      <c r="G158" s="155" t="s">
        <v>2519</v>
      </c>
      <c r="H158" s="155" t="s">
        <v>2520</v>
      </c>
    </row>
    <row r="159" spans="1:13" s="163" customFormat="1">
      <c r="A159" s="163" t="s">
        <v>2464</v>
      </c>
      <c r="B159" s="163" t="s">
        <v>2678</v>
      </c>
      <c r="M159" s="164"/>
    </row>
    <row r="160" spans="1:13" s="163" customFormat="1">
      <c r="A160" s="163" t="s">
        <v>2437</v>
      </c>
      <c r="B160" s="163" t="s">
        <v>2681</v>
      </c>
      <c r="C160" s="163" t="s">
        <v>2522</v>
      </c>
      <c r="E160" s="163" t="s">
        <v>2679</v>
      </c>
      <c r="M160" s="164"/>
    </row>
    <row r="161" spans="1:13" s="155" customFormat="1">
      <c r="A161" s="155" t="s">
        <v>2523</v>
      </c>
      <c r="B161" s="155" t="s">
        <v>217</v>
      </c>
      <c r="C161" s="18" t="s">
        <v>2682</v>
      </c>
      <c r="D161" s="155" t="s">
        <v>2443</v>
      </c>
      <c r="M161" s="165"/>
    </row>
    <row r="162" spans="1:13" s="155" customFormat="1">
      <c r="A162" s="166" t="s">
        <v>2525</v>
      </c>
      <c r="B162" s="155" t="s">
        <v>218</v>
      </c>
      <c r="C162" s="18" t="s">
        <v>2683</v>
      </c>
      <c r="D162" s="155" t="s">
        <v>2443</v>
      </c>
      <c r="E162" s="155" t="s">
        <v>2684</v>
      </c>
    </row>
    <row r="163" spans="1:13" s="155" customFormat="1">
      <c r="A163" s="166" t="s">
        <v>2441</v>
      </c>
      <c r="B163" s="155" t="s">
        <v>219</v>
      </c>
      <c r="C163" s="18" t="s">
        <v>2685</v>
      </c>
      <c r="D163" s="155" t="s">
        <v>2443</v>
      </c>
      <c r="E163" s="155" t="s">
        <v>2686</v>
      </c>
    </row>
    <row r="164" spans="1:13" s="155" customFormat="1">
      <c r="A164" s="155" t="s">
        <v>2516</v>
      </c>
      <c r="B164" s="155" t="s">
        <v>220</v>
      </c>
      <c r="C164" s="18" t="s">
        <v>2687</v>
      </c>
      <c r="D164" s="155" t="s">
        <v>2443</v>
      </c>
      <c r="F164" s="155" t="s">
        <v>2531</v>
      </c>
      <c r="G164" s="155" t="s">
        <v>2532</v>
      </c>
      <c r="H164" s="155" t="s">
        <v>2533</v>
      </c>
      <c r="M164" s="165"/>
    </row>
    <row r="165" spans="1:13" s="155" customFormat="1">
      <c r="A165" s="155" t="s">
        <v>2516</v>
      </c>
      <c r="B165" s="155" t="s">
        <v>221</v>
      </c>
      <c r="C165" s="18" t="s">
        <v>2688</v>
      </c>
      <c r="D165" s="155" t="s">
        <v>2443</v>
      </c>
      <c r="F165" s="155" t="s">
        <v>2531</v>
      </c>
      <c r="G165" s="155" t="s">
        <v>2532</v>
      </c>
      <c r="H165" s="155" t="s">
        <v>2533</v>
      </c>
      <c r="M165" s="165"/>
    </row>
    <row r="166" spans="1:13" s="155" customFormat="1" ht="16.350000000000001" customHeight="1">
      <c r="A166" s="155" t="s">
        <v>2468</v>
      </c>
      <c r="B166" s="155" t="s">
        <v>222</v>
      </c>
      <c r="D166" s="155" t="s">
        <v>2436</v>
      </c>
      <c r="M166" s="165" t="s">
        <v>2689</v>
      </c>
    </row>
    <row r="167" spans="1:13" s="157" customFormat="1">
      <c r="A167" s="157" t="s">
        <v>2516</v>
      </c>
      <c r="B167" s="157" t="s">
        <v>223</v>
      </c>
      <c r="C167" s="157" t="s">
        <v>2690</v>
      </c>
      <c r="D167" s="157" t="s">
        <v>2443</v>
      </c>
    </row>
    <row r="168" spans="1:13" s="157" customFormat="1">
      <c r="A168" s="157" t="s">
        <v>2516</v>
      </c>
      <c r="B168" s="157" t="s">
        <v>224</v>
      </c>
      <c r="C168" s="157" t="s">
        <v>2691</v>
      </c>
      <c r="D168" s="157" t="s">
        <v>2443</v>
      </c>
    </row>
    <row r="169" spans="1:13" s="163" customFormat="1">
      <c r="A169" s="163" t="s">
        <v>2464</v>
      </c>
      <c r="B169" s="163" t="s">
        <v>2681</v>
      </c>
      <c r="M169" s="164"/>
    </row>
    <row r="170" spans="1:13" s="162" customFormat="1">
      <c r="A170" s="162" t="s">
        <v>2464</v>
      </c>
      <c r="B170" s="162" t="s">
        <v>2673</v>
      </c>
    </row>
    <row r="171" spans="1:13" s="162" customFormat="1">
      <c r="A171" s="162" t="s">
        <v>2437</v>
      </c>
      <c r="B171" s="162" t="s">
        <v>2692</v>
      </c>
      <c r="C171" s="162" t="s">
        <v>2693</v>
      </c>
      <c r="E171" s="162" t="s">
        <v>2694</v>
      </c>
    </row>
    <row r="172" spans="1:13" s="155" customFormat="1">
      <c r="A172" s="155" t="s">
        <v>2434</v>
      </c>
      <c r="B172" s="155" t="s">
        <v>225</v>
      </c>
      <c r="C172" s="155" t="s">
        <v>2695</v>
      </c>
      <c r="D172" s="155" t="s">
        <v>2436</v>
      </c>
    </row>
    <row r="173" spans="1:13" s="155" customFormat="1">
      <c r="A173" s="155" t="s">
        <v>2511</v>
      </c>
      <c r="B173" s="155" t="s">
        <v>226</v>
      </c>
      <c r="C173" s="157" t="s">
        <v>2696</v>
      </c>
      <c r="D173" s="155" t="s">
        <v>2443</v>
      </c>
    </row>
    <row r="174" spans="1:13" s="163" customFormat="1">
      <c r="A174" s="163" t="s">
        <v>2437</v>
      </c>
      <c r="B174" s="163" t="s">
        <v>2697</v>
      </c>
      <c r="C174" s="163" t="s">
        <v>2514</v>
      </c>
      <c r="E174" s="163" t="s">
        <v>2698</v>
      </c>
    </row>
    <row r="175" spans="1:13" s="155" customFormat="1">
      <c r="A175" s="155" t="s">
        <v>2516</v>
      </c>
      <c r="B175" s="155" t="s">
        <v>227</v>
      </c>
      <c r="C175" s="157" t="s">
        <v>2699</v>
      </c>
      <c r="D175" s="155" t="s">
        <v>2443</v>
      </c>
      <c r="F175" s="155" t="s">
        <v>2518</v>
      </c>
      <c r="G175" s="155" t="s">
        <v>2519</v>
      </c>
      <c r="H175" s="155" t="s">
        <v>2520</v>
      </c>
    </row>
    <row r="176" spans="1:13" s="163" customFormat="1">
      <c r="A176" s="163" t="s">
        <v>2464</v>
      </c>
      <c r="B176" s="163" t="s">
        <v>2697</v>
      </c>
      <c r="M176" s="164"/>
    </row>
    <row r="177" spans="1:15" s="163" customFormat="1">
      <c r="A177" s="163" t="s">
        <v>2437</v>
      </c>
      <c r="B177" s="163" t="s">
        <v>2700</v>
      </c>
      <c r="C177" s="163" t="s">
        <v>2522</v>
      </c>
      <c r="E177" s="163" t="s">
        <v>2698</v>
      </c>
      <c r="M177" s="164"/>
    </row>
    <row r="178" spans="1:15" s="155" customFormat="1">
      <c r="A178" s="155" t="s">
        <v>2523</v>
      </c>
      <c r="B178" s="155" t="s">
        <v>228</v>
      </c>
      <c r="C178" s="18" t="s">
        <v>2701</v>
      </c>
      <c r="D178" s="155" t="s">
        <v>2443</v>
      </c>
      <c r="M178" s="165"/>
    </row>
    <row r="179" spans="1:15" s="155" customFormat="1">
      <c r="A179" s="166" t="s">
        <v>2525</v>
      </c>
      <c r="B179" s="155" t="s">
        <v>229</v>
      </c>
      <c r="C179" s="18" t="s">
        <v>2702</v>
      </c>
      <c r="D179" s="155" t="s">
        <v>2443</v>
      </c>
      <c r="E179" s="155" t="s">
        <v>2703</v>
      </c>
    </row>
    <row r="180" spans="1:15" s="155" customFormat="1">
      <c r="A180" s="166" t="s">
        <v>2441</v>
      </c>
      <c r="B180" s="155" t="s">
        <v>230</v>
      </c>
      <c r="C180" s="18" t="s">
        <v>2704</v>
      </c>
      <c r="D180" s="155" t="s">
        <v>2443</v>
      </c>
      <c r="E180" s="155" t="s">
        <v>2705</v>
      </c>
    </row>
    <row r="181" spans="1:15" s="155" customFormat="1">
      <c r="A181" s="155" t="s">
        <v>2516</v>
      </c>
      <c r="B181" s="155" t="s">
        <v>231</v>
      </c>
      <c r="C181" s="18" t="s">
        <v>2706</v>
      </c>
      <c r="D181" s="155" t="s">
        <v>2443</v>
      </c>
      <c r="F181" s="155" t="s">
        <v>2531</v>
      </c>
      <c r="G181" s="155" t="s">
        <v>2532</v>
      </c>
      <c r="H181" s="155" t="s">
        <v>2533</v>
      </c>
      <c r="M181" s="165"/>
    </row>
    <row r="182" spans="1:15" s="155" customFormat="1">
      <c r="A182" s="155" t="s">
        <v>2516</v>
      </c>
      <c r="B182" s="155" t="s">
        <v>232</v>
      </c>
      <c r="C182" s="18" t="s">
        <v>2707</v>
      </c>
      <c r="D182" s="155" t="s">
        <v>2443</v>
      </c>
      <c r="F182" s="155" t="s">
        <v>2531</v>
      </c>
      <c r="G182" s="155" t="s">
        <v>2532</v>
      </c>
      <c r="H182" s="155" t="s">
        <v>2533</v>
      </c>
      <c r="M182" s="165"/>
    </row>
    <row r="183" spans="1:15" s="155" customFormat="1" ht="16.350000000000001" customHeight="1">
      <c r="A183" s="155" t="s">
        <v>2468</v>
      </c>
      <c r="B183" s="155" t="s">
        <v>233</v>
      </c>
      <c r="D183" s="155" t="s">
        <v>2436</v>
      </c>
      <c r="M183" s="165" t="s">
        <v>2708</v>
      </c>
    </row>
    <row r="184" spans="1:15" s="157" customFormat="1">
      <c r="A184" s="157" t="s">
        <v>2516</v>
      </c>
      <c r="B184" s="157" t="s">
        <v>234</v>
      </c>
      <c r="C184" s="157" t="s">
        <v>2709</v>
      </c>
      <c r="D184" s="157" t="s">
        <v>2443</v>
      </c>
    </row>
    <row r="185" spans="1:15" s="157" customFormat="1">
      <c r="A185" s="157" t="s">
        <v>2516</v>
      </c>
      <c r="B185" s="157" t="s">
        <v>235</v>
      </c>
      <c r="C185" s="157" t="s">
        <v>2710</v>
      </c>
      <c r="D185" s="157" t="s">
        <v>2443</v>
      </c>
    </row>
    <row r="186" spans="1:15" s="163" customFormat="1">
      <c r="A186" s="163" t="s">
        <v>2464</v>
      </c>
      <c r="B186" s="163" t="s">
        <v>2700</v>
      </c>
      <c r="M186" s="164"/>
    </row>
    <row r="187" spans="1:15" s="162" customFormat="1">
      <c r="A187" s="162" t="s">
        <v>2464</v>
      </c>
      <c r="B187" s="162" t="s">
        <v>2692</v>
      </c>
    </row>
    <row r="188" spans="1:15" s="162" customFormat="1">
      <c r="A188" s="162" t="s">
        <v>2437</v>
      </c>
      <c r="B188" s="162" t="s">
        <v>2711</v>
      </c>
      <c r="C188" s="162" t="s">
        <v>2712</v>
      </c>
      <c r="E188" s="162" t="s">
        <v>2713</v>
      </c>
    </row>
    <row r="189" spans="1:15" s="162" customFormat="1">
      <c r="A189" s="171" t="s">
        <v>2437</v>
      </c>
      <c r="B189" s="171" t="s">
        <v>2714</v>
      </c>
      <c r="C189" s="171" t="s">
        <v>2715</v>
      </c>
      <c r="D189" s="171"/>
      <c r="E189" s="171"/>
      <c r="F189" s="171"/>
      <c r="G189" s="171"/>
      <c r="H189" s="171"/>
      <c r="I189" s="171"/>
      <c r="J189" s="171"/>
      <c r="K189" s="171"/>
      <c r="L189" s="171"/>
      <c r="M189" s="171"/>
      <c r="N189" s="171"/>
      <c r="O189" s="171"/>
    </row>
    <row r="190" spans="1:15" s="155" customFormat="1">
      <c r="A190" s="155" t="s">
        <v>2434</v>
      </c>
      <c r="B190" s="155" t="s">
        <v>236</v>
      </c>
      <c r="C190" s="155" t="s">
        <v>2716</v>
      </c>
      <c r="D190" s="155" t="s">
        <v>2436</v>
      </c>
    </row>
    <row r="191" spans="1:15" s="155" customFormat="1" ht="16.350000000000001" customHeight="1">
      <c r="A191" s="155" t="s">
        <v>2592</v>
      </c>
      <c r="B191" s="155" t="s">
        <v>237</v>
      </c>
      <c r="C191" s="18" t="s">
        <v>2717</v>
      </c>
      <c r="D191" s="155" t="s">
        <v>2443</v>
      </c>
      <c r="M191" s="165"/>
    </row>
    <row r="192" spans="1:15" s="155" customFormat="1" ht="16.350000000000001" customHeight="1">
      <c r="A192" s="155" t="s">
        <v>2434</v>
      </c>
      <c r="B192" s="155" t="s">
        <v>238</v>
      </c>
      <c r="C192" s="155" t="s">
        <v>2718</v>
      </c>
      <c r="D192" s="155" t="s">
        <v>2443</v>
      </c>
      <c r="E192" s="161" t="s">
        <v>2719</v>
      </c>
      <c r="M192" s="165"/>
    </row>
    <row r="193" spans="1:13" s="155" customFormat="1" ht="16.350000000000001" customHeight="1">
      <c r="A193" s="155" t="s">
        <v>2631</v>
      </c>
      <c r="B193" s="155" t="s">
        <v>239</v>
      </c>
      <c r="C193" s="18" t="s">
        <v>2720</v>
      </c>
      <c r="D193" s="155" t="s">
        <v>2443</v>
      </c>
      <c r="E193" s="155" t="s">
        <v>2721</v>
      </c>
      <c r="I193" s="155" t="s">
        <v>2722</v>
      </c>
      <c r="M193" s="165"/>
    </row>
    <row r="194" spans="1:13" s="161" customFormat="1" ht="16.350000000000001" customHeight="1">
      <c r="A194" s="161" t="s">
        <v>2434</v>
      </c>
      <c r="B194" s="161" t="s">
        <v>245</v>
      </c>
      <c r="C194" s="161" t="s">
        <v>2599</v>
      </c>
      <c r="D194" s="161" t="s">
        <v>2443</v>
      </c>
      <c r="E194" s="161" t="s">
        <v>2723</v>
      </c>
      <c r="M194" s="172"/>
    </row>
    <row r="195" spans="1:13" s="155" customFormat="1" ht="16.350000000000001" customHeight="1">
      <c r="A195" s="155" t="s">
        <v>2601</v>
      </c>
      <c r="B195" s="155" t="s">
        <v>246</v>
      </c>
      <c r="C195" s="18" t="s">
        <v>2724</v>
      </c>
      <c r="D195" s="155" t="s">
        <v>2443</v>
      </c>
      <c r="E195" s="155" t="s">
        <v>2721</v>
      </c>
      <c r="F195" s="155" t="s">
        <v>2603</v>
      </c>
      <c r="G195" s="155" t="s">
        <v>2604</v>
      </c>
      <c r="H195" s="161" t="s">
        <v>2605</v>
      </c>
      <c r="M195" s="165"/>
    </row>
    <row r="196" spans="1:13" s="155" customFormat="1" ht="16.350000000000001" customHeight="1">
      <c r="A196" s="155" t="s">
        <v>2441</v>
      </c>
      <c r="B196" s="155" t="s">
        <v>256</v>
      </c>
      <c r="C196" s="18" t="s">
        <v>2725</v>
      </c>
      <c r="D196" s="155" t="s">
        <v>2443</v>
      </c>
      <c r="E196" s="155" t="s">
        <v>2726</v>
      </c>
      <c r="M196" s="165"/>
    </row>
    <row r="197" spans="1:13" s="171" customFormat="1">
      <c r="A197" s="171" t="s">
        <v>2464</v>
      </c>
      <c r="B197" s="171" t="s">
        <v>2714</v>
      </c>
    </row>
    <row r="198" spans="1:13" s="155" customFormat="1">
      <c r="A198" s="166" t="s">
        <v>2437</v>
      </c>
      <c r="B198" s="155" t="s">
        <v>2727</v>
      </c>
      <c r="C198" s="155" t="s">
        <v>2728</v>
      </c>
    </row>
    <row r="199" spans="1:13" s="155" customFormat="1">
      <c r="A199" s="155" t="s">
        <v>2434</v>
      </c>
      <c r="B199" s="155" t="s">
        <v>259</v>
      </c>
      <c r="C199" s="155" t="s">
        <v>2729</v>
      </c>
      <c r="D199" s="155" t="s">
        <v>2436</v>
      </c>
    </row>
    <row r="200" spans="1:13" s="155" customFormat="1">
      <c r="A200" s="155" t="s">
        <v>2611</v>
      </c>
      <c r="B200" s="155" t="s">
        <v>260</v>
      </c>
      <c r="C200" s="18" t="s">
        <v>2730</v>
      </c>
      <c r="D200" s="155" t="s">
        <v>2443</v>
      </c>
      <c r="F200" s="161" t="s">
        <v>2613</v>
      </c>
      <c r="G200" s="161" t="s">
        <v>2614</v>
      </c>
    </row>
    <row r="201" spans="1:13" s="155" customFormat="1">
      <c r="A201" s="155" t="s">
        <v>2631</v>
      </c>
      <c r="B201" s="155" t="s">
        <v>265</v>
      </c>
      <c r="C201" s="157" t="s">
        <v>2731</v>
      </c>
      <c r="D201" s="155" t="s">
        <v>2443</v>
      </c>
      <c r="E201" s="155" t="s">
        <v>2732</v>
      </c>
      <c r="I201" s="155" t="s">
        <v>2722</v>
      </c>
    </row>
    <row r="202" spans="1:13" s="155" customFormat="1">
      <c r="A202" s="155" t="s">
        <v>2617</v>
      </c>
      <c r="B202" s="155" t="s">
        <v>271</v>
      </c>
      <c r="C202" s="157" t="s">
        <v>2733</v>
      </c>
      <c r="D202" s="155" t="s">
        <v>2443</v>
      </c>
      <c r="E202" s="155" t="s">
        <v>2732</v>
      </c>
      <c r="F202" s="155" t="s">
        <v>2603</v>
      </c>
      <c r="G202" s="155" t="s">
        <v>2604</v>
      </c>
      <c r="H202" s="161" t="s">
        <v>2605</v>
      </c>
    </row>
    <row r="203" spans="1:13" s="173" customFormat="1">
      <c r="A203" s="173" t="s">
        <v>2441</v>
      </c>
      <c r="B203" s="173" t="s">
        <v>282</v>
      </c>
      <c r="C203" s="174" t="s">
        <v>2734</v>
      </c>
      <c r="D203" s="173" t="s">
        <v>2443</v>
      </c>
      <c r="E203" s="173" t="s">
        <v>2735</v>
      </c>
    </row>
    <row r="204" spans="1:13" s="155" customFormat="1">
      <c r="A204" s="155" t="s">
        <v>2631</v>
      </c>
      <c r="B204" s="155" t="s">
        <v>285</v>
      </c>
      <c r="C204" s="157" t="s">
        <v>2736</v>
      </c>
      <c r="D204" s="155" t="s">
        <v>2443</v>
      </c>
      <c r="E204" s="155" t="s">
        <v>2737</v>
      </c>
      <c r="I204" s="155" t="s">
        <v>2738</v>
      </c>
    </row>
    <row r="205" spans="1:13" s="155" customFormat="1">
      <c r="A205" s="155" t="s">
        <v>2624</v>
      </c>
      <c r="B205" s="155" t="s">
        <v>291</v>
      </c>
      <c r="C205" s="157" t="s">
        <v>2739</v>
      </c>
      <c r="D205" s="155" t="s">
        <v>2443</v>
      </c>
      <c r="E205" s="155" t="s">
        <v>2737</v>
      </c>
      <c r="F205" s="155" t="s">
        <v>2603</v>
      </c>
      <c r="G205" s="155" t="s">
        <v>2604</v>
      </c>
      <c r="H205" s="161" t="s">
        <v>2605</v>
      </c>
    </row>
    <row r="206" spans="1:13" s="155" customFormat="1">
      <c r="A206" s="155" t="s">
        <v>2441</v>
      </c>
      <c r="B206" s="155" t="s">
        <v>302</v>
      </c>
      <c r="C206" s="18" t="s">
        <v>2740</v>
      </c>
      <c r="D206" s="155" t="s">
        <v>2443</v>
      </c>
      <c r="E206" s="155" t="s">
        <v>2741</v>
      </c>
    </row>
    <row r="207" spans="1:13" s="155" customFormat="1">
      <c r="A207" s="166" t="s">
        <v>2464</v>
      </c>
      <c r="B207" s="155" t="s">
        <v>2727</v>
      </c>
    </row>
    <row r="208" spans="1:13" s="162" customFormat="1">
      <c r="A208" s="162" t="s">
        <v>2464</v>
      </c>
      <c r="B208" s="162" t="s">
        <v>2711</v>
      </c>
    </row>
    <row r="209" spans="1:13" s="156" customFormat="1">
      <c r="A209" s="156" t="s">
        <v>2464</v>
      </c>
      <c r="B209" s="156" t="s">
        <v>2628</v>
      </c>
    </row>
    <row r="210" spans="1:13" s="156" customFormat="1">
      <c r="A210" s="156" t="s">
        <v>2437</v>
      </c>
      <c r="B210" s="156" t="s">
        <v>2742</v>
      </c>
      <c r="C210" s="156" t="s">
        <v>2743</v>
      </c>
    </row>
    <row r="211" spans="1:13">
      <c r="A211" s="18" t="s">
        <v>2434</v>
      </c>
      <c r="B211" s="18" t="s">
        <v>305</v>
      </c>
      <c r="C211" s="18" t="s">
        <v>2744</v>
      </c>
      <c r="D211" s="18" t="s">
        <v>2436</v>
      </c>
    </row>
    <row r="212" spans="1:13">
      <c r="A212" s="18" t="s">
        <v>2745</v>
      </c>
      <c r="B212" s="18" t="s">
        <v>306</v>
      </c>
      <c r="C212" s="18" t="s">
        <v>2746</v>
      </c>
      <c r="D212" s="18" t="s">
        <v>2443</v>
      </c>
      <c r="F212" s="161" t="s">
        <v>2502</v>
      </c>
      <c r="G212" s="161" t="s">
        <v>2503</v>
      </c>
      <c r="H212" s="18" t="s">
        <v>2747</v>
      </c>
    </row>
    <row r="213" spans="1:13">
      <c r="A213" s="18" t="s">
        <v>2468</v>
      </c>
      <c r="B213" s="18" t="s">
        <v>323</v>
      </c>
      <c r="C213" s="18" t="s">
        <v>2748</v>
      </c>
      <c r="D213" s="18" t="s">
        <v>2443</v>
      </c>
      <c r="M213" s="18" t="s">
        <v>2749</v>
      </c>
    </row>
    <row r="214" spans="1:13" s="157" customFormat="1">
      <c r="A214" s="157" t="s">
        <v>2468</v>
      </c>
      <c r="B214" s="157" t="s">
        <v>324</v>
      </c>
      <c r="C214" s="157" t="s">
        <v>2750</v>
      </c>
      <c r="D214" s="157" t="s">
        <v>2443</v>
      </c>
      <c r="M214" s="157" t="s">
        <v>2751</v>
      </c>
    </row>
    <row r="215" spans="1:13" s="162" customFormat="1" ht="15" customHeight="1">
      <c r="A215" s="162" t="s">
        <v>2437</v>
      </c>
      <c r="B215" s="162" t="s">
        <v>2752</v>
      </c>
      <c r="C215" s="162" t="s">
        <v>2753</v>
      </c>
      <c r="E215" s="162" t="s">
        <v>2754</v>
      </c>
    </row>
    <row r="216" spans="1:13" s="155" customFormat="1">
      <c r="A216" s="155" t="s">
        <v>2434</v>
      </c>
      <c r="B216" s="155" t="s">
        <v>325</v>
      </c>
      <c r="C216" s="155" t="s">
        <v>2755</v>
      </c>
      <c r="D216" s="155" t="s">
        <v>2436</v>
      </c>
    </row>
    <row r="217" spans="1:13" s="155" customFormat="1">
      <c r="A217" s="155" t="s">
        <v>2511</v>
      </c>
      <c r="B217" s="155" t="s">
        <v>326</v>
      </c>
      <c r="C217" s="155" t="s">
        <v>2756</v>
      </c>
      <c r="D217" s="155" t="s">
        <v>2443</v>
      </c>
    </row>
    <row r="218" spans="1:13" s="163" customFormat="1">
      <c r="A218" s="163" t="s">
        <v>2437</v>
      </c>
      <c r="B218" s="163" t="s">
        <v>2757</v>
      </c>
      <c r="C218" s="163" t="s">
        <v>2514</v>
      </c>
      <c r="E218" s="163" t="s">
        <v>2758</v>
      </c>
    </row>
    <row r="219" spans="1:13" s="155" customFormat="1">
      <c r="A219" s="155" t="s">
        <v>2516</v>
      </c>
      <c r="B219" s="155" t="s">
        <v>327</v>
      </c>
      <c r="C219" s="155" t="s">
        <v>2759</v>
      </c>
      <c r="D219" s="155" t="s">
        <v>2443</v>
      </c>
      <c r="H219" s="155" t="s">
        <v>2520</v>
      </c>
    </row>
    <row r="220" spans="1:13" s="163" customFormat="1">
      <c r="A220" s="163" t="s">
        <v>2464</v>
      </c>
      <c r="B220" s="163" t="s">
        <v>2757</v>
      </c>
      <c r="M220" s="164"/>
    </row>
    <row r="221" spans="1:13" s="163" customFormat="1">
      <c r="A221" s="163" t="s">
        <v>2437</v>
      </c>
      <c r="B221" s="163" t="s">
        <v>2760</v>
      </c>
      <c r="C221" s="163" t="s">
        <v>2522</v>
      </c>
      <c r="E221" s="163" t="s">
        <v>2758</v>
      </c>
      <c r="M221" s="164"/>
    </row>
    <row r="222" spans="1:13" s="155" customFormat="1">
      <c r="A222" s="155" t="s">
        <v>2523</v>
      </c>
      <c r="B222" s="155" t="s">
        <v>328</v>
      </c>
      <c r="C222" s="155" t="s">
        <v>2761</v>
      </c>
      <c r="D222" s="155" t="s">
        <v>2443</v>
      </c>
      <c r="M222" s="165"/>
    </row>
    <row r="223" spans="1:13" s="155" customFormat="1">
      <c r="A223" s="166" t="s">
        <v>2525</v>
      </c>
      <c r="B223" s="155" t="s">
        <v>329</v>
      </c>
      <c r="C223" s="155" t="s">
        <v>2762</v>
      </c>
      <c r="D223" s="155" t="s">
        <v>2443</v>
      </c>
      <c r="E223" s="155" t="s">
        <v>2763</v>
      </c>
    </row>
    <row r="224" spans="1:13" s="155" customFormat="1">
      <c r="A224" s="166" t="s">
        <v>2441</v>
      </c>
      <c r="B224" s="155" t="s">
        <v>330</v>
      </c>
      <c r="C224" s="155" t="s">
        <v>2764</v>
      </c>
      <c r="D224" s="155" t="s">
        <v>2443</v>
      </c>
      <c r="E224" s="155" t="s">
        <v>2765</v>
      </c>
    </row>
    <row r="225" spans="1:13" s="155" customFormat="1">
      <c r="A225" s="155" t="s">
        <v>2516</v>
      </c>
      <c r="B225" s="155" t="s">
        <v>331</v>
      </c>
      <c r="C225" s="155" t="s">
        <v>2766</v>
      </c>
      <c r="D225" s="155" t="s">
        <v>2443</v>
      </c>
      <c r="F225" s="155" t="s">
        <v>2531</v>
      </c>
      <c r="G225" s="155" t="s">
        <v>2532</v>
      </c>
      <c r="H225" s="155" t="s">
        <v>2533</v>
      </c>
      <c r="M225" s="165"/>
    </row>
    <row r="226" spans="1:13" s="155" customFormat="1">
      <c r="A226" s="155" t="s">
        <v>2516</v>
      </c>
      <c r="B226" s="155" t="s">
        <v>332</v>
      </c>
      <c r="C226" s="155" t="s">
        <v>2767</v>
      </c>
      <c r="D226" s="155" t="s">
        <v>2443</v>
      </c>
      <c r="F226" s="155" t="s">
        <v>2531</v>
      </c>
      <c r="G226" s="155" t="s">
        <v>2532</v>
      </c>
      <c r="H226" s="155" t="s">
        <v>2533</v>
      </c>
      <c r="M226" s="165"/>
    </row>
    <row r="227" spans="1:13" s="155" customFormat="1" ht="16.350000000000001" customHeight="1">
      <c r="A227" s="155" t="s">
        <v>2468</v>
      </c>
      <c r="B227" s="155" t="s">
        <v>333</v>
      </c>
      <c r="D227" s="155" t="s">
        <v>2436</v>
      </c>
      <c r="M227" s="165" t="s">
        <v>2768</v>
      </c>
    </row>
    <row r="228" spans="1:13" s="157" customFormat="1">
      <c r="A228" s="157" t="s">
        <v>2516</v>
      </c>
      <c r="B228" s="157" t="s">
        <v>334</v>
      </c>
      <c r="C228" s="157" t="s">
        <v>2769</v>
      </c>
      <c r="D228" s="157" t="s">
        <v>2443</v>
      </c>
    </row>
    <row r="229" spans="1:13" s="157" customFormat="1">
      <c r="A229" s="157" t="s">
        <v>2516</v>
      </c>
      <c r="B229" s="157" t="s">
        <v>335</v>
      </c>
      <c r="C229" s="157" t="s">
        <v>2770</v>
      </c>
      <c r="D229" s="157" t="s">
        <v>2443</v>
      </c>
    </row>
    <row r="230" spans="1:13" s="163" customFormat="1">
      <c r="A230" s="163" t="s">
        <v>2464</v>
      </c>
      <c r="B230" s="163" t="s">
        <v>2760</v>
      </c>
      <c r="M230" s="164"/>
    </row>
    <row r="231" spans="1:13" s="162" customFormat="1" ht="15.6" customHeight="1">
      <c r="A231" s="162" t="s">
        <v>2464</v>
      </c>
      <c r="B231" s="162" t="s">
        <v>2752</v>
      </c>
    </row>
    <row r="232" spans="1:13" s="162" customFormat="1" ht="15" customHeight="1">
      <c r="A232" s="162" t="s">
        <v>2437</v>
      </c>
      <c r="B232" s="162" t="s">
        <v>2771</v>
      </c>
      <c r="C232" s="162" t="s">
        <v>2772</v>
      </c>
      <c r="E232" s="162" t="s">
        <v>2773</v>
      </c>
    </row>
    <row r="233" spans="1:13" s="155" customFormat="1">
      <c r="A233" s="155" t="s">
        <v>2434</v>
      </c>
      <c r="B233" s="155" t="s">
        <v>336</v>
      </c>
      <c r="C233" s="155" t="s">
        <v>2774</v>
      </c>
      <c r="D233" s="155" t="s">
        <v>2436</v>
      </c>
    </row>
    <row r="234" spans="1:13" s="155" customFormat="1">
      <c r="A234" s="155" t="s">
        <v>2511</v>
      </c>
      <c r="B234" s="155" t="s">
        <v>337</v>
      </c>
      <c r="C234" s="155" t="s">
        <v>2775</v>
      </c>
      <c r="D234" s="155" t="s">
        <v>2443</v>
      </c>
    </row>
    <row r="235" spans="1:13" s="163" customFormat="1">
      <c r="A235" s="163" t="s">
        <v>2437</v>
      </c>
      <c r="B235" s="163" t="s">
        <v>2776</v>
      </c>
      <c r="C235" s="163" t="s">
        <v>2514</v>
      </c>
      <c r="E235" s="163" t="s">
        <v>2777</v>
      </c>
    </row>
    <row r="236" spans="1:13" s="155" customFormat="1">
      <c r="A236" s="155" t="s">
        <v>2778</v>
      </c>
      <c r="B236" s="155" t="s">
        <v>338</v>
      </c>
      <c r="C236" s="155" t="s">
        <v>2779</v>
      </c>
      <c r="D236" s="155" t="s">
        <v>2443</v>
      </c>
    </row>
    <row r="237" spans="1:13" s="155" customFormat="1">
      <c r="A237" s="155" t="s">
        <v>2516</v>
      </c>
      <c r="B237" s="155" t="s">
        <v>341</v>
      </c>
      <c r="C237" s="155" t="s">
        <v>2780</v>
      </c>
      <c r="D237" s="155" t="s">
        <v>2443</v>
      </c>
      <c r="E237" s="155" t="s">
        <v>2781</v>
      </c>
      <c r="F237" s="155" t="s">
        <v>2518</v>
      </c>
      <c r="G237" s="155" t="s">
        <v>2519</v>
      </c>
    </row>
    <row r="238" spans="1:13" s="155" customFormat="1">
      <c r="A238" s="155" t="s">
        <v>2516</v>
      </c>
      <c r="B238" s="155" t="s">
        <v>342</v>
      </c>
      <c r="C238" s="155" t="s">
        <v>2782</v>
      </c>
      <c r="D238" s="155" t="s">
        <v>2443</v>
      </c>
      <c r="E238" s="155" t="s">
        <v>2783</v>
      </c>
      <c r="F238" s="155" t="s">
        <v>2518</v>
      </c>
      <c r="G238" s="155" t="s">
        <v>2519</v>
      </c>
    </row>
    <row r="239" spans="1:13" s="163" customFormat="1">
      <c r="A239" s="163" t="s">
        <v>2464</v>
      </c>
      <c r="B239" s="163" t="s">
        <v>2776</v>
      </c>
      <c r="M239" s="164"/>
    </row>
    <row r="240" spans="1:13" s="163" customFormat="1">
      <c r="A240" s="163" t="s">
        <v>2437</v>
      </c>
      <c r="B240" s="163" t="s">
        <v>2784</v>
      </c>
      <c r="C240" s="163" t="s">
        <v>2522</v>
      </c>
      <c r="E240" s="163" t="s">
        <v>2777</v>
      </c>
      <c r="M240" s="164"/>
    </row>
    <row r="241" spans="1:13" s="155" customFormat="1">
      <c r="A241" s="155" t="s">
        <v>2523</v>
      </c>
      <c r="B241" s="155" t="s">
        <v>343</v>
      </c>
      <c r="C241" s="155" t="s">
        <v>2785</v>
      </c>
      <c r="D241" s="155" t="s">
        <v>2443</v>
      </c>
      <c r="M241" s="165"/>
    </row>
    <row r="242" spans="1:13" s="155" customFormat="1">
      <c r="A242" s="166" t="s">
        <v>2525</v>
      </c>
      <c r="B242" s="155" t="s">
        <v>344</v>
      </c>
      <c r="C242" s="155" t="s">
        <v>2786</v>
      </c>
      <c r="D242" s="155" t="s">
        <v>2443</v>
      </c>
      <c r="E242" s="155" t="s">
        <v>2787</v>
      </c>
    </row>
    <row r="243" spans="1:13" s="155" customFormat="1">
      <c r="A243" s="166" t="s">
        <v>2441</v>
      </c>
      <c r="B243" s="155" t="s">
        <v>345</v>
      </c>
      <c r="C243" s="155" t="s">
        <v>2788</v>
      </c>
      <c r="D243" s="155" t="s">
        <v>2443</v>
      </c>
      <c r="E243" s="155" t="s">
        <v>2789</v>
      </c>
    </row>
    <row r="244" spans="1:13" s="155" customFormat="1">
      <c r="A244" s="155" t="s">
        <v>2516</v>
      </c>
      <c r="B244" s="155" t="s">
        <v>346</v>
      </c>
      <c r="C244" s="155" t="s">
        <v>2790</v>
      </c>
      <c r="D244" s="155" t="s">
        <v>2443</v>
      </c>
      <c r="F244" s="155" t="s">
        <v>2531</v>
      </c>
      <c r="G244" s="155" t="s">
        <v>2532</v>
      </c>
      <c r="H244" s="155" t="s">
        <v>2533</v>
      </c>
      <c r="M244" s="165"/>
    </row>
    <row r="245" spans="1:13" s="155" customFormat="1">
      <c r="A245" s="155" t="s">
        <v>2516</v>
      </c>
      <c r="B245" s="155" t="s">
        <v>347</v>
      </c>
      <c r="C245" s="155" t="s">
        <v>2791</v>
      </c>
      <c r="D245" s="155" t="s">
        <v>2443</v>
      </c>
      <c r="F245" s="155" t="s">
        <v>2531</v>
      </c>
      <c r="G245" s="155" t="s">
        <v>2532</v>
      </c>
      <c r="H245" s="155" t="s">
        <v>2533</v>
      </c>
      <c r="M245" s="165"/>
    </row>
    <row r="246" spans="1:13" s="155" customFormat="1" ht="16.350000000000001" customHeight="1">
      <c r="A246" s="155" t="s">
        <v>2468</v>
      </c>
      <c r="B246" s="155" t="s">
        <v>348</v>
      </c>
      <c r="D246" s="155" t="s">
        <v>2436</v>
      </c>
      <c r="M246" s="165" t="s">
        <v>2792</v>
      </c>
    </row>
    <row r="247" spans="1:13" s="157" customFormat="1">
      <c r="A247" s="157" t="s">
        <v>2516</v>
      </c>
      <c r="B247" s="157" t="s">
        <v>349</v>
      </c>
      <c r="C247" s="157" t="s">
        <v>2793</v>
      </c>
      <c r="D247" s="157" t="s">
        <v>2443</v>
      </c>
    </row>
    <row r="248" spans="1:13" s="157" customFormat="1">
      <c r="A248" s="157" t="s">
        <v>2516</v>
      </c>
      <c r="B248" s="157" t="s">
        <v>350</v>
      </c>
      <c r="C248" s="157" t="s">
        <v>2794</v>
      </c>
      <c r="D248" s="157" t="s">
        <v>2443</v>
      </c>
    </row>
    <row r="249" spans="1:13" s="163" customFormat="1">
      <c r="A249" s="163" t="s">
        <v>2464</v>
      </c>
      <c r="B249" s="163" t="s">
        <v>2784</v>
      </c>
      <c r="M249" s="164"/>
    </row>
    <row r="250" spans="1:13" s="162" customFormat="1" ht="15.6" customHeight="1">
      <c r="A250" s="162" t="s">
        <v>2464</v>
      </c>
      <c r="B250" s="162" t="s">
        <v>2771</v>
      </c>
    </row>
    <row r="251" spans="1:13" s="162" customFormat="1" ht="15" customHeight="1">
      <c r="A251" s="162" t="s">
        <v>2437</v>
      </c>
      <c r="B251" s="162" t="s">
        <v>2795</v>
      </c>
      <c r="C251" s="162" t="s">
        <v>2796</v>
      </c>
      <c r="E251" s="162" t="s">
        <v>2797</v>
      </c>
    </row>
    <row r="252" spans="1:13" s="155" customFormat="1">
      <c r="A252" s="155" t="s">
        <v>2434</v>
      </c>
      <c r="B252" s="155" t="s">
        <v>351</v>
      </c>
      <c r="C252" s="155" t="s">
        <v>2798</v>
      </c>
      <c r="D252" s="155" t="s">
        <v>2436</v>
      </c>
    </row>
    <row r="253" spans="1:13" s="155" customFormat="1">
      <c r="A253" s="155" t="s">
        <v>2511</v>
      </c>
      <c r="B253" s="155" t="s">
        <v>352</v>
      </c>
      <c r="C253" s="155" t="s">
        <v>2799</v>
      </c>
      <c r="D253" s="155" t="s">
        <v>2443</v>
      </c>
    </row>
    <row r="254" spans="1:13" s="163" customFormat="1">
      <c r="A254" s="163" t="s">
        <v>2437</v>
      </c>
      <c r="B254" s="163" t="s">
        <v>2800</v>
      </c>
      <c r="C254" s="163" t="s">
        <v>2514</v>
      </c>
      <c r="E254" s="163" t="s">
        <v>2801</v>
      </c>
    </row>
    <row r="255" spans="1:13" s="155" customFormat="1">
      <c r="A255" s="155" t="s">
        <v>2802</v>
      </c>
      <c r="B255" s="155" t="s">
        <v>353</v>
      </c>
      <c r="C255" s="155" t="s">
        <v>2803</v>
      </c>
      <c r="D255" s="155" t="s">
        <v>2443</v>
      </c>
    </row>
    <row r="256" spans="1:13" s="155" customFormat="1">
      <c r="A256" s="155" t="s">
        <v>2516</v>
      </c>
      <c r="B256" s="155" t="s">
        <v>357</v>
      </c>
      <c r="C256" s="161" t="s">
        <v>2804</v>
      </c>
      <c r="D256" s="155" t="s">
        <v>2443</v>
      </c>
      <c r="E256" s="155" t="s">
        <v>2805</v>
      </c>
      <c r="F256" s="155" t="s">
        <v>2518</v>
      </c>
      <c r="G256" s="155" t="s">
        <v>2519</v>
      </c>
    </row>
    <row r="257" spans="1:13" s="155" customFormat="1">
      <c r="A257" s="155" t="s">
        <v>2516</v>
      </c>
      <c r="B257" s="155" t="s">
        <v>358</v>
      </c>
      <c r="C257" s="161" t="s">
        <v>2806</v>
      </c>
      <c r="D257" s="155" t="s">
        <v>2443</v>
      </c>
      <c r="E257" s="155" t="s">
        <v>2807</v>
      </c>
      <c r="F257" s="155" t="s">
        <v>2518</v>
      </c>
      <c r="G257" s="155" t="s">
        <v>2519</v>
      </c>
    </row>
    <row r="258" spans="1:13" s="155" customFormat="1">
      <c r="A258" s="155" t="s">
        <v>2516</v>
      </c>
      <c r="B258" s="155" t="s">
        <v>359</v>
      </c>
      <c r="C258" s="161" t="s">
        <v>2808</v>
      </c>
      <c r="D258" s="155" t="s">
        <v>2443</v>
      </c>
      <c r="E258" s="155" t="s">
        <v>2809</v>
      </c>
      <c r="F258" s="155" t="s">
        <v>2518</v>
      </c>
      <c r="G258" s="155" t="s">
        <v>2519</v>
      </c>
    </row>
    <row r="259" spans="1:13" s="163" customFormat="1">
      <c r="A259" s="163" t="s">
        <v>2464</v>
      </c>
      <c r="B259" s="163" t="s">
        <v>2800</v>
      </c>
      <c r="M259" s="164"/>
    </row>
    <row r="260" spans="1:13" s="163" customFormat="1">
      <c r="A260" s="163" t="s">
        <v>2437</v>
      </c>
      <c r="B260" s="163" t="s">
        <v>2810</v>
      </c>
      <c r="C260" s="163" t="s">
        <v>2522</v>
      </c>
      <c r="E260" s="163" t="s">
        <v>2801</v>
      </c>
      <c r="M260" s="164"/>
    </row>
    <row r="261" spans="1:13" s="155" customFormat="1">
      <c r="A261" s="155" t="s">
        <v>2523</v>
      </c>
      <c r="B261" s="155" t="s">
        <v>360</v>
      </c>
      <c r="C261" s="155" t="s">
        <v>2811</v>
      </c>
      <c r="D261" s="155" t="s">
        <v>2443</v>
      </c>
      <c r="M261" s="165"/>
    </row>
    <row r="262" spans="1:13" s="155" customFormat="1">
      <c r="A262" s="166" t="s">
        <v>2525</v>
      </c>
      <c r="B262" s="155" t="s">
        <v>361</v>
      </c>
      <c r="C262" s="155" t="s">
        <v>2812</v>
      </c>
      <c r="D262" s="155" t="s">
        <v>2443</v>
      </c>
      <c r="E262" s="155" t="s">
        <v>2813</v>
      </c>
    </row>
    <row r="263" spans="1:13" s="155" customFormat="1">
      <c r="A263" s="166" t="s">
        <v>2441</v>
      </c>
      <c r="B263" s="155" t="s">
        <v>362</v>
      </c>
      <c r="C263" s="155" t="s">
        <v>2814</v>
      </c>
      <c r="D263" s="155" t="s">
        <v>2443</v>
      </c>
      <c r="E263" s="155" t="s">
        <v>2815</v>
      </c>
    </row>
    <row r="264" spans="1:13" s="155" customFormat="1">
      <c r="A264" s="155" t="s">
        <v>2516</v>
      </c>
      <c r="B264" s="155" t="s">
        <v>363</v>
      </c>
      <c r="C264" s="155" t="s">
        <v>2816</v>
      </c>
      <c r="D264" s="155" t="s">
        <v>2443</v>
      </c>
      <c r="F264" s="155" t="s">
        <v>2531</v>
      </c>
      <c r="G264" s="155" t="s">
        <v>2532</v>
      </c>
      <c r="H264" s="155" t="s">
        <v>2533</v>
      </c>
      <c r="M264" s="165"/>
    </row>
    <row r="265" spans="1:13" s="155" customFormat="1">
      <c r="A265" s="155" t="s">
        <v>2516</v>
      </c>
      <c r="B265" s="155" t="s">
        <v>364</v>
      </c>
      <c r="C265" s="155" t="s">
        <v>2817</v>
      </c>
      <c r="D265" s="155" t="s">
        <v>2443</v>
      </c>
      <c r="F265" s="155" t="s">
        <v>2531</v>
      </c>
      <c r="G265" s="155" t="s">
        <v>2532</v>
      </c>
      <c r="H265" s="155" t="s">
        <v>2533</v>
      </c>
      <c r="M265" s="165"/>
    </row>
    <row r="266" spans="1:13" s="155" customFormat="1" ht="16.350000000000001" customHeight="1">
      <c r="A266" s="155" t="s">
        <v>2468</v>
      </c>
      <c r="B266" s="155" t="s">
        <v>365</v>
      </c>
      <c r="D266" s="155" t="s">
        <v>2436</v>
      </c>
      <c r="M266" s="165" t="s">
        <v>2818</v>
      </c>
    </row>
    <row r="267" spans="1:13" s="157" customFormat="1">
      <c r="A267" s="157" t="s">
        <v>2516</v>
      </c>
      <c r="B267" s="157" t="s">
        <v>366</v>
      </c>
      <c r="C267" s="157" t="s">
        <v>2819</v>
      </c>
      <c r="D267" s="157" t="s">
        <v>2443</v>
      </c>
    </row>
    <row r="268" spans="1:13" s="157" customFormat="1">
      <c r="A268" s="157" t="s">
        <v>2516</v>
      </c>
      <c r="B268" s="157" t="s">
        <v>367</v>
      </c>
      <c r="C268" s="157" t="s">
        <v>2820</v>
      </c>
      <c r="D268" s="157" t="s">
        <v>2443</v>
      </c>
    </row>
    <row r="269" spans="1:13" s="163" customFormat="1">
      <c r="A269" s="163" t="s">
        <v>2464</v>
      </c>
      <c r="B269" s="163" t="s">
        <v>2810</v>
      </c>
      <c r="M269" s="164"/>
    </row>
    <row r="270" spans="1:13" s="162" customFormat="1" ht="15.6" customHeight="1">
      <c r="A270" s="162" t="s">
        <v>2464</v>
      </c>
      <c r="B270" s="162" t="s">
        <v>2795</v>
      </c>
    </row>
    <row r="271" spans="1:13" s="162" customFormat="1">
      <c r="A271" s="162" t="s">
        <v>2437</v>
      </c>
      <c r="B271" s="162" t="s">
        <v>2821</v>
      </c>
      <c r="C271" s="162" t="s">
        <v>2822</v>
      </c>
      <c r="E271" s="162" t="s">
        <v>2823</v>
      </c>
    </row>
    <row r="272" spans="1:13" s="155" customFormat="1">
      <c r="A272" s="155" t="s">
        <v>2434</v>
      </c>
      <c r="B272" s="155" t="s">
        <v>368</v>
      </c>
      <c r="C272" s="155" t="s">
        <v>2824</v>
      </c>
      <c r="D272" s="155" t="s">
        <v>2436</v>
      </c>
    </row>
    <row r="273" spans="1:13" s="155" customFormat="1">
      <c r="A273" s="155" t="s">
        <v>2511</v>
      </c>
      <c r="B273" s="155" t="s">
        <v>369</v>
      </c>
      <c r="C273" s="18" t="s">
        <v>2825</v>
      </c>
      <c r="D273" s="155" t="s">
        <v>2443</v>
      </c>
    </row>
    <row r="274" spans="1:13" s="163" customFormat="1">
      <c r="A274" s="163" t="s">
        <v>2437</v>
      </c>
      <c r="B274" s="163" t="s">
        <v>2826</v>
      </c>
      <c r="C274" s="163" t="s">
        <v>2514</v>
      </c>
      <c r="E274" s="163" t="s">
        <v>2827</v>
      </c>
    </row>
    <row r="275" spans="1:13" s="155" customFormat="1">
      <c r="A275" s="155" t="s">
        <v>2516</v>
      </c>
      <c r="B275" s="155" t="s">
        <v>370</v>
      </c>
      <c r="C275" s="18" t="s">
        <v>2828</v>
      </c>
      <c r="D275" s="155" t="s">
        <v>2443</v>
      </c>
      <c r="F275" s="155" t="s">
        <v>2518</v>
      </c>
      <c r="G275" s="155" t="s">
        <v>2519</v>
      </c>
      <c r="H275" s="18" t="s">
        <v>2520</v>
      </c>
    </row>
    <row r="276" spans="1:13" s="163" customFormat="1">
      <c r="A276" s="163" t="s">
        <v>2464</v>
      </c>
      <c r="B276" s="163" t="s">
        <v>2826</v>
      </c>
      <c r="L276" s="164"/>
    </row>
    <row r="277" spans="1:13" s="163" customFormat="1">
      <c r="A277" s="163" t="s">
        <v>2437</v>
      </c>
      <c r="B277" s="163" t="s">
        <v>2829</v>
      </c>
      <c r="C277" s="163" t="s">
        <v>2522</v>
      </c>
      <c r="E277" s="163" t="s">
        <v>2827</v>
      </c>
      <c r="L277" s="164"/>
    </row>
    <row r="278" spans="1:13" s="155" customFormat="1">
      <c r="A278" s="155" t="s">
        <v>2523</v>
      </c>
      <c r="B278" s="155" t="s">
        <v>371</v>
      </c>
      <c r="C278" s="18" t="s">
        <v>2830</v>
      </c>
      <c r="D278" s="155" t="s">
        <v>2443</v>
      </c>
      <c r="L278" s="165"/>
    </row>
    <row r="279" spans="1:13" s="155" customFormat="1">
      <c r="A279" s="166" t="s">
        <v>2525</v>
      </c>
      <c r="B279" s="155" t="s">
        <v>372</v>
      </c>
      <c r="C279" s="18" t="s">
        <v>2831</v>
      </c>
      <c r="D279" s="155" t="s">
        <v>2443</v>
      </c>
      <c r="E279" s="155" t="s">
        <v>2832</v>
      </c>
    </row>
    <row r="280" spans="1:13" s="155" customFormat="1">
      <c r="A280" s="166" t="s">
        <v>2441</v>
      </c>
      <c r="B280" s="155" t="s">
        <v>373</v>
      </c>
      <c r="C280" s="18" t="s">
        <v>2833</v>
      </c>
      <c r="D280" s="155" t="s">
        <v>2443</v>
      </c>
      <c r="E280" s="155" t="s">
        <v>2834</v>
      </c>
    </row>
    <row r="281" spans="1:13" s="155" customFormat="1">
      <c r="A281" s="155" t="s">
        <v>2516</v>
      </c>
      <c r="B281" s="155" t="s">
        <v>374</v>
      </c>
      <c r="C281" s="18" t="s">
        <v>2835</v>
      </c>
      <c r="D281" s="155" t="s">
        <v>2443</v>
      </c>
      <c r="F281" s="155" t="s">
        <v>2531</v>
      </c>
      <c r="G281" s="155" t="s">
        <v>2532</v>
      </c>
      <c r="H281" s="155" t="s">
        <v>2533</v>
      </c>
      <c r="L281" s="165"/>
    </row>
    <row r="282" spans="1:13" s="155" customFormat="1">
      <c r="A282" s="155" t="s">
        <v>2516</v>
      </c>
      <c r="B282" s="155" t="s">
        <v>375</v>
      </c>
      <c r="C282" s="18" t="s">
        <v>2836</v>
      </c>
      <c r="D282" s="155" t="s">
        <v>2443</v>
      </c>
      <c r="F282" s="155" t="s">
        <v>2531</v>
      </c>
      <c r="G282" s="155" t="s">
        <v>2532</v>
      </c>
      <c r="H282" s="155" t="s">
        <v>2533</v>
      </c>
      <c r="L282" s="165"/>
    </row>
    <row r="283" spans="1:13" s="155" customFormat="1" ht="16.350000000000001" customHeight="1">
      <c r="A283" s="155" t="s">
        <v>2468</v>
      </c>
      <c r="B283" s="155" t="s">
        <v>376</v>
      </c>
      <c r="D283" s="155" t="s">
        <v>2443</v>
      </c>
      <c r="M283" s="165" t="s">
        <v>2837</v>
      </c>
    </row>
    <row r="284" spans="1:13" s="157" customFormat="1">
      <c r="A284" s="157" t="s">
        <v>2516</v>
      </c>
      <c r="B284" s="157" t="s">
        <v>377</v>
      </c>
      <c r="C284" s="157" t="s">
        <v>2838</v>
      </c>
      <c r="D284" s="157" t="s">
        <v>2443</v>
      </c>
    </row>
    <row r="285" spans="1:13" s="157" customFormat="1">
      <c r="A285" s="157" t="s">
        <v>2516</v>
      </c>
      <c r="B285" s="157" t="s">
        <v>378</v>
      </c>
      <c r="C285" s="157" t="s">
        <v>2839</v>
      </c>
      <c r="D285" s="157" t="s">
        <v>2443</v>
      </c>
    </row>
    <row r="286" spans="1:13" s="163" customFormat="1">
      <c r="A286" s="163" t="s">
        <v>2464</v>
      </c>
      <c r="B286" s="163" t="s">
        <v>2829</v>
      </c>
      <c r="M286" s="164"/>
    </row>
    <row r="287" spans="1:13" s="162" customFormat="1">
      <c r="A287" s="162" t="s">
        <v>2464</v>
      </c>
      <c r="B287" s="162" t="s">
        <v>2821</v>
      </c>
    </row>
    <row r="288" spans="1:13" s="162" customFormat="1">
      <c r="A288" s="162" t="s">
        <v>2437</v>
      </c>
      <c r="B288" s="162" t="s">
        <v>2840</v>
      </c>
      <c r="C288" s="162" t="s">
        <v>2841</v>
      </c>
      <c r="E288" s="162" t="s">
        <v>2842</v>
      </c>
    </row>
    <row r="289" spans="1:13" s="155" customFormat="1">
      <c r="A289" s="155" t="s">
        <v>2434</v>
      </c>
      <c r="B289" s="155" t="s">
        <v>379</v>
      </c>
      <c r="C289" s="155" t="s">
        <v>2843</v>
      </c>
    </row>
    <row r="290" spans="1:13" s="155" customFormat="1">
      <c r="A290" s="155" t="s">
        <v>2511</v>
      </c>
      <c r="B290" s="155" t="s">
        <v>380</v>
      </c>
      <c r="C290" s="18" t="s">
        <v>2844</v>
      </c>
      <c r="D290" s="155" t="s">
        <v>2443</v>
      </c>
    </row>
    <row r="291" spans="1:13" s="163" customFormat="1">
      <c r="A291" s="163" t="s">
        <v>2437</v>
      </c>
      <c r="B291" s="163" t="s">
        <v>2845</v>
      </c>
      <c r="C291" s="163" t="s">
        <v>2514</v>
      </c>
      <c r="E291" s="163" t="s">
        <v>2846</v>
      </c>
    </row>
    <row r="292" spans="1:13" s="155" customFormat="1">
      <c r="A292" s="155" t="s">
        <v>2516</v>
      </c>
      <c r="B292" s="155" t="s">
        <v>381</v>
      </c>
      <c r="C292" s="18" t="s">
        <v>2847</v>
      </c>
      <c r="D292" s="155" t="s">
        <v>2443</v>
      </c>
      <c r="F292" s="155" t="s">
        <v>2518</v>
      </c>
      <c r="G292" s="155" t="s">
        <v>2519</v>
      </c>
      <c r="H292" s="18" t="s">
        <v>2520</v>
      </c>
    </row>
    <row r="293" spans="1:13" s="163" customFormat="1">
      <c r="A293" s="163" t="s">
        <v>2464</v>
      </c>
      <c r="B293" s="163" t="s">
        <v>2845</v>
      </c>
      <c r="M293" s="164"/>
    </row>
    <row r="294" spans="1:13" s="163" customFormat="1">
      <c r="A294" s="163" t="s">
        <v>2437</v>
      </c>
      <c r="B294" s="163" t="s">
        <v>2848</v>
      </c>
      <c r="C294" s="163" t="s">
        <v>2522</v>
      </c>
      <c r="E294" s="163" t="s">
        <v>2846</v>
      </c>
      <c r="M294" s="164"/>
    </row>
    <row r="295" spans="1:13" s="155" customFormat="1">
      <c r="A295" s="155" t="s">
        <v>2523</v>
      </c>
      <c r="B295" s="155" t="s">
        <v>382</v>
      </c>
      <c r="C295" s="18" t="s">
        <v>2849</v>
      </c>
      <c r="D295" s="155" t="s">
        <v>2443</v>
      </c>
      <c r="M295" s="165"/>
    </row>
    <row r="296" spans="1:13" s="155" customFormat="1">
      <c r="A296" s="166" t="s">
        <v>2525</v>
      </c>
      <c r="B296" s="155" t="s">
        <v>383</v>
      </c>
      <c r="C296" s="18" t="s">
        <v>2850</v>
      </c>
      <c r="D296" s="155" t="s">
        <v>2443</v>
      </c>
      <c r="E296" s="155" t="s">
        <v>2851</v>
      </c>
    </row>
    <row r="297" spans="1:13" s="173" customFormat="1">
      <c r="A297" s="173" t="s">
        <v>2441</v>
      </c>
      <c r="B297" s="173" t="s">
        <v>384</v>
      </c>
      <c r="C297" s="174" t="s">
        <v>2852</v>
      </c>
      <c r="D297" s="173" t="s">
        <v>2443</v>
      </c>
      <c r="E297" s="173" t="s">
        <v>2853</v>
      </c>
    </row>
    <row r="298" spans="1:13" s="155" customFormat="1">
      <c r="A298" s="155" t="s">
        <v>2516</v>
      </c>
      <c r="B298" s="155" t="s">
        <v>385</v>
      </c>
      <c r="C298" s="18" t="s">
        <v>2854</v>
      </c>
      <c r="D298" s="155" t="s">
        <v>2443</v>
      </c>
      <c r="F298" s="155" t="s">
        <v>2531</v>
      </c>
      <c r="G298" s="155" t="s">
        <v>2532</v>
      </c>
      <c r="H298" s="155" t="s">
        <v>2533</v>
      </c>
      <c r="M298" s="165"/>
    </row>
    <row r="299" spans="1:13" s="155" customFormat="1">
      <c r="A299" s="155" t="s">
        <v>2516</v>
      </c>
      <c r="B299" s="155" t="s">
        <v>386</v>
      </c>
      <c r="C299" s="18" t="s">
        <v>2855</v>
      </c>
      <c r="D299" s="155" t="s">
        <v>2443</v>
      </c>
      <c r="F299" s="155" t="s">
        <v>2531</v>
      </c>
      <c r="G299" s="155" t="s">
        <v>2532</v>
      </c>
      <c r="H299" s="155" t="s">
        <v>2533</v>
      </c>
      <c r="M299" s="165"/>
    </row>
    <row r="300" spans="1:13" s="155" customFormat="1" ht="16.350000000000001" customHeight="1">
      <c r="A300" s="155" t="s">
        <v>2468</v>
      </c>
      <c r="B300" s="155" t="s">
        <v>387</v>
      </c>
      <c r="D300" s="155" t="s">
        <v>2443</v>
      </c>
      <c r="M300" s="165" t="s">
        <v>2856</v>
      </c>
    </row>
    <row r="301" spans="1:13" s="157" customFormat="1">
      <c r="A301" s="157" t="s">
        <v>2516</v>
      </c>
      <c r="B301" s="157" t="s">
        <v>388</v>
      </c>
      <c r="C301" s="157" t="s">
        <v>2857</v>
      </c>
      <c r="D301" s="157" t="s">
        <v>2443</v>
      </c>
    </row>
    <row r="302" spans="1:13" s="157" customFormat="1">
      <c r="A302" s="157" t="s">
        <v>2516</v>
      </c>
      <c r="B302" s="157" t="s">
        <v>389</v>
      </c>
      <c r="C302" s="157" t="s">
        <v>2858</v>
      </c>
      <c r="D302" s="157" t="s">
        <v>2443</v>
      </c>
    </row>
    <row r="303" spans="1:13" s="163" customFormat="1">
      <c r="A303" s="163" t="s">
        <v>2464</v>
      </c>
      <c r="B303" s="163" t="s">
        <v>2848</v>
      </c>
      <c r="L303" s="164"/>
    </row>
    <row r="304" spans="1:13" s="162" customFormat="1">
      <c r="A304" s="162" t="s">
        <v>2464</v>
      </c>
      <c r="B304" s="162" t="s">
        <v>2840</v>
      </c>
    </row>
    <row r="305" spans="1:13" s="162" customFormat="1">
      <c r="A305" s="162" t="s">
        <v>2437</v>
      </c>
      <c r="B305" s="162" t="s">
        <v>2859</v>
      </c>
      <c r="C305" s="162" t="s">
        <v>2860</v>
      </c>
      <c r="E305" s="162" t="s">
        <v>2861</v>
      </c>
    </row>
    <row r="306" spans="1:13" s="155" customFormat="1">
      <c r="A306" s="155" t="s">
        <v>2434</v>
      </c>
      <c r="B306" s="155" t="s">
        <v>390</v>
      </c>
      <c r="C306" s="155" t="s">
        <v>2862</v>
      </c>
    </row>
    <row r="307" spans="1:13" s="155" customFormat="1">
      <c r="A307" s="155" t="s">
        <v>2511</v>
      </c>
      <c r="B307" s="155" t="s">
        <v>391</v>
      </c>
      <c r="C307" s="18" t="s">
        <v>2863</v>
      </c>
      <c r="D307" s="155" t="s">
        <v>2443</v>
      </c>
    </row>
    <row r="308" spans="1:13" s="163" customFormat="1">
      <c r="A308" s="163" t="s">
        <v>2437</v>
      </c>
      <c r="B308" s="163" t="s">
        <v>2864</v>
      </c>
      <c r="C308" s="163" t="s">
        <v>2514</v>
      </c>
      <c r="E308" s="163" t="s">
        <v>2865</v>
      </c>
    </row>
    <row r="309" spans="1:13" s="155" customFormat="1">
      <c r="A309" s="155" t="s">
        <v>2516</v>
      </c>
      <c r="B309" s="155" t="s">
        <v>392</v>
      </c>
      <c r="C309" s="18" t="s">
        <v>2866</v>
      </c>
      <c r="D309" s="155" t="s">
        <v>2443</v>
      </c>
      <c r="F309" s="155" t="s">
        <v>2518</v>
      </c>
      <c r="G309" s="155" t="s">
        <v>2519</v>
      </c>
      <c r="H309" s="18" t="s">
        <v>2520</v>
      </c>
    </row>
    <row r="310" spans="1:13" s="163" customFormat="1">
      <c r="A310" s="163" t="s">
        <v>2464</v>
      </c>
      <c r="B310" s="163" t="s">
        <v>2864</v>
      </c>
      <c r="L310" s="164"/>
    </row>
    <row r="311" spans="1:13" s="163" customFormat="1">
      <c r="A311" s="163" t="s">
        <v>2437</v>
      </c>
      <c r="B311" s="163" t="s">
        <v>2867</v>
      </c>
      <c r="C311" s="163" t="s">
        <v>2522</v>
      </c>
      <c r="E311" s="163" t="s">
        <v>2865</v>
      </c>
      <c r="L311" s="164"/>
    </row>
    <row r="312" spans="1:13" s="155" customFormat="1">
      <c r="A312" s="155" t="s">
        <v>2523</v>
      </c>
      <c r="B312" s="155" t="s">
        <v>393</v>
      </c>
      <c r="C312" s="18" t="s">
        <v>2868</v>
      </c>
      <c r="D312" s="155" t="s">
        <v>2443</v>
      </c>
      <c r="L312" s="165"/>
    </row>
    <row r="313" spans="1:13" s="155" customFormat="1">
      <c r="A313" s="166" t="s">
        <v>2525</v>
      </c>
      <c r="B313" s="155" t="s">
        <v>394</v>
      </c>
      <c r="C313" s="18" t="s">
        <v>2869</v>
      </c>
      <c r="D313" s="155" t="s">
        <v>2443</v>
      </c>
      <c r="E313" s="155" t="s">
        <v>2870</v>
      </c>
    </row>
    <row r="314" spans="1:13" s="155" customFormat="1">
      <c r="A314" s="166" t="s">
        <v>2441</v>
      </c>
      <c r="B314" s="155" t="s">
        <v>395</v>
      </c>
      <c r="C314" s="18" t="s">
        <v>2871</v>
      </c>
      <c r="D314" s="155" t="s">
        <v>2443</v>
      </c>
      <c r="E314" s="155" t="s">
        <v>2872</v>
      </c>
    </row>
    <row r="315" spans="1:13" s="155" customFormat="1">
      <c r="A315" s="155" t="s">
        <v>2516</v>
      </c>
      <c r="B315" s="155" t="s">
        <v>396</v>
      </c>
      <c r="C315" s="18" t="s">
        <v>2873</v>
      </c>
      <c r="D315" s="155" t="s">
        <v>2443</v>
      </c>
      <c r="F315" s="155" t="s">
        <v>2531</v>
      </c>
      <c r="G315" s="155" t="s">
        <v>2532</v>
      </c>
      <c r="H315" s="155" t="s">
        <v>2533</v>
      </c>
      <c r="L315" s="165"/>
    </row>
    <row r="316" spans="1:13" s="155" customFormat="1">
      <c r="A316" s="155" t="s">
        <v>2516</v>
      </c>
      <c r="B316" s="155" t="s">
        <v>397</v>
      </c>
      <c r="C316" s="18" t="s">
        <v>2874</v>
      </c>
      <c r="D316" s="155" t="s">
        <v>2443</v>
      </c>
      <c r="F316" s="155" t="s">
        <v>2531</v>
      </c>
      <c r="G316" s="155" t="s">
        <v>2532</v>
      </c>
      <c r="H316" s="155" t="s">
        <v>2533</v>
      </c>
      <c r="L316" s="165"/>
    </row>
    <row r="317" spans="1:13" s="155" customFormat="1" ht="16.350000000000001" customHeight="1">
      <c r="A317" s="155" t="s">
        <v>2468</v>
      </c>
      <c r="B317" s="155" t="s">
        <v>398</v>
      </c>
      <c r="D317" s="155" t="s">
        <v>2443</v>
      </c>
      <c r="M317" s="165" t="s">
        <v>2875</v>
      </c>
    </row>
    <row r="318" spans="1:13" s="157" customFormat="1">
      <c r="A318" s="157" t="s">
        <v>2516</v>
      </c>
      <c r="B318" s="157" t="s">
        <v>399</v>
      </c>
      <c r="C318" s="157" t="s">
        <v>2876</v>
      </c>
      <c r="D318" s="157" t="s">
        <v>2443</v>
      </c>
    </row>
    <row r="319" spans="1:13" s="157" customFormat="1">
      <c r="A319" s="157" t="s">
        <v>2516</v>
      </c>
      <c r="B319" s="157" t="s">
        <v>400</v>
      </c>
      <c r="C319" s="157" t="s">
        <v>2877</v>
      </c>
      <c r="D319" s="157" t="s">
        <v>2443</v>
      </c>
    </row>
    <row r="320" spans="1:13" s="163" customFormat="1">
      <c r="A320" s="163" t="s">
        <v>2464</v>
      </c>
      <c r="B320" s="163" t="s">
        <v>2867</v>
      </c>
      <c r="M320" s="164"/>
    </row>
    <row r="321" spans="1:13" s="162" customFormat="1">
      <c r="A321" s="162" t="s">
        <v>2464</v>
      </c>
      <c r="B321" s="162" t="s">
        <v>2859</v>
      </c>
    </row>
    <row r="322" spans="1:13" s="162" customFormat="1">
      <c r="A322" s="162" t="s">
        <v>2437</v>
      </c>
      <c r="B322" s="162" t="s">
        <v>2878</v>
      </c>
      <c r="C322" s="162" t="s">
        <v>2879</v>
      </c>
      <c r="E322" s="162" t="s">
        <v>2880</v>
      </c>
    </row>
    <row r="323" spans="1:13" s="155" customFormat="1">
      <c r="A323" s="155" t="s">
        <v>2434</v>
      </c>
      <c r="B323" s="155" t="s">
        <v>401</v>
      </c>
      <c r="C323" s="155" t="s">
        <v>2881</v>
      </c>
    </row>
    <row r="324" spans="1:13" s="155" customFormat="1">
      <c r="A324" s="155" t="s">
        <v>2511</v>
      </c>
      <c r="B324" s="155" t="s">
        <v>402</v>
      </c>
      <c r="C324" s="18" t="s">
        <v>2882</v>
      </c>
      <c r="D324" s="155" t="s">
        <v>2443</v>
      </c>
    </row>
    <row r="325" spans="1:13" s="163" customFormat="1">
      <c r="A325" s="163" t="s">
        <v>2437</v>
      </c>
      <c r="B325" s="163" t="s">
        <v>2883</v>
      </c>
      <c r="C325" s="163" t="s">
        <v>2514</v>
      </c>
      <c r="E325" s="163" t="s">
        <v>2884</v>
      </c>
    </row>
    <row r="326" spans="1:13" s="155" customFormat="1">
      <c r="A326" s="155" t="s">
        <v>2516</v>
      </c>
      <c r="B326" s="155" t="s">
        <v>403</v>
      </c>
      <c r="C326" s="18" t="s">
        <v>2885</v>
      </c>
      <c r="D326" s="155" t="s">
        <v>2443</v>
      </c>
      <c r="F326" s="155" t="s">
        <v>2518</v>
      </c>
      <c r="G326" s="155" t="s">
        <v>2519</v>
      </c>
      <c r="H326" s="155" t="s">
        <v>2520</v>
      </c>
    </row>
    <row r="327" spans="1:13" s="163" customFormat="1">
      <c r="A327" s="163" t="s">
        <v>2464</v>
      </c>
      <c r="B327" s="163" t="s">
        <v>2883</v>
      </c>
      <c r="L327" s="164"/>
    </row>
    <row r="328" spans="1:13" s="163" customFormat="1">
      <c r="A328" s="163" t="s">
        <v>2437</v>
      </c>
      <c r="B328" s="163" t="s">
        <v>2886</v>
      </c>
      <c r="C328" s="163" t="s">
        <v>2522</v>
      </c>
      <c r="E328" s="163" t="s">
        <v>2884</v>
      </c>
      <c r="L328" s="164"/>
    </row>
    <row r="329" spans="1:13" s="155" customFormat="1">
      <c r="A329" s="155" t="s">
        <v>2523</v>
      </c>
      <c r="B329" s="155" t="s">
        <v>404</v>
      </c>
      <c r="C329" s="18" t="s">
        <v>2887</v>
      </c>
      <c r="D329" s="155" t="s">
        <v>2443</v>
      </c>
      <c r="L329" s="165"/>
    </row>
    <row r="330" spans="1:13" s="155" customFormat="1">
      <c r="A330" s="166" t="s">
        <v>2525</v>
      </c>
      <c r="B330" s="155" t="s">
        <v>405</v>
      </c>
      <c r="C330" s="18" t="s">
        <v>2888</v>
      </c>
      <c r="D330" s="155" t="s">
        <v>2443</v>
      </c>
      <c r="E330" s="155" t="s">
        <v>2889</v>
      </c>
    </row>
    <row r="331" spans="1:13" s="155" customFormat="1">
      <c r="A331" s="166" t="s">
        <v>2441</v>
      </c>
      <c r="B331" s="155" t="s">
        <v>406</v>
      </c>
      <c r="C331" s="18" t="s">
        <v>2890</v>
      </c>
      <c r="D331" s="155" t="s">
        <v>2443</v>
      </c>
      <c r="E331" s="155" t="s">
        <v>2891</v>
      </c>
    </row>
    <row r="332" spans="1:13" s="155" customFormat="1">
      <c r="A332" s="155" t="s">
        <v>2516</v>
      </c>
      <c r="B332" s="155" t="s">
        <v>407</v>
      </c>
      <c r="C332" s="18" t="s">
        <v>2892</v>
      </c>
      <c r="D332" s="155" t="s">
        <v>2443</v>
      </c>
      <c r="F332" s="155" t="s">
        <v>2531</v>
      </c>
      <c r="G332" s="155" t="s">
        <v>2532</v>
      </c>
      <c r="H332" s="155" t="s">
        <v>2533</v>
      </c>
      <c r="L332" s="165"/>
    </row>
    <row r="333" spans="1:13" s="155" customFormat="1">
      <c r="A333" s="155" t="s">
        <v>2516</v>
      </c>
      <c r="B333" s="155" t="s">
        <v>408</v>
      </c>
      <c r="C333" s="18" t="s">
        <v>2893</v>
      </c>
      <c r="D333" s="155" t="s">
        <v>2443</v>
      </c>
      <c r="F333" s="155" t="s">
        <v>2531</v>
      </c>
      <c r="G333" s="155" t="s">
        <v>2532</v>
      </c>
      <c r="H333" s="155" t="s">
        <v>2533</v>
      </c>
      <c r="L333" s="165"/>
    </row>
    <row r="334" spans="1:13" s="155" customFormat="1" ht="16.350000000000001" customHeight="1">
      <c r="A334" s="155" t="s">
        <v>2468</v>
      </c>
      <c r="B334" s="155" t="s">
        <v>409</v>
      </c>
      <c r="D334" s="155" t="s">
        <v>2443</v>
      </c>
      <c r="M334" s="165" t="s">
        <v>2894</v>
      </c>
    </row>
    <row r="335" spans="1:13" s="157" customFormat="1">
      <c r="A335" s="157" t="s">
        <v>2516</v>
      </c>
      <c r="B335" s="157" t="s">
        <v>410</v>
      </c>
      <c r="C335" s="157" t="s">
        <v>2895</v>
      </c>
      <c r="D335" s="157" t="s">
        <v>2443</v>
      </c>
    </row>
    <row r="336" spans="1:13" s="157" customFormat="1">
      <c r="A336" s="157" t="s">
        <v>2516</v>
      </c>
      <c r="B336" s="157" t="s">
        <v>411</v>
      </c>
      <c r="C336" s="157" t="s">
        <v>2896</v>
      </c>
      <c r="D336" s="157" t="s">
        <v>2443</v>
      </c>
    </row>
    <row r="337" spans="1:13" s="163" customFormat="1">
      <c r="A337" s="163" t="s">
        <v>2464</v>
      </c>
      <c r="B337" s="163" t="s">
        <v>2886</v>
      </c>
      <c r="M337" s="164"/>
    </row>
    <row r="338" spans="1:13" s="162" customFormat="1">
      <c r="A338" s="162" t="s">
        <v>2464</v>
      </c>
      <c r="B338" s="162" t="s">
        <v>2878</v>
      </c>
    </row>
    <row r="339" spans="1:13" s="162" customFormat="1">
      <c r="A339" s="162" t="s">
        <v>2437</v>
      </c>
      <c r="B339" s="162" t="s">
        <v>2897</v>
      </c>
      <c r="C339" s="162" t="s">
        <v>2898</v>
      </c>
      <c r="E339" s="162" t="s">
        <v>2899</v>
      </c>
    </row>
    <row r="340" spans="1:13" s="155" customFormat="1">
      <c r="A340" s="155" t="s">
        <v>2434</v>
      </c>
      <c r="B340" s="155" t="s">
        <v>412</v>
      </c>
      <c r="C340" s="155" t="s">
        <v>2900</v>
      </c>
    </row>
    <row r="341" spans="1:13" s="155" customFormat="1">
      <c r="A341" s="155" t="s">
        <v>2511</v>
      </c>
      <c r="B341" s="155" t="s">
        <v>413</v>
      </c>
      <c r="C341" s="18" t="s">
        <v>2901</v>
      </c>
      <c r="D341" s="155" t="s">
        <v>2443</v>
      </c>
    </row>
    <row r="342" spans="1:13" s="163" customFormat="1">
      <c r="A342" s="163" t="s">
        <v>2437</v>
      </c>
      <c r="B342" s="163" t="s">
        <v>2902</v>
      </c>
      <c r="C342" s="163" t="s">
        <v>2514</v>
      </c>
      <c r="E342" s="163" t="s">
        <v>2903</v>
      </c>
    </row>
    <row r="343" spans="1:13" s="155" customFormat="1">
      <c r="A343" s="155" t="s">
        <v>2904</v>
      </c>
      <c r="B343" s="155" t="s">
        <v>414</v>
      </c>
      <c r="C343" s="18" t="s">
        <v>2905</v>
      </c>
      <c r="D343" s="155" t="s">
        <v>2443</v>
      </c>
    </row>
    <row r="344" spans="1:13" s="155" customFormat="1">
      <c r="A344" s="155" t="s">
        <v>2516</v>
      </c>
      <c r="B344" s="155" t="s">
        <v>418</v>
      </c>
      <c r="C344" s="18" t="s">
        <v>2906</v>
      </c>
      <c r="D344" s="155" t="s">
        <v>2443</v>
      </c>
      <c r="E344" s="155" t="s">
        <v>2907</v>
      </c>
      <c r="F344" s="155" t="s">
        <v>2518</v>
      </c>
      <c r="G344" s="155" t="s">
        <v>2519</v>
      </c>
      <c r="H344" s="155" t="s">
        <v>2520</v>
      </c>
    </row>
    <row r="345" spans="1:13" s="155" customFormat="1">
      <c r="A345" s="155" t="s">
        <v>2516</v>
      </c>
      <c r="B345" s="155" t="s">
        <v>419</v>
      </c>
      <c r="C345" s="18" t="s">
        <v>2908</v>
      </c>
      <c r="D345" s="155" t="s">
        <v>2443</v>
      </c>
      <c r="E345" s="155" t="s">
        <v>2909</v>
      </c>
      <c r="F345" s="155" t="s">
        <v>2518</v>
      </c>
      <c r="G345" s="155" t="s">
        <v>2519</v>
      </c>
      <c r="H345" s="155" t="s">
        <v>2520</v>
      </c>
    </row>
    <row r="346" spans="1:13" s="155" customFormat="1">
      <c r="A346" s="155" t="s">
        <v>2516</v>
      </c>
      <c r="B346" s="155" t="s">
        <v>420</v>
      </c>
      <c r="C346" s="18" t="s">
        <v>2910</v>
      </c>
      <c r="D346" s="155" t="s">
        <v>2443</v>
      </c>
      <c r="E346" s="155" t="s">
        <v>2911</v>
      </c>
      <c r="F346" s="155" t="s">
        <v>2518</v>
      </c>
      <c r="G346" s="155" t="s">
        <v>2519</v>
      </c>
      <c r="H346" s="155" t="s">
        <v>2520</v>
      </c>
    </row>
    <row r="347" spans="1:13" s="163" customFormat="1">
      <c r="A347" s="163" t="s">
        <v>2464</v>
      </c>
      <c r="B347" s="163" t="s">
        <v>2902</v>
      </c>
      <c r="M347" s="164"/>
    </row>
    <row r="348" spans="1:13" s="163" customFormat="1">
      <c r="A348" s="163" t="s">
        <v>2437</v>
      </c>
      <c r="B348" s="163" t="s">
        <v>2912</v>
      </c>
      <c r="C348" s="163" t="s">
        <v>2522</v>
      </c>
      <c r="E348" s="163" t="s">
        <v>2903</v>
      </c>
      <c r="M348" s="164"/>
    </row>
    <row r="349" spans="1:13" s="155" customFormat="1">
      <c r="A349" s="155" t="s">
        <v>2523</v>
      </c>
      <c r="B349" s="155" t="s">
        <v>421</v>
      </c>
      <c r="C349" s="18" t="s">
        <v>2913</v>
      </c>
      <c r="D349" s="155" t="s">
        <v>2443</v>
      </c>
      <c r="M349" s="165"/>
    </row>
    <row r="350" spans="1:13" s="155" customFormat="1">
      <c r="A350" s="166" t="s">
        <v>2525</v>
      </c>
      <c r="B350" s="155" t="s">
        <v>422</v>
      </c>
      <c r="C350" s="18" t="s">
        <v>2914</v>
      </c>
      <c r="D350" s="155" t="s">
        <v>2443</v>
      </c>
      <c r="E350" s="155" t="s">
        <v>2915</v>
      </c>
    </row>
    <row r="351" spans="1:13" s="155" customFormat="1">
      <c r="A351" s="166" t="s">
        <v>2441</v>
      </c>
      <c r="B351" s="155" t="s">
        <v>423</v>
      </c>
      <c r="C351" s="18" t="s">
        <v>2916</v>
      </c>
      <c r="D351" s="155" t="s">
        <v>2443</v>
      </c>
      <c r="E351" s="155" t="s">
        <v>2917</v>
      </c>
    </row>
    <row r="352" spans="1:13" s="155" customFormat="1">
      <c r="A352" s="155" t="s">
        <v>2516</v>
      </c>
      <c r="B352" s="155" t="s">
        <v>424</v>
      </c>
      <c r="C352" s="18" t="s">
        <v>2918</v>
      </c>
      <c r="D352" s="155" t="s">
        <v>2443</v>
      </c>
      <c r="F352" s="155" t="s">
        <v>2531</v>
      </c>
      <c r="G352" s="155" t="s">
        <v>2532</v>
      </c>
      <c r="H352" s="155" t="s">
        <v>2533</v>
      </c>
      <c r="M352" s="165"/>
    </row>
    <row r="353" spans="1:13" s="155" customFormat="1">
      <c r="A353" s="155" t="s">
        <v>2516</v>
      </c>
      <c r="B353" s="155" t="s">
        <v>425</v>
      </c>
      <c r="C353" s="18" t="s">
        <v>2919</v>
      </c>
      <c r="D353" s="155" t="s">
        <v>2443</v>
      </c>
      <c r="F353" s="155" t="s">
        <v>2531</v>
      </c>
      <c r="G353" s="155" t="s">
        <v>2532</v>
      </c>
      <c r="H353" s="155" t="s">
        <v>2533</v>
      </c>
      <c r="M353" s="165"/>
    </row>
    <row r="354" spans="1:13" s="155" customFormat="1" ht="16.350000000000001" customHeight="1">
      <c r="A354" s="155" t="s">
        <v>2468</v>
      </c>
      <c r="B354" s="155" t="s">
        <v>426</v>
      </c>
      <c r="D354" s="155" t="s">
        <v>2443</v>
      </c>
      <c r="M354" s="165" t="s">
        <v>2920</v>
      </c>
    </row>
    <row r="355" spans="1:13" s="157" customFormat="1">
      <c r="A355" s="157" t="s">
        <v>2516</v>
      </c>
      <c r="B355" s="157" t="s">
        <v>427</v>
      </c>
      <c r="C355" s="157" t="s">
        <v>2921</v>
      </c>
      <c r="D355" s="157" t="s">
        <v>2443</v>
      </c>
    </row>
    <row r="356" spans="1:13" s="157" customFormat="1">
      <c r="A356" s="157" t="s">
        <v>2516</v>
      </c>
      <c r="B356" s="157" t="s">
        <v>428</v>
      </c>
      <c r="C356" s="157" t="s">
        <v>2922</v>
      </c>
      <c r="D356" s="157" t="s">
        <v>2443</v>
      </c>
    </row>
    <row r="357" spans="1:13" s="163" customFormat="1">
      <c r="A357" s="163" t="s">
        <v>2464</v>
      </c>
      <c r="B357" s="163" t="s">
        <v>2912</v>
      </c>
      <c r="L357" s="164"/>
    </row>
    <row r="358" spans="1:13" s="162" customFormat="1">
      <c r="A358" s="162" t="s">
        <v>2464</v>
      </c>
      <c r="B358" s="162" t="s">
        <v>2897</v>
      </c>
    </row>
    <row r="359" spans="1:13" s="162" customFormat="1">
      <c r="A359" s="162" t="s">
        <v>2437</v>
      </c>
      <c r="B359" s="162" t="s">
        <v>2923</v>
      </c>
      <c r="C359" s="162" t="s">
        <v>2924</v>
      </c>
      <c r="E359" s="162" t="s">
        <v>2925</v>
      </c>
    </row>
    <row r="360" spans="1:13" s="155" customFormat="1">
      <c r="A360" s="155" t="s">
        <v>2434</v>
      </c>
      <c r="B360" s="155" t="s">
        <v>429</v>
      </c>
      <c r="C360" s="155" t="s">
        <v>2926</v>
      </c>
    </row>
    <row r="361" spans="1:13" s="155" customFormat="1">
      <c r="A361" s="155" t="s">
        <v>2511</v>
      </c>
      <c r="B361" s="155" t="s">
        <v>430</v>
      </c>
      <c r="C361" s="18" t="s">
        <v>2927</v>
      </c>
      <c r="D361" s="155" t="s">
        <v>2443</v>
      </c>
    </row>
    <row r="362" spans="1:13" s="163" customFormat="1">
      <c r="A362" s="163" t="s">
        <v>2437</v>
      </c>
      <c r="B362" s="163" t="s">
        <v>2928</v>
      </c>
      <c r="C362" s="163" t="s">
        <v>2514</v>
      </c>
      <c r="E362" s="163" t="s">
        <v>2929</v>
      </c>
    </row>
    <row r="363" spans="1:13" s="155" customFormat="1">
      <c r="A363" s="155" t="s">
        <v>2516</v>
      </c>
      <c r="B363" s="155" t="s">
        <v>431</v>
      </c>
      <c r="C363" s="18" t="s">
        <v>2930</v>
      </c>
      <c r="D363" s="155" t="s">
        <v>2443</v>
      </c>
      <c r="F363" s="155" t="s">
        <v>2518</v>
      </c>
      <c r="G363" s="155" t="s">
        <v>2519</v>
      </c>
      <c r="H363" s="155" t="s">
        <v>2520</v>
      </c>
    </row>
    <row r="364" spans="1:13" s="163" customFormat="1">
      <c r="A364" s="163" t="s">
        <v>2464</v>
      </c>
      <c r="B364" s="163" t="s">
        <v>2928</v>
      </c>
      <c r="M364" s="164"/>
    </row>
    <row r="365" spans="1:13" s="163" customFormat="1">
      <c r="A365" s="163" t="s">
        <v>2437</v>
      </c>
      <c r="B365" s="163" t="s">
        <v>2931</v>
      </c>
      <c r="C365" s="163" t="s">
        <v>2522</v>
      </c>
      <c r="E365" s="163" t="s">
        <v>2929</v>
      </c>
      <c r="M365" s="164"/>
    </row>
    <row r="366" spans="1:13" s="155" customFormat="1">
      <c r="A366" s="155" t="s">
        <v>2523</v>
      </c>
      <c r="B366" s="155" t="s">
        <v>432</v>
      </c>
      <c r="C366" s="18" t="s">
        <v>2932</v>
      </c>
      <c r="D366" s="155" t="s">
        <v>2443</v>
      </c>
      <c r="M366" s="165"/>
    </row>
    <row r="367" spans="1:13" s="155" customFormat="1">
      <c r="A367" s="166" t="s">
        <v>2525</v>
      </c>
      <c r="B367" s="155" t="s">
        <v>433</v>
      </c>
      <c r="C367" s="18" t="s">
        <v>2933</v>
      </c>
      <c r="D367" s="155" t="s">
        <v>2443</v>
      </c>
      <c r="E367" s="155" t="s">
        <v>2934</v>
      </c>
    </row>
    <row r="368" spans="1:13" s="155" customFormat="1">
      <c r="A368" s="166" t="s">
        <v>2441</v>
      </c>
      <c r="B368" s="155" t="s">
        <v>434</v>
      </c>
      <c r="C368" s="18" t="s">
        <v>2935</v>
      </c>
      <c r="D368" s="155" t="s">
        <v>2443</v>
      </c>
      <c r="E368" s="155" t="s">
        <v>2936</v>
      </c>
    </row>
    <row r="369" spans="1:13" s="155" customFormat="1">
      <c r="A369" s="155" t="s">
        <v>2516</v>
      </c>
      <c r="B369" s="155" t="s">
        <v>435</v>
      </c>
      <c r="C369" s="18" t="s">
        <v>2937</v>
      </c>
      <c r="D369" s="155" t="s">
        <v>2443</v>
      </c>
      <c r="F369" s="155" t="s">
        <v>2531</v>
      </c>
      <c r="G369" s="155" t="s">
        <v>2532</v>
      </c>
      <c r="H369" s="155" t="s">
        <v>2533</v>
      </c>
      <c r="M369" s="165"/>
    </row>
    <row r="370" spans="1:13" s="155" customFormat="1">
      <c r="A370" s="155" t="s">
        <v>2516</v>
      </c>
      <c r="B370" s="155" t="s">
        <v>436</v>
      </c>
      <c r="C370" s="18" t="s">
        <v>2938</v>
      </c>
      <c r="D370" s="155" t="s">
        <v>2443</v>
      </c>
      <c r="F370" s="155" t="s">
        <v>2531</v>
      </c>
      <c r="G370" s="155" t="s">
        <v>2532</v>
      </c>
      <c r="H370" s="155" t="s">
        <v>2533</v>
      </c>
      <c r="M370" s="165"/>
    </row>
    <row r="371" spans="1:13" s="155" customFormat="1" ht="16.350000000000001" customHeight="1">
      <c r="A371" s="155" t="s">
        <v>2468</v>
      </c>
      <c r="B371" s="155" t="s">
        <v>437</v>
      </c>
      <c r="D371" s="155" t="s">
        <v>2443</v>
      </c>
      <c r="M371" s="165" t="s">
        <v>2939</v>
      </c>
    </row>
    <row r="372" spans="1:13" s="157" customFormat="1">
      <c r="A372" s="157" t="s">
        <v>2516</v>
      </c>
      <c r="B372" s="157" t="s">
        <v>438</v>
      </c>
      <c r="C372" s="157" t="s">
        <v>2940</v>
      </c>
      <c r="D372" s="157" t="s">
        <v>2443</v>
      </c>
    </row>
    <row r="373" spans="1:13" s="157" customFormat="1">
      <c r="A373" s="157" t="s">
        <v>2516</v>
      </c>
      <c r="B373" s="157" t="s">
        <v>439</v>
      </c>
      <c r="C373" s="157" t="s">
        <v>2941</v>
      </c>
      <c r="D373" s="157" t="s">
        <v>2443</v>
      </c>
    </row>
    <row r="374" spans="1:13" s="163" customFormat="1">
      <c r="A374" s="163" t="s">
        <v>2464</v>
      </c>
      <c r="B374" s="163" t="s">
        <v>2931</v>
      </c>
      <c r="L374" s="164"/>
    </row>
    <row r="375" spans="1:13" s="162" customFormat="1">
      <c r="A375" s="162" t="s">
        <v>2464</v>
      </c>
      <c r="B375" s="162" t="s">
        <v>2923</v>
      </c>
    </row>
    <row r="376" spans="1:13" s="162" customFormat="1">
      <c r="A376" s="162" t="s">
        <v>2437</v>
      </c>
      <c r="B376" s="162" t="s">
        <v>2942</v>
      </c>
      <c r="C376" s="162" t="s">
        <v>2943</v>
      </c>
      <c r="E376" s="162" t="s">
        <v>2944</v>
      </c>
    </row>
    <row r="377" spans="1:13" s="155" customFormat="1">
      <c r="A377" s="155" t="s">
        <v>2434</v>
      </c>
      <c r="B377" s="155" t="s">
        <v>440</v>
      </c>
      <c r="C377" s="155" t="s">
        <v>2945</v>
      </c>
    </row>
    <row r="378" spans="1:13" s="155" customFormat="1">
      <c r="A378" s="155" t="s">
        <v>2511</v>
      </c>
      <c r="B378" s="155" t="s">
        <v>441</v>
      </c>
      <c r="C378" s="18" t="s">
        <v>2946</v>
      </c>
      <c r="D378" s="155" t="s">
        <v>2443</v>
      </c>
    </row>
    <row r="379" spans="1:13" s="163" customFormat="1">
      <c r="A379" s="163" t="s">
        <v>2437</v>
      </c>
      <c r="B379" s="163" t="s">
        <v>2947</v>
      </c>
      <c r="C379" s="163" t="s">
        <v>2514</v>
      </c>
      <c r="E379" s="163" t="s">
        <v>2948</v>
      </c>
    </row>
    <row r="380" spans="1:13" s="155" customFormat="1">
      <c r="A380" s="155" t="s">
        <v>2516</v>
      </c>
      <c r="B380" s="155" t="s">
        <v>442</v>
      </c>
      <c r="C380" s="18" t="s">
        <v>2949</v>
      </c>
      <c r="D380" s="155" t="s">
        <v>2443</v>
      </c>
      <c r="F380" s="155" t="s">
        <v>2518</v>
      </c>
      <c r="G380" s="155" t="s">
        <v>2519</v>
      </c>
      <c r="H380" s="155" t="s">
        <v>2520</v>
      </c>
    </row>
    <row r="381" spans="1:13" s="163" customFormat="1">
      <c r="A381" s="163" t="s">
        <v>2464</v>
      </c>
      <c r="B381" s="163" t="s">
        <v>2947</v>
      </c>
      <c r="L381" s="164"/>
    </row>
    <row r="382" spans="1:13" s="163" customFormat="1">
      <c r="A382" s="163" t="s">
        <v>2437</v>
      </c>
      <c r="B382" s="163" t="s">
        <v>2950</v>
      </c>
      <c r="C382" s="163" t="s">
        <v>2522</v>
      </c>
      <c r="E382" s="163" t="s">
        <v>2948</v>
      </c>
      <c r="L382" s="164"/>
    </row>
    <row r="383" spans="1:13" s="155" customFormat="1">
      <c r="A383" s="155" t="s">
        <v>2523</v>
      </c>
      <c r="B383" s="155" t="s">
        <v>443</v>
      </c>
      <c r="C383" s="18" t="s">
        <v>2951</v>
      </c>
      <c r="D383" s="155" t="s">
        <v>2443</v>
      </c>
      <c r="L383" s="165"/>
    </row>
    <row r="384" spans="1:13" s="155" customFormat="1">
      <c r="A384" s="166" t="s">
        <v>2525</v>
      </c>
      <c r="B384" s="155" t="s">
        <v>444</v>
      </c>
      <c r="C384" s="18" t="s">
        <v>2952</v>
      </c>
      <c r="D384" s="155" t="s">
        <v>2443</v>
      </c>
      <c r="E384" s="155" t="s">
        <v>2953</v>
      </c>
    </row>
    <row r="385" spans="1:13" s="155" customFormat="1">
      <c r="A385" s="166" t="s">
        <v>2441</v>
      </c>
      <c r="B385" s="155" t="s">
        <v>445</v>
      </c>
      <c r="C385" s="18" t="s">
        <v>2954</v>
      </c>
      <c r="D385" s="155" t="s">
        <v>2443</v>
      </c>
      <c r="E385" s="155" t="s">
        <v>2955</v>
      </c>
    </row>
    <row r="386" spans="1:13" s="155" customFormat="1">
      <c r="A386" s="155" t="s">
        <v>2516</v>
      </c>
      <c r="B386" s="155" t="s">
        <v>446</v>
      </c>
      <c r="C386" s="18" t="s">
        <v>2956</v>
      </c>
      <c r="D386" s="155" t="s">
        <v>2443</v>
      </c>
      <c r="F386" s="155" t="s">
        <v>2531</v>
      </c>
      <c r="G386" s="155" t="s">
        <v>2532</v>
      </c>
      <c r="H386" s="155" t="s">
        <v>2533</v>
      </c>
      <c r="L386" s="165"/>
    </row>
    <row r="387" spans="1:13" s="173" customFormat="1">
      <c r="A387" s="173" t="s">
        <v>2516</v>
      </c>
      <c r="B387" s="173" t="s">
        <v>447</v>
      </c>
      <c r="C387" s="174" t="s">
        <v>2957</v>
      </c>
      <c r="D387" s="173" t="s">
        <v>2443</v>
      </c>
      <c r="F387" s="173" t="s">
        <v>2531</v>
      </c>
      <c r="G387" s="173" t="s">
        <v>2532</v>
      </c>
      <c r="H387" s="173" t="s">
        <v>2533</v>
      </c>
      <c r="L387" s="175"/>
    </row>
    <row r="388" spans="1:13" s="155" customFormat="1" ht="16.350000000000001" customHeight="1">
      <c r="A388" s="155" t="s">
        <v>2468</v>
      </c>
      <c r="B388" s="155" t="s">
        <v>448</v>
      </c>
      <c r="D388" s="155" t="s">
        <v>2443</v>
      </c>
      <c r="M388" s="165" t="s">
        <v>2958</v>
      </c>
    </row>
    <row r="389" spans="1:13" s="157" customFormat="1">
      <c r="A389" s="157" t="s">
        <v>2516</v>
      </c>
      <c r="B389" s="157" t="s">
        <v>449</v>
      </c>
      <c r="C389" s="157" t="s">
        <v>2959</v>
      </c>
      <c r="D389" s="157" t="s">
        <v>2443</v>
      </c>
    </row>
    <row r="390" spans="1:13" s="157" customFormat="1">
      <c r="A390" s="157" t="s">
        <v>2516</v>
      </c>
      <c r="B390" s="157" t="s">
        <v>450</v>
      </c>
      <c r="C390" s="157" t="s">
        <v>2960</v>
      </c>
      <c r="D390" s="157" t="s">
        <v>2443</v>
      </c>
    </row>
    <row r="391" spans="1:13" s="163" customFormat="1">
      <c r="A391" s="163" t="s">
        <v>2464</v>
      </c>
      <c r="B391" s="163" t="s">
        <v>2950</v>
      </c>
      <c r="L391" s="164"/>
    </row>
    <row r="392" spans="1:13" s="162" customFormat="1">
      <c r="A392" s="162" t="s">
        <v>2464</v>
      </c>
      <c r="B392" s="162" t="s">
        <v>2942</v>
      </c>
    </row>
    <row r="393" spans="1:13" s="162" customFormat="1">
      <c r="A393" s="162" t="s">
        <v>2437</v>
      </c>
      <c r="B393" s="162" t="s">
        <v>2961</v>
      </c>
      <c r="C393" s="162" t="s">
        <v>2962</v>
      </c>
      <c r="E393" s="162" t="s">
        <v>2963</v>
      </c>
    </row>
    <row r="394" spans="1:13" s="155" customFormat="1">
      <c r="A394" s="155" t="s">
        <v>2434</v>
      </c>
      <c r="B394" s="155" t="s">
        <v>451</v>
      </c>
      <c r="C394" s="155" t="s">
        <v>2964</v>
      </c>
    </row>
    <row r="395" spans="1:13" s="155" customFormat="1">
      <c r="A395" s="155" t="s">
        <v>2511</v>
      </c>
      <c r="B395" s="155" t="s">
        <v>452</v>
      </c>
      <c r="C395" s="18" t="s">
        <v>2965</v>
      </c>
      <c r="D395" s="155" t="s">
        <v>2443</v>
      </c>
    </row>
    <row r="396" spans="1:13" s="163" customFormat="1">
      <c r="A396" s="163" t="s">
        <v>2437</v>
      </c>
      <c r="B396" s="163" t="s">
        <v>2966</v>
      </c>
      <c r="C396" s="163" t="s">
        <v>2514</v>
      </c>
      <c r="E396" s="163" t="s">
        <v>2967</v>
      </c>
    </row>
    <row r="397" spans="1:13" s="155" customFormat="1" ht="15.75" customHeight="1">
      <c r="A397" s="155" t="s">
        <v>2516</v>
      </c>
      <c r="B397" s="155" t="s">
        <v>453</v>
      </c>
      <c r="C397" s="18" t="s">
        <v>2968</v>
      </c>
      <c r="D397" s="155" t="s">
        <v>2443</v>
      </c>
      <c r="F397" s="155" t="s">
        <v>2518</v>
      </c>
      <c r="G397" s="155" t="s">
        <v>2519</v>
      </c>
      <c r="H397" s="155" t="s">
        <v>2520</v>
      </c>
    </row>
    <row r="398" spans="1:13" s="163" customFormat="1">
      <c r="A398" s="163" t="s">
        <v>2464</v>
      </c>
      <c r="B398" s="163" t="s">
        <v>2966</v>
      </c>
      <c r="L398" s="164"/>
    </row>
    <row r="399" spans="1:13" s="163" customFormat="1">
      <c r="A399" s="163" t="s">
        <v>2437</v>
      </c>
      <c r="B399" s="163" t="s">
        <v>2969</v>
      </c>
      <c r="C399" s="163" t="s">
        <v>2522</v>
      </c>
      <c r="E399" s="163" t="s">
        <v>2967</v>
      </c>
      <c r="L399" s="164"/>
    </row>
    <row r="400" spans="1:13" s="155" customFormat="1">
      <c r="A400" s="155" t="s">
        <v>2523</v>
      </c>
      <c r="B400" s="155" t="s">
        <v>454</v>
      </c>
      <c r="C400" s="18" t="s">
        <v>2970</v>
      </c>
      <c r="D400" s="155" t="s">
        <v>2443</v>
      </c>
      <c r="L400" s="165"/>
    </row>
    <row r="401" spans="1:13" s="155" customFormat="1">
      <c r="A401" s="166" t="s">
        <v>2525</v>
      </c>
      <c r="B401" s="155" t="s">
        <v>455</v>
      </c>
      <c r="C401" s="18" t="s">
        <v>2971</v>
      </c>
      <c r="D401" s="155" t="s">
        <v>2443</v>
      </c>
      <c r="E401" s="155" t="s">
        <v>2972</v>
      </c>
    </row>
    <row r="402" spans="1:13" s="155" customFormat="1">
      <c r="A402" s="166" t="s">
        <v>2441</v>
      </c>
      <c r="B402" s="155" t="s">
        <v>456</v>
      </c>
      <c r="C402" s="18" t="s">
        <v>2973</v>
      </c>
      <c r="D402" s="155" t="s">
        <v>2443</v>
      </c>
      <c r="E402" s="155" t="s">
        <v>2974</v>
      </c>
    </row>
    <row r="403" spans="1:13" s="155" customFormat="1">
      <c r="A403" s="155" t="s">
        <v>2516</v>
      </c>
      <c r="B403" s="155" t="s">
        <v>457</v>
      </c>
      <c r="C403" s="18" t="s">
        <v>2975</v>
      </c>
      <c r="D403" s="155" t="s">
        <v>2443</v>
      </c>
      <c r="F403" s="155" t="s">
        <v>2531</v>
      </c>
      <c r="G403" s="155" t="s">
        <v>2532</v>
      </c>
      <c r="H403" s="155" t="s">
        <v>2533</v>
      </c>
      <c r="L403" s="165"/>
    </row>
    <row r="404" spans="1:13" s="155" customFormat="1">
      <c r="A404" s="155" t="s">
        <v>2516</v>
      </c>
      <c r="B404" s="155" t="s">
        <v>458</v>
      </c>
      <c r="C404" s="18" t="s">
        <v>2976</v>
      </c>
      <c r="D404" s="155" t="s">
        <v>2443</v>
      </c>
      <c r="F404" s="155" t="s">
        <v>2531</v>
      </c>
      <c r="G404" s="155" t="s">
        <v>2532</v>
      </c>
      <c r="H404" s="155" t="s">
        <v>2533</v>
      </c>
      <c r="L404" s="165"/>
    </row>
    <row r="405" spans="1:13" s="155" customFormat="1" ht="16.350000000000001" customHeight="1">
      <c r="A405" s="155" t="s">
        <v>2468</v>
      </c>
      <c r="B405" s="155" t="s">
        <v>459</v>
      </c>
      <c r="D405" s="155" t="s">
        <v>2443</v>
      </c>
      <c r="M405" s="165" t="s">
        <v>2977</v>
      </c>
    </row>
    <row r="406" spans="1:13" s="157" customFormat="1">
      <c r="A406" s="157" t="s">
        <v>2516</v>
      </c>
      <c r="B406" s="157" t="s">
        <v>460</v>
      </c>
      <c r="C406" s="157" t="s">
        <v>2978</v>
      </c>
      <c r="D406" s="157" t="s">
        <v>2443</v>
      </c>
    </row>
    <row r="407" spans="1:13" s="157" customFormat="1">
      <c r="A407" s="157" t="s">
        <v>2516</v>
      </c>
      <c r="B407" s="157" t="s">
        <v>461</v>
      </c>
      <c r="C407" s="157" t="s">
        <v>2979</v>
      </c>
      <c r="D407" s="157" t="s">
        <v>2443</v>
      </c>
    </row>
    <row r="408" spans="1:13" s="163" customFormat="1">
      <c r="A408" s="163" t="s">
        <v>2464</v>
      </c>
      <c r="B408" s="163" t="s">
        <v>2969</v>
      </c>
      <c r="L408" s="164"/>
    </row>
    <row r="409" spans="1:13" s="162" customFormat="1">
      <c r="A409" s="162" t="s">
        <v>2464</v>
      </c>
      <c r="B409" s="162" t="s">
        <v>2961</v>
      </c>
    </row>
    <row r="410" spans="1:13" s="162" customFormat="1">
      <c r="A410" s="162" t="s">
        <v>2437</v>
      </c>
      <c r="B410" s="162" t="s">
        <v>2980</v>
      </c>
      <c r="C410" s="162" t="s">
        <v>2981</v>
      </c>
      <c r="E410" s="162" t="s">
        <v>2982</v>
      </c>
    </row>
    <row r="411" spans="1:13" s="155" customFormat="1">
      <c r="A411" s="155" t="s">
        <v>2434</v>
      </c>
      <c r="B411" s="155" t="s">
        <v>462</v>
      </c>
      <c r="C411" s="155" t="s">
        <v>2983</v>
      </c>
    </row>
    <row r="412" spans="1:13" s="155" customFormat="1">
      <c r="A412" s="155" t="s">
        <v>2511</v>
      </c>
      <c r="B412" s="155" t="s">
        <v>463</v>
      </c>
      <c r="C412" s="18" t="s">
        <v>2984</v>
      </c>
      <c r="D412" s="155" t="s">
        <v>2443</v>
      </c>
    </row>
    <row r="413" spans="1:13" s="163" customFormat="1">
      <c r="A413" s="163" t="s">
        <v>2437</v>
      </c>
      <c r="B413" s="163" t="s">
        <v>2985</v>
      </c>
      <c r="C413" s="163" t="s">
        <v>2514</v>
      </c>
      <c r="E413" s="163" t="s">
        <v>2986</v>
      </c>
    </row>
    <row r="414" spans="1:13" s="155" customFormat="1">
      <c r="A414" s="155" t="s">
        <v>2516</v>
      </c>
      <c r="B414" s="155" t="s">
        <v>464</v>
      </c>
      <c r="C414" s="18" t="s">
        <v>2987</v>
      </c>
      <c r="D414" s="155" t="s">
        <v>2443</v>
      </c>
      <c r="F414" s="155" t="s">
        <v>2518</v>
      </c>
      <c r="G414" s="155" t="s">
        <v>2519</v>
      </c>
      <c r="H414" s="155" t="s">
        <v>2520</v>
      </c>
    </row>
    <row r="415" spans="1:13" s="163" customFormat="1">
      <c r="A415" s="163" t="s">
        <v>2464</v>
      </c>
      <c r="B415" s="163" t="s">
        <v>2985</v>
      </c>
      <c r="C415" s="176"/>
      <c r="L415" s="164"/>
    </row>
    <row r="416" spans="1:13" s="163" customFormat="1">
      <c r="A416" s="163" t="s">
        <v>2437</v>
      </c>
      <c r="B416" s="163" t="s">
        <v>2988</v>
      </c>
      <c r="C416" s="163" t="s">
        <v>2522</v>
      </c>
      <c r="E416" s="163" t="s">
        <v>2986</v>
      </c>
      <c r="L416" s="164"/>
    </row>
    <row r="417" spans="1:13" s="155" customFormat="1">
      <c r="A417" s="155" t="s">
        <v>2523</v>
      </c>
      <c r="B417" s="155" t="s">
        <v>465</v>
      </c>
      <c r="C417" s="18" t="s">
        <v>2989</v>
      </c>
      <c r="D417" s="155" t="s">
        <v>2443</v>
      </c>
      <c r="L417" s="165"/>
    </row>
    <row r="418" spans="1:13" s="155" customFormat="1">
      <c r="A418" s="166" t="s">
        <v>2525</v>
      </c>
      <c r="B418" s="155" t="s">
        <v>466</v>
      </c>
      <c r="C418" s="18" t="s">
        <v>2990</v>
      </c>
      <c r="D418" s="155" t="s">
        <v>2443</v>
      </c>
      <c r="E418" s="155" t="s">
        <v>2991</v>
      </c>
    </row>
    <row r="419" spans="1:13" s="155" customFormat="1">
      <c r="A419" s="166" t="s">
        <v>2441</v>
      </c>
      <c r="B419" s="155" t="s">
        <v>467</v>
      </c>
      <c r="C419" s="18" t="s">
        <v>2992</v>
      </c>
      <c r="D419" s="155" t="s">
        <v>2443</v>
      </c>
      <c r="E419" s="155" t="s">
        <v>2993</v>
      </c>
    </row>
    <row r="420" spans="1:13" s="155" customFormat="1">
      <c r="A420" s="155" t="s">
        <v>2516</v>
      </c>
      <c r="B420" s="155" t="s">
        <v>468</v>
      </c>
      <c r="C420" s="18" t="s">
        <v>2994</v>
      </c>
      <c r="D420" s="155" t="s">
        <v>2443</v>
      </c>
      <c r="F420" s="155" t="s">
        <v>2531</v>
      </c>
      <c r="G420" s="155" t="s">
        <v>2532</v>
      </c>
      <c r="H420" s="155" t="s">
        <v>2533</v>
      </c>
      <c r="L420" s="165"/>
    </row>
    <row r="421" spans="1:13" s="155" customFormat="1">
      <c r="A421" s="155" t="s">
        <v>2516</v>
      </c>
      <c r="B421" s="155" t="s">
        <v>469</v>
      </c>
      <c r="C421" s="18" t="s">
        <v>2995</v>
      </c>
      <c r="D421" s="155" t="s">
        <v>2443</v>
      </c>
      <c r="F421" s="155" t="s">
        <v>2531</v>
      </c>
      <c r="G421" s="155" t="s">
        <v>2532</v>
      </c>
      <c r="H421" s="155" t="s">
        <v>2533</v>
      </c>
      <c r="L421" s="165"/>
    </row>
    <row r="422" spans="1:13" s="155" customFormat="1" ht="16.350000000000001" customHeight="1">
      <c r="A422" s="155" t="s">
        <v>2468</v>
      </c>
      <c r="B422" s="155" t="s">
        <v>470</v>
      </c>
      <c r="D422" s="155" t="s">
        <v>2443</v>
      </c>
      <c r="M422" s="165" t="s">
        <v>2996</v>
      </c>
    </row>
    <row r="423" spans="1:13" s="157" customFormat="1">
      <c r="A423" s="157" t="s">
        <v>2516</v>
      </c>
      <c r="B423" s="157" t="s">
        <v>471</v>
      </c>
      <c r="C423" s="157" t="s">
        <v>2997</v>
      </c>
      <c r="D423" s="157" t="s">
        <v>2443</v>
      </c>
    </row>
    <row r="424" spans="1:13" s="157" customFormat="1">
      <c r="A424" s="157" t="s">
        <v>2516</v>
      </c>
      <c r="B424" s="157" t="s">
        <v>472</v>
      </c>
      <c r="C424" s="157" t="s">
        <v>2998</v>
      </c>
      <c r="D424" s="157" t="s">
        <v>2443</v>
      </c>
    </row>
    <row r="425" spans="1:13" s="163" customFormat="1">
      <c r="A425" s="163" t="s">
        <v>2464</v>
      </c>
      <c r="B425" s="163" t="s">
        <v>2988</v>
      </c>
      <c r="L425" s="164"/>
    </row>
    <row r="426" spans="1:13" s="162" customFormat="1">
      <c r="A426" s="162" t="s">
        <v>2464</v>
      </c>
      <c r="B426" s="162" t="s">
        <v>2980</v>
      </c>
    </row>
    <row r="427" spans="1:13" s="162" customFormat="1">
      <c r="A427" s="162" t="s">
        <v>2437</v>
      </c>
      <c r="B427" s="162" t="s">
        <v>2999</v>
      </c>
      <c r="C427" s="162" t="s">
        <v>3000</v>
      </c>
      <c r="E427" s="162" t="s">
        <v>3001</v>
      </c>
    </row>
    <row r="428" spans="1:13" s="155" customFormat="1">
      <c r="A428" s="155" t="s">
        <v>2434</v>
      </c>
      <c r="B428" s="155" t="s">
        <v>473</v>
      </c>
      <c r="C428" s="155" t="s">
        <v>3002</v>
      </c>
    </row>
    <row r="429" spans="1:13" s="155" customFormat="1">
      <c r="A429" s="155" t="s">
        <v>2511</v>
      </c>
      <c r="B429" s="155" t="s">
        <v>474</v>
      </c>
      <c r="C429" s="18" t="s">
        <v>3003</v>
      </c>
      <c r="D429" s="155" t="s">
        <v>2443</v>
      </c>
    </row>
    <row r="430" spans="1:13" s="163" customFormat="1">
      <c r="A430" s="163" t="s">
        <v>2437</v>
      </c>
      <c r="B430" s="163" t="s">
        <v>3004</v>
      </c>
      <c r="C430" s="163" t="s">
        <v>2514</v>
      </c>
      <c r="E430" s="163" t="s">
        <v>3005</v>
      </c>
    </row>
    <row r="431" spans="1:13" s="155" customFormat="1">
      <c r="A431" s="155" t="s">
        <v>2516</v>
      </c>
      <c r="B431" s="155" t="s">
        <v>475</v>
      </c>
      <c r="C431" s="18" t="s">
        <v>3006</v>
      </c>
      <c r="D431" s="155" t="s">
        <v>2443</v>
      </c>
      <c r="F431" s="155" t="s">
        <v>2518</v>
      </c>
      <c r="G431" s="155" t="s">
        <v>2519</v>
      </c>
      <c r="H431" s="155" t="s">
        <v>2520</v>
      </c>
    </row>
    <row r="432" spans="1:13" s="163" customFormat="1">
      <c r="A432" s="163" t="s">
        <v>2464</v>
      </c>
      <c r="B432" s="163" t="s">
        <v>3004</v>
      </c>
      <c r="L432" s="164"/>
    </row>
    <row r="433" spans="1:13" s="163" customFormat="1">
      <c r="A433" s="163" t="s">
        <v>2437</v>
      </c>
      <c r="B433" s="163" t="s">
        <v>3007</v>
      </c>
      <c r="C433" s="163" t="s">
        <v>2522</v>
      </c>
      <c r="E433" s="163" t="s">
        <v>3005</v>
      </c>
      <c r="L433" s="164"/>
    </row>
    <row r="434" spans="1:13" s="155" customFormat="1">
      <c r="A434" s="155" t="s">
        <v>2523</v>
      </c>
      <c r="B434" s="155" t="s">
        <v>476</v>
      </c>
      <c r="C434" s="18" t="s">
        <v>3008</v>
      </c>
      <c r="D434" s="155" t="s">
        <v>2443</v>
      </c>
      <c r="L434" s="165"/>
    </row>
    <row r="435" spans="1:13" s="155" customFormat="1">
      <c r="A435" s="166" t="s">
        <v>2525</v>
      </c>
      <c r="B435" s="155" t="s">
        <v>477</v>
      </c>
      <c r="C435" s="18" t="s">
        <v>3009</v>
      </c>
      <c r="D435" s="155" t="s">
        <v>2443</v>
      </c>
      <c r="E435" s="155" t="s">
        <v>3010</v>
      </c>
    </row>
    <row r="436" spans="1:13" s="155" customFormat="1">
      <c r="A436" s="166" t="s">
        <v>2441</v>
      </c>
      <c r="B436" s="155" t="s">
        <v>478</v>
      </c>
      <c r="C436" s="18" t="s">
        <v>3011</v>
      </c>
      <c r="D436" s="155" t="s">
        <v>2443</v>
      </c>
      <c r="E436" s="155" t="s">
        <v>3012</v>
      </c>
    </row>
    <row r="437" spans="1:13" s="155" customFormat="1">
      <c r="A437" s="155" t="s">
        <v>2516</v>
      </c>
      <c r="B437" s="155" t="s">
        <v>479</v>
      </c>
      <c r="C437" s="18" t="s">
        <v>3013</v>
      </c>
      <c r="D437" s="155" t="s">
        <v>2443</v>
      </c>
      <c r="F437" s="155" t="s">
        <v>2531</v>
      </c>
      <c r="G437" s="155" t="s">
        <v>2532</v>
      </c>
      <c r="H437" s="155" t="s">
        <v>2533</v>
      </c>
      <c r="L437" s="165"/>
    </row>
    <row r="438" spans="1:13" s="155" customFormat="1">
      <c r="A438" s="155" t="s">
        <v>2516</v>
      </c>
      <c r="B438" s="155" t="s">
        <v>480</v>
      </c>
      <c r="C438" s="18" t="s">
        <v>3014</v>
      </c>
      <c r="D438" s="155" t="s">
        <v>2443</v>
      </c>
      <c r="F438" s="155" t="s">
        <v>2531</v>
      </c>
      <c r="G438" s="155" t="s">
        <v>2532</v>
      </c>
      <c r="H438" s="155" t="s">
        <v>2533</v>
      </c>
      <c r="L438" s="165"/>
    </row>
    <row r="439" spans="1:13" s="155" customFormat="1" ht="16.350000000000001" customHeight="1">
      <c r="A439" s="155" t="s">
        <v>2468</v>
      </c>
      <c r="B439" s="155" t="s">
        <v>481</v>
      </c>
      <c r="M439" s="165" t="s">
        <v>3015</v>
      </c>
    </row>
    <row r="440" spans="1:13" s="157" customFormat="1">
      <c r="A440" s="157" t="s">
        <v>2516</v>
      </c>
      <c r="B440" s="157" t="s">
        <v>482</v>
      </c>
      <c r="C440" s="157" t="s">
        <v>3016</v>
      </c>
      <c r="D440" s="157" t="s">
        <v>2443</v>
      </c>
    </row>
    <row r="441" spans="1:13" s="157" customFormat="1">
      <c r="A441" s="157" t="s">
        <v>2516</v>
      </c>
      <c r="B441" s="157" t="s">
        <v>483</v>
      </c>
      <c r="C441" s="157" t="s">
        <v>3017</v>
      </c>
      <c r="D441" s="157" t="s">
        <v>2443</v>
      </c>
    </row>
    <row r="442" spans="1:13" s="163" customFormat="1">
      <c r="A442" s="163" t="s">
        <v>2464</v>
      </c>
      <c r="B442" s="163" t="s">
        <v>3007</v>
      </c>
      <c r="M442" s="164"/>
    </row>
    <row r="443" spans="1:13" s="162" customFormat="1">
      <c r="A443" s="162" t="s">
        <v>2464</v>
      </c>
      <c r="B443" s="162" t="s">
        <v>2999</v>
      </c>
    </row>
    <row r="444" spans="1:13" s="167" customFormat="1">
      <c r="A444" s="167" t="s">
        <v>2437</v>
      </c>
      <c r="B444" s="167" t="s">
        <v>2358</v>
      </c>
      <c r="C444" s="167" t="s">
        <v>2103</v>
      </c>
      <c r="E444" s="167" t="s">
        <v>3018</v>
      </c>
    </row>
    <row r="445" spans="1:13">
      <c r="A445" s="18" t="s">
        <v>2434</v>
      </c>
      <c r="B445" s="18" t="s">
        <v>484</v>
      </c>
      <c r="C445" s="18" t="s">
        <v>3019</v>
      </c>
    </row>
    <row r="446" spans="1:13">
      <c r="A446" s="18" t="s">
        <v>2511</v>
      </c>
      <c r="B446" s="18" t="s">
        <v>485</v>
      </c>
      <c r="C446" s="18" t="s">
        <v>3020</v>
      </c>
      <c r="D446" s="155" t="s">
        <v>2443</v>
      </c>
    </row>
    <row r="447" spans="1:13" s="64" customFormat="1">
      <c r="A447" s="64" t="s">
        <v>2437</v>
      </c>
      <c r="B447" s="64" t="s">
        <v>3021</v>
      </c>
      <c r="C447" s="64" t="s">
        <v>2514</v>
      </c>
      <c r="E447" s="64" t="s">
        <v>3022</v>
      </c>
    </row>
    <row r="448" spans="1:13">
      <c r="A448" s="18" t="s">
        <v>2474</v>
      </c>
      <c r="B448" s="18" t="s">
        <v>486</v>
      </c>
      <c r="C448" s="18" t="s">
        <v>3023</v>
      </c>
      <c r="D448" s="155" t="s">
        <v>2443</v>
      </c>
    </row>
    <row r="449" spans="1:13" ht="14.1" customHeight="1">
      <c r="A449" s="18" t="s">
        <v>2516</v>
      </c>
      <c r="B449" s="18" t="s">
        <v>487</v>
      </c>
      <c r="C449" s="157" t="s">
        <v>3024</v>
      </c>
      <c r="D449" s="155" t="s">
        <v>2443</v>
      </c>
      <c r="E449" s="18" t="s">
        <v>3025</v>
      </c>
      <c r="F449" s="155" t="s">
        <v>2518</v>
      </c>
      <c r="G449" s="155" t="s">
        <v>2519</v>
      </c>
      <c r="H449" s="155" t="s">
        <v>2520</v>
      </c>
    </row>
    <row r="450" spans="1:13">
      <c r="A450" s="18" t="s">
        <v>2516</v>
      </c>
      <c r="B450" s="18" t="s">
        <v>488</v>
      </c>
      <c r="C450" s="18" t="s">
        <v>3026</v>
      </c>
      <c r="D450" s="155" t="s">
        <v>2443</v>
      </c>
      <c r="E450" s="18" t="s">
        <v>3027</v>
      </c>
      <c r="F450" s="18" t="s">
        <v>2518</v>
      </c>
      <c r="G450" s="18" t="s">
        <v>3028</v>
      </c>
    </row>
    <row r="451" spans="1:13" ht="14.1" customHeight="1">
      <c r="A451" s="18" t="s">
        <v>2516</v>
      </c>
      <c r="B451" s="18" t="s">
        <v>489</v>
      </c>
      <c r="C451" s="157" t="s">
        <v>3029</v>
      </c>
      <c r="D451" s="155" t="s">
        <v>2443</v>
      </c>
      <c r="E451" s="18" t="s">
        <v>3027</v>
      </c>
      <c r="F451" s="155" t="s">
        <v>2518</v>
      </c>
      <c r="G451" s="155" t="s">
        <v>2519</v>
      </c>
      <c r="H451" s="155" t="s">
        <v>2520</v>
      </c>
    </row>
    <row r="452" spans="1:13" s="64" customFormat="1">
      <c r="A452" s="64" t="s">
        <v>2464</v>
      </c>
      <c r="B452" s="64" t="s">
        <v>3021</v>
      </c>
      <c r="M452" s="168"/>
    </row>
    <row r="453" spans="1:13" s="64" customFormat="1">
      <c r="A453" s="64" t="s">
        <v>2437</v>
      </c>
      <c r="B453" s="64" t="s">
        <v>3030</v>
      </c>
      <c r="C453" s="64" t="s">
        <v>2522</v>
      </c>
      <c r="E453" s="64" t="s">
        <v>3022</v>
      </c>
      <c r="M453" s="168"/>
    </row>
    <row r="454" spans="1:13">
      <c r="A454" s="18" t="s">
        <v>2523</v>
      </c>
      <c r="B454" s="18" t="s">
        <v>490</v>
      </c>
      <c r="C454" s="18" t="s">
        <v>3031</v>
      </c>
      <c r="D454" s="155" t="s">
        <v>2443</v>
      </c>
      <c r="M454" s="169"/>
    </row>
    <row r="455" spans="1:13">
      <c r="A455" s="170" t="s">
        <v>2525</v>
      </c>
      <c r="B455" s="18" t="s">
        <v>491</v>
      </c>
      <c r="C455" s="18" t="s">
        <v>3032</v>
      </c>
      <c r="D455" s="155" t="s">
        <v>2443</v>
      </c>
      <c r="E455" s="155" t="s">
        <v>3033</v>
      </c>
    </row>
    <row r="456" spans="1:13">
      <c r="A456" s="170" t="s">
        <v>2441</v>
      </c>
      <c r="B456" s="18" t="s">
        <v>492</v>
      </c>
      <c r="C456" s="18" t="s">
        <v>3034</v>
      </c>
      <c r="D456" s="155" t="s">
        <v>2443</v>
      </c>
      <c r="E456" s="155" t="s">
        <v>3035</v>
      </c>
    </row>
    <row r="457" spans="1:13">
      <c r="A457" s="18" t="s">
        <v>2516</v>
      </c>
      <c r="B457" s="18" t="s">
        <v>493</v>
      </c>
      <c r="C457" s="18" t="s">
        <v>3036</v>
      </c>
      <c r="D457" s="155" t="s">
        <v>2443</v>
      </c>
      <c r="F457" s="18" t="s">
        <v>2531</v>
      </c>
      <c r="G457" s="18" t="s">
        <v>2532</v>
      </c>
      <c r="H457" s="18" t="s">
        <v>2533</v>
      </c>
      <c r="M457" s="169"/>
    </row>
    <row r="458" spans="1:13">
      <c r="A458" s="18" t="s">
        <v>2516</v>
      </c>
      <c r="B458" s="18" t="s">
        <v>494</v>
      </c>
      <c r="C458" s="18" t="s">
        <v>3037</v>
      </c>
      <c r="D458" s="155" t="s">
        <v>2443</v>
      </c>
      <c r="F458" s="18" t="s">
        <v>2531</v>
      </c>
      <c r="G458" s="18" t="s">
        <v>2532</v>
      </c>
      <c r="H458" s="18" t="s">
        <v>2533</v>
      </c>
      <c r="M458" s="169"/>
    </row>
    <row r="459" spans="1:13" ht="16.350000000000001" customHeight="1">
      <c r="A459" s="18" t="s">
        <v>2468</v>
      </c>
      <c r="B459" s="18" t="s">
        <v>495</v>
      </c>
      <c r="D459" s="18" t="s">
        <v>2443</v>
      </c>
      <c r="M459" s="169" t="s">
        <v>3038</v>
      </c>
    </row>
    <row r="460" spans="1:13" s="157" customFormat="1">
      <c r="A460" s="157" t="s">
        <v>2516</v>
      </c>
      <c r="B460" s="157" t="s">
        <v>496</v>
      </c>
      <c r="C460" s="157" t="s">
        <v>3039</v>
      </c>
      <c r="D460" s="157" t="s">
        <v>2443</v>
      </c>
    </row>
    <row r="461" spans="1:13" s="157" customFormat="1">
      <c r="A461" s="157" t="s">
        <v>2516</v>
      </c>
      <c r="B461" s="157" t="s">
        <v>497</v>
      </c>
      <c r="C461" s="157" t="s">
        <v>3040</v>
      </c>
      <c r="D461" s="157" t="s">
        <v>2443</v>
      </c>
    </row>
    <row r="462" spans="1:13" s="64" customFormat="1">
      <c r="A462" s="64" t="s">
        <v>2464</v>
      </c>
      <c r="B462" s="64" t="s">
        <v>3030</v>
      </c>
      <c r="L462" s="168"/>
    </row>
    <row r="463" spans="1:13" s="167" customFormat="1">
      <c r="A463" s="167" t="s">
        <v>2464</v>
      </c>
      <c r="B463" s="167" t="s">
        <v>2358</v>
      </c>
    </row>
    <row r="464" spans="1:13" s="162" customFormat="1">
      <c r="A464" s="162" t="s">
        <v>2437</v>
      </c>
      <c r="B464" s="162" t="s">
        <v>3041</v>
      </c>
      <c r="C464" s="162" t="s">
        <v>3042</v>
      </c>
      <c r="E464" s="162" t="s">
        <v>3043</v>
      </c>
    </row>
    <row r="465" spans="1:13" s="155" customFormat="1">
      <c r="A465" s="155" t="s">
        <v>2434</v>
      </c>
      <c r="B465" s="155" t="s">
        <v>498</v>
      </c>
      <c r="C465" s="155" t="s">
        <v>3044</v>
      </c>
    </row>
    <row r="466" spans="1:13" s="155" customFormat="1">
      <c r="A466" s="155" t="s">
        <v>2511</v>
      </c>
      <c r="B466" s="155" t="s">
        <v>499</v>
      </c>
      <c r="C466" s="18" t="s">
        <v>3045</v>
      </c>
      <c r="D466" s="155" t="s">
        <v>2443</v>
      </c>
    </row>
    <row r="467" spans="1:13" s="163" customFormat="1">
      <c r="A467" s="163" t="s">
        <v>2437</v>
      </c>
      <c r="B467" s="163" t="s">
        <v>3046</v>
      </c>
      <c r="C467" s="163" t="s">
        <v>2514</v>
      </c>
      <c r="E467" s="163" t="s">
        <v>3047</v>
      </c>
    </row>
    <row r="468" spans="1:13" s="155" customFormat="1">
      <c r="A468" s="155" t="s">
        <v>2516</v>
      </c>
      <c r="B468" s="155" t="s">
        <v>500</v>
      </c>
      <c r="C468" s="18" t="s">
        <v>3048</v>
      </c>
      <c r="D468" s="155" t="s">
        <v>2443</v>
      </c>
      <c r="F468" s="155" t="s">
        <v>2518</v>
      </c>
      <c r="G468" s="155" t="s">
        <v>2519</v>
      </c>
      <c r="H468" s="155" t="s">
        <v>2520</v>
      </c>
    </row>
    <row r="469" spans="1:13" s="163" customFormat="1">
      <c r="A469" s="163" t="s">
        <v>2464</v>
      </c>
      <c r="B469" s="163" t="s">
        <v>3046</v>
      </c>
      <c r="L469" s="164"/>
    </row>
    <row r="470" spans="1:13" s="163" customFormat="1">
      <c r="A470" s="163" t="s">
        <v>2437</v>
      </c>
      <c r="B470" s="163" t="s">
        <v>3049</v>
      </c>
      <c r="C470" s="163" t="s">
        <v>2522</v>
      </c>
      <c r="E470" s="163" t="s">
        <v>3047</v>
      </c>
      <c r="L470" s="164"/>
    </row>
    <row r="471" spans="1:13" s="155" customFormat="1">
      <c r="A471" s="155" t="s">
        <v>2523</v>
      </c>
      <c r="B471" s="155" t="s">
        <v>501</v>
      </c>
      <c r="C471" s="18" t="s">
        <v>3050</v>
      </c>
      <c r="D471" s="155" t="s">
        <v>2443</v>
      </c>
      <c r="L471" s="165"/>
    </row>
    <row r="472" spans="1:13" s="155" customFormat="1">
      <c r="A472" s="166" t="s">
        <v>2525</v>
      </c>
      <c r="B472" s="155" t="s">
        <v>502</v>
      </c>
      <c r="C472" s="18" t="s">
        <v>3051</v>
      </c>
      <c r="D472" s="155" t="s">
        <v>2443</v>
      </c>
      <c r="E472" s="155" t="s">
        <v>3052</v>
      </c>
    </row>
    <row r="473" spans="1:13" s="155" customFormat="1">
      <c r="A473" s="166" t="s">
        <v>2441</v>
      </c>
      <c r="B473" s="155" t="s">
        <v>503</v>
      </c>
      <c r="C473" s="18" t="s">
        <v>3053</v>
      </c>
      <c r="D473" s="155" t="s">
        <v>2443</v>
      </c>
      <c r="E473" s="155" t="s">
        <v>3054</v>
      </c>
    </row>
    <row r="474" spans="1:13" s="155" customFormat="1">
      <c r="A474" s="155" t="s">
        <v>2516</v>
      </c>
      <c r="B474" s="155" t="s">
        <v>504</v>
      </c>
      <c r="C474" s="18" t="s">
        <v>3055</v>
      </c>
      <c r="D474" s="155" t="s">
        <v>2443</v>
      </c>
      <c r="F474" s="155" t="s">
        <v>2531</v>
      </c>
      <c r="G474" s="155" t="s">
        <v>2532</v>
      </c>
      <c r="H474" s="155" t="s">
        <v>2533</v>
      </c>
      <c r="L474" s="165"/>
    </row>
    <row r="475" spans="1:13" s="155" customFormat="1">
      <c r="A475" s="155" t="s">
        <v>2516</v>
      </c>
      <c r="B475" s="155" t="s">
        <v>505</v>
      </c>
      <c r="C475" s="18" t="s">
        <v>3056</v>
      </c>
      <c r="D475" s="155" t="s">
        <v>2443</v>
      </c>
      <c r="F475" s="155" t="s">
        <v>2531</v>
      </c>
      <c r="G475" s="155" t="s">
        <v>2532</v>
      </c>
      <c r="H475" s="155" t="s">
        <v>2533</v>
      </c>
      <c r="L475" s="165"/>
    </row>
    <row r="476" spans="1:13" s="155" customFormat="1" ht="16.350000000000001" customHeight="1">
      <c r="A476" s="155" t="s">
        <v>2468</v>
      </c>
      <c r="B476" s="155" t="s">
        <v>506</v>
      </c>
      <c r="D476" s="155" t="s">
        <v>2443</v>
      </c>
      <c r="M476" s="165" t="s">
        <v>3057</v>
      </c>
    </row>
    <row r="477" spans="1:13" s="157" customFormat="1">
      <c r="A477" s="157" t="s">
        <v>2516</v>
      </c>
      <c r="B477" s="157" t="s">
        <v>507</v>
      </c>
      <c r="C477" s="157" t="s">
        <v>3058</v>
      </c>
      <c r="D477" s="157" t="s">
        <v>2443</v>
      </c>
    </row>
    <row r="478" spans="1:13" s="157" customFormat="1">
      <c r="A478" s="157" t="s">
        <v>2516</v>
      </c>
      <c r="B478" s="157" t="s">
        <v>508</v>
      </c>
      <c r="C478" s="157" t="s">
        <v>3059</v>
      </c>
      <c r="D478" s="157" t="s">
        <v>2443</v>
      </c>
    </row>
    <row r="479" spans="1:13" s="163" customFormat="1">
      <c r="A479" s="163" t="s">
        <v>2464</v>
      </c>
      <c r="B479" s="163" t="s">
        <v>3049</v>
      </c>
      <c r="L479" s="164"/>
    </row>
    <row r="480" spans="1:13" s="162" customFormat="1">
      <c r="A480" s="162" t="s">
        <v>2464</v>
      </c>
      <c r="B480" s="162" t="s">
        <v>3041</v>
      </c>
    </row>
    <row r="481" spans="1:14" s="162" customFormat="1">
      <c r="A481" s="162" t="s">
        <v>2437</v>
      </c>
      <c r="B481" s="162" t="s">
        <v>3060</v>
      </c>
      <c r="C481" s="162" t="s">
        <v>3061</v>
      </c>
      <c r="E481" s="162" t="s">
        <v>3062</v>
      </c>
    </row>
    <row r="482" spans="1:14" s="162" customFormat="1">
      <c r="A482" s="171" t="s">
        <v>2437</v>
      </c>
      <c r="B482" s="171" t="s">
        <v>3063</v>
      </c>
      <c r="C482" s="171" t="s">
        <v>3064</v>
      </c>
      <c r="D482" s="171"/>
      <c r="E482" s="171"/>
      <c r="F482" s="171"/>
      <c r="G482" s="171"/>
      <c r="H482" s="171"/>
      <c r="I482" s="171"/>
      <c r="J482" s="171"/>
      <c r="K482" s="171"/>
      <c r="L482" s="171"/>
      <c r="M482" s="171"/>
      <c r="N482" s="171"/>
    </row>
    <row r="483" spans="1:14" s="155" customFormat="1">
      <c r="A483" s="155" t="s">
        <v>2434</v>
      </c>
      <c r="B483" s="155" t="s">
        <v>509</v>
      </c>
      <c r="C483" s="155" t="s">
        <v>3065</v>
      </c>
    </row>
    <row r="484" spans="1:14" s="173" customFormat="1" ht="16.350000000000001" customHeight="1">
      <c r="A484" s="173" t="s">
        <v>2592</v>
      </c>
      <c r="B484" s="173" t="s">
        <v>510</v>
      </c>
      <c r="C484" s="174" t="s">
        <v>3066</v>
      </c>
      <c r="D484" s="173" t="s">
        <v>2443</v>
      </c>
      <c r="L484" s="175"/>
    </row>
    <row r="485" spans="1:14" s="155" customFormat="1" ht="16.350000000000001" customHeight="1">
      <c r="A485" s="155" t="s">
        <v>2434</v>
      </c>
      <c r="B485" s="155" t="s">
        <v>511</v>
      </c>
      <c r="C485" s="155" t="s">
        <v>2718</v>
      </c>
      <c r="D485" s="155" t="s">
        <v>2443</v>
      </c>
      <c r="E485" s="161" t="s">
        <v>3067</v>
      </c>
      <c r="M485" s="165"/>
    </row>
    <row r="486" spans="1:14" s="155" customFormat="1" ht="16.350000000000001" customHeight="1">
      <c r="A486" s="155" t="s">
        <v>2745</v>
      </c>
      <c r="B486" s="155" t="s">
        <v>512</v>
      </c>
      <c r="C486" s="18" t="s">
        <v>3068</v>
      </c>
      <c r="D486" s="155" t="s">
        <v>2443</v>
      </c>
      <c r="E486" s="155" t="s">
        <v>3069</v>
      </c>
      <c r="I486" s="155" t="s">
        <v>3070</v>
      </c>
      <c r="L486" s="165"/>
    </row>
    <row r="487" spans="1:14" s="161" customFormat="1" ht="16.350000000000001" customHeight="1">
      <c r="A487" s="161" t="s">
        <v>2434</v>
      </c>
      <c r="B487" s="161" t="s">
        <v>529</v>
      </c>
      <c r="C487" s="161" t="s">
        <v>2599</v>
      </c>
      <c r="D487" s="161" t="s">
        <v>2443</v>
      </c>
      <c r="E487" s="161" t="s">
        <v>3071</v>
      </c>
      <c r="M487" s="172"/>
    </row>
    <row r="488" spans="1:14" s="155" customFormat="1" ht="16.350000000000001" customHeight="1">
      <c r="A488" s="155" t="s">
        <v>2601</v>
      </c>
      <c r="B488" s="155" t="s">
        <v>530</v>
      </c>
      <c r="C488" s="18" t="s">
        <v>3072</v>
      </c>
      <c r="D488" s="155" t="s">
        <v>2443</v>
      </c>
      <c r="E488" s="155" t="s">
        <v>3069</v>
      </c>
      <c r="F488" s="155" t="s">
        <v>2603</v>
      </c>
      <c r="G488" s="155" t="s">
        <v>2604</v>
      </c>
      <c r="H488" s="161" t="s">
        <v>2605</v>
      </c>
      <c r="L488" s="165"/>
    </row>
    <row r="489" spans="1:14" s="155" customFormat="1" ht="16.350000000000001" customHeight="1">
      <c r="A489" s="155" t="s">
        <v>2441</v>
      </c>
      <c r="B489" s="155" t="s">
        <v>540</v>
      </c>
      <c r="C489" s="18" t="s">
        <v>3073</v>
      </c>
      <c r="D489" s="155" t="s">
        <v>2443</v>
      </c>
      <c r="E489" s="155" t="s">
        <v>3074</v>
      </c>
      <c r="L489" s="165"/>
    </row>
    <row r="490" spans="1:14" s="171" customFormat="1">
      <c r="A490" s="171" t="s">
        <v>2464</v>
      </c>
      <c r="B490" s="171" t="s">
        <v>3063</v>
      </c>
    </row>
    <row r="491" spans="1:14" s="155" customFormat="1">
      <c r="A491" s="166" t="s">
        <v>2437</v>
      </c>
      <c r="B491" s="155" t="s">
        <v>3075</v>
      </c>
      <c r="C491" s="155" t="s">
        <v>3076</v>
      </c>
    </row>
    <row r="492" spans="1:14" s="155" customFormat="1">
      <c r="A492" s="155" t="s">
        <v>2434</v>
      </c>
      <c r="B492" s="155" t="s">
        <v>543</v>
      </c>
      <c r="C492" s="155" t="s">
        <v>3077</v>
      </c>
    </row>
    <row r="493" spans="1:14" s="155" customFormat="1">
      <c r="A493" s="155" t="s">
        <v>2611</v>
      </c>
      <c r="B493" s="155" t="s">
        <v>544</v>
      </c>
      <c r="C493" s="18" t="s">
        <v>3078</v>
      </c>
      <c r="D493" s="155" t="s">
        <v>2443</v>
      </c>
      <c r="F493" s="161" t="s">
        <v>2613</v>
      </c>
      <c r="G493" s="161" t="s">
        <v>2614</v>
      </c>
    </row>
    <row r="494" spans="1:14" s="155" customFormat="1">
      <c r="A494" s="155" t="s">
        <v>2745</v>
      </c>
      <c r="B494" s="155" t="s">
        <v>549</v>
      </c>
      <c r="C494" s="157" t="s">
        <v>3079</v>
      </c>
      <c r="D494" s="155" t="s">
        <v>2443</v>
      </c>
      <c r="E494" s="155" t="s">
        <v>3080</v>
      </c>
      <c r="I494" s="155" t="s">
        <v>3070</v>
      </c>
    </row>
    <row r="495" spans="1:14" s="155" customFormat="1">
      <c r="A495" s="155" t="s">
        <v>2617</v>
      </c>
      <c r="B495" s="155" t="s">
        <v>566</v>
      </c>
      <c r="C495" s="157" t="s">
        <v>3081</v>
      </c>
      <c r="D495" s="155" t="s">
        <v>2443</v>
      </c>
      <c r="E495" s="155" t="s">
        <v>3080</v>
      </c>
      <c r="F495" s="155" t="s">
        <v>2603</v>
      </c>
      <c r="G495" s="155" t="s">
        <v>2604</v>
      </c>
      <c r="H495" s="161" t="s">
        <v>2605</v>
      </c>
    </row>
    <row r="496" spans="1:14" s="155" customFormat="1">
      <c r="A496" s="155" t="s">
        <v>2441</v>
      </c>
      <c r="B496" s="155" t="s">
        <v>577</v>
      </c>
      <c r="C496" s="18" t="s">
        <v>3082</v>
      </c>
      <c r="D496" s="155" t="s">
        <v>2443</v>
      </c>
      <c r="E496" s="155" t="s">
        <v>3083</v>
      </c>
    </row>
    <row r="497" spans="1:13" s="155" customFormat="1">
      <c r="A497" s="155" t="s">
        <v>2745</v>
      </c>
      <c r="B497" s="155" t="s">
        <v>580</v>
      </c>
      <c r="C497" s="157" t="s">
        <v>3084</v>
      </c>
      <c r="D497" s="155" t="s">
        <v>2443</v>
      </c>
      <c r="E497" s="155" t="s">
        <v>3085</v>
      </c>
      <c r="I497" s="155" t="s">
        <v>3086</v>
      </c>
    </row>
    <row r="498" spans="1:13" s="155" customFormat="1">
      <c r="A498" s="155" t="s">
        <v>2624</v>
      </c>
      <c r="B498" s="155" t="s">
        <v>597</v>
      </c>
      <c r="C498" s="157" t="s">
        <v>3087</v>
      </c>
      <c r="D498" s="155" t="s">
        <v>2443</v>
      </c>
      <c r="E498" s="155" t="s">
        <v>3085</v>
      </c>
      <c r="F498" s="155" t="s">
        <v>2603</v>
      </c>
      <c r="G498" s="155" t="s">
        <v>2604</v>
      </c>
      <c r="H498" s="161" t="s">
        <v>2605</v>
      </c>
    </row>
    <row r="499" spans="1:13" s="155" customFormat="1">
      <c r="A499" s="155" t="s">
        <v>2441</v>
      </c>
      <c r="B499" s="155" t="s">
        <v>608</v>
      </c>
      <c r="C499" s="18" t="s">
        <v>3088</v>
      </c>
      <c r="D499" s="155" t="s">
        <v>2443</v>
      </c>
      <c r="E499" s="155" t="s">
        <v>3089</v>
      </c>
    </row>
    <row r="500" spans="1:13" s="155" customFormat="1">
      <c r="A500" s="166" t="s">
        <v>2464</v>
      </c>
      <c r="B500" s="155" t="s">
        <v>3075</v>
      </c>
    </row>
    <row r="501" spans="1:13" s="162" customFormat="1">
      <c r="A501" s="162" t="s">
        <v>2464</v>
      </c>
      <c r="B501" s="162" t="s">
        <v>3060</v>
      </c>
    </row>
    <row r="502" spans="1:13" s="156" customFormat="1">
      <c r="A502" s="156" t="s">
        <v>2464</v>
      </c>
      <c r="B502" s="156" t="s">
        <v>2742</v>
      </c>
    </row>
    <row r="503" spans="1:13" s="160" customFormat="1">
      <c r="A503" s="160" t="s">
        <v>2464</v>
      </c>
      <c r="B503" s="160" t="s">
        <v>2494</v>
      </c>
    </row>
    <row r="504" spans="1:13" s="160" customFormat="1">
      <c r="A504" s="160" t="s">
        <v>2437</v>
      </c>
      <c r="B504" s="160" t="s">
        <v>3090</v>
      </c>
      <c r="C504" s="160" t="s">
        <v>3091</v>
      </c>
      <c r="E504" s="160" t="s">
        <v>2466</v>
      </c>
    </row>
    <row r="505" spans="1:13">
      <c r="A505" s="18" t="s">
        <v>2434</v>
      </c>
      <c r="B505" s="18" t="s">
        <v>611</v>
      </c>
      <c r="C505" s="18" t="s">
        <v>3092</v>
      </c>
    </row>
    <row r="506" spans="1:13" s="156" customFormat="1">
      <c r="A506" s="156" t="s">
        <v>2437</v>
      </c>
      <c r="B506" s="156" t="s">
        <v>3093</v>
      </c>
      <c r="C506" s="156" t="s">
        <v>3094</v>
      </c>
      <c r="D506" s="156" t="s">
        <v>2443</v>
      </c>
    </row>
    <row r="507" spans="1:13">
      <c r="A507" s="18" t="s">
        <v>2434</v>
      </c>
      <c r="B507" s="18" t="s">
        <v>612</v>
      </c>
      <c r="C507" s="18" t="s">
        <v>3095</v>
      </c>
      <c r="D507" s="18" t="s">
        <v>2436</v>
      </c>
    </row>
    <row r="508" spans="1:13">
      <c r="A508" s="18" t="s">
        <v>3096</v>
      </c>
      <c r="B508" s="18" t="s">
        <v>613</v>
      </c>
      <c r="C508" s="18" t="s">
        <v>3097</v>
      </c>
      <c r="D508" s="18" t="s">
        <v>2443</v>
      </c>
      <c r="F508" s="161" t="s">
        <v>2502</v>
      </c>
      <c r="G508" s="161" t="s">
        <v>2503</v>
      </c>
      <c r="H508" s="18" t="s">
        <v>2747</v>
      </c>
    </row>
    <row r="509" spans="1:13">
      <c r="A509" s="18" t="s">
        <v>2468</v>
      </c>
      <c r="B509" s="18" t="s">
        <v>642</v>
      </c>
      <c r="C509" s="18" t="s">
        <v>3098</v>
      </c>
      <c r="D509" s="18" t="s">
        <v>2443</v>
      </c>
      <c r="M509" s="18" t="s">
        <v>3099</v>
      </c>
    </row>
    <row r="510" spans="1:13" s="167" customFormat="1">
      <c r="A510" s="167" t="s">
        <v>2437</v>
      </c>
      <c r="B510" s="167" t="s">
        <v>3100</v>
      </c>
      <c r="C510" s="167" t="s">
        <v>3101</v>
      </c>
      <c r="D510" s="167" t="s">
        <v>2443</v>
      </c>
      <c r="E510" s="167" t="s">
        <v>3102</v>
      </c>
    </row>
    <row r="511" spans="1:13">
      <c r="A511" s="18" t="s">
        <v>2434</v>
      </c>
      <c r="B511" s="18" t="s">
        <v>643</v>
      </c>
      <c r="C511" s="18" t="s">
        <v>3103</v>
      </c>
      <c r="D511" s="18" t="s">
        <v>2436</v>
      </c>
    </row>
    <row r="512" spans="1:13">
      <c r="A512" s="18" t="s">
        <v>2511</v>
      </c>
      <c r="B512" s="18" t="s">
        <v>644</v>
      </c>
      <c r="C512" s="18" t="s">
        <v>3104</v>
      </c>
      <c r="D512" s="18" t="s">
        <v>2443</v>
      </c>
    </row>
    <row r="513" spans="1:13" s="64" customFormat="1">
      <c r="A513" s="64" t="s">
        <v>2437</v>
      </c>
      <c r="B513" s="64" t="s">
        <v>3105</v>
      </c>
      <c r="C513" s="64" t="s">
        <v>2514</v>
      </c>
      <c r="D513" s="64" t="s">
        <v>2443</v>
      </c>
      <c r="E513" s="64" t="s">
        <v>3106</v>
      </c>
    </row>
    <row r="514" spans="1:13">
      <c r="A514" s="18" t="s">
        <v>3107</v>
      </c>
      <c r="B514" s="18" t="s">
        <v>645</v>
      </c>
      <c r="C514" s="18" t="s">
        <v>3108</v>
      </c>
      <c r="D514" s="18" t="s">
        <v>2443</v>
      </c>
    </row>
    <row r="515" spans="1:13">
      <c r="A515" s="18" t="s">
        <v>2516</v>
      </c>
      <c r="B515" s="18" t="s">
        <v>649</v>
      </c>
      <c r="C515" s="18" t="s">
        <v>3109</v>
      </c>
      <c r="D515" s="18" t="s">
        <v>2443</v>
      </c>
      <c r="E515" s="18" t="s">
        <v>3110</v>
      </c>
      <c r="F515" s="155" t="s">
        <v>2518</v>
      </c>
      <c r="G515" s="155" t="s">
        <v>2519</v>
      </c>
      <c r="H515" s="18" t="s">
        <v>2520</v>
      </c>
    </row>
    <row r="516" spans="1:13">
      <c r="A516" s="18" t="s">
        <v>2516</v>
      </c>
      <c r="B516" s="18" t="s">
        <v>650</v>
      </c>
      <c r="C516" s="18" t="s">
        <v>3111</v>
      </c>
      <c r="D516" s="18" t="s">
        <v>2443</v>
      </c>
      <c r="E516" s="18" t="s">
        <v>3112</v>
      </c>
      <c r="F516" s="155" t="s">
        <v>2518</v>
      </c>
      <c r="G516" s="155" t="s">
        <v>2519</v>
      </c>
      <c r="H516" s="18" t="s">
        <v>2520</v>
      </c>
    </row>
    <row r="517" spans="1:13">
      <c r="A517" s="18" t="s">
        <v>2516</v>
      </c>
      <c r="B517" s="18" t="s">
        <v>651</v>
      </c>
      <c r="C517" s="18" t="s">
        <v>3113</v>
      </c>
      <c r="D517" s="18" t="s">
        <v>2443</v>
      </c>
      <c r="E517" s="18" t="s">
        <v>3114</v>
      </c>
      <c r="F517" s="155" t="s">
        <v>2518</v>
      </c>
      <c r="G517" s="155" t="s">
        <v>2519</v>
      </c>
      <c r="H517" s="18" t="s">
        <v>2520</v>
      </c>
    </row>
    <row r="518" spans="1:13" s="64" customFormat="1">
      <c r="A518" s="64" t="s">
        <v>2464</v>
      </c>
      <c r="B518" s="64" t="s">
        <v>3105</v>
      </c>
      <c r="M518" s="168"/>
    </row>
    <row r="519" spans="1:13" s="64" customFormat="1">
      <c r="A519" s="64" t="s">
        <v>2437</v>
      </c>
      <c r="B519" s="64" t="s">
        <v>3115</v>
      </c>
      <c r="C519" s="64" t="s">
        <v>2522</v>
      </c>
      <c r="D519" s="64" t="s">
        <v>2443</v>
      </c>
      <c r="E519" s="64" t="s">
        <v>3106</v>
      </c>
      <c r="M519" s="168"/>
    </row>
    <row r="520" spans="1:13">
      <c r="A520" s="18" t="s">
        <v>2523</v>
      </c>
      <c r="B520" s="18" t="s">
        <v>652</v>
      </c>
      <c r="C520" s="18" t="s">
        <v>3116</v>
      </c>
      <c r="D520" s="18" t="s">
        <v>2443</v>
      </c>
      <c r="M520" s="169"/>
    </row>
    <row r="521" spans="1:13">
      <c r="A521" s="170" t="s">
        <v>2525</v>
      </c>
      <c r="B521" s="18" t="s">
        <v>653</v>
      </c>
      <c r="C521" s="18" t="s">
        <v>3117</v>
      </c>
      <c r="D521" s="18" t="s">
        <v>2443</v>
      </c>
      <c r="E521" s="18" t="s">
        <v>3118</v>
      </c>
    </row>
    <row r="522" spans="1:13">
      <c r="A522" s="170" t="s">
        <v>2441</v>
      </c>
      <c r="B522" s="18" t="s">
        <v>654</v>
      </c>
      <c r="C522" s="18" t="s">
        <v>3119</v>
      </c>
      <c r="D522" s="18" t="s">
        <v>2443</v>
      </c>
      <c r="E522" s="18" t="s">
        <v>3120</v>
      </c>
    </row>
    <row r="523" spans="1:13">
      <c r="A523" s="18" t="s">
        <v>2516</v>
      </c>
      <c r="B523" s="18" t="s">
        <v>655</v>
      </c>
      <c r="C523" s="18" t="s">
        <v>3121</v>
      </c>
      <c r="D523" s="18" t="s">
        <v>2443</v>
      </c>
      <c r="F523" s="18" t="s">
        <v>2531</v>
      </c>
      <c r="G523" s="18" t="s">
        <v>2532</v>
      </c>
      <c r="H523" s="18" t="s">
        <v>2533</v>
      </c>
      <c r="M523" s="169"/>
    </row>
    <row r="524" spans="1:13">
      <c r="A524" s="18" t="s">
        <v>2516</v>
      </c>
      <c r="B524" s="18" t="s">
        <v>656</v>
      </c>
      <c r="C524" s="18" t="s">
        <v>3122</v>
      </c>
      <c r="D524" s="18" t="s">
        <v>2443</v>
      </c>
      <c r="F524" s="18" t="s">
        <v>2531</v>
      </c>
      <c r="G524" s="18" t="s">
        <v>2532</v>
      </c>
      <c r="H524" s="18" t="s">
        <v>2533</v>
      </c>
      <c r="M524" s="169"/>
    </row>
    <row r="525" spans="1:13" ht="16.350000000000001" customHeight="1">
      <c r="A525" s="18" t="s">
        <v>2468</v>
      </c>
      <c r="B525" s="18" t="s">
        <v>657</v>
      </c>
      <c r="D525" s="18" t="s">
        <v>2436</v>
      </c>
      <c r="M525" s="169" t="s">
        <v>3123</v>
      </c>
    </row>
    <row r="526" spans="1:13" s="157" customFormat="1">
      <c r="A526" s="157" t="s">
        <v>2516</v>
      </c>
      <c r="B526" s="157" t="s">
        <v>658</v>
      </c>
      <c r="C526" s="157" t="s">
        <v>3124</v>
      </c>
      <c r="D526" s="157" t="s">
        <v>2443</v>
      </c>
    </row>
    <row r="527" spans="1:13" s="157" customFormat="1">
      <c r="A527" s="157" t="s">
        <v>2516</v>
      </c>
      <c r="B527" s="157" t="s">
        <v>659</v>
      </c>
      <c r="C527" s="157" t="s">
        <v>3125</v>
      </c>
      <c r="D527" s="157" t="s">
        <v>2443</v>
      </c>
    </row>
    <row r="528" spans="1:13" s="64" customFormat="1">
      <c r="A528" s="64" t="s">
        <v>2464</v>
      </c>
      <c r="B528" s="64" t="s">
        <v>3115</v>
      </c>
      <c r="M528" s="168"/>
    </row>
    <row r="529" spans="1:13" s="167" customFormat="1">
      <c r="A529" s="167" t="s">
        <v>2464</v>
      </c>
      <c r="B529" s="167" t="s">
        <v>3100</v>
      </c>
    </row>
    <row r="530" spans="1:13" s="167" customFormat="1">
      <c r="A530" s="167" t="s">
        <v>2437</v>
      </c>
      <c r="B530" s="162" t="s">
        <v>3126</v>
      </c>
      <c r="C530" s="167" t="s">
        <v>3127</v>
      </c>
      <c r="D530" s="167" t="s">
        <v>2443</v>
      </c>
      <c r="E530" s="167" t="s">
        <v>3128</v>
      </c>
    </row>
    <row r="531" spans="1:13">
      <c r="A531" s="18" t="s">
        <v>2434</v>
      </c>
      <c r="B531" s="18" t="s">
        <v>660</v>
      </c>
      <c r="C531" s="18" t="s">
        <v>3129</v>
      </c>
      <c r="D531" s="18" t="s">
        <v>2436</v>
      </c>
    </row>
    <row r="532" spans="1:13" s="155" customFormat="1">
      <c r="A532" s="155" t="s">
        <v>2511</v>
      </c>
      <c r="B532" s="155" t="s">
        <v>661</v>
      </c>
      <c r="C532" s="18" t="s">
        <v>3130</v>
      </c>
      <c r="D532" s="155" t="s">
        <v>2443</v>
      </c>
      <c r="H532" s="18"/>
    </row>
    <row r="533" spans="1:13" s="163" customFormat="1">
      <c r="A533" s="163" t="s">
        <v>2437</v>
      </c>
      <c r="B533" s="163" t="s">
        <v>3131</v>
      </c>
      <c r="C533" s="163" t="s">
        <v>2514</v>
      </c>
      <c r="D533" s="163" t="s">
        <v>2443</v>
      </c>
      <c r="E533" s="163" t="s">
        <v>3132</v>
      </c>
    </row>
    <row r="534" spans="1:13">
      <c r="A534" s="18" t="s">
        <v>3133</v>
      </c>
      <c r="B534" s="18" t="s">
        <v>662</v>
      </c>
      <c r="C534" s="18" t="s">
        <v>3134</v>
      </c>
      <c r="D534" s="18" t="s">
        <v>2443</v>
      </c>
    </row>
    <row r="535" spans="1:13">
      <c r="A535" s="18" t="s">
        <v>2516</v>
      </c>
      <c r="B535" s="18" t="s">
        <v>666</v>
      </c>
      <c r="C535" s="18" t="s">
        <v>3135</v>
      </c>
      <c r="D535" s="18" t="s">
        <v>2443</v>
      </c>
      <c r="E535" s="18" t="s">
        <v>3136</v>
      </c>
      <c r="F535" s="155" t="s">
        <v>2518</v>
      </c>
      <c r="G535" s="155" t="s">
        <v>2519</v>
      </c>
      <c r="H535" s="18" t="s">
        <v>2520</v>
      </c>
    </row>
    <row r="536" spans="1:13">
      <c r="A536" s="18" t="s">
        <v>2516</v>
      </c>
      <c r="B536" s="18" t="s">
        <v>667</v>
      </c>
      <c r="C536" s="18" t="s">
        <v>3137</v>
      </c>
      <c r="D536" s="18" t="s">
        <v>2443</v>
      </c>
      <c r="E536" s="18" t="s">
        <v>3138</v>
      </c>
      <c r="F536" s="155" t="s">
        <v>2518</v>
      </c>
      <c r="G536" s="155" t="s">
        <v>2519</v>
      </c>
      <c r="H536" s="18" t="s">
        <v>2520</v>
      </c>
    </row>
    <row r="537" spans="1:13">
      <c r="A537" s="18" t="s">
        <v>2516</v>
      </c>
      <c r="B537" s="18" t="s">
        <v>668</v>
      </c>
      <c r="C537" s="18" t="s">
        <v>3139</v>
      </c>
      <c r="D537" s="18" t="s">
        <v>2443</v>
      </c>
      <c r="E537" s="18" t="s">
        <v>3140</v>
      </c>
      <c r="F537" s="155" t="s">
        <v>2518</v>
      </c>
      <c r="G537" s="155" t="s">
        <v>2519</v>
      </c>
      <c r="H537" s="18" t="s">
        <v>2520</v>
      </c>
    </row>
    <row r="538" spans="1:13" s="163" customFormat="1">
      <c r="A538" s="163" t="s">
        <v>2464</v>
      </c>
      <c r="B538" s="163" t="s">
        <v>3131</v>
      </c>
    </row>
    <row r="539" spans="1:13" s="163" customFormat="1">
      <c r="A539" s="163" t="s">
        <v>2437</v>
      </c>
      <c r="B539" s="163" t="s">
        <v>3141</v>
      </c>
      <c r="C539" s="163" t="s">
        <v>2522</v>
      </c>
      <c r="D539" s="163" t="s">
        <v>2443</v>
      </c>
      <c r="E539" s="163" t="s">
        <v>3132</v>
      </c>
      <c r="M539" s="164"/>
    </row>
    <row r="540" spans="1:13" s="155" customFormat="1">
      <c r="A540" s="155" t="s">
        <v>2523</v>
      </c>
      <c r="B540" s="155" t="s">
        <v>669</v>
      </c>
      <c r="C540" s="18" t="s">
        <v>3142</v>
      </c>
      <c r="D540" s="155" t="s">
        <v>2443</v>
      </c>
      <c r="M540" s="165"/>
    </row>
    <row r="541" spans="1:13" s="155" customFormat="1">
      <c r="A541" s="166" t="s">
        <v>2525</v>
      </c>
      <c r="B541" s="155" t="s">
        <v>670</v>
      </c>
      <c r="C541" s="18" t="s">
        <v>3143</v>
      </c>
      <c r="D541" s="155" t="s">
        <v>2443</v>
      </c>
      <c r="E541" s="155" t="s">
        <v>3144</v>
      </c>
    </row>
    <row r="542" spans="1:13" s="155" customFormat="1">
      <c r="A542" s="166" t="s">
        <v>2441</v>
      </c>
      <c r="B542" s="155" t="s">
        <v>671</v>
      </c>
      <c r="C542" s="18" t="s">
        <v>3145</v>
      </c>
      <c r="D542" s="155" t="s">
        <v>2443</v>
      </c>
      <c r="E542" s="155" t="s">
        <v>3146</v>
      </c>
    </row>
    <row r="543" spans="1:13" s="155" customFormat="1">
      <c r="A543" s="155" t="s">
        <v>2516</v>
      </c>
      <c r="B543" s="155" t="s">
        <v>672</v>
      </c>
      <c r="C543" s="18" t="s">
        <v>3147</v>
      </c>
      <c r="D543" s="155" t="s">
        <v>2443</v>
      </c>
      <c r="F543" s="155" t="s">
        <v>2531</v>
      </c>
      <c r="G543" s="155" t="s">
        <v>2532</v>
      </c>
      <c r="H543" s="155" t="s">
        <v>2533</v>
      </c>
      <c r="M543" s="165"/>
    </row>
    <row r="544" spans="1:13" s="155" customFormat="1">
      <c r="A544" s="155" t="s">
        <v>2516</v>
      </c>
      <c r="B544" s="155" t="s">
        <v>673</v>
      </c>
      <c r="C544" s="18" t="s">
        <v>3148</v>
      </c>
      <c r="D544" s="155" t="s">
        <v>2443</v>
      </c>
      <c r="F544" s="155" t="s">
        <v>2531</v>
      </c>
      <c r="G544" s="155" t="s">
        <v>2532</v>
      </c>
      <c r="H544" s="155" t="s">
        <v>2533</v>
      </c>
      <c r="M544" s="165"/>
    </row>
    <row r="545" spans="1:13" s="155" customFormat="1" ht="16.350000000000001" customHeight="1">
      <c r="A545" s="155" t="s">
        <v>2468</v>
      </c>
      <c r="B545" s="155" t="s">
        <v>674</v>
      </c>
      <c r="D545" s="155" t="s">
        <v>2436</v>
      </c>
      <c r="M545" s="165" t="s">
        <v>3149</v>
      </c>
    </row>
    <row r="546" spans="1:13" s="157" customFormat="1">
      <c r="A546" s="157" t="s">
        <v>2516</v>
      </c>
      <c r="B546" s="157" t="s">
        <v>675</v>
      </c>
      <c r="C546" s="157" t="s">
        <v>3150</v>
      </c>
      <c r="D546" s="157" t="s">
        <v>2443</v>
      </c>
    </row>
    <row r="547" spans="1:13" s="157" customFormat="1">
      <c r="A547" s="157" t="s">
        <v>2516</v>
      </c>
      <c r="B547" s="157" t="s">
        <v>676</v>
      </c>
      <c r="C547" s="157" t="s">
        <v>3151</v>
      </c>
      <c r="D547" s="157" t="s">
        <v>2443</v>
      </c>
    </row>
    <row r="548" spans="1:13" s="163" customFormat="1">
      <c r="A548" s="163" t="s">
        <v>2464</v>
      </c>
      <c r="B548" s="163" t="s">
        <v>3141</v>
      </c>
      <c r="M548" s="164"/>
    </row>
    <row r="549" spans="1:13" s="162" customFormat="1">
      <c r="A549" s="162" t="s">
        <v>2464</v>
      </c>
      <c r="B549" s="162" t="s">
        <v>3126</v>
      </c>
    </row>
    <row r="550" spans="1:13" s="167" customFormat="1">
      <c r="A550" s="167" t="s">
        <v>2437</v>
      </c>
      <c r="B550" s="162" t="s">
        <v>3152</v>
      </c>
      <c r="C550" s="167" t="s">
        <v>3153</v>
      </c>
      <c r="D550" s="167" t="s">
        <v>2443</v>
      </c>
      <c r="E550" s="167" t="s">
        <v>3154</v>
      </c>
    </row>
    <row r="551" spans="1:13">
      <c r="A551" s="18" t="s">
        <v>2434</v>
      </c>
      <c r="B551" s="18" t="s">
        <v>677</v>
      </c>
      <c r="C551" s="18" t="s">
        <v>3155</v>
      </c>
      <c r="D551" s="18" t="s">
        <v>2436</v>
      </c>
    </row>
    <row r="552" spans="1:13" s="155" customFormat="1">
      <c r="A552" s="155" t="s">
        <v>2511</v>
      </c>
      <c r="B552" s="155" t="s">
        <v>678</v>
      </c>
      <c r="C552" s="18" t="s">
        <v>3156</v>
      </c>
      <c r="D552" s="155" t="s">
        <v>2443</v>
      </c>
      <c r="H552" s="18"/>
    </row>
    <row r="553" spans="1:13" s="163" customFormat="1">
      <c r="A553" s="163" t="s">
        <v>2437</v>
      </c>
      <c r="B553" s="163" t="s">
        <v>3157</v>
      </c>
      <c r="C553" s="163" t="s">
        <v>2514</v>
      </c>
      <c r="D553" s="163" t="s">
        <v>2443</v>
      </c>
      <c r="E553" s="163" t="s">
        <v>3158</v>
      </c>
    </row>
    <row r="554" spans="1:13">
      <c r="A554" s="18" t="s">
        <v>3133</v>
      </c>
      <c r="B554" s="18" t="s">
        <v>679</v>
      </c>
      <c r="C554" s="18" t="s">
        <v>3159</v>
      </c>
      <c r="D554" s="18" t="s">
        <v>2443</v>
      </c>
    </row>
    <row r="555" spans="1:13">
      <c r="A555" s="18" t="s">
        <v>2516</v>
      </c>
      <c r="B555" s="18" t="s">
        <v>683</v>
      </c>
      <c r="C555" s="18" t="s">
        <v>3160</v>
      </c>
      <c r="D555" s="18" t="s">
        <v>2443</v>
      </c>
      <c r="E555" s="18" t="s">
        <v>3161</v>
      </c>
      <c r="F555" s="155" t="s">
        <v>2518</v>
      </c>
      <c r="G555" s="155" t="s">
        <v>2519</v>
      </c>
      <c r="H555" s="18" t="s">
        <v>2520</v>
      </c>
    </row>
    <row r="556" spans="1:13">
      <c r="A556" s="18" t="s">
        <v>2516</v>
      </c>
      <c r="B556" s="18" t="s">
        <v>684</v>
      </c>
      <c r="C556" s="18" t="s">
        <v>3162</v>
      </c>
      <c r="D556" s="18" t="s">
        <v>2443</v>
      </c>
      <c r="E556" s="18" t="s">
        <v>3163</v>
      </c>
      <c r="F556" s="155" t="s">
        <v>2518</v>
      </c>
      <c r="G556" s="155" t="s">
        <v>2519</v>
      </c>
      <c r="H556" s="18" t="s">
        <v>2520</v>
      </c>
    </row>
    <row r="557" spans="1:13">
      <c r="A557" s="18" t="s">
        <v>2516</v>
      </c>
      <c r="B557" s="18" t="s">
        <v>685</v>
      </c>
      <c r="C557" s="18" t="s">
        <v>3164</v>
      </c>
      <c r="D557" s="18" t="s">
        <v>2443</v>
      </c>
      <c r="E557" s="18" t="s">
        <v>3165</v>
      </c>
      <c r="F557" s="155" t="s">
        <v>2518</v>
      </c>
      <c r="G557" s="155" t="s">
        <v>2519</v>
      </c>
      <c r="H557" s="18" t="s">
        <v>2520</v>
      </c>
    </row>
    <row r="558" spans="1:13" s="163" customFormat="1">
      <c r="A558" s="163" t="s">
        <v>2464</v>
      </c>
      <c r="B558" s="163" t="s">
        <v>3157</v>
      </c>
    </row>
    <row r="559" spans="1:13" s="163" customFormat="1">
      <c r="A559" s="163" t="s">
        <v>2437</v>
      </c>
      <c r="B559" s="163" t="s">
        <v>3166</v>
      </c>
      <c r="C559" s="163" t="s">
        <v>2522</v>
      </c>
      <c r="D559" s="163" t="s">
        <v>2443</v>
      </c>
      <c r="E559" s="163" t="s">
        <v>3158</v>
      </c>
      <c r="M559" s="164"/>
    </row>
    <row r="560" spans="1:13" s="155" customFormat="1">
      <c r="A560" s="155" t="s">
        <v>2523</v>
      </c>
      <c r="B560" s="155" t="s">
        <v>686</v>
      </c>
      <c r="C560" s="18" t="s">
        <v>3167</v>
      </c>
      <c r="D560" s="155" t="s">
        <v>2443</v>
      </c>
      <c r="M560" s="165"/>
    </row>
    <row r="561" spans="1:13" s="155" customFormat="1">
      <c r="A561" s="166" t="s">
        <v>2525</v>
      </c>
      <c r="B561" s="155" t="s">
        <v>687</v>
      </c>
      <c r="C561" s="18" t="s">
        <v>3168</v>
      </c>
      <c r="D561" s="155" t="s">
        <v>2443</v>
      </c>
      <c r="E561" s="155" t="s">
        <v>3169</v>
      </c>
    </row>
    <row r="562" spans="1:13" s="155" customFormat="1">
      <c r="A562" s="166" t="s">
        <v>2441</v>
      </c>
      <c r="B562" s="155" t="s">
        <v>688</v>
      </c>
      <c r="C562" s="18" t="s">
        <v>3170</v>
      </c>
      <c r="D562" s="155" t="s">
        <v>2443</v>
      </c>
      <c r="E562" s="155" t="s">
        <v>3171</v>
      </c>
    </row>
    <row r="563" spans="1:13" s="155" customFormat="1">
      <c r="A563" s="155" t="s">
        <v>2516</v>
      </c>
      <c r="B563" s="155" t="s">
        <v>689</v>
      </c>
      <c r="C563" s="18" t="s">
        <v>3172</v>
      </c>
      <c r="D563" s="155" t="s">
        <v>2443</v>
      </c>
      <c r="F563" s="155" t="s">
        <v>2531</v>
      </c>
      <c r="G563" s="155" t="s">
        <v>2532</v>
      </c>
      <c r="H563" s="155" t="s">
        <v>2533</v>
      </c>
      <c r="M563" s="165"/>
    </row>
    <row r="564" spans="1:13" s="155" customFormat="1">
      <c r="A564" s="155" t="s">
        <v>2516</v>
      </c>
      <c r="B564" s="155" t="s">
        <v>690</v>
      </c>
      <c r="C564" s="18" t="s">
        <v>3173</v>
      </c>
      <c r="D564" s="155" t="s">
        <v>2443</v>
      </c>
      <c r="F564" s="155" t="s">
        <v>2531</v>
      </c>
      <c r="G564" s="155" t="s">
        <v>2532</v>
      </c>
      <c r="H564" s="155" t="s">
        <v>2533</v>
      </c>
      <c r="M564" s="165"/>
    </row>
    <row r="565" spans="1:13" s="155" customFormat="1" ht="16.350000000000001" customHeight="1">
      <c r="A565" s="155" t="s">
        <v>2468</v>
      </c>
      <c r="B565" s="155" t="s">
        <v>691</v>
      </c>
      <c r="D565" s="155" t="s">
        <v>2436</v>
      </c>
      <c r="M565" s="165" t="s">
        <v>3174</v>
      </c>
    </row>
    <row r="566" spans="1:13" s="157" customFormat="1">
      <c r="A566" s="157" t="s">
        <v>2516</v>
      </c>
      <c r="B566" s="157" t="s">
        <v>692</v>
      </c>
      <c r="C566" s="157" t="s">
        <v>3175</v>
      </c>
      <c r="D566" s="157" t="s">
        <v>2443</v>
      </c>
    </row>
    <row r="567" spans="1:13" s="157" customFormat="1">
      <c r="A567" s="157" t="s">
        <v>2516</v>
      </c>
      <c r="B567" s="157" t="s">
        <v>693</v>
      </c>
      <c r="C567" s="157" t="s">
        <v>3176</v>
      </c>
      <c r="D567" s="157" t="s">
        <v>2443</v>
      </c>
    </row>
    <row r="568" spans="1:13" s="163" customFormat="1">
      <c r="A568" s="163" t="s">
        <v>2464</v>
      </c>
      <c r="B568" s="163" t="s">
        <v>3166</v>
      </c>
      <c r="M568" s="164"/>
    </row>
    <row r="569" spans="1:13" s="162" customFormat="1">
      <c r="A569" s="162" t="s">
        <v>2464</v>
      </c>
      <c r="B569" s="162" t="s">
        <v>3152</v>
      </c>
    </row>
    <row r="570" spans="1:13" s="167" customFormat="1">
      <c r="A570" s="167" t="s">
        <v>2437</v>
      </c>
      <c r="B570" s="162" t="s">
        <v>3177</v>
      </c>
      <c r="C570" s="167" t="s">
        <v>2293</v>
      </c>
      <c r="D570" s="167" t="s">
        <v>2443</v>
      </c>
      <c r="E570" s="167" t="s">
        <v>3178</v>
      </c>
    </row>
    <row r="571" spans="1:13">
      <c r="A571" s="18" t="s">
        <v>2434</v>
      </c>
      <c r="B571" s="18" t="s">
        <v>694</v>
      </c>
      <c r="C571" s="18" t="s">
        <v>3179</v>
      </c>
      <c r="D571" s="18" t="s">
        <v>2436</v>
      </c>
    </row>
    <row r="572" spans="1:13" s="155" customFormat="1">
      <c r="A572" s="155" t="s">
        <v>2511</v>
      </c>
      <c r="B572" s="155" t="s">
        <v>695</v>
      </c>
      <c r="C572" s="18" t="s">
        <v>3180</v>
      </c>
      <c r="D572" s="155" t="s">
        <v>2443</v>
      </c>
      <c r="H572" s="18"/>
    </row>
    <row r="573" spans="1:13" s="163" customFormat="1">
      <c r="A573" s="163" t="s">
        <v>2437</v>
      </c>
      <c r="B573" s="163" t="s">
        <v>3181</v>
      </c>
      <c r="C573" s="163" t="s">
        <v>2514</v>
      </c>
      <c r="D573" s="163" t="s">
        <v>2443</v>
      </c>
      <c r="E573" s="163" t="s">
        <v>3182</v>
      </c>
    </row>
    <row r="574" spans="1:13" s="174" customFormat="1">
      <c r="A574" s="174" t="s">
        <v>3183</v>
      </c>
      <c r="B574" s="174" t="s">
        <v>696</v>
      </c>
      <c r="C574" s="174" t="s">
        <v>3184</v>
      </c>
      <c r="D574" s="174" t="s">
        <v>2443</v>
      </c>
    </row>
    <row r="575" spans="1:13">
      <c r="A575" s="18" t="s">
        <v>2516</v>
      </c>
      <c r="B575" s="18" t="s">
        <v>700</v>
      </c>
      <c r="C575" s="18" t="s">
        <v>3185</v>
      </c>
      <c r="D575" s="18" t="s">
        <v>2443</v>
      </c>
      <c r="E575" s="18" t="s">
        <v>3186</v>
      </c>
      <c r="F575" s="155" t="s">
        <v>2518</v>
      </c>
      <c r="G575" s="155" t="s">
        <v>2519</v>
      </c>
      <c r="H575" s="18" t="s">
        <v>2520</v>
      </c>
    </row>
    <row r="576" spans="1:13">
      <c r="A576" s="18" t="s">
        <v>2516</v>
      </c>
      <c r="B576" s="18" t="s">
        <v>701</v>
      </c>
      <c r="C576" s="18" t="s">
        <v>3187</v>
      </c>
      <c r="D576" s="18" t="s">
        <v>2443</v>
      </c>
      <c r="E576" s="18" t="s">
        <v>3188</v>
      </c>
      <c r="F576" s="155" t="s">
        <v>2518</v>
      </c>
      <c r="G576" s="155" t="s">
        <v>2519</v>
      </c>
      <c r="H576" s="18" t="s">
        <v>2520</v>
      </c>
    </row>
    <row r="577" spans="1:13">
      <c r="A577" s="18" t="s">
        <v>2516</v>
      </c>
      <c r="B577" s="18" t="s">
        <v>702</v>
      </c>
      <c r="C577" s="18" t="s">
        <v>3189</v>
      </c>
      <c r="D577" s="18" t="s">
        <v>2443</v>
      </c>
      <c r="E577" s="18" t="s">
        <v>3190</v>
      </c>
      <c r="F577" s="155" t="s">
        <v>2518</v>
      </c>
      <c r="G577" s="155" t="s">
        <v>2519</v>
      </c>
      <c r="H577" s="18" t="s">
        <v>2520</v>
      </c>
    </row>
    <row r="578" spans="1:13" s="163" customFormat="1">
      <c r="A578" s="163" t="s">
        <v>2464</v>
      </c>
      <c r="B578" s="163" t="s">
        <v>3181</v>
      </c>
    </row>
    <row r="579" spans="1:13" s="163" customFormat="1">
      <c r="A579" s="163" t="s">
        <v>2437</v>
      </c>
      <c r="B579" s="163" t="s">
        <v>3191</v>
      </c>
      <c r="C579" s="163" t="s">
        <v>2522</v>
      </c>
      <c r="D579" s="163" t="s">
        <v>2443</v>
      </c>
      <c r="E579" s="163" t="s">
        <v>3182</v>
      </c>
      <c r="M579" s="164"/>
    </row>
    <row r="580" spans="1:13" s="155" customFormat="1">
      <c r="A580" s="155" t="s">
        <v>2523</v>
      </c>
      <c r="B580" s="155" t="s">
        <v>703</v>
      </c>
      <c r="C580" s="18" t="s">
        <v>3192</v>
      </c>
      <c r="D580" s="155" t="s">
        <v>2443</v>
      </c>
      <c r="M580" s="165"/>
    </row>
    <row r="581" spans="1:13" s="155" customFormat="1">
      <c r="A581" s="166" t="s">
        <v>2525</v>
      </c>
      <c r="B581" s="155" t="s">
        <v>704</v>
      </c>
      <c r="C581" s="18" t="s">
        <v>3193</v>
      </c>
      <c r="D581" s="155" t="s">
        <v>2443</v>
      </c>
      <c r="E581" s="155" t="s">
        <v>3194</v>
      </c>
    </row>
    <row r="582" spans="1:13" s="155" customFormat="1">
      <c r="A582" s="166" t="s">
        <v>2441</v>
      </c>
      <c r="B582" s="155" t="s">
        <v>705</v>
      </c>
      <c r="C582" s="18" t="s">
        <v>3195</v>
      </c>
      <c r="D582" s="155" t="s">
        <v>2443</v>
      </c>
      <c r="E582" s="155" t="s">
        <v>3196</v>
      </c>
    </row>
    <row r="583" spans="1:13" s="155" customFormat="1">
      <c r="A583" s="155" t="s">
        <v>2516</v>
      </c>
      <c r="B583" s="155" t="s">
        <v>706</v>
      </c>
      <c r="C583" s="18" t="s">
        <v>3197</v>
      </c>
      <c r="D583" s="155" t="s">
        <v>2443</v>
      </c>
      <c r="F583" s="155" t="s">
        <v>2531</v>
      </c>
      <c r="G583" s="155" t="s">
        <v>2532</v>
      </c>
      <c r="H583" s="155" t="s">
        <v>2533</v>
      </c>
      <c r="M583" s="165"/>
    </row>
    <row r="584" spans="1:13" s="155" customFormat="1">
      <c r="A584" s="155" t="s">
        <v>2516</v>
      </c>
      <c r="B584" s="155" t="s">
        <v>707</v>
      </c>
      <c r="C584" s="18" t="s">
        <v>3198</v>
      </c>
      <c r="D584" s="155" t="s">
        <v>2443</v>
      </c>
      <c r="F584" s="155" t="s">
        <v>2531</v>
      </c>
      <c r="G584" s="155" t="s">
        <v>2532</v>
      </c>
      <c r="H584" s="155" t="s">
        <v>2533</v>
      </c>
      <c r="M584" s="165"/>
    </row>
    <row r="585" spans="1:13" s="155" customFormat="1" ht="16.350000000000001" customHeight="1">
      <c r="A585" s="155" t="s">
        <v>2468</v>
      </c>
      <c r="B585" s="155" t="s">
        <v>708</v>
      </c>
      <c r="D585" s="155" t="s">
        <v>2436</v>
      </c>
      <c r="M585" s="165" t="s">
        <v>3199</v>
      </c>
    </row>
    <row r="586" spans="1:13" s="157" customFormat="1">
      <c r="A586" s="157" t="s">
        <v>2516</v>
      </c>
      <c r="B586" s="157" t="s">
        <v>709</v>
      </c>
      <c r="C586" s="157" t="s">
        <v>3200</v>
      </c>
      <c r="D586" s="157" t="s">
        <v>2443</v>
      </c>
    </row>
    <row r="587" spans="1:13" s="157" customFormat="1">
      <c r="A587" s="157" t="s">
        <v>2516</v>
      </c>
      <c r="B587" s="157" t="s">
        <v>710</v>
      </c>
      <c r="C587" s="157" t="s">
        <v>3201</v>
      </c>
      <c r="D587" s="157" t="s">
        <v>2443</v>
      </c>
    </row>
    <row r="588" spans="1:13" s="163" customFormat="1">
      <c r="A588" s="163" t="s">
        <v>2464</v>
      </c>
      <c r="B588" s="163" t="s">
        <v>3191</v>
      </c>
      <c r="M588" s="164"/>
    </row>
    <row r="589" spans="1:13" s="162" customFormat="1">
      <c r="A589" s="162" t="s">
        <v>2464</v>
      </c>
      <c r="B589" s="162" t="s">
        <v>3177</v>
      </c>
    </row>
    <row r="590" spans="1:13" s="167" customFormat="1">
      <c r="A590" s="167" t="s">
        <v>2437</v>
      </c>
      <c r="B590" s="162" t="s">
        <v>3202</v>
      </c>
      <c r="C590" s="167" t="s">
        <v>3203</v>
      </c>
      <c r="D590" s="167" t="s">
        <v>2443</v>
      </c>
      <c r="E590" s="167" t="s">
        <v>3204</v>
      </c>
    </row>
    <row r="591" spans="1:13">
      <c r="A591" s="18" t="s">
        <v>2434</v>
      </c>
      <c r="B591" s="18" t="s">
        <v>711</v>
      </c>
      <c r="C591" s="18" t="s">
        <v>3205</v>
      </c>
      <c r="D591" s="18" t="s">
        <v>2436</v>
      </c>
    </row>
    <row r="592" spans="1:13" s="155" customFormat="1">
      <c r="A592" s="155" t="s">
        <v>2511</v>
      </c>
      <c r="B592" s="155" t="s">
        <v>712</v>
      </c>
      <c r="C592" s="18" t="s">
        <v>3206</v>
      </c>
      <c r="D592" s="155" t="s">
        <v>2443</v>
      </c>
      <c r="H592" s="18"/>
    </row>
    <row r="593" spans="1:13" s="163" customFormat="1">
      <c r="A593" s="163" t="s">
        <v>2437</v>
      </c>
      <c r="B593" s="163" t="s">
        <v>3207</v>
      </c>
      <c r="C593" s="163" t="s">
        <v>2514</v>
      </c>
      <c r="D593" s="163" t="s">
        <v>2443</v>
      </c>
      <c r="E593" s="163" t="s">
        <v>3208</v>
      </c>
    </row>
    <row r="594" spans="1:13">
      <c r="A594" s="18" t="s">
        <v>3209</v>
      </c>
      <c r="B594" s="18" t="s">
        <v>713</v>
      </c>
      <c r="C594" s="18" t="s">
        <v>3210</v>
      </c>
      <c r="D594" s="18" t="s">
        <v>2443</v>
      </c>
    </row>
    <row r="595" spans="1:13">
      <c r="A595" s="18" t="s">
        <v>2516</v>
      </c>
      <c r="B595" s="18" t="s">
        <v>717</v>
      </c>
      <c r="C595" s="18" t="s">
        <v>3211</v>
      </c>
      <c r="D595" s="18" t="s">
        <v>2443</v>
      </c>
      <c r="E595" s="18" t="s">
        <v>3212</v>
      </c>
      <c r="F595" s="155" t="s">
        <v>2518</v>
      </c>
      <c r="G595" s="155" t="s">
        <v>2519</v>
      </c>
      <c r="H595" s="18" t="s">
        <v>2520</v>
      </c>
    </row>
    <row r="596" spans="1:13">
      <c r="A596" s="18" t="s">
        <v>2516</v>
      </c>
      <c r="B596" s="18" t="s">
        <v>718</v>
      </c>
      <c r="C596" s="18" t="s">
        <v>3213</v>
      </c>
      <c r="D596" s="18" t="s">
        <v>2443</v>
      </c>
      <c r="E596" s="18" t="s">
        <v>3214</v>
      </c>
      <c r="F596" s="155" t="s">
        <v>2518</v>
      </c>
      <c r="G596" s="155" t="s">
        <v>2519</v>
      </c>
      <c r="H596" s="18" t="s">
        <v>2520</v>
      </c>
    </row>
    <row r="597" spans="1:13">
      <c r="A597" s="18" t="s">
        <v>2516</v>
      </c>
      <c r="B597" s="18" t="s">
        <v>719</v>
      </c>
      <c r="C597" s="18" t="s">
        <v>3215</v>
      </c>
      <c r="D597" s="18" t="s">
        <v>2443</v>
      </c>
      <c r="E597" s="18" t="s">
        <v>3216</v>
      </c>
      <c r="F597" s="155" t="s">
        <v>2518</v>
      </c>
      <c r="G597" s="155" t="s">
        <v>2519</v>
      </c>
      <c r="H597" s="18" t="s">
        <v>2520</v>
      </c>
    </row>
    <row r="598" spans="1:13" s="163" customFormat="1">
      <c r="A598" s="163" t="s">
        <v>2464</v>
      </c>
      <c r="B598" s="163" t="s">
        <v>3207</v>
      </c>
    </row>
    <row r="599" spans="1:13" s="163" customFormat="1">
      <c r="A599" s="163" t="s">
        <v>2437</v>
      </c>
      <c r="B599" s="163" t="s">
        <v>3217</v>
      </c>
      <c r="C599" s="163" t="s">
        <v>2522</v>
      </c>
      <c r="D599" s="163" t="s">
        <v>2443</v>
      </c>
      <c r="E599" s="163" t="s">
        <v>3208</v>
      </c>
      <c r="M599" s="164"/>
    </row>
    <row r="600" spans="1:13" s="155" customFormat="1">
      <c r="A600" s="155" t="s">
        <v>2523</v>
      </c>
      <c r="B600" s="155" t="s">
        <v>720</v>
      </c>
      <c r="C600" s="18" t="s">
        <v>3218</v>
      </c>
      <c r="D600" s="155" t="s">
        <v>2443</v>
      </c>
      <c r="M600" s="165"/>
    </row>
    <row r="601" spans="1:13" s="155" customFormat="1">
      <c r="A601" s="166" t="s">
        <v>2525</v>
      </c>
      <c r="B601" s="155" t="s">
        <v>721</v>
      </c>
      <c r="C601" s="18" t="s">
        <v>3219</v>
      </c>
      <c r="D601" s="155" t="s">
        <v>2443</v>
      </c>
      <c r="E601" s="155" t="s">
        <v>3220</v>
      </c>
    </row>
    <row r="602" spans="1:13" s="155" customFormat="1">
      <c r="A602" s="166" t="s">
        <v>2441</v>
      </c>
      <c r="B602" s="155" t="s">
        <v>722</v>
      </c>
      <c r="C602" s="18" t="s">
        <v>3221</v>
      </c>
      <c r="D602" s="155" t="s">
        <v>2443</v>
      </c>
      <c r="E602" s="155" t="s">
        <v>3222</v>
      </c>
    </row>
    <row r="603" spans="1:13" s="155" customFormat="1">
      <c r="A603" s="155" t="s">
        <v>2516</v>
      </c>
      <c r="B603" s="155" t="s">
        <v>723</v>
      </c>
      <c r="C603" s="18" t="s">
        <v>3223</v>
      </c>
      <c r="D603" s="155" t="s">
        <v>2443</v>
      </c>
      <c r="F603" s="155" t="s">
        <v>2531</v>
      </c>
      <c r="G603" s="155" t="s">
        <v>2532</v>
      </c>
      <c r="H603" s="155" t="s">
        <v>2533</v>
      </c>
      <c r="M603" s="165"/>
    </row>
    <row r="604" spans="1:13" s="155" customFormat="1">
      <c r="A604" s="155" t="s">
        <v>2516</v>
      </c>
      <c r="B604" s="155" t="s">
        <v>724</v>
      </c>
      <c r="C604" s="18" t="s">
        <v>3224</v>
      </c>
      <c r="D604" s="155" t="s">
        <v>2443</v>
      </c>
      <c r="F604" s="155" t="s">
        <v>2531</v>
      </c>
      <c r="G604" s="155" t="s">
        <v>2532</v>
      </c>
      <c r="H604" s="155" t="s">
        <v>2533</v>
      </c>
      <c r="M604" s="165"/>
    </row>
    <row r="605" spans="1:13" s="155" customFormat="1" ht="16.350000000000001" customHeight="1">
      <c r="A605" s="155" t="s">
        <v>2468</v>
      </c>
      <c r="B605" s="155" t="s">
        <v>725</v>
      </c>
      <c r="D605" s="155" t="s">
        <v>2436</v>
      </c>
      <c r="M605" s="165" t="s">
        <v>3225</v>
      </c>
    </row>
    <row r="606" spans="1:13" s="157" customFormat="1">
      <c r="A606" s="157" t="s">
        <v>2516</v>
      </c>
      <c r="B606" s="157" t="s">
        <v>726</v>
      </c>
      <c r="C606" s="157" t="s">
        <v>3226</v>
      </c>
      <c r="D606" s="157" t="s">
        <v>2443</v>
      </c>
    </row>
    <row r="607" spans="1:13" s="157" customFormat="1">
      <c r="A607" s="157" t="s">
        <v>2516</v>
      </c>
      <c r="B607" s="157" t="s">
        <v>727</v>
      </c>
      <c r="C607" s="157" t="s">
        <v>3227</v>
      </c>
      <c r="D607" s="157" t="s">
        <v>2443</v>
      </c>
    </row>
    <row r="608" spans="1:13" s="163" customFormat="1">
      <c r="A608" s="163" t="s">
        <v>2464</v>
      </c>
      <c r="B608" s="163" t="s">
        <v>3217</v>
      </c>
      <c r="M608" s="164"/>
    </row>
    <row r="609" spans="1:13" s="162" customFormat="1">
      <c r="A609" s="162" t="s">
        <v>2464</v>
      </c>
      <c r="B609" s="162" t="s">
        <v>3202</v>
      </c>
    </row>
    <row r="610" spans="1:13" s="167" customFormat="1">
      <c r="A610" s="167" t="s">
        <v>2437</v>
      </c>
      <c r="B610" s="162" t="s">
        <v>3228</v>
      </c>
      <c r="C610" s="167" t="s">
        <v>3229</v>
      </c>
      <c r="D610" s="167" t="s">
        <v>2443</v>
      </c>
      <c r="E610" s="167" t="s">
        <v>3230</v>
      </c>
    </row>
    <row r="611" spans="1:13">
      <c r="A611" s="18" t="s">
        <v>2434</v>
      </c>
      <c r="B611" s="18" t="s">
        <v>711</v>
      </c>
      <c r="C611" s="18" t="s">
        <v>3231</v>
      </c>
      <c r="D611" s="18" t="s">
        <v>2436</v>
      </c>
    </row>
    <row r="612" spans="1:13" s="155" customFormat="1">
      <c r="A612" s="155" t="s">
        <v>2511</v>
      </c>
      <c r="B612" s="155" t="s">
        <v>729</v>
      </c>
      <c r="C612" s="18" t="s">
        <v>3232</v>
      </c>
      <c r="D612" s="155" t="s">
        <v>2443</v>
      </c>
      <c r="H612" s="18"/>
    </row>
    <row r="613" spans="1:13" s="163" customFormat="1">
      <c r="A613" s="163" t="s">
        <v>2437</v>
      </c>
      <c r="B613" s="163" t="s">
        <v>3233</v>
      </c>
      <c r="C613" s="163" t="s">
        <v>2514</v>
      </c>
      <c r="D613" s="163" t="s">
        <v>2443</v>
      </c>
      <c r="E613" s="163" t="s">
        <v>3234</v>
      </c>
    </row>
    <row r="614" spans="1:13">
      <c r="A614" s="18" t="s">
        <v>3209</v>
      </c>
      <c r="B614" s="18" t="s">
        <v>730</v>
      </c>
      <c r="C614" s="18" t="s">
        <v>3235</v>
      </c>
      <c r="D614" s="18" t="s">
        <v>2443</v>
      </c>
    </row>
    <row r="615" spans="1:13">
      <c r="A615" s="18" t="s">
        <v>2516</v>
      </c>
      <c r="B615" s="18" t="s">
        <v>734</v>
      </c>
      <c r="C615" s="18" t="s">
        <v>3236</v>
      </c>
      <c r="D615" s="18" t="s">
        <v>2443</v>
      </c>
      <c r="E615" s="18" t="s">
        <v>3237</v>
      </c>
      <c r="F615" s="155" t="s">
        <v>2518</v>
      </c>
      <c r="G615" s="155" t="s">
        <v>2519</v>
      </c>
      <c r="H615" s="18" t="s">
        <v>2520</v>
      </c>
    </row>
    <row r="616" spans="1:13">
      <c r="A616" s="18" t="s">
        <v>2516</v>
      </c>
      <c r="B616" s="18" t="s">
        <v>735</v>
      </c>
      <c r="C616" s="18" t="s">
        <v>3238</v>
      </c>
      <c r="D616" s="18" t="s">
        <v>2443</v>
      </c>
      <c r="E616" s="18" t="s">
        <v>3239</v>
      </c>
      <c r="F616" s="155" t="s">
        <v>2518</v>
      </c>
      <c r="G616" s="155" t="s">
        <v>2519</v>
      </c>
      <c r="H616" s="18" t="s">
        <v>2520</v>
      </c>
    </row>
    <row r="617" spans="1:13">
      <c r="A617" s="18" t="s">
        <v>2516</v>
      </c>
      <c r="B617" s="18" t="s">
        <v>736</v>
      </c>
      <c r="C617" s="18" t="s">
        <v>3240</v>
      </c>
      <c r="D617" s="18" t="s">
        <v>2443</v>
      </c>
      <c r="E617" s="18" t="s">
        <v>3241</v>
      </c>
      <c r="F617" s="155" t="s">
        <v>2518</v>
      </c>
      <c r="G617" s="155" t="s">
        <v>2519</v>
      </c>
      <c r="H617" s="18" t="s">
        <v>2520</v>
      </c>
    </row>
    <row r="618" spans="1:13" s="163" customFormat="1">
      <c r="A618" s="163" t="s">
        <v>2464</v>
      </c>
      <c r="B618" s="163" t="s">
        <v>3233</v>
      </c>
    </row>
    <row r="619" spans="1:13" s="163" customFormat="1">
      <c r="A619" s="163" t="s">
        <v>2437</v>
      </c>
      <c r="B619" s="163" t="s">
        <v>3242</v>
      </c>
      <c r="C619" s="163" t="s">
        <v>2522</v>
      </c>
      <c r="D619" s="163" t="s">
        <v>2443</v>
      </c>
      <c r="E619" s="163" t="s">
        <v>3234</v>
      </c>
      <c r="M619" s="164"/>
    </row>
    <row r="620" spans="1:13" s="155" customFormat="1">
      <c r="A620" s="155" t="s">
        <v>2523</v>
      </c>
      <c r="B620" s="155" t="s">
        <v>737</v>
      </c>
      <c r="C620" s="18" t="s">
        <v>3243</v>
      </c>
      <c r="D620" s="155" t="s">
        <v>2443</v>
      </c>
      <c r="M620" s="165"/>
    </row>
    <row r="621" spans="1:13" s="155" customFormat="1">
      <c r="A621" s="166" t="s">
        <v>2525</v>
      </c>
      <c r="B621" s="155" t="s">
        <v>738</v>
      </c>
      <c r="C621" s="18" t="s">
        <v>3244</v>
      </c>
      <c r="D621" s="155" t="s">
        <v>2443</v>
      </c>
      <c r="E621" s="155" t="s">
        <v>3245</v>
      </c>
    </row>
    <row r="622" spans="1:13" s="155" customFormat="1">
      <c r="A622" s="166" t="s">
        <v>2441</v>
      </c>
      <c r="B622" s="155" t="s">
        <v>739</v>
      </c>
      <c r="C622" s="18" t="s">
        <v>3246</v>
      </c>
      <c r="D622" s="155" t="s">
        <v>2443</v>
      </c>
      <c r="E622" s="155" t="s">
        <v>3247</v>
      </c>
    </row>
    <row r="623" spans="1:13" s="155" customFormat="1">
      <c r="A623" s="155" t="s">
        <v>2516</v>
      </c>
      <c r="B623" s="155" t="s">
        <v>740</v>
      </c>
      <c r="C623" s="18" t="s">
        <v>3248</v>
      </c>
      <c r="D623" s="155" t="s">
        <v>2443</v>
      </c>
      <c r="F623" s="155" t="s">
        <v>2531</v>
      </c>
      <c r="G623" s="155" t="s">
        <v>2532</v>
      </c>
      <c r="H623" s="155" t="s">
        <v>2533</v>
      </c>
      <c r="M623" s="165"/>
    </row>
    <row r="624" spans="1:13" s="155" customFormat="1">
      <c r="A624" s="155" t="s">
        <v>2516</v>
      </c>
      <c r="B624" s="155" t="s">
        <v>741</v>
      </c>
      <c r="C624" s="18" t="s">
        <v>3249</v>
      </c>
      <c r="D624" s="155" t="s">
        <v>2443</v>
      </c>
      <c r="F624" s="155" t="s">
        <v>2531</v>
      </c>
      <c r="G624" s="155" t="s">
        <v>2532</v>
      </c>
      <c r="H624" s="155" t="s">
        <v>2533</v>
      </c>
      <c r="M624" s="165"/>
    </row>
    <row r="625" spans="1:13" s="155" customFormat="1" ht="16.350000000000001" customHeight="1">
      <c r="A625" s="155" t="s">
        <v>2468</v>
      </c>
      <c r="B625" s="155" t="s">
        <v>742</v>
      </c>
      <c r="D625" s="155" t="s">
        <v>2436</v>
      </c>
      <c r="M625" s="165" t="s">
        <v>3250</v>
      </c>
    </row>
    <row r="626" spans="1:13" s="157" customFormat="1">
      <c r="A626" s="157" t="s">
        <v>2516</v>
      </c>
      <c r="B626" s="157" t="s">
        <v>743</v>
      </c>
      <c r="C626" s="157" t="s">
        <v>3251</v>
      </c>
      <c r="D626" s="157" t="s">
        <v>2443</v>
      </c>
    </row>
    <row r="627" spans="1:13" s="157" customFormat="1">
      <c r="A627" s="157" t="s">
        <v>2516</v>
      </c>
      <c r="B627" s="157" t="s">
        <v>744</v>
      </c>
      <c r="C627" s="157" t="s">
        <v>3252</v>
      </c>
      <c r="D627" s="157" t="s">
        <v>2443</v>
      </c>
    </row>
    <row r="628" spans="1:13" s="163" customFormat="1">
      <c r="A628" s="163" t="s">
        <v>2464</v>
      </c>
      <c r="B628" s="163" t="s">
        <v>3242</v>
      </c>
      <c r="M628" s="164"/>
    </row>
    <row r="629" spans="1:13" s="162" customFormat="1">
      <c r="A629" s="162" t="s">
        <v>2464</v>
      </c>
      <c r="B629" s="162" t="s">
        <v>3228</v>
      </c>
    </row>
    <row r="630" spans="1:13" s="167" customFormat="1">
      <c r="A630" s="167" t="s">
        <v>2437</v>
      </c>
      <c r="B630" s="167" t="s">
        <v>3253</v>
      </c>
      <c r="C630" s="167" t="s">
        <v>3254</v>
      </c>
      <c r="D630" s="167" t="s">
        <v>2443</v>
      </c>
      <c r="E630" s="167" t="s">
        <v>3255</v>
      </c>
    </row>
    <row r="631" spans="1:13">
      <c r="A631" s="18" t="s">
        <v>2434</v>
      </c>
      <c r="B631" s="18" t="s">
        <v>745</v>
      </c>
      <c r="C631" s="18" t="s">
        <v>3256</v>
      </c>
      <c r="D631" s="18" t="s">
        <v>2436</v>
      </c>
    </row>
    <row r="632" spans="1:13">
      <c r="A632" s="18" t="s">
        <v>2511</v>
      </c>
      <c r="B632" s="18" t="s">
        <v>746</v>
      </c>
      <c r="C632" s="18" t="s">
        <v>3257</v>
      </c>
      <c r="D632" s="18" t="s">
        <v>2443</v>
      </c>
    </row>
    <row r="633" spans="1:13" s="64" customFormat="1">
      <c r="A633" s="64" t="s">
        <v>2437</v>
      </c>
      <c r="B633" s="64" t="s">
        <v>3258</v>
      </c>
      <c r="C633" s="64" t="s">
        <v>2514</v>
      </c>
      <c r="D633" s="64" t="s">
        <v>2443</v>
      </c>
      <c r="E633" s="64" t="s">
        <v>3259</v>
      </c>
    </row>
    <row r="634" spans="1:13">
      <c r="A634" s="18" t="s">
        <v>3260</v>
      </c>
      <c r="B634" s="18" t="s">
        <v>747</v>
      </c>
      <c r="C634" s="18" t="s">
        <v>3261</v>
      </c>
      <c r="D634" s="18" t="s">
        <v>2443</v>
      </c>
    </row>
    <row r="635" spans="1:13">
      <c r="A635" s="18" t="s">
        <v>2516</v>
      </c>
      <c r="B635" s="18" t="s">
        <v>751</v>
      </c>
      <c r="C635" s="18" t="s">
        <v>3262</v>
      </c>
      <c r="D635" s="18" t="s">
        <v>2443</v>
      </c>
      <c r="E635" s="18" t="s">
        <v>3263</v>
      </c>
      <c r="F635" s="155" t="s">
        <v>2518</v>
      </c>
      <c r="G635" s="155" t="s">
        <v>2519</v>
      </c>
      <c r="H635" s="18" t="s">
        <v>2520</v>
      </c>
    </row>
    <row r="636" spans="1:13">
      <c r="A636" s="18" t="s">
        <v>2516</v>
      </c>
      <c r="B636" s="18" t="s">
        <v>752</v>
      </c>
      <c r="C636" s="18" t="s">
        <v>3264</v>
      </c>
      <c r="D636" s="18" t="s">
        <v>2443</v>
      </c>
      <c r="E636" s="18" t="s">
        <v>3265</v>
      </c>
      <c r="F636" s="155" t="s">
        <v>2518</v>
      </c>
      <c r="G636" s="155" t="s">
        <v>2519</v>
      </c>
      <c r="H636" s="18" t="s">
        <v>2520</v>
      </c>
    </row>
    <row r="637" spans="1:13">
      <c r="A637" s="18" t="s">
        <v>2516</v>
      </c>
      <c r="B637" s="18" t="s">
        <v>753</v>
      </c>
      <c r="C637" s="18" t="s">
        <v>3266</v>
      </c>
      <c r="D637" s="18" t="s">
        <v>2443</v>
      </c>
      <c r="E637" s="18" t="s">
        <v>3267</v>
      </c>
      <c r="F637" s="155" t="s">
        <v>2518</v>
      </c>
      <c r="G637" s="155" t="s">
        <v>2519</v>
      </c>
      <c r="H637" s="18" t="s">
        <v>2520</v>
      </c>
    </row>
    <row r="638" spans="1:13" s="64" customFormat="1">
      <c r="A638" s="64" t="s">
        <v>2464</v>
      </c>
      <c r="B638" s="64" t="s">
        <v>3258</v>
      </c>
      <c r="M638" s="168"/>
    </row>
    <row r="639" spans="1:13" s="64" customFormat="1">
      <c r="A639" s="64" t="s">
        <v>2437</v>
      </c>
      <c r="B639" s="64" t="s">
        <v>3268</v>
      </c>
      <c r="C639" s="64" t="s">
        <v>2522</v>
      </c>
      <c r="D639" s="64" t="s">
        <v>2443</v>
      </c>
      <c r="E639" s="64" t="s">
        <v>3259</v>
      </c>
      <c r="M639" s="168"/>
    </row>
    <row r="640" spans="1:13">
      <c r="A640" s="18" t="s">
        <v>2523</v>
      </c>
      <c r="B640" s="18" t="s">
        <v>754</v>
      </c>
      <c r="C640" s="18" t="s">
        <v>3269</v>
      </c>
      <c r="D640" s="18" t="s">
        <v>2443</v>
      </c>
      <c r="M640" s="169"/>
    </row>
    <row r="641" spans="1:13">
      <c r="A641" s="170" t="s">
        <v>2525</v>
      </c>
      <c r="B641" s="18" t="s">
        <v>755</v>
      </c>
      <c r="C641" s="18" t="s">
        <v>3270</v>
      </c>
      <c r="D641" s="18" t="s">
        <v>2443</v>
      </c>
      <c r="E641" s="18" t="s">
        <v>3271</v>
      </c>
    </row>
    <row r="642" spans="1:13">
      <c r="A642" s="170" t="s">
        <v>2441</v>
      </c>
      <c r="B642" s="18" t="s">
        <v>756</v>
      </c>
      <c r="C642" s="18" t="s">
        <v>3272</v>
      </c>
      <c r="D642" s="18" t="s">
        <v>2443</v>
      </c>
      <c r="E642" s="18" t="s">
        <v>3273</v>
      </c>
    </row>
    <row r="643" spans="1:13">
      <c r="A643" s="18" t="s">
        <v>2516</v>
      </c>
      <c r="B643" s="18" t="s">
        <v>757</v>
      </c>
      <c r="C643" s="18" t="s">
        <v>3274</v>
      </c>
      <c r="D643" s="18" t="s">
        <v>2443</v>
      </c>
      <c r="F643" s="18" t="s">
        <v>2531</v>
      </c>
      <c r="G643" s="18" t="s">
        <v>2532</v>
      </c>
      <c r="H643" s="18" t="s">
        <v>2533</v>
      </c>
      <c r="M643" s="169"/>
    </row>
    <row r="644" spans="1:13">
      <c r="A644" s="18" t="s">
        <v>2516</v>
      </c>
      <c r="B644" s="18" t="s">
        <v>758</v>
      </c>
      <c r="C644" s="18" t="s">
        <v>3275</v>
      </c>
      <c r="D644" s="18" t="s">
        <v>2443</v>
      </c>
      <c r="F644" s="18" t="s">
        <v>2531</v>
      </c>
      <c r="G644" s="18" t="s">
        <v>2532</v>
      </c>
      <c r="H644" s="18" t="s">
        <v>2533</v>
      </c>
      <c r="M644" s="169"/>
    </row>
    <row r="645" spans="1:13" ht="16.350000000000001" customHeight="1">
      <c r="A645" s="18" t="s">
        <v>2468</v>
      </c>
      <c r="B645" s="18" t="s">
        <v>759</v>
      </c>
      <c r="D645" s="18" t="s">
        <v>2436</v>
      </c>
      <c r="M645" s="169" t="s">
        <v>3276</v>
      </c>
    </row>
    <row r="646" spans="1:13" s="157" customFormat="1">
      <c r="A646" s="157" t="s">
        <v>2516</v>
      </c>
      <c r="B646" s="157" t="s">
        <v>760</v>
      </c>
      <c r="C646" s="157" t="s">
        <v>3277</v>
      </c>
      <c r="D646" s="157" t="s">
        <v>2443</v>
      </c>
    </row>
    <row r="647" spans="1:13" s="157" customFormat="1">
      <c r="A647" s="157" t="s">
        <v>2516</v>
      </c>
      <c r="B647" s="157" t="s">
        <v>761</v>
      </c>
      <c r="C647" s="157" t="s">
        <v>3278</v>
      </c>
      <c r="D647" s="157" t="s">
        <v>2443</v>
      </c>
    </row>
    <row r="648" spans="1:13" s="64" customFormat="1">
      <c r="A648" s="64" t="s">
        <v>2464</v>
      </c>
      <c r="B648" s="64" t="s">
        <v>3268</v>
      </c>
      <c r="M648" s="168"/>
    </row>
    <row r="649" spans="1:13" s="167" customFormat="1">
      <c r="A649" s="167" t="s">
        <v>2464</v>
      </c>
      <c r="B649" s="167" t="s">
        <v>3253</v>
      </c>
    </row>
    <row r="650" spans="1:13" s="167" customFormat="1">
      <c r="A650" s="167" t="s">
        <v>2437</v>
      </c>
      <c r="B650" s="167" t="s">
        <v>3279</v>
      </c>
      <c r="C650" s="167" t="s">
        <v>3280</v>
      </c>
      <c r="D650" s="167" t="s">
        <v>2443</v>
      </c>
      <c r="E650" s="167" t="s">
        <v>3281</v>
      </c>
    </row>
    <row r="651" spans="1:13">
      <c r="A651" s="18" t="s">
        <v>2434</v>
      </c>
      <c r="B651" s="18" t="s">
        <v>762</v>
      </c>
      <c r="C651" s="18" t="s">
        <v>3282</v>
      </c>
      <c r="D651" s="18" t="s">
        <v>2436</v>
      </c>
    </row>
    <row r="652" spans="1:13">
      <c r="A652" s="18" t="s">
        <v>2511</v>
      </c>
      <c r="B652" s="18" t="s">
        <v>763</v>
      </c>
      <c r="C652" s="18" t="s">
        <v>3283</v>
      </c>
      <c r="D652" s="18" t="s">
        <v>2443</v>
      </c>
    </row>
    <row r="653" spans="1:13" s="64" customFormat="1">
      <c r="A653" s="64" t="s">
        <v>2437</v>
      </c>
      <c r="B653" s="64" t="s">
        <v>3284</v>
      </c>
      <c r="C653" s="64" t="s">
        <v>2514</v>
      </c>
      <c r="D653" s="64" t="s">
        <v>2443</v>
      </c>
      <c r="E653" s="64" t="s">
        <v>3285</v>
      </c>
    </row>
    <row r="654" spans="1:13">
      <c r="A654" s="18" t="s">
        <v>2516</v>
      </c>
      <c r="B654" s="18" t="s">
        <v>764</v>
      </c>
      <c r="C654" s="18" t="s">
        <v>3286</v>
      </c>
      <c r="D654" s="18" t="s">
        <v>2443</v>
      </c>
      <c r="F654" s="155" t="s">
        <v>2518</v>
      </c>
      <c r="G654" s="155" t="s">
        <v>2519</v>
      </c>
      <c r="H654" s="18" t="s">
        <v>2520</v>
      </c>
    </row>
    <row r="655" spans="1:13" s="64" customFormat="1">
      <c r="A655" s="64" t="s">
        <v>2464</v>
      </c>
      <c r="B655" s="64" t="s">
        <v>3284</v>
      </c>
      <c r="M655" s="168"/>
    </row>
    <row r="656" spans="1:13" s="64" customFormat="1">
      <c r="A656" s="64" t="s">
        <v>2437</v>
      </c>
      <c r="B656" s="64" t="s">
        <v>3287</v>
      </c>
      <c r="C656" s="64" t="s">
        <v>2522</v>
      </c>
      <c r="D656" s="64" t="s">
        <v>2443</v>
      </c>
      <c r="E656" s="64" t="s">
        <v>3285</v>
      </c>
      <c r="M656" s="168"/>
    </row>
    <row r="657" spans="1:13">
      <c r="A657" s="18" t="s">
        <v>2523</v>
      </c>
      <c r="B657" s="18" t="s">
        <v>765</v>
      </c>
      <c r="C657" s="18" t="s">
        <v>3288</v>
      </c>
      <c r="D657" s="18" t="s">
        <v>2443</v>
      </c>
      <c r="M657" s="169"/>
    </row>
    <row r="658" spans="1:13" s="174" customFormat="1">
      <c r="A658" s="174" t="s">
        <v>2525</v>
      </c>
      <c r="B658" s="174" t="s">
        <v>766</v>
      </c>
      <c r="C658" s="174" t="s">
        <v>3289</v>
      </c>
      <c r="D658" s="174" t="s">
        <v>2443</v>
      </c>
      <c r="E658" s="174" t="s">
        <v>3290</v>
      </c>
    </row>
    <row r="659" spans="1:13">
      <c r="A659" s="170" t="s">
        <v>2441</v>
      </c>
      <c r="B659" s="18" t="s">
        <v>767</v>
      </c>
      <c r="C659" s="18" t="s">
        <v>3291</v>
      </c>
      <c r="D659" s="18" t="s">
        <v>2443</v>
      </c>
      <c r="E659" s="18" t="s">
        <v>3292</v>
      </c>
    </row>
    <row r="660" spans="1:13">
      <c r="A660" s="18" t="s">
        <v>2516</v>
      </c>
      <c r="B660" s="18" t="s">
        <v>768</v>
      </c>
      <c r="C660" s="18" t="s">
        <v>3293</v>
      </c>
      <c r="D660" s="18" t="s">
        <v>2443</v>
      </c>
      <c r="F660" s="18" t="s">
        <v>2531</v>
      </c>
      <c r="G660" s="18" t="s">
        <v>2532</v>
      </c>
      <c r="H660" s="18" t="s">
        <v>2533</v>
      </c>
      <c r="M660" s="169"/>
    </row>
    <row r="661" spans="1:13">
      <c r="A661" s="18" t="s">
        <v>2516</v>
      </c>
      <c r="B661" s="18" t="s">
        <v>769</v>
      </c>
      <c r="C661" s="18" t="s">
        <v>3294</v>
      </c>
      <c r="D661" s="18" t="s">
        <v>2443</v>
      </c>
      <c r="F661" s="18" t="s">
        <v>2531</v>
      </c>
      <c r="G661" s="18" t="s">
        <v>2532</v>
      </c>
      <c r="H661" s="18" t="s">
        <v>2533</v>
      </c>
      <c r="M661" s="169"/>
    </row>
    <row r="662" spans="1:13" ht="16.350000000000001" customHeight="1">
      <c r="A662" s="18" t="s">
        <v>2468</v>
      </c>
      <c r="B662" s="18" t="s">
        <v>770</v>
      </c>
      <c r="D662" s="18" t="s">
        <v>2436</v>
      </c>
      <c r="M662" s="169" t="s">
        <v>3295</v>
      </c>
    </row>
    <row r="663" spans="1:13" s="157" customFormat="1">
      <c r="A663" s="157" t="s">
        <v>2516</v>
      </c>
      <c r="B663" s="157" t="s">
        <v>771</v>
      </c>
      <c r="C663" s="157" t="s">
        <v>3296</v>
      </c>
      <c r="D663" s="157" t="s">
        <v>2443</v>
      </c>
    </row>
    <row r="664" spans="1:13" s="157" customFormat="1">
      <c r="A664" s="157" t="s">
        <v>2516</v>
      </c>
      <c r="B664" s="157" t="s">
        <v>772</v>
      </c>
      <c r="C664" s="157" t="s">
        <v>3297</v>
      </c>
      <c r="D664" s="157" t="s">
        <v>2443</v>
      </c>
    </row>
    <row r="665" spans="1:13" s="64" customFormat="1">
      <c r="A665" s="64" t="s">
        <v>2464</v>
      </c>
      <c r="B665" s="64" t="s">
        <v>3287</v>
      </c>
      <c r="M665" s="168"/>
    </row>
    <row r="666" spans="1:13" s="167" customFormat="1">
      <c r="A666" s="167" t="s">
        <v>2464</v>
      </c>
      <c r="B666" s="167" t="s">
        <v>3279</v>
      </c>
    </row>
    <row r="667" spans="1:13" s="167" customFormat="1">
      <c r="A667" s="167" t="s">
        <v>2437</v>
      </c>
      <c r="B667" s="167" t="s">
        <v>3298</v>
      </c>
      <c r="C667" s="167" t="s">
        <v>2147</v>
      </c>
      <c r="D667" s="167" t="s">
        <v>2443</v>
      </c>
      <c r="E667" s="167" t="s">
        <v>3299</v>
      </c>
    </row>
    <row r="668" spans="1:13">
      <c r="A668" s="18" t="s">
        <v>2434</v>
      </c>
      <c r="B668" s="18" t="s">
        <v>773</v>
      </c>
      <c r="C668" s="18" t="s">
        <v>3300</v>
      </c>
      <c r="D668" s="18" t="s">
        <v>2436</v>
      </c>
    </row>
    <row r="669" spans="1:13">
      <c r="A669" s="18" t="s">
        <v>2511</v>
      </c>
      <c r="B669" s="18" t="s">
        <v>774</v>
      </c>
      <c r="C669" s="18" t="s">
        <v>3301</v>
      </c>
      <c r="D669" s="18" t="s">
        <v>2443</v>
      </c>
    </row>
    <row r="670" spans="1:13" s="64" customFormat="1">
      <c r="A670" s="64" t="s">
        <v>2437</v>
      </c>
      <c r="B670" s="64" t="s">
        <v>3302</v>
      </c>
      <c r="C670" s="64" t="s">
        <v>2514</v>
      </c>
      <c r="D670" s="64" t="s">
        <v>2443</v>
      </c>
      <c r="E670" s="64" t="s">
        <v>3303</v>
      </c>
    </row>
    <row r="671" spans="1:13">
      <c r="A671" s="18" t="s">
        <v>2516</v>
      </c>
      <c r="B671" s="18" t="s">
        <v>775</v>
      </c>
      <c r="C671" s="18" t="s">
        <v>3304</v>
      </c>
      <c r="D671" s="18" t="s">
        <v>2443</v>
      </c>
      <c r="F671" s="155" t="s">
        <v>2518</v>
      </c>
      <c r="G671" s="155" t="s">
        <v>2519</v>
      </c>
      <c r="H671" s="18" t="s">
        <v>2520</v>
      </c>
    </row>
    <row r="672" spans="1:13" s="64" customFormat="1">
      <c r="A672" s="64" t="s">
        <v>2464</v>
      </c>
      <c r="B672" s="64" t="s">
        <v>3302</v>
      </c>
      <c r="M672" s="168"/>
    </row>
    <row r="673" spans="1:13" s="64" customFormat="1">
      <c r="A673" s="64" t="s">
        <v>2437</v>
      </c>
      <c r="B673" s="64" t="s">
        <v>3305</v>
      </c>
      <c r="C673" s="64" t="s">
        <v>2522</v>
      </c>
      <c r="D673" s="64" t="s">
        <v>2443</v>
      </c>
      <c r="E673" s="64" t="s">
        <v>3303</v>
      </c>
      <c r="M673" s="168"/>
    </row>
    <row r="674" spans="1:13">
      <c r="A674" s="18" t="s">
        <v>2523</v>
      </c>
      <c r="B674" s="18" t="s">
        <v>776</v>
      </c>
      <c r="C674" s="18" t="s">
        <v>3306</v>
      </c>
      <c r="D674" s="18" t="s">
        <v>2443</v>
      </c>
      <c r="M674" s="169"/>
    </row>
    <row r="675" spans="1:13">
      <c r="A675" s="170" t="s">
        <v>2525</v>
      </c>
      <c r="B675" s="18" t="s">
        <v>777</v>
      </c>
      <c r="C675" s="18" t="s">
        <v>3307</v>
      </c>
      <c r="D675" s="18" t="s">
        <v>2443</v>
      </c>
      <c r="E675" s="18" t="s">
        <v>3308</v>
      </c>
    </row>
    <row r="676" spans="1:13">
      <c r="A676" s="170" t="s">
        <v>2441</v>
      </c>
      <c r="B676" s="18" t="s">
        <v>778</v>
      </c>
      <c r="C676" s="18" t="s">
        <v>3309</v>
      </c>
      <c r="D676" s="18" t="s">
        <v>2443</v>
      </c>
      <c r="E676" s="18" t="s">
        <v>3310</v>
      </c>
    </row>
    <row r="677" spans="1:13">
      <c r="A677" s="18" t="s">
        <v>2516</v>
      </c>
      <c r="B677" s="18" t="s">
        <v>779</v>
      </c>
      <c r="C677" s="18" t="s">
        <v>3311</v>
      </c>
      <c r="D677" s="18" t="s">
        <v>2443</v>
      </c>
      <c r="F677" s="18" t="s">
        <v>2531</v>
      </c>
      <c r="G677" s="18" t="s">
        <v>2532</v>
      </c>
      <c r="H677" s="18" t="s">
        <v>2533</v>
      </c>
      <c r="M677" s="169"/>
    </row>
    <row r="678" spans="1:13">
      <c r="A678" s="18" t="s">
        <v>2516</v>
      </c>
      <c r="B678" s="18" t="s">
        <v>780</v>
      </c>
      <c r="C678" s="18" t="s">
        <v>3312</v>
      </c>
      <c r="D678" s="18" t="s">
        <v>2443</v>
      </c>
      <c r="F678" s="18" t="s">
        <v>2531</v>
      </c>
      <c r="G678" s="18" t="s">
        <v>2532</v>
      </c>
      <c r="H678" s="18" t="s">
        <v>2533</v>
      </c>
      <c r="M678" s="169"/>
    </row>
    <row r="679" spans="1:13" ht="16.350000000000001" customHeight="1">
      <c r="A679" s="18" t="s">
        <v>2468</v>
      </c>
      <c r="B679" s="18" t="s">
        <v>781</v>
      </c>
      <c r="D679" s="18" t="s">
        <v>2436</v>
      </c>
      <c r="M679" s="169" t="s">
        <v>3313</v>
      </c>
    </row>
    <row r="680" spans="1:13" s="157" customFormat="1">
      <c r="A680" s="157" t="s">
        <v>2516</v>
      </c>
      <c r="B680" s="157" t="s">
        <v>782</v>
      </c>
      <c r="C680" s="157" t="s">
        <v>3314</v>
      </c>
      <c r="D680" s="157" t="s">
        <v>2443</v>
      </c>
    </row>
    <row r="681" spans="1:13" s="157" customFormat="1">
      <c r="A681" s="157" t="s">
        <v>2516</v>
      </c>
      <c r="B681" s="157" t="s">
        <v>783</v>
      </c>
      <c r="C681" s="157" t="s">
        <v>3315</v>
      </c>
      <c r="D681" s="157" t="s">
        <v>2443</v>
      </c>
    </row>
    <row r="682" spans="1:13" s="64" customFormat="1">
      <c r="A682" s="64" t="s">
        <v>2464</v>
      </c>
      <c r="B682" s="64" t="s">
        <v>3305</v>
      </c>
      <c r="M682" s="168"/>
    </row>
    <row r="683" spans="1:13" s="167" customFormat="1">
      <c r="A683" s="167" t="s">
        <v>2464</v>
      </c>
      <c r="B683" s="167" t="s">
        <v>3298</v>
      </c>
    </row>
    <row r="684" spans="1:13" s="167" customFormat="1">
      <c r="A684" s="167" t="s">
        <v>2437</v>
      </c>
      <c r="B684" s="167" t="s">
        <v>3316</v>
      </c>
      <c r="C684" s="167" t="s">
        <v>3317</v>
      </c>
      <c r="D684" s="167" t="s">
        <v>2443</v>
      </c>
      <c r="E684" s="167" t="s">
        <v>3318</v>
      </c>
    </row>
    <row r="685" spans="1:13">
      <c r="A685" s="18" t="s">
        <v>2434</v>
      </c>
      <c r="B685" s="18" t="s">
        <v>784</v>
      </c>
      <c r="C685" s="18" t="s">
        <v>3319</v>
      </c>
      <c r="D685" s="18" t="s">
        <v>2436</v>
      </c>
    </row>
    <row r="686" spans="1:13">
      <c r="A686" s="18" t="s">
        <v>2511</v>
      </c>
      <c r="B686" s="18" t="s">
        <v>785</v>
      </c>
      <c r="C686" s="18" t="s">
        <v>3320</v>
      </c>
      <c r="D686" s="18" t="s">
        <v>2443</v>
      </c>
    </row>
    <row r="687" spans="1:13" s="64" customFormat="1">
      <c r="A687" s="64" t="s">
        <v>2437</v>
      </c>
      <c r="B687" s="64" t="s">
        <v>3321</v>
      </c>
      <c r="C687" s="64" t="s">
        <v>2514</v>
      </c>
      <c r="D687" s="64" t="s">
        <v>2443</v>
      </c>
      <c r="E687" s="64" t="s">
        <v>3322</v>
      </c>
    </row>
    <row r="688" spans="1:13">
      <c r="A688" s="18" t="s">
        <v>2516</v>
      </c>
      <c r="B688" s="18" t="s">
        <v>786</v>
      </c>
      <c r="C688" s="18" t="s">
        <v>3323</v>
      </c>
      <c r="D688" s="18" t="s">
        <v>2443</v>
      </c>
      <c r="F688" s="155" t="s">
        <v>2518</v>
      </c>
      <c r="G688" s="155" t="s">
        <v>2519</v>
      </c>
    </row>
    <row r="689" spans="1:13" s="64" customFormat="1">
      <c r="A689" s="64" t="s">
        <v>2464</v>
      </c>
      <c r="B689" s="64" t="s">
        <v>3321</v>
      </c>
      <c r="M689" s="168"/>
    </row>
    <row r="690" spans="1:13" s="64" customFormat="1">
      <c r="A690" s="64" t="s">
        <v>2437</v>
      </c>
      <c r="B690" s="64" t="s">
        <v>3324</v>
      </c>
      <c r="C690" s="64" t="s">
        <v>2522</v>
      </c>
      <c r="D690" s="64" t="s">
        <v>2443</v>
      </c>
      <c r="E690" s="64" t="s">
        <v>3322</v>
      </c>
      <c r="M690" s="168"/>
    </row>
    <row r="691" spans="1:13">
      <c r="A691" s="18" t="s">
        <v>2523</v>
      </c>
      <c r="B691" s="18" t="s">
        <v>787</v>
      </c>
      <c r="C691" s="18" t="s">
        <v>3325</v>
      </c>
      <c r="D691" s="18" t="s">
        <v>2443</v>
      </c>
      <c r="M691" s="169"/>
    </row>
    <row r="692" spans="1:13">
      <c r="A692" s="170" t="s">
        <v>2525</v>
      </c>
      <c r="B692" s="18" t="s">
        <v>788</v>
      </c>
      <c r="C692" s="18" t="s">
        <v>3326</v>
      </c>
      <c r="D692" s="18" t="s">
        <v>2443</v>
      </c>
      <c r="E692" s="18" t="s">
        <v>3327</v>
      </c>
    </row>
    <row r="693" spans="1:13">
      <c r="A693" s="170" t="s">
        <v>2441</v>
      </c>
      <c r="B693" s="18" t="s">
        <v>789</v>
      </c>
      <c r="C693" s="18" t="s">
        <v>3328</v>
      </c>
      <c r="D693" s="18" t="s">
        <v>2443</v>
      </c>
      <c r="E693" s="18" t="s">
        <v>3329</v>
      </c>
    </row>
    <row r="694" spans="1:13">
      <c r="A694" s="18" t="s">
        <v>2516</v>
      </c>
      <c r="B694" s="18" t="s">
        <v>790</v>
      </c>
      <c r="C694" s="18" t="s">
        <v>3330</v>
      </c>
      <c r="D694" s="18" t="s">
        <v>2443</v>
      </c>
      <c r="F694" s="18" t="s">
        <v>2531</v>
      </c>
      <c r="G694" s="18" t="s">
        <v>2532</v>
      </c>
      <c r="H694" s="18" t="s">
        <v>2533</v>
      </c>
      <c r="M694" s="169"/>
    </row>
    <row r="695" spans="1:13">
      <c r="A695" s="18" t="s">
        <v>2516</v>
      </c>
      <c r="B695" s="18" t="s">
        <v>791</v>
      </c>
      <c r="C695" s="18" t="s">
        <v>3331</v>
      </c>
      <c r="D695" s="18" t="s">
        <v>2443</v>
      </c>
      <c r="F695" s="18" t="s">
        <v>2531</v>
      </c>
      <c r="G695" s="18" t="s">
        <v>2532</v>
      </c>
      <c r="H695" s="18" t="s">
        <v>2533</v>
      </c>
      <c r="M695" s="169"/>
    </row>
    <row r="696" spans="1:13" ht="16.350000000000001" customHeight="1">
      <c r="A696" s="18" t="s">
        <v>2468</v>
      </c>
      <c r="B696" s="18" t="s">
        <v>792</v>
      </c>
      <c r="D696" s="18" t="s">
        <v>2436</v>
      </c>
      <c r="M696" s="169" t="s">
        <v>3332</v>
      </c>
    </row>
    <row r="697" spans="1:13" s="157" customFormat="1">
      <c r="A697" s="157" t="s">
        <v>2516</v>
      </c>
      <c r="B697" s="157" t="s">
        <v>793</v>
      </c>
      <c r="C697" s="157" t="s">
        <v>3333</v>
      </c>
      <c r="D697" s="157" t="s">
        <v>2443</v>
      </c>
    </row>
    <row r="698" spans="1:13" s="157" customFormat="1">
      <c r="A698" s="157" t="s">
        <v>2516</v>
      </c>
      <c r="B698" s="157" t="s">
        <v>794</v>
      </c>
      <c r="C698" s="157" t="s">
        <v>3334</v>
      </c>
      <c r="D698" s="157" t="s">
        <v>2443</v>
      </c>
    </row>
    <row r="699" spans="1:13" s="64" customFormat="1">
      <c r="A699" s="64" t="s">
        <v>2464</v>
      </c>
      <c r="B699" s="64" t="s">
        <v>3324</v>
      </c>
      <c r="M699" s="168"/>
    </row>
    <row r="700" spans="1:13" s="167" customFormat="1">
      <c r="A700" s="167" t="s">
        <v>2464</v>
      </c>
      <c r="B700" s="167" t="s">
        <v>3316</v>
      </c>
    </row>
    <row r="701" spans="1:13" s="167" customFormat="1">
      <c r="A701" s="167" t="s">
        <v>2437</v>
      </c>
      <c r="B701" s="167" t="s">
        <v>3335</v>
      </c>
      <c r="C701" s="167" t="s">
        <v>2149</v>
      </c>
      <c r="D701" s="167" t="s">
        <v>2443</v>
      </c>
      <c r="E701" s="167" t="s">
        <v>3336</v>
      </c>
    </row>
    <row r="702" spans="1:13">
      <c r="A702" s="18" t="s">
        <v>2434</v>
      </c>
      <c r="B702" s="18" t="s">
        <v>795</v>
      </c>
      <c r="C702" s="18" t="s">
        <v>3337</v>
      </c>
      <c r="D702" s="18" t="s">
        <v>2436</v>
      </c>
    </row>
    <row r="703" spans="1:13">
      <c r="A703" s="18" t="s">
        <v>2511</v>
      </c>
      <c r="B703" s="18" t="s">
        <v>796</v>
      </c>
      <c r="C703" s="18" t="s">
        <v>3338</v>
      </c>
      <c r="D703" s="18" t="s">
        <v>2443</v>
      </c>
    </row>
    <row r="704" spans="1:13" s="64" customFormat="1">
      <c r="A704" s="64" t="s">
        <v>2437</v>
      </c>
      <c r="B704" s="64" t="s">
        <v>3339</v>
      </c>
      <c r="C704" s="64" t="s">
        <v>2514</v>
      </c>
      <c r="D704" s="64" t="s">
        <v>2443</v>
      </c>
      <c r="E704" s="64" t="s">
        <v>3340</v>
      </c>
    </row>
    <row r="705" spans="1:13">
      <c r="A705" s="18" t="s">
        <v>2516</v>
      </c>
      <c r="B705" s="18" t="s">
        <v>797</v>
      </c>
      <c r="C705" s="18" t="s">
        <v>3341</v>
      </c>
      <c r="D705" s="18" t="s">
        <v>2443</v>
      </c>
      <c r="F705" s="155" t="s">
        <v>2518</v>
      </c>
      <c r="G705" s="155" t="s">
        <v>2519</v>
      </c>
      <c r="H705" s="18" t="s">
        <v>2520</v>
      </c>
    </row>
    <row r="706" spans="1:13" s="64" customFormat="1">
      <c r="A706" s="64" t="s">
        <v>2464</v>
      </c>
      <c r="B706" s="64" t="s">
        <v>3339</v>
      </c>
      <c r="M706" s="168"/>
    </row>
    <row r="707" spans="1:13" s="64" customFormat="1">
      <c r="A707" s="64" t="s">
        <v>2437</v>
      </c>
      <c r="B707" s="64" t="s">
        <v>3342</v>
      </c>
      <c r="C707" s="64" t="s">
        <v>2522</v>
      </c>
      <c r="D707" s="64" t="s">
        <v>2443</v>
      </c>
      <c r="E707" s="64" t="s">
        <v>3340</v>
      </c>
      <c r="M707" s="168"/>
    </row>
    <row r="708" spans="1:13">
      <c r="A708" s="18" t="s">
        <v>2523</v>
      </c>
      <c r="B708" s="18" t="s">
        <v>798</v>
      </c>
      <c r="C708" s="18" t="s">
        <v>3343</v>
      </c>
      <c r="D708" s="18" t="s">
        <v>2443</v>
      </c>
      <c r="M708" s="169"/>
    </row>
    <row r="709" spans="1:13">
      <c r="A709" s="170" t="s">
        <v>2525</v>
      </c>
      <c r="B709" s="18" t="s">
        <v>799</v>
      </c>
      <c r="C709" s="18" t="s">
        <v>3344</v>
      </c>
      <c r="D709" s="18" t="s">
        <v>2443</v>
      </c>
      <c r="E709" s="18" t="s">
        <v>3345</v>
      </c>
    </row>
    <row r="710" spans="1:13">
      <c r="A710" s="170" t="s">
        <v>2441</v>
      </c>
      <c r="B710" s="18" t="s">
        <v>800</v>
      </c>
      <c r="C710" s="18" t="s">
        <v>3346</v>
      </c>
      <c r="D710" s="18" t="s">
        <v>2443</v>
      </c>
      <c r="E710" s="18" t="s">
        <v>3347</v>
      </c>
    </row>
    <row r="711" spans="1:13">
      <c r="A711" s="18" t="s">
        <v>2516</v>
      </c>
      <c r="B711" s="18" t="s">
        <v>801</v>
      </c>
      <c r="C711" s="18" t="s">
        <v>3348</v>
      </c>
      <c r="D711" s="18" t="s">
        <v>2443</v>
      </c>
      <c r="F711" s="18" t="s">
        <v>2531</v>
      </c>
      <c r="G711" s="18" t="s">
        <v>2532</v>
      </c>
      <c r="H711" s="18" t="s">
        <v>2533</v>
      </c>
      <c r="M711" s="169"/>
    </row>
    <row r="712" spans="1:13">
      <c r="A712" s="18" t="s">
        <v>2516</v>
      </c>
      <c r="B712" s="18" t="s">
        <v>802</v>
      </c>
      <c r="C712" s="18" t="s">
        <v>3349</v>
      </c>
      <c r="D712" s="18" t="s">
        <v>2443</v>
      </c>
      <c r="F712" s="18" t="s">
        <v>2531</v>
      </c>
      <c r="G712" s="18" t="s">
        <v>2532</v>
      </c>
      <c r="H712" s="18" t="s">
        <v>2533</v>
      </c>
      <c r="M712" s="169"/>
    </row>
    <row r="713" spans="1:13" ht="16.350000000000001" customHeight="1">
      <c r="A713" s="18" t="s">
        <v>2468</v>
      </c>
      <c r="B713" s="18" t="s">
        <v>803</v>
      </c>
      <c r="D713" s="18" t="s">
        <v>2436</v>
      </c>
      <c r="M713" s="169" t="s">
        <v>3350</v>
      </c>
    </row>
    <row r="714" spans="1:13" s="157" customFormat="1">
      <c r="A714" s="157" t="s">
        <v>2516</v>
      </c>
      <c r="B714" s="157" t="s">
        <v>804</v>
      </c>
      <c r="C714" s="157" t="s">
        <v>3351</v>
      </c>
      <c r="D714" s="157" t="s">
        <v>2443</v>
      </c>
    </row>
    <row r="715" spans="1:13" s="157" customFormat="1">
      <c r="A715" s="157" t="s">
        <v>2516</v>
      </c>
      <c r="B715" s="157" t="s">
        <v>805</v>
      </c>
      <c r="C715" s="157" t="s">
        <v>3352</v>
      </c>
      <c r="D715" s="157" t="s">
        <v>2443</v>
      </c>
    </row>
    <row r="716" spans="1:13" s="64" customFormat="1">
      <c r="A716" s="64" t="s">
        <v>2464</v>
      </c>
      <c r="B716" s="64" t="s">
        <v>3342</v>
      </c>
      <c r="M716" s="168"/>
    </row>
    <row r="717" spans="1:13" s="167" customFormat="1">
      <c r="A717" s="167" t="s">
        <v>2464</v>
      </c>
      <c r="B717" s="167" t="s">
        <v>3335</v>
      </c>
    </row>
    <row r="718" spans="1:13" s="167" customFormat="1">
      <c r="A718" s="167" t="s">
        <v>2437</v>
      </c>
      <c r="B718" s="167" t="s">
        <v>3353</v>
      </c>
      <c r="C718" s="167" t="s">
        <v>3354</v>
      </c>
      <c r="D718" s="167" t="s">
        <v>2443</v>
      </c>
      <c r="E718" s="167" t="s">
        <v>3355</v>
      </c>
    </row>
    <row r="719" spans="1:13">
      <c r="A719" s="18" t="s">
        <v>2434</v>
      </c>
      <c r="B719" s="18" t="s">
        <v>806</v>
      </c>
      <c r="C719" s="18" t="s">
        <v>3356</v>
      </c>
      <c r="D719" s="18" t="s">
        <v>2436</v>
      </c>
    </row>
    <row r="720" spans="1:13">
      <c r="A720" s="18" t="s">
        <v>2511</v>
      </c>
      <c r="B720" s="18" t="s">
        <v>807</v>
      </c>
      <c r="C720" s="18" t="s">
        <v>3357</v>
      </c>
      <c r="D720" s="18" t="s">
        <v>2443</v>
      </c>
    </row>
    <row r="721" spans="1:13" s="64" customFormat="1">
      <c r="A721" s="64" t="s">
        <v>2437</v>
      </c>
      <c r="B721" s="64" t="s">
        <v>3358</v>
      </c>
      <c r="C721" s="64" t="s">
        <v>2514</v>
      </c>
      <c r="D721" s="64" t="s">
        <v>2443</v>
      </c>
      <c r="E721" s="64" t="s">
        <v>3359</v>
      </c>
    </row>
    <row r="722" spans="1:13">
      <c r="A722" s="18" t="s">
        <v>2516</v>
      </c>
      <c r="B722" s="18" t="s">
        <v>808</v>
      </c>
      <c r="C722" s="18" t="s">
        <v>3360</v>
      </c>
      <c r="D722" s="18" t="s">
        <v>2443</v>
      </c>
      <c r="F722" s="155" t="s">
        <v>2518</v>
      </c>
      <c r="G722" s="155" t="s">
        <v>2519</v>
      </c>
      <c r="H722" s="18" t="s">
        <v>3361</v>
      </c>
    </row>
    <row r="723" spans="1:13" s="64" customFormat="1">
      <c r="A723" s="64" t="s">
        <v>2464</v>
      </c>
      <c r="B723" s="64" t="s">
        <v>3358</v>
      </c>
      <c r="M723" s="168"/>
    </row>
    <row r="724" spans="1:13" s="64" customFormat="1">
      <c r="A724" s="64" t="s">
        <v>2437</v>
      </c>
      <c r="B724" s="64" t="s">
        <v>3362</v>
      </c>
      <c r="C724" s="64" t="s">
        <v>2522</v>
      </c>
      <c r="D724" s="64" t="s">
        <v>2443</v>
      </c>
      <c r="E724" s="64" t="s">
        <v>3359</v>
      </c>
      <c r="M724" s="168"/>
    </row>
    <row r="725" spans="1:13">
      <c r="A725" s="18" t="s">
        <v>2523</v>
      </c>
      <c r="B725" s="18" t="s">
        <v>809</v>
      </c>
      <c r="C725" s="18" t="s">
        <v>3363</v>
      </c>
      <c r="D725" s="18" t="s">
        <v>2443</v>
      </c>
      <c r="M725" s="169"/>
    </row>
    <row r="726" spans="1:13">
      <c r="A726" s="170" t="s">
        <v>2525</v>
      </c>
      <c r="B726" s="18" t="s">
        <v>810</v>
      </c>
      <c r="C726" s="18" t="s">
        <v>3364</v>
      </c>
      <c r="D726" s="18" t="s">
        <v>2443</v>
      </c>
      <c r="E726" s="18" t="s">
        <v>3365</v>
      </c>
    </row>
    <row r="727" spans="1:13">
      <c r="A727" s="170" t="s">
        <v>2441</v>
      </c>
      <c r="B727" s="18" t="s">
        <v>811</v>
      </c>
      <c r="C727" s="18" t="s">
        <v>3366</v>
      </c>
      <c r="D727" s="18" t="s">
        <v>2443</v>
      </c>
      <c r="E727" s="18" t="s">
        <v>3367</v>
      </c>
    </row>
    <row r="728" spans="1:13">
      <c r="A728" s="18" t="s">
        <v>2516</v>
      </c>
      <c r="B728" s="18" t="s">
        <v>812</v>
      </c>
      <c r="C728" s="18" t="s">
        <v>3368</v>
      </c>
      <c r="D728" s="18" t="s">
        <v>2443</v>
      </c>
      <c r="F728" s="18" t="s">
        <v>2531</v>
      </c>
      <c r="G728" s="18" t="s">
        <v>2532</v>
      </c>
      <c r="H728" s="18" t="s">
        <v>2533</v>
      </c>
      <c r="M728" s="169"/>
    </row>
    <row r="729" spans="1:13">
      <c r="A729" s="18" t="s">
        <v>2516</v>
      </c>
      <c r="B729" s="18" t="s">
        <v>813</v>
      </c>
      <c r="C729" s="18" t="s">
        <v>3369</v>
      </c>
      <c r="D729" s="18" t="s">
        <v>2443</v>
      </c>
      <c r="F729" s="18" t="s">
        <v>2531</v>
      </c>
      <c r="G729" s="18" t="s">
        <v>2532</v>
      </c>
      <c r="H729" s="18" t="s">
        <v>2533</v>
      </c>
      <c r="M729" s="169"/>
    </row>
    <row r="730" spans="1:13" ht="16.350000000000001" customHeight="1">
      <c r="A730" s="18" t="s">
        <v>2468</v>
      </c>
      <c r="B730" s="18" t="s">
        <v>814</v>
      </c>
      <c r="D730" s="18" t="s">
        <v>2436</v>
      </c>
      <c r="M730" s="169" t="s">
        <v>3370</v>
      </c>
    </row>
    <row r="731" spans="1:13" s="157" customFormat="1">
      <c r="A731" s="157" t="s">
        <v>2516</v>
      </c>
      <c r="B731" s="157" t="s">
        <v>815</v>
      </c>
      <c r="C731" s="157" t="s">
        <v>3371</v>
      </c>
      <c r="D731" s="157" t="s">
        <v>2443</v>
      </c>
    </row>
    <row r="732" spans="1:13" s="157" customFormat="1">
      <c r="A732" s="157" t="s">
        <v>2516</v>
      </c>
      <c r="B732" s="157" t="s">
        <v>816</v>
      </c>
      <c r="C732" s="157" t="s">
        <v>3372</v>
      </c>
      <c r="D732" s="157" t="s">
        <v>2443</v>
      </c>
    </row>
    <row r="733" spans="1:13" s="64" customFormat="1">
      <c r="A733" s="64" t="s">
        <v>2464</v>
      </c>
      <c r="B733" s="64" t="s">
        <v>3362</v>
      </c>
      <c r="M733" s="168"/>
    </row>
    <row r="734" spans="1:13" s="167" customFormat="1">
      <c r="A734" s="167" t="s">
        <v>2464</v>
      </c>
      <c r="B734" s="167" t="s">
        <v>3353</v>
      </c>
    </row>
    <row r="735" spans="1:13" s="167" customFormat="1">
      <c r="A735" s="167" t="s">
        <v>2437</v>
      </c>
      <c r="B735" s="167" t="s">
        <v>3373</v>
      </c>
      <c r="C735" s="167" t="s">
        <v>3374</v>
      </c>
      <c r="D735" s="167" t="s">
        <v>2443</v>
      </c>
      <c r="E735" s="167" t="s">
        <v>3375</v>
      </c>
    </row>
    <row r="736" spans="1:13">
      <c r="A736" s="18" t="s">
        <v>2434</v>
      </c>
      <c r="B736" s="18" t="s">
        <v>806</v>
      </c>
      <c r="C736" s="18" t="s">
        <v>3376</v>
      </c>
      <c r="D736" s="18" t="s">
        <v>2436</v>
      </c>
    </row>
    <row r="737" spans="1:13">
      <c r="A737" s="18" t="s">
        <v>2511</v>
      </c>
      <c r="B737" s="18" t="s">
        <v>818</v>
      </c>
      <c r="C737" s="18" t="s">
        <v>3377</v>
      </c>
      <c r="D737" s="18" t="s">
        <v>2443</v>
      </c>
    </row>
    <row r="738" spans="1:13" s="64" customFormat="1">
      <c r="A738" s="64" t="s">
        <v>2437</v>
      </c>
      <c r="B738" s="64" t="s">
        <v>3378</v>
      </c>
      <c r="C738" s="64" t="s">
        <v>2514</v>
      </c>
      <c r="D738" s="64" t="s">
        <v>2443</v>
      </c>
      <c r="E738" s="64" t="s">
        <v>3379</v>
      </c>
    </row>
    <row r="739" spans="1:13">
      <c r="A739" s="18" t="s">
        <v>2516</v>
      </c>
      <c r="B739" s="18" t="s">
        <v>819</v>
      </c>
      <c r="C739" s="18" t="s">
        <v>3380</v>
      </c>
      <c r="D739" s="18" t="s">
        <v>2443</v>
      </c>
      <c r="F739" s="155" t="s">
        <v>2518</v>
      </c>
      <c r="G739" s="155" t="s">
        <v>2519</v>
      </c>
      <c r="H739" s="18" t="s">
        <v>3361</v>
      </c>
    </row>
    <row r="740" spans="1:13" s="64" customFormat="1">
      <c r="A740" s="64" t="s">
        <v>2464</v>
      </c>
      <c r="B740" s="64" t="s">
        <v>3378</v>
      </c>
      <c r="M740" s="168"/>
    </row>
    <row r="741" spans="1:13" s="64" customFormat="1">
      <c r="A741" s="64" t="s">
        <v>2437</v>
      </c>
      <c r="B741" s="64" t="s">
        <v>3381</v>
      </c>
      <c r="C741" s="64" t="s">
        <v>2522</v>
      </c>
      <c r="D741" s="64" t="s">
        <v>2443</v>
      </c>
      <c r="E741" s="64" t="s">
        <v>3379</v>
      </c>
      <c r="M741" s="168"/>
    </row>
    <row r="742" spans="1:13">
      <c r="A742" s="18" t="s">
        <v>2523</v>
      </c>
      <c r="B742" s="18" t="s">
        <v>820</v>
      </c>
      <c r="C742" s="18" t="s">
        <v>3382</v>
      </c>
      <c r="D742" s="18" t="s">
        <v>2443</v>
      </c>
      <c r="M742" s="169"/>
    </row>
    <row r="743" spans="1:13">
      <c r="A743" s="170" t="s">
        <v>2525</v>
      </c>
      <c r="B743" s="18" t="s">
        <v>821</v>
      </c>
      <c r="C743" s="18" t="s">
        <v>3383</v>
      </c>
      <c r="D743" s="18" t="s">
        <v>2443</v>
      </c>
      <c r="E743" s="18" t="s">
        <v>3384</v>
      </c>
    </row>
    <row r="744" spans="1:13">
      <c r="A744" s="170" t="s">
        <v>2441</v>
      </c>
      <c r="B744" s="18" t="s">
        <v>822</v>
      </c>
      <c r="C744" s="18" t="s">
        <v>3385</v>
      </c>
      <c r="D744" s="18" t="s">
        <v>2443</v>
      </c>
      <c r="E744" s="18" t="s">
        <v>3386</v>
      </c>
    </row>
    <row r="745" spans="1:13">
      <c r="A745" s="18" t="s">
        <v>2516</v>
      </c>
      <c r="B745" s="18" t="s">
        <v>823</v>
      </c>
      <c r="C745" s="18" t="s">
        <v>3387</v>
      </c>
      <c r="D745" s="18" t="s">
        <v>2443</v>
      </c>
      <c r="F745" s="18" t="s">
        <v>2531</v>
      </c>
      <c r="G745" s="18" t="s">
        <v>2532</v>
      </c>
      <c r="H745" s="18" t="s">
        <v>2533</v>
      </c>
      <c r="M745" s="169"/>
    </row>
    <row r="746" spans="1:13">
      <c r="A746" s="18" t="s">
        <v>2516</v>
      </c>
      <c r="B746" s="18" t="s">
        <v>824</v>
      </c>
      <c r="C746" s="18" t="s">
        <v>3388</v>
      </c>
      <c r="D746" s="18" t="s">
        <v>2443</v>
      </c>
      <c r="F746" s="18" t="s">
        <v>2531</v>
      </c>
      <c r="G746" s="18" t="s">
        <v>2532</v>
      </c>
      <c r="H746" s="18" t="s">
        <v>2533</v>
      </c>
      <c r="M746" s="169"/>
    </row>
    <row r="747" spans="1:13" ht="16.350000000000001" customHeight="1">
      <c r="A747" s="18" t="s">
        <v>2468</v>
      </c>
      <c r="B747" s="18" t="s">
        <v>825</v>
      </c>
      <c r="D747" s="18" t="s">
        <v>2436</v>
      </c>
      <c r="M747" s="169" t="s">
        <v>3389</v>
      </c>
    </row>
    <row r="748" spans="1:13" s="157" customFormat="1">
      <c r="A748" s="157" t="s">
        <v>2516</v>
      </c>
      <c r="B748" s="157" t="s">
        <v>826</v>
      </c>
      <c r="C748" s="157" t="s">
        <v>3390</v>
      </c>
      <c r="D748" s="157" t="s">
        <v>2443</v>
      </c>
    </row>
    <row r="749" spans="1:13" s="174" customFormat="1">
      <c r="A749" s="174" t="s">
        <v>2516</v>
      </c>
      <c r="B749" s="174" t="s">
        <v>827</v>
      </c>
      <c r="C749" s="174" t="s">
        <v>3391</v>
      </c>
      <c r="D749" s="174" t="s">
        <v>2443</v>
      </c>
    </row>
    <row r="750" spans="1:13" s="64" customFormat="1">
      <c r="A750" s="64" t="s">
        <v>2464</v>
      </c>
      <c r="B750" s="64" t="s">
        <v>3381</v>
      </c>
      <c r="M750" s="168"/>
    </row>
    <row r="751" spans="1:13" s="167" customFormat="1">
      <c r="A751" s="167" t="s">
        <v>2464</v>
      </c>
      <c r="B751" s="167" t="s">
        <v>3373</v>
      </c>
    </row>
    <row r="752" spans="1:13" s="167" customFormat="1">
      <c r="A752" s="167" t="s">
        <v>2437</v>
      </c>
      <c r="B752" s="167" t="s">
        <v>3392</v>
      </c>
      <c r="C752" s="167" t="s">
        <v>3393</v>
      </c>
      <c r="D752" s="167" t="s">
        <v>2443</v>
      </c>
      <c r="E752" s="167" t="s">
        <v>3394</v>
      </c>
    </row>
    <row r="753" spans="1:13">
      <c r="A753" s="18" t="s">
        <v>2434</v>
      </c>
      <c r="B753" s="18" t="s">
        <v>828</v>
      </c>
      <c r="C753" s="18" t="s">
        <v>3395</v>
      </c>
      <c r="D753" s="18" t="s">
        <v>2436</v>
      </c>
    </row>
    <row r="754" spans="1:13">
      <c r="A754" s="18" t="s">
        <v>2511</v>
      </c>
      <c r="B754" s="18" t="s">
        <v>829</v>
      </c>
      <c r="C754" s="18" t="s">
        <v>3396</v>
      </c>
      <c r="D754" s="18" t="s">
        <v>2443</v>
      </c>
    </row>
    <row r="755" spans="1:13" s="64" customFormat="1">
      <c r="A755" s="64" t="s">
        <v>2437</v>
      </c>
      <c r="B755" s="64" t="s">
        <v>3397</v>
      </c>
      <c r="C755" s="64" t="s">
        <v>2514</v>
      </c>
      <c r="D755" s="64" t="s">
        <v>2443</v>
      </c>
      <c r="E755" s="64" t="s">
        <v>3398</v>
      </c>
    </row>
    <row r="756" spans="1:13">
      <c r="A756" s="18" t="s">
        <v>2516</v>
      </c>
      <c r="B756" s="18" t="s">
        <v>830</v>
      </c>
      <c r="C756" s="18" t="s">
        <v>3399</v>
      </c>
      <c r="D756" s="18" t="s">
        <v>2443</v>
      </c>
      <c r="F756" s="155" t="s">
        <v>2518</v>
      </c>
      <c r="G756" s="155" t="s">
        <v>2519</v>
      </c>
      <c r="H756" s="18" t="s">
        <v>3361</v>
      </c>
    </row>
    <row r="757" spans="1:13" s="64" customFormat="1">
      <c r="A757" s="64" t="s">
        <v>2464</v>
      </c>
      <c r="B757" s="64" t="s">
        <v>3397</v>
      </c>
      <c r="M757" s="168"/>
    </row>
    <row r="758" spans="1:13" s="64" customFormat="1">
      <c r="A758" s="64" t="s">
        <v>2437</v>
      </c>
      <c r="B758" s="64" t="s">
        <v>3400</v>
      </c>
      <c r="C758" s="64" t="s">
        <v>2522</v>
      </c>
      <c r="D758" s="64" t="s">
        <v>2443</v>
      </c>
      <c r="E758" s="64" t="s">
        <v>3398</v>
      </c>
      <c r="M758" s="168"/>
    </row>
    <row r="759" spans="1:13">
      <c r="A759" s="18" t="s">
        <v>2523</v>
      </c>
      <c r="B759" s="18" t="s">
        <v>831</v>
      </c>
      <c r="C759" s="18" t="s">
        <v>3401</v>
      </c>
      <c r="D759" s="18" t="s">
        <v>2443</v>
      </c>
      <c r="M759" s="169"/>
    </row>
    <row r="760" spans="1:13">
      <c r="A760" s="170" t="s">
        <v>2525</v>
      </c>
      <c r="B760" s="18" t="s">
        <v>832</v>
      </c>
      <c r="C760" s="18" t="s">
        <v>3402</v>
      </c>
      <c r="D760" s="18" t="s">
        <v>2443</v>
      </c>
      <c r="E760" s="18" t="s">
        <v>3403</v>
      </c>
    </row>
    <row r="761" spans="1:13">
      <c r="A761" s="170" t="s">
        <v>2441</v>
      </c>
      <c r="B761" s="18" t="s">
        <v>833</v>
      </c>
      <c r="C761" s="18" t="s">
        <v>3404</v>
      </c>
      <c r="D761" s="18" t="s">
        <v>2443</v>
      </c>
      <c r="E761" s="18" t="s">
        <v>3405</v>
      </c>
    </row>
    <row r="762" spans="1:13">
      <c r="A762" s="18" t="s">
        <v>2516</v>
      </c>
      <c r="B762" s="18" t="s">
        <v>834</v>
      </c>
      <c r="C762" s="18" t="s">
        <v>3406</v>
      </c>
      <c r="D762" s="18" t="s">
        <v>2443</v>
      </c>
      <c r="F762" s="18" t="s">
        <v>2531</v>
      </c>
      <c r="G762" s="18" t="s">
        <v>2532</v>
      </c>
      <c r="H762" s="18" t="s">
        <v>2533</v>
      </c>
      <c r="M762" s="169"/>
    </row>
    <row r="763" spans="1:13">
      <c r="A763" s="18" t="s">
        <v>2516</v>
      </c>
      <c r="B763" s="18" t="s">
        <v>835</v>
      </c>
      <c r="C763" s="18" t="s">
        <v>3407</v>
      </c>
      <c r="D763" s="18" t="s">
        <v>2443</v>
      </c>
      <c r="F763" s="18" t="s">
        <v>2531</v>
      </c>
      <c r="G763" s="18" t="s">
        <v>2532</v>
      </c>
      <c r="H763" s="18" t="s">
        <v>2533</v>
      </c>
      <c r="M763" s="169"/>
    </row>
    <row r="764" spans="1:13" ht="16.350000000000001" customHeight="1">
      <c r="A764" s="18" t="s">
        <v>2468</v>
      </c>
      <c r="B764" s="18" t="s">
        <v>836</v>
      </c>
      <c r="D764" s="18" t="s">
        <v>2436</v>
      </c>
      <c r="M764" s="169" t="s">
        <v>3408</v>
      </c>
    </row>
    <row r="765" spans="1:13" s="157" customFormat="1">
      <c r="A765" s="157" t="s">
        <v>2516</v>
      </c>
      <c r="B765" s="157" t="s">
        <v>837</v>
      </c>
      <c r="C765" s="157" t="s">
        <v>3409</v>
      </c>
      <c r="D765" s="157" t="s">
        <v>2443</v>
      </c>
    </row>
    <row r="766" spans="1:13" s="157" customFormat="1">
      <c r="A766" s="157" t="s">
        <v>2516</v>
      </c>
      <c r="B766" s="157" t="s">
        <v>838</v>
      </c>
      <c r="C766" s="157" t="s">
        <v>3410</v>
      </c>
      <c r="D766" s="157" t="s">
        <v>2443</v>
      </c>
    </row>
    <row r="767" spans="1:13" s="64" customFormat="1">
      <c r="A767" s="64" t="s">
        <v>2464</v>
      </c>
      <c r="B767" s="64" t="s">
        <v>3400</v>
      </c>
      <c r="M767" s="168"/>
    </row>
    <row r="768" spans="1:13" s="167" customFormat="1">
      <c r="A768" s="167" t="s">
        <v>2464</v>
      </c>
      <c r="B768" s="167" t="s">
        <v>3392</v>
      </c>
    </row>
    <row r="769" spans="1:13" s="167" customFormat="1">
      <c r="A769" s="167" t="s">
        <v>2437</v>
      </c>
      <c r="B769" s="167" t="s">
        <v>3411</v>
      </c>
      <c r="C769" s="167" t="s">
        <v>3412</v>
      </c>
      <c r="D769" s="167" t="s">
        <v>2443</v>
      </c>
      <c r="E769" s="167" t="s">
        <v>3413</v>
      </c>
    </row>
    <row r="770" spans="1:13">
      <c r="A770" s="18" t="s">
        <v>2434</v>
      </c>
      <c r="B770" s="18" t="s">
        <v>839</v>
      </c>
      <c r="C770" s="18" t="s">
        <v>3414</v>
      </c>
      <c r="D770" s="18" t="s">
        <v>2436</v>
      </c>
    </row>
    <row r="771" spans="1:13">
      <c r="A771" s="18" t="s">
        <v>2511</v>
      </c>
      <c r="B771" s="18" t="s">
        <v>840</v>
      </c>
      <c r="C771" s="18" t="s">
        <v>3415</v>
      </c>
      <c r="D771" s="18" t="s">
        <v>2443</v>
      </c>
    </row>
    <row r="772" spans="1:13" s="64" customFormat="1">
      <c r="A772" s="64" t="s">
        <v>2437</v>
      </c>
      <c r="B772" s="64" t="s">
        <v>3416</v>
      </c>
      <c r="C772" s="64" t="s">
        <v>2514</v>
      </c>
      <c r="D772" s="64" t="s">
        <v>2443</v>
      </c>
      <c r="E772" s="64" t="s">
        <v>3417</v>
      </c>
    </row>
    <row r="773" spans="1:13">
      <c r="A773" s="18" t="s">
        <v>2516</v>
      </c>
      <c r="B773" s="18" t="s">
        <v>841</v>
      </c>
      <c r="C773" s="18" t="s">
        <v>3418</v>
      </c>
      <c r="D773" s="18" t="s">
        <v>2443</v>
      </c>
      <c r="F773" s="155" t="s">
        <v>2518</v>
      </c>
      <c r="G773" s="155" t="s">
        <v>2519</v>
      </c>
      <c r="H773" s="18" t="s">
        <v>2520</v>
      </c>
    </row>
    <row r="774" spans="1:13" s="64" customFormat="1">
      <c r="A774" s="64" t="s">
        <v>2464</v>
      </c>
      <c r="B774" s="64" t="s">
        <v>3416</v>
      </c>
      <c r="M774" s="168"/>
    </row>
    <row r="775" spans="1:13" s="64" customFormat="1">
      <c r="A775" s="64" t="s">
        <v>2437</v>
      </c>
      <c r="B775" s="64" t="s">
        <v>3419</v>
      </c>
      <c r="C775" s="64" t="s">
        <v>2522</v>
      </c>
      <c r="D775" s="64" t="s">
        <v>2443</v>
      </c>
      <c r="E775" s="64" t="s">
        <v>3417</v>
      </c>
      <c r="M775" s="168"/>
    </row>
    <row r="776" spans="1:13">
      <c r="A776" s="18" t="s">
        <v>2523</v>
      </c>
      <c r="B776" s="18" t="s">
        <v>842</v>
      </c>
      <c r="C776" s="18" t="s">
        <v>3420</v>
      </c>
      <c r="D776" s="18" t="s">
        <v>2443</v>
      </c>
      <c r="M776" s="169"/>
    </row>
    <row r="777" spans="1:13">
      <c r="A777" s="170" t="s">
        <v>2525</v>
      </c>
      <c r="B777" s="18" t="s">
        <v>843</v>
      </c>
      <c r="C777" s="18" t="s">
        <v>3421</v>
      </c>
      <c r="D777" s="18" t="s">
        <v>2443</v>
      </c>
      <c r="E777" s="18" t="s">
        <v>3422</v>
      </c>
    </row>
    <row r="778" spans="1:13">
      <c r="A778" s="170" t="s">
        <v>2441</v>
      </c>
      <c r="B778" s="18" t="s">
        <v>844</v>
      </c>
      <c r="C778" s="18" t="s">
        <v>3423</v>
      </c>
      <c r="D778" s="18" t="s">
        <v>2443</v>
      </c>
      <c r="E778" s="18" t="s">
        <v>3424</v>
      </c>
    </row>
    <row r="779" spans="1:13">
      <c r="A779" s="18" t="s">
        <v>2516</v>
      </c>
      <c r="B779" s="18" t="s">
        <v>845</v>
      </c>
      <c r="C779" s="18" t="s">
        <v>3425</v>
      </c>
      <c r="D779" s="18" t="s">
        <v>2443</v>
      </c>
      <c r="F779" s="18" t="s">
        <v>2531</v>
      </c>
      <c r="G779" s="18" t="s">
        <v>2532</v>
      </c>
      <c r="H779" s="18" t="s">
        <v>2533</v>
      </c>
      <c r="M779" s="169"/>
    </row>
    <row r="780" spans="1:13">
      <c r="A780" s="18" t="s">
        <v>2516</v>
      </c>
      <c r="B780" s="18" t="s">
        <v>846</v>
      </c>
      <c r="C780" s="18" t="s">
        <v>3426</v>
      </c>
      <c r="D780" s="18" t="s">
        <v>2443</v>
      </c>
      <c r="F780" s="18" t="s">
        <v>2531</v>
      </c>
      <c r="G780" s="18" t="s">
        <v>2532</v>
      </c>
      <c r="H780" s="18" t="s">
        <v>2533</v>
      </c>
      <c r="M780" s="169"/>
    </row>
    <row r="781" spans="1:13" ht="16.350000000000001" customHeight="1">
      <c r="A781" s="18" t="s">
        <v>2468</v>
      </c>
      <c r="B781" s="18" t="s">
        <v>847</v>
      </c>
      <c r="D781" s="18" t="s">
        <v>2436</v>
      </c>
      <c r="M781" s="169" t="s">
        <v>3427</v>
      </c>
    </row>
    <row r="782" spans="1:13" s="157" customFormat="1">
      <c r="A782" s="157" t="s">
        <v>2516</v>
      </c>
      <c r="B782" s="157" t="s">
        <v>848</v>
      </c>
      <c r="C782" s="157" t="s">
        <v>3428</v>
      </c>
      <c r="D782" s="157" t="s">
        <v>2443</v>
      </c>
    </row>
    <row r="783" spans="1:13" s="157" customFormat="1">
      <c r="A783" s="157" t="s">
        <v>2516</v>
      </c>
      <c r="B783" s="157" t="s">
        <v>849</v>
      </c>
      <c r="C783" s="157" t="s">
        <v>3429</v>
      </c>
      <c r="D783" s="157" t="s">
        <v>2443</v>
      </c>
    </row>
    <row r="784" spans="1:13" s="64" customFormat="1">
      <c r="A784" s="64" t="s">
        <v>2464</v>
      </c>
      <c r="B784" s="64" t="s">
        <v>3419</v>
      </c>
      <c r="M784" s="168"/>
    </row>
    <row r="785" spans="1:13" s="167" customFormat="1">
      <c r="A785" s="167" t="s">
        <v>2464</v>
      </c>
      <c r="B785" s="167" t="s">
        <v>3411</v>
      </c>
    </row>
    <row r="786" spans="1:13" s="167" customFormat="1">
      <c r="A786" s="167" t="s">
        <v>2437</v>
      </c>
      <c r="B786" s="167" t="s">
        <v>3430</v>
      </c>
      <c r="C786" s="167" t="s">
        <v>3431</v>
      </c>
      <c r="D786" s="167" t="s">
        <v>2443</v>
      </c>
      <c r="E786" s="167" t="s">
        <v>3432</v>
      </c>
    </row>
    <row r="787" spans="1:13">
      <c r="A787" s="18" t="s">
        <v>2434</v>
      </c>
      <c r="B787" s="18" t="s">
        <v>850</v>
      </c>
      <c r="C787" s="18" t="s">
        <v>3433</v>
      </c>
      <c r="D787" s="18" t="s">
        <v>2436</v>
      </c>
    </row>
    <row r="788" spans="1:13">
      <c r="A788" s="18" t="s">
        <v>2511</v>
      </c>
      <c r="B788" s="18" t="s">
        <v>851</v>
      </c>
      <c r="C788" s="18" t="s">
        <v>3434</v>
      </c>
      <c r="D788" s="18" t="s">
        <v>2443</v>
      </c>
    </row>
    <row r="789" spans="1:13" s="64" customFormat="1">
      <c r="A789" s="64" t="s">
        <v>2437</v>
      </c>
      <c r="B789" s="64" t="s">
        <v>3435</v>
      </c>
      <c r="C789" s="64" t="s">
        <v>2514</v>
      </c>
      <c r="D789" s="64" t="s">
        <v>2443</v>
      </c>
      <c r="E789" s="64" t="s">
        <v>3436</v>
      </c>
    </row>
    <row r="790" spans="1:13">
      <c r="A790" s="18" t="s">
        <v>2516</v>
      </c>
      <c r="B790" s="18" t="s">
        <v>852</v>
      </c>
      <c r="C790" s="18" t="s">
        <v>3437</v>
      </c>
      <c r="D790" s="18" t="s">
        <v>2443</v>
      </c>
      <c r="F790" s="155" t="s">
        <v>2518</v>
      </c>
      <c r="G790" s="155" t="s">
        <v>2519</v>
      </c>
      <c r="H790" s="18" t="s">
        <v>2520</v>
      </c>
    </row>
    <row r="791" spans="1:13" s="64" customFormat="1">
      <c r="A791" s="64" t="s">
        <v>2464</v>
      </c>
      <c r="B791" s="64" t="s">
        <v>3435</v>
      </c>
      <c r="M791" s="168"/>
    </row>
    <row r="792" spans="1:13" s="64" customFormat="1">
      <c r="A792" s="64" t="s">
        <v>2437</v>
      </c>
      <c r="B792" s="64" t="s">
        <v>3438</v>
      </c>
      <c r="C792" s="64" t="s">
        <v>2522</v>
      </c>
      <c r="D792" s="64" t="s">
        <v>2443</v>
      </c>
      <c r="E792" s="64" t="s">
        <v>3436</v>
      </c>
      <c r="M792" s="168"/>
    </row>
    <row r="793" spans="1:13">
      <c r="A793" s="18" t="s">
        <v>2523</v>
      </c>
      <c r="B793" s="18" t="s">
        <v>853</v>
      </c>
      <c r="C793" s="18" t="s">
        <v>3439</v>
      </c>
      <c r="D793" s="18" t="s">
        <v>2443</v>
      </c>
      <c r="M793" s="169"/>
    </row>
    <row r="794" spans="1:13">
      <c r="A794" s="170" t="s">
        <v>2525</v>
      </c>
      <c r="B794" s="18" t="s">
        <v>854</v>
      </c>
      <c r="C794" s="18" t="s">
        <v>3440</v>
      </c>
      <c r="D794" s="18" t="s">
        <v>2443</v>
      </c>
      <c r="E794" s="18" t="s">
        <v>3441</v>
      </c>
    </row>
    <row r="795" spans="1:13">
      <c r="A795" s="170" t="s">
        <v>2441</v>
      </c>
      <c r="B795" s="18" t="s">
        <v>855</v>
      </c>
      <c r="C795" s="18" t="s">
        <v>3442</v>
      </c>
      <c r="D795" s="18" t="s">
        <v>2443</v>
      </c>
      <c r="E795" s="18" t="s">
        <v>3443</v>
      </c>
    </row>
    <row r="796" spans="1:13">
      <c r="A796" s="18" t="s">
        <v>2516</v>
      </c>
      <c r="B796" s="18" t="s">
        <v>856</v>
      </c>
      <c r="C796" s="18" t="s">
        <v>3444</v>
      </c>
      <c r="D796" s="18" t="s">
        <v>2443</v>
      </c>
      <c r="F796" s="18" t="s">
        <v>2531</v>
      </c>
      <c r="G796" s="18" t="s">
        <v>2532</v>
      </c>
      <c r="H796" s="18" t="s">
        <v>2533</v>
      </c>
      <c r="M796" s="169"/>
    </row>
    <row r="797" spans="1:13">
      <c r="A797" s="18" t="s">
        <v>2516</v>
      </c>
      <c r="B797" s="18" t="s">
        <v>857</v>
      </c>
      <c r="C797" s="18" t="s">
        <v>3445</v>
      </c>
      <c r="D797" s="18" t="s">
        <v>2443</v>
      </c>
      <c r="F797" s="18" t="s">
        <v>2531</v>
      </c>
      <c r="G797" s="18" t="s">
        <v>2532</v>
      </c>
      <c r="H797" s="18" t="s">
        <v>2533</v>
      </c>
      <c r="M797" s="169"/>
    </row>
    <row r="798" spans="1:13" ht="16.350000000000001" customHeight="1">
      <c r="A798" s="18" t="s">
        <v>2468</v>
      </c>
      <c r="B798" s="18" t="s">
        <v>858</v>
      </c>
      <c r="D798" s="18" t="s">
        <v>2436</v>
      </c>
      <c r="M798" s="169" t="s">
        <v>3446</v>
      </c>
    </row>
    <row r="799" spans="1:13" s="157" customFormat="1">
      <c r="A799" s="157" t="s">
        <v>2516</v>
      </c>
      <c r="B799" s="157" t="s">
        <v>859</v>
      </c>
      <c r="C799" s="157" t="s">
        <v>3447</v>
      </c>
      <c r="D799" s="157" t="s">
        <v>2443</v>
      </c>
    </row>
    <row r="800" spans="1:13" s="157" customFormat="1">
      <c r="A800" s="157" t="s">
        <v>2516</v>
      </c>
      <c r="B800" s="157" t="s">
        <v>860</v>
      </c>
      <c r="C800" s="157" t="s">
        <v>3448</v>
      </c>
      <c r="D800" s="157" t="s">
        <v>2443</v>
      </c>
    </row>
    <row r="801" spans="1:13" s="64" customFormat="1">
      <c r="A801" s="64" t="s">
        <v>2464</v>
      </c>
      <c r="B801" s="64" t="s">
        <v>3438</v>
      </c>
      <c r="M801" s="168"/>
    </row>
    <row r="802" spans="1:13" s="167" customFormat="1">
      <c r="A802" s="167" t="s">
        <v>2464</v>
      </c>
      <c r="B802" s="167" t="s">
        <v>3430</v>
      </c>
    </row>
    <row r="803" spans="1:13" s="167" customFormat="1">
      <c r="A803" s="167" t="s">
        <v>2437</v>
      </c>
      <c r="B803" s="167" t="s">
        <v>3449</v>
      </c>
      <c r="C803" s="167" t="s">
        <v>3450</v>
      </c>
      <c r="D803" s="167" t="s">
        <v>2443</v>
      </c>
      <c r="E803" s="167" t="s">
        <v>3451</v>
      </c>
    </row>
    <row r="804" spans="1:13">
      <c r="A804" s="18" t="s">
        <v>2434</v>
      </c>
      <c r="B804" s="18" t="s">
        <v>861</v>
      </c>
      <c r="C804" s="18" t="s">
        <v>3452</v>
      </c>
      <c r="D804" s="18" t="s">
        <v>2436</v>
      </c>
    </row>
    <row r="805" spans="1:13">
      <c r="A805" s="18" t="s">
        <v>2511</v>
      </c>
      <c r="B805" s="18" t="s">
        <v>862</v>
      </c>
      <c r="C805" s="18" t="s">
        <v>3453</v>
      </c>
      <c r="D805" s="18" t="s">
        <v>2443</v>
      </c>
    </row>
    <row r="806" spans="1:13" s="64" customFormat="1">
      <c r="A806" s="64" t="s">
        <v>2437</v>
      </c>
      <c r="B806" s="64" t="s">
        <v>3454</v>
      </c>
      <c r="C806" s="64" t="s">
        <v>2514</v>
      </c>
      <c r="D806" s="64" t="s">
        <v>2443</v>
      </c>
      <c r="E806" s="64" t="s">
        <v>3455</v>
      </c>
    </row>
    <row r="807" spans="1:13">
      <c r="A807" s="18" t="s">
        <v>3456</v>
      </c>
      <c r="B807" s="18" t="s">
        <v>863</v>
      </c>
      <c r="C807" s="18" t="s">
        <v>3457</v>
      </c>
      <c r="D807" s="18" t="s">
        <v>2443</v>
      </c>
    </row>
    <row r="808" spans="1:13">
      <c r="A808" s="18" t="s">
        <v>2516</v>
      </c>
      <c r="B808" s="18" t="s">
        <v>867</v>
      </c>
      <c r="C808" s="18" t="s">
        <v>3458</v>
      </c>
      <c r="D808" s="18" t="s">
        <v>2443</v>
      </c>
      <c r="E808" s="18" t="s">
        <v>3459</v>
      </c>
      <c r="F808" s="155" t="s">
        <v>2518</v>
      </c>
      <c r="G808" s="155" t="s">
        <v>2519</v>
      </c>
      <c r="H808" s="18" t="s">
        <v>2520</v>
      </c>
    </row>
    <row r="809" spans="1:13">
      <c r="A809" s="18" t="s">
        <v>2516</v>
      </c>
      <c r="B809" s="18" t="s">
        <v>868</v>
      </c>
      <c r="C809" s="18" t="s">
        <v>3460</v>
      </c>
      <c r="D809" s="18" t="s">
        <v>2443</v>
      </c>
      <c r="E809" s="18" t="s">
        <v>3461</v>
      </c>
      <c r="F809" s="155" t="s">
        <v>2518</v>
      </c>
      <c r="G809" s="155" t="s">
        <v>2519</v>
      </c>
      <c r="H809" s="18" t="s">
        <v>2520</v>
      </c>
    </row>
    <row r="810" spans="1:13">
      <c r="A810" s="18" t="s">
        <v>2516</v>
      </c>
      <c r="B810" s="18" t="s">
        <v>869</v>
      </c>
      <c r="C810" s="18" t="s">
        <v>3462</v>
      </c>
      <c r="D810" s="18" t="s">
        <v>2443</v>
      </c>
      <c r="E810" s="18" t="s">
        <v>3463</v>
      </c>
      <c r="F810" s="155" t="s">
        <v>2518</v>
      </c>
      <c r="G810" s="155" t="s">
        <v>2519</v>
      </c>
      <c r="H810" s="18" t="s">
        <v>2520</v>
      </c>
    </row>
    <row r="811" spans="1:13" s="64" customFormat="1">
      <c r="A811" s="64" t="s">
        <v>2464</v>
      </c>
      <c r="B811" s="64" t="s">
        <v>3454</v>
      </c>
      <c r="M811" s="168"/>
    </row>
    <row r="812" spans="1:13" s="64" customFormat="1">
      <c r="A812" s="64" t="s">
        <v>2437</v>
      </c>
      <c r="B812" s="64" t="s">
        <v>3464</v>
      </c>
      <c r="C812" s="64" t="s">
        <v>2522</v>
      </c>
      <c r="D812" s="64" t="s">
        <v>2443</v>
      </c>
      <c r="E812" s="64" t="s">
        <v>3455</v>
      </c>
      <c r="M812" s="168"/>
    </row>
    <row r="813" spans="1:13">
      <c r="A813" s="18" t="s">
        <v>2523</v>
      </c>
      <c r="B813" s="18" t="s">
        <v>870</v>
      </c>
      <c r="C813" s="18" t="s">
        <v>3465</v>
      </c>
      <c r="D813" s="18" t="s">
        <v>2443</v>
      </c>
      <c r="M813" s="169"/>
    </row>
    <row r="814" spans="1:13">
      <c r="A814" s="170" t="s">
        <v>2525</v>
      </c>
      <c r="B814" s="18" t="s">
        <v>871</v>
      </c>
      <c r="C814" s="18" t="s">
        <v>3466</v>
      </c>
      <c r="D814" s="18" t="s">
        <v>2443</v>
      </c>
      <c r="E814" s="18" t="s">
        <v>3467</v>
      </c>
    </row>
    <row r="815" spans="1:13">
      <c r="A815" s="170" t="s">
        <v>2441</v>
      </c>
      <c r="B815" s="18" t="s">
        <v>872</v>
      </c>
      <c r="C815" s="18" t="s">
        <v>3468</v>
      </c>
      <c r="D815" s="18" t="s">
        <v>2443</v>
      </c>
      <c r="E815" s="18" t="s">
        <v>3469</v>
      </c>
    </row>
    <row r="816" spans="1:13">
      <c r="A816" s="18" t="s">
        <v>2516</v>
      </c>
      <c r="B816" s="18" t="s">
        <v>873</v>
      </c>
      <c r="C816" s="18" t="s">
        <v>3470</v>
      </c>
      <c r="D816" s="18" t="s">
        <v>2443</v>
      </c>
      <c r="F816" s="18" t="s">
        <v>2531</v>
      </c>
      <c r="G816" s="18" t="s">
        <v>2532</v>
      </c>
      <c r="H816" s="18" t="s">
        <v>2533</v>
      </c>
      <c r="M816" s="169"/>
    </row>
    <row r="817" spans="1:13">
      <c r="A817" s="18" t="s">
        <v>2516</v>
      </c>
      <c r="B817" s="18" t="s">
        <v>874</v>
      </c>
      <c r="C817" s="18" t="s">
        <v>3471</v>
      </c>
      <c r="D817" s="18" t="s">
        <v>2443</v>
      </c>
      <c r="F817" s="18" t="s">
        <v>2531</v>
      </c>
      <c r="G817" s="18" t="s">
        <v>2532</v>
      </c>
      <c r="H817" s="18" t="s">
        <v>2533</v>
      </c>
      <c r="M817" s="169"/>
    </row>
    <row r="818" spans="1:13" ht="16.350000000000001" customHeight="1">
      <c r="A818" s="18" t="s">
        <v>2468</v>
      </c>
      <c r="B818" s="18" t="s">
        <v>875</v>
      </c>
      <c r="D818" s="18" t="s">
        <v>2436</v>
      </c>
      <c r="M818" s="169" t="s">
        <v>3472</v>
      </c>
    </row>
    <row r="819" spans="1:13" s="157" customFormat="1">
      <c r="A819" s="157" t="s">
        <v>2516</v>
      </c>
      <c r="B819" s="157" t="s">
        <v>876</v>
      </c>
      <c r="C819" s="157" t="s">
        <v>3473</v>
      </c>
      <c r="D819" s="157" t="s">
        <v>2443</v>
      </c>
    </row>
    <row r="820" spans="1:13" s="157" customFormat="1">
      <c r="A820" s="157" t="s">
        <v>2516</v>
      </c>
      <c r="B820" s="157" t="s">
        <v>877</v>
      </c>
      <c r="C820" s="157" t="s">
        <v>3474</v>
      </c>
      <c r="D820" s="157" t="s">
        <v>2443</v>
      </c>
    </row>
    <row r="821" spans="1:13" s="64" customFormat="1">
      <c r="A821" s="64" t="s">
        <v>2464</v>
      </c>
      <c r="B821" s="64" t="s">
        <v>3464</v>
      </c>
      <c r="M821" s="168"/>
    </row>
    <row r="822" spans="1:13" s="167" customFormat="1">
      <c r="A822" s="167" t="s">
        <v>2464</v>
      </c>
      <c r="B822" s="167" t="s">
        <v>3449</v>
      </c>
    </row>
    <row r="823" spans="1:13" s="167" customFormat="1">
      <c r="A823" s="167" t="s">
        <v>2437</v>
      </c>
      <c r="B823" s="167" t="s">
        <v>3475</v>
      </c>
      <c r="C823" s="167" t="s">
        <v>3476</v>
      </c>
      <c r="D823" s="167" t="s">
        <v>2443</v>
      </c>
      <c r="E823" s="167" t="s">
        <v>3477</v>
      </c>
    </row>
    <row r="824" spans="1:13">
      <c r="A824" s="18" t="s">
        <v>2434</v>
      </c>
      <c r="B824" s="18" t="s">
        <v>878</v>
      </c>
      <c r="C824" s="18" t="s">
        <v>3478</v>
      </c>
      <c r="D824" s="18" t="s">
        <v>2436</v>
      </c>
    </row>
    <row r="825" spans="1:13">
      <c r="A825" s="18" t="s">
        <v>2511</v>
      </c>
      <c r="B825" s="18" t="s">
        <v>879</v>
      </c>
      <c r="C825" s="18" t="s">
        <v>3479</v>
      </c>
      <c r="D825" s="18" t="s">
        <v>2443</v>
      </c>
    </row>
    <row r="826" spans="1:13" s="64" customFormat="1">
      <c r="A826" s="64" t="s">
        <v>2437</v>
      </c>
      <c r="B826" s="64" t="s">
        <v>3480</v>
      </c>
      <c r="C826" s="64" t="s">
        <v>2514</v>
      </c>
      <c r="D826" s="64" t="s">
        <v>2443</v>
      </c>
      <c r="E826" s="64" t="s">
        <v>3481</v>
      </c>
    </row>
    <row r="827" spans="1:13">
      <c r="A827" s="18" t="s">
        <v>3482</v>
      </c>
      <c r="B827" s="18" t="s">
        <v>880</v>
      </c>
      <c r="C827" s="18" t="s">
        <v>3483</v>
      </c>
      <c r="D827" s="18" t="s">
        <v>2443</v>
      </c>
    </row>
    <row r="828" spans="1:13">
      <c r="A828" s="18" t="s">
        <v>2516</v>
      </c>
      <c r="B828" s="18" t="s">
        <v>884</v>
      </c>
      <c r="C828" s="18" t="s">
        <v>3484</v>
      </c>
      <c r="D828" s="18" t="s">
        <v>2443</v>
      </c>
      <c r="E828" s="18" t="s">
        <v>3485</v>
      </c>
      <c r="F828" s="155" t="s">
        <v>2518</v>
      </c>
      <c r="G828" s="155" t="s">
        <v>2519</v>
      </c>
      <c r="H828" s="18" t="s">
        <v>3486</v>
      </c>
    </row>
    <row r="829" spans="1:13">
      <c r="A829" s="18" t="s">
        <v>2516</v>
      </c>
      <c r="B829" s="18" t="s">
        <v>885</v>
      </c>
      <c r="C829" s="18" t="s">
        <v>3487</v>
      </c>
      <c r="D829" s="18" t="s">
        <v>2443</v>
      </c>
      <c r="E829" s="18" t="s">
        <v>3488</v>
      </c>
      <c r="F829" s="155" t="s">
        <v>2518</v>
      </c>
      <c r="G829" s="155" t="s">
        <v>2519</v>
      </c>
      <c r="H829" s="18" t="s">
        <v>3486</v>
      </c>
    </row>
    <row r="830" spans="1:13">
      <c r="A830" s="18" t="s">
        <v>2516</v>
      </c>
      <c r="B830" s="18" t="s">
        <v>886</v>
      </c>
      <c r="C830" s="18" t="s">
        <v>3489</v>
      </c>
      <c r="D830" s="18" t="s">
        <v>2443</v>
      </c>
      <c r="E830" s="18" t="s">
        <v>3490</v>
      </c>
      <c r="F830" s="155" t="s">
        <v>2518</v>
      </c>
      <c r="G830" s="155" t="s">
        <v>2519</v>
      </c>
      <c r="H830" s="18" t="s">
        <v>3486</v>
      </c>
    </row>
    <row r="831" spans="1:13" s="64" customFormat="1">
      <c r="A831" s="64" t="s">
        <v>2464</v>
      </c>
      <c r="B831" s="64" t="s">
        <v>3480</v>
      </c>
      <c r="M831" s="168"/>
    </row>
    <row r="832" spans="1:13" s="64" customFormat="1">
      <c r="A832" s="64" t="s">
        <v>2437</v>
      </c>
      <c r="B832" s="64" t="s">
        <v>3491</v>
      </c>
      <c r="C832" s="64" t="s">
        <v>2522</v>
      </c>
      <c r="D832" s="64" t="s">
        <v>2443</v>
      </c>
      <c r="E832" s="64" t="s">
        <v>3481</v>
      </c>
      <c r="M832" s="168"/>
    </row>
    <row r="833" spans="1:13">
      <c r="A833" s="18" t="s">
        <v>2523</v>
      </c>
      <c r="B833" s="18" t="s">
        <v>887</v>
      </c>
      <c r="C833" s="18" t="s">
        <v>3492</v>
      </c>
      <c r="D833" s="18" t="s">
        <v>2443</v>
      </c>
      <c r="M833" s="169"/>
    </row>
    <row r="834" spans="1:13">
      <c r="A834" s="170" t="s">
        <v>2525</v>
      </c>
      <c r="B834" s="18" t="s">
        <v>888</v>
      </c>
      <c r="C834" s="18" t="s">
        <v>3493</v>
      </c>
      <c r="D834" s="18" t="s">
        <v>2443</v>
      </c>
      <c r="E834" s="18" t="s">
        <v>3494</v>
      </c>
    </row>
    <row r="835" spans="1:13">
      <c r="A835" s="170" t="s">
        <v>2441</v>
      </c>
      <c r="B835" s="18" t="s">
        <v>889</v>
      </c>
      <c r="C835" s="18" t="s">
        <v>3495</v>
      </c>
      <c r="D835" s="18" t="s">
        <v>2443</v>
      </c>
      <c r="E835" s="18" t="s">
        <v>3496</v>
      </c>
    </row>
    <row r="836" spans="1:13">
      <c r="A836" s="18" t="s">
        <v>2516</v>
      </c>
      <c r="B836" s="18" t="s">
        <v>890</v>
      </c>
      <c r="C836" s="18" t="s">
        <v>3497</v>
      </c>
      <c r="D836" s="18" t="s">
        <v>2443</v>
      </c>
      <c r="F836" s="18" t="s">
        <v>2531</v>
      </c>
      <c r="G836" s="18" t="s">
        <v>2532</v>
      </c>
      <c r="H836" s="18" t="s">
        <v>2533</v>
      </c>
      <c r="M836" s="169"/>
    </row>
    <row r="837" spans="1:13" s="174" customFormat="1">
      <c r="A837" s="174" t="s">
        <v>2516</v>
      </c>
      <c r="B837" s="174" t="s">
        <v>891</v>
      </c>
      <c r="C837" s="174" t="s">
        <v>3498</v>
      </c>
      <c r="D837" s="174" t="s">
        <v>2443</v>
      </c>
      <c r="F837" s="174" t="s">
        <v>2531</v>
      </c>
      <c r="G837" s="174" t="s">
        <v>2532</v>
      </c>
      <c r="H837" s="174" t="s">
        <v>2533</v>
      </c>
      <c r="M837" s="177"/>
    </row>
    <row r="838" spans="1:13" ht="16.350000000000001" customHeight="1">
      <c r="A838" s="18" t="s">
        <v>2468</v>
      </c>
      <c r="B838" s="18" t="s">
        <v>892</v>
      </c>
      <c r="D838" s="18" t="s">
        <v>2436</v>
      </c>
      <c r="M838" s="169" t="s">
        <v>3499</v>
      </c>
    </row>
    <row r="839" spans="1:13" s="157" customFormat="1">
      <c r="A839" s="157" t="s">
        <v>2516</v>
      </c>
      <c r="B839" s="157" t="s">
        <v>893</v>
      </c>
      <c r="C839" s="157" t="s">
        <v>3500</v>
      </c>
      <c r="D839" s="157" t="s">
        <v>2443</v>
      </c>
    </row>
    <row r="840" spans="1:13" s="157" customFormat="1">
      <c r="A840" s="157" t="s">
        <v>2516</v>
      </c>
      <c r="B840" s="157" t="s">
        <v>894</v>
      </c>
      <c r="C840" s="157" t="s">
        <v>3501</v>
      </c>
      <c r="D840" s="157" t="s">
        <v>2443</v>
      </c>
    </row>
    <row r="841" spans="1:13" s="64" customFormat="1">
      <c r="A841" s="64" t="s">
        <v>2464</v>
      </c>
      <c r="B841" s="64" t="s">
        <v>3491</v>
      </c>
      <c r="M841" s="168"/>
    </row>
    <row r="842" spans="1:13" s="167" customFormat="1">
      <c r="A842" s="167" t="s">
        <v>2464</v>
      </c>
      <c r="B842" s="167" t="s">
        <v>3475</v>
      </c>
    </row>
    <row r="843" spans="1:13" s="167" customFormat="1">
      <c r="A843" s="167" t="s">
        <v>2437</v>
      </c>
      <c r="B843" s="167" t="s">
        <v>3502</v>
      </c>
      <c r="C843" s="167" t="s">
        <v>3503</v>
      </c>
      <c r="D843" s="167" t="s">
        <v>2443</v>
      </c>
      <c r="E843" s="167" t="s">
        <v>3504</v>
      </c>
    </row>
    <row r="844" spans="1:13">
      <c r="A844" s="18" t="s">
        <v>2434</v>
      </c>
      <c r="B844" s="18" t="s">
        <v>895</v>
      </c>
      <c r="C844" s="18" t="s">
        <v>3505</v>
      </c>
      <c r="D844" s="18" t="s">
        <v>2436</v>
      </c>
    </row>
    <row r="845" spans="1:13">
      <c r="A845" s="18" t="s">
        <v>2511</v>
      </c>
      <c r="B845" s="18" t="s">
        <v>896</v>
      </c>
      <c r="C845" s="18" t="s">
        <v>3506</v>
      </c>
      <c r="D845" s="18" t="s">
        <v>2443</v>
      </c>
    </row>
    <row r="846" spans="1:13" s="64" customFormat="1">
      <c r="A846" s="64" t="s">
        <v>2437</v>
      </c>
      <c r="B846" s="64" t="s">
        <v>3507</v>
      </c>
      <c r="C846" s="64" t="s">
        <v>2514</v>
      </c>
      <c r="D846" s="64" t="s">
        <v>2443</v>
      </c>
      <c r="E846" s="64" t="s">
        <v>3508</v>
      </c>
    </row>
    <row r="847" spans="1:13">
      <c r="A847" s="18" t="s">
        <v>3482</v>
      </c>
      <c r="B847" s="18" t="s">
        <v>897</v>
      </c>
      <c r="C847" s="18" t="s">
        <v>3509</v>
      </c>
      <c r="D847" s="18" t="s">
        <v>2443</v>
      </c>
    </row>
    <row r="848" spans="1:13">
      <c r="A848" s="18" t="s">
        <v>2516</v>
      </c>
      <c r="B848" s="18" t="s">
        <v>901</v>
      </c>
      <c r="C848" s="18" t="s">
        <v>3510</v>
      </c>
      <c r="D848" s="18" t="s">
        <v>2443</v>
      </c>
      <c r="E848" s="18" t="s">
        <v>3511</v>
      </c>
      <c r="F848" s="155" t="s">
        <v>2518</v>
      </c>
      <c r="G848" s="155" t="s">
        <v>2519</v>
      </c>
      <c r="H848" s="18" t="s">
        <v>3486</v>
      </c>
    </row>
    <row r="849" spans="1:13">
      <c r="A849" s="18" t="s">
        <v>2516</v>
      </c>
      <c r="B849" s="18" t="s">
        <v>902</v>
      </c>
      <c r="C849" s="18" t="s">
        <v>3512</v>
      </c>
      <c r="D849" s="18" t="s">
        <v>2443</v>
      </c>
      <c r="E849" s="18" t="s">
        <v>3513</v>
      </c>
      <c r="F849" s="155" t="s">
        <v>2518</v>
      </c>
      <c r="G849" s="155" t="s">
        <v>2519</v>
      </c>
      <c r="H849" s="18" t="s">
        <v>3486</v>
      </c>
    </row>
    <row r="850" spans="1:13">
      <c r="A850" s="18" t="s">
        <v>2516</v>
      </c>
      <c r="B850" s="18" t="s">
        <v>903</v>
      </c>
      <c r="C850" s="18" t="s">
        <v>3514</v>
      </c>
      <c r="D850" s="18" t="s">
        <v>2443</v>
      </c>
      <c r="E850" s="18" t="s">
        <v>3515</v>
      </c>
      <c r="F850" s="155" t="s">
        <v>2518</v>
      </c>
      <c r="G850" s="155" t="s">
        <v>2519</v>
      </c>
      <c r="H850" s="18" t="s">
        <v>3486</v>
      </c>
    </row>
    <row r="851" spans="1:13" s="64" customFormat="1">
      <c r="A851" s="64" t="s">
        <v>2464</v>
      </c>
      <c r="B851" s="64" t="s">
        <v>3507</v>
      </c>
      <c r="M851" s="168"/>
    </row>
    <row r="852" spans="1:13" s="64" customFormat="1">
      <c r="A852" s="64" t="s">
        <v>2437</v>
      </c>
      <c r="B852" s="64" t="s">
        <v>3516</v>
      </c>
      <c r="C852" s="64" t="s">
        <v>2522</v>
      </c>
      <c r="D852" s="64" t="s">
        <v>2443</v>
      </c>
      <c r="E852" s="64" t="s">
        <v>3508</v>
      </c>
      <c r="M852" s="168"/>
    </row>
    <row r="853" spans="1:13">
      <c r="A853" s="18" t="s">
        <v>2523</v>
      </c>
      <c r="B853" s="18" t="s">
        <v>904</v>
      </c>
      <c r="C853" s="18" t="s">
        <v>3517</v>
      </c>
      <c r="D853" s="18" t="s">
        <v>2443</v>
      </c>
      <c r="M853" s="169"/>
    </row>
    <row r="854" spans="1:13">
      <c r="A854" s="170" t="s">
        <v>2525</v>
      </c>
      <c r="B854" s="18" t="s">
        <v>905</v>
      </c>
      <c r="C854" s="18" t="s">
        <v>3518</v>
      </c>
      <c r="D854" s="18" t="s">
        <v>2443</v>
      </c>
      <c r="E854" s="18" t="s">
        <v>3519</v>
      </c>
    </row>
    <row r="855" spans="1:13">
      <c r="A855" s="170" t="s">
        <v>2441</v>
      </c>
      <c r="B855" s="18" t="s">
        <v>906</v>
      </c>
      <c r="C855" s="18" t="s">
        <v>3520</v>
      </c>
      <c r="D855" s="18" t="s">
        <v>2443</v>
      </c>
      <c r="E855" s="18" t="s">
        <v>3521</v>
      </c>
    </row>
    <row r="856" spans="1:13">
      <c r="A856" s="18" t="s">
        <v>2516</v>
      </c>
      <c r="B856" s="18" t="s">
        <v>907</v>
      </c>
      <c r="C856" s="18" t="s">
        <v>3522</v>
      </c>
      <c r="D856" s="18" t="s">
        <v>2443</v>
      </c>
      <c r="F856" s="18" t="s">
        <v>2531</v>
      </c>
      <c r="G856" s="18" t="s">
        <v>2532</v>
      </c>
      <c r="H856" s="18" t="s">
        <v>2533</v>
      </c>
      <c r="M856" s="169"/>
    </row>
    <row r="857" spans="1:13">
      <c r="A857" s="18" t="s">
        <v>2516</v>
      </c>
      <c r="B857" s="18" t="s">
        <v>908</v>
      </c>
      <c r="C857" s="18" t="s">
        <v>3523</v>
      </c>
      <c r="D857" s="18" t="s">
        <v>2443</v>
      </c>
      <c r="F857" s="18" t="s">
        <v>2531</v>
      </c>
      <c r="G857" s="18" t="s">
        <v>2532</v>
      </c>
      <c r="H857" s="18" t="s">
        <v>2533</v>
      </c>
      <c r="M857" s="169"/>
    </row>
    <row r="858" spans="1:13" ht="16.350000000000001" customHeight="1">
      <c r="A858" s="18" t="s">
        <v>2468</v>
      </c>
      <c r="B858" s="18" t="s">
        <v>909</v>
      </c>
      <c r="D858" s="18" t="s">
        <v>2436</v>
      </c>
      <c r="M858" s="169" t="s">
        <v>3524</v>
      </c>
    </row>
    <row r="859" spans="1:13" s="157" customFormat="1">
      <c r="A859" s="157" t="s">
        <v>2516</v>
      </c>
      <c r="B859" s="157" t="s">
        <v>910</v>
      </c>
      <c r="C859" s="157" t="s">
        <v>3525</v>
      </c>
      <c r="D859" s="157" t="s">
        <v>2443</v>
      </c>
    </row>
    <row r="860" spans="1:13" s="157" customFormat="1">
      <c r="A860" s="157" t="s">
        <v>2516</v>
      </c>
      <c r="B860" s="157" t="s">
        <v>911</v>
      </c>
      <c r="C860" s="157" t="s">
        <v>3526</v>
      </c>
      <c r="D860" s="157" t="s">
        <v>2443</v>
      </c>
    </row>
    <row r="861" spans="1:13" s="64" customFormat="1">
      <c r="A861" s="64" t="s">
        <v>2464</v>
      </c>
      <c r="B861" s="64" t="s">
        <v>3516</v>
      </c>
      <c r="M861" s="168"/>
    </row>
    <row r="862" spans="1:13" s="167" customFormat="1">
      <c r="A862" s="167" t="s">
        <v>2464</v>
      </c>
      <c r="B862" s="167" t="s">
        <v>3502</v>
      </c>
    </row>
    <row r="863" spans="1:13" s="167" customFormat="1">
      <c r="A863" s="167" t="s">
        <v>2437</v>
      </c>
      <c r="B863" s="167" t="s">
        <v>3527</v>
      </c>
      <c r="C863" s="167" t="s">
        <v>3528</v>
      </c>
      <c r="D863" s="167" t="s">
        <v>2443</v>
      </c>
      <c r="E863" s="167" t="s">
        <v>3529</v>
      </c>
    </row>
    <row r="864" spans="1:13">
      <c r="A864" s="18" t="s">
        <v>2434</v>
      </c>
      <c r="B864" s="18" t="s">
        <v>912</v>
      </c>
      <c r="C864" s="18" t="s">
        <v>3530</v>
      </c>
      <c r="D864" s="18" t="s">
        <v>2436</v>
      </c>
    </row>
    <row r="865" spans="1:13">
      <c r="A865" s="18" t="s">
        <v>2511</v>
      </c>
      <c r="B865" s="18" t="s">
        <v>913</v>
      </c>
      <c r="C865" s="18" t="s">
        <v>3531</v>
      </c>
      <c r="D865" s="18" t="s">
        <v>2443</v>
      </c>
    </row>
    <row r="866" spans="1:13" s="64" customFormat="1">
      <c r="A866" s="64" t="s">
        <v>2437</v>
      </c>
      <c r="B866" s="64" t="s">
        <v>3532</v>
      </c>
      <c r="C866" s="64" t="s">
        <v>2514</v>
      </c>
      <c r="D866" s="64" t="s">
        <v>2443</v>
      </c>
      <c r="E866" s="64" t="s">
        <v>3533</v>
      </c>
    </row>
    <row r="867" spans="1:13">
      <c r="A867" s="18" t="s">
        <v>3534</v>
      </c>
      <c r="B867" s="18" t="s">
        <v>914</v>
      </c>
      <c r="C867" s="18" t="s">
        <v>3535</v>
      </c>
      <c r="D867" s="18" t="s">
        <v>2443</v>
      </c>
    </row>
    <row r="868" spans="1:13">
      <c r="A868" s="18" t="s">
        <v>2516</v>
      </c>
      <c r="B868" s="18" t="s">
        <v>918</v>
      </c>
      <c r="C868" s="18" t="s">
        <v>3536</v>
      </c>
      <c r="D868" s="18" t="s">
        <v>2443</v>
      </c>
      <c r="E868" s="18" t="s">
        <v>3537</v>
      </c>
      <c r="F868" s="155" t="s">
        <v>2518</v>
      </c>
      <c r="G868" s="155" t="s">
        <v>2519</v>
      </c>
      <c r="H868" s="18" t="s">
        <v>3486</v>
      </c>
    </row>
    <row r="869" spans="1:13">
      <c r="A869" s="18" t="s">
        <v>2516</v>
      </c>
      <c r="B869" s="18" t="s">
        <v>919</v>
      </c>
      <c r="C869" s="18" t="s">
        <v>3538</v>
      </c>
      <c r="D869" s="18" t="s">
        <v>2443</v>
      </c>
      <c r="E869" s="18" t="s">
        <v>3539</v>
      </c>
      <c r="F869" s="155" t="s">
        <v>2518</v>
      </c>
      <c r="G869" s="155" t="s">
        <v>2519</v>
      </c>
      <c r="H869" s="18" t="s">
        <v>3486</v>
      </c>
    </row>
    <row r="870" spans="1:13">
      <c r="A870" s="18" t="s">
        <v>2516</v>
      </c>
      <c r="B870" s="18" t="s">
        <v>920</v>
      </c>
      <c r="C870" s="18" t="s">
        <v>3540</v>
      </c>
      <c r="D870" s="18" t="s">
        <v>2443</v>
      </c>
      <c r="E870" s="18" t="s">
        <v>3541</v>
      </c>
      <c r="F870" s="155" t="s">
        <v>2518</v>
      </c>
      <c r="G870" s="155" t="s">
        <v>2519</v>
      </c>
      <c r="H870" s="18" t="s">
        <v>3486</v>
      </c>
    </row>
    <row r="871" spans="1:13" s="64" customFormat="1">
      <c r="A871" s="64" t="s">
        <v>2464</v>
      </c>
      <c r="B871" s="64" t="s">
        <v>3532</v>
      </c>
      <c r="M871" s="168"/>
    </row>
    <row r="872" spans="1:13" s="64" customFormat="1">
      <c r="A872" s="64" t="s">
        <v>2437</v>
      </c>
      <c r="B872" s="64" t="s">
        <v>3542</v>
      </c>
      <c r="C872" s="64" t="s">
        <v>2522</v>
      </c>
      <c r="D872" s="64" t="s">
        <v>2443</v>
      </c>
      <c r="E872" s="64" t="s">
        <v>3533</v>
      </c>
      <c r="M872" s="168"/>
    </row>
    <row r="873" spans="1:13">
      <c r="A873" s="18" t="s">
        <v>2523</v>
      </c>
      <c r="B873" s="18" t="s">
        <v>921</v>
      </c>
      <c r="C873" s="18" t="s">
        <v>3543</v>
      </c>
      <c r="D873" s="18" t="s">
        <v>2443</v>
      </c>
      <c r="M873" s="169"/>
    </row>
    <row r="874" spans="1:13">
      <c r="A874" s="170" t="s">
        <v>2525</v>
      </c>
      <c r="B874" s="18" t="s">
        <v>922</v>
      </c>
      <c r="C874" s="18" t="s">
        <v>3544</v>
      </c>
      <c r="D874" s="18" t="s">
        <v>2443</v>
      </c>
      <c r="E874" s="18" t="s">
        <v>3545</v>
      </c>
    </row>
    <row r="875" spans="1:13">
      <c r="A875" s="170" t="s">
        <v>2441</v>
      </c>
      <c r="B875" s="18" t="s">
        <v>923</v>
      </c>
      <c r="C875" s="18" t="s">
        <v>3546</v>
      </c>
      <c r="D875" s="18" t="s">
        <v>2443</v>
      </c>
      <c r="E875" s="18" t="s">
        <v>3547</v>
      </c>
    </row>
    <row r="876" spans="1:13">
      <c r="A876" s="18" t="s">
        <v>2516</v>
      </c>
      <c r="B876" s="18" t="s">
        <v>924</v>
      </c>
      <c r="C876" s="18" t="s">
        <v>3548</v>
      </c>
      <c r="D876" s="18" t="s">
        <v>2443</v>
      </c>
      <c r="F876" s="18" t="s">
        <v>2531</v>
      </c>
      <c r="G876" s="18" t="s">
        <v>2532</v>
      </c>
      <c r="H876" s="18" t="s">
        <v>2533</v>
      </c>
      <c r="M876" s="169"/>
    </row>
    <row r="877" spans="1:13">
      <c r="A877" s="18" t="s">
        <v>2516</v>
      </c>
      <c r="B877" s="18" t="s">
        <v>925</v>
      </c>
      <c r="C877" s="18" t="s">
        <v>3549</v>
      </c>
      <c r="D877" s="18" t="s">
        <v>2443</v>
      </c>
      <c r="F877" s="18" t="s">
        <v>2531</v>
      </c>
      <c r="G877" s="18" t="s">
        <v>2532</v>
      </c>
      <c r="H877" s="18" t="s">
        <v>2533</v>
      </c>
      <c r="M877" s="169"/>
    </row>
    <row r="878" spans="1:13" ht="16.350000000000001" customHeight="1">
      <c r="A878" s="18" t="s">
        <v>2468</v>
      </c>
      <c r="B878" s="18" t="s">
        <v>926</v>
      </c>
      <c r="D878" s="18" t="s">
        <v>2436</v>
      </c>
      <c r="M878" s="169" t="s">
        <v>3550</v>
      </c>
    </row>
    <row r="879" spans="1:13" s="157" customFormat="1">
      <c r="A879" s="157" t="s">
        <v>2516</v>
      </c>
      <c r="B879" s="157" t="s">
        <v>927</v>
      </c>
      <c r="C879" s="157" t="s">
        <v>3551</v>
      </c>
      <c r="D879" s="157" t="s">
        <v>2443</v>
      </c>
    </row>
    <row r="880" spans="1:13" s="157" customFormat="1">
      <c r="A880" s="157" t="s">
        <v>2516</v>
      </c>
      <c r="B880" s="157" t="s">
        <v>928</v>
      </c>
      <c r="C880" s="157" t="s">
        <v>3552</v>
      </c>
      <c r="D880" s="157" t="s">
        <v>2443</v>
      </c>
    </row>
    <row r="881" spans="1:13" s="64" customFormat="1">
      <c r="A881" s="64" t="s">
        <v>2464</v>
      </c>
      <c r="B881" s="64" t="s">
        <v>3542</v>
      </c>
      <c r="M881" s="168"/>
    </row>
    <row r="882" spans="1:13" s="167" customFormat="1">
      <c r="A882" s="167" t="s">
        <v>2464</v>
      </c>
      <c r="B882" s="167" t="s">
        <v>3527</v>
      </c>
    </row>
    <row r="883" spans="1:13" s="167" customFormat="1">
      <c r="A883" s="167" t="s">
        <v>2437</v>
      </c>
      <c r="B883" s="167" t="s">
        <v>3553</v>
      </c>
      <c r="C883" s="167" t="s">
        <v>3554</v>
      </c>
      <c r="D883" s="167" t="s">
        <v>2443</v>
      </c>
      <c r="E883" s="167" t="s">
        <v>3555</v>
      </c>
    </row>
    <row r="884" spans="1:13">
      <c r="A884" s="18" t="s">
        <v>2434</v>
      </c>
      <c r="B884" s="18" t="s">
        <v>929</v>
      </c>
      <c r="C884" s="18" t="s">
        <v>3556</v>
      </c>
      <c r="D884" s="18" t="s">
        <v>2436</v>
      </c>
    </row>
    <row r="885" spans="1:13">
      <c r="A885" s="18" t="s">
        <v>2511</v>
      </c>
      <c r="B885" s="18" t="s">
        <v>930</v>
      </c>
      <c r="C885" s="18" t="s">
        <v>3557</v>
      </c>
      <c r="D885" s="18" t="s">
        <v>2443</v>
      </c>
    </row>
    <row r="886" spans="1:13" s="64" customFormat="1">
      <c r="A886" s="64" t="s">
        <v>2437</v>
      </c>
      <c r="B886" s="64" t="s">
        <v>3558</v>
      </c>
      <c r="C886" s="64" t="s">
        <v>2514</v>
      </c>
      <c r="D886" s="64" t="s">
        <v>2443</v>
      </c>
      <c r="E886" s="64" t="s">
        <v>3559</v>
      </c>
    </row>
    <row r="887" spans="1:13">
      <c r="A887" s="18" t="s">
        <v>3560</v>
      </c>
      <c r="B887" s="18" t="s">
        <v>931</v>
      </c>
      <c r="C887" s="18" t="s">
        <v>3561</v>
      </c>
      <c r="D887" s="18" t="s">
        <v>2443</v>
      </c>
    </row>
    <row r="888" spans="1:13">
      <c r="A888" s="18" t="s">
        <v>2516</v>
      </c>
      <c r="B888" s="18" t="s">
        <v>935</v>
      </c>
      <c r="C888" s="18" t="s">
        <v>3562</v>
      </c>
      <c r="D888" s="18" t="s">
        <v>2443</v>
      </c>
      <c r="E888" s="18" t="s">
        <v>3563</v>
      </c>
      <c r="F888" s="155" t="s">
        <v>2518</v>
      </c>
      <c r="G888" s="155" t="s">
        <v>2519</v>
      </c>
      <c r="H888" s="18" t="s">
        <v>3486</v>
      </c>
    </row>
    <row r="889" spans="1:13">
      <c r="A889" s="18" t="s">
        <v>2516</v>
      </c>
      <c r="B889" s="18" t="s">
        <v>936</v>
      </c>
      <c r="C889" s="18" t="s">
        <v>3564</v>
      </c>
      <c r="D889" s="18" t="s">
        <v>2443</v>
      </c>
      <c r="E889" s="18" t="s">
        <v>3565</v>
      </c>
      <c r="F889" s="155" t="s">
        <v>2518</v>
      </c>
      <c r="G889" s="155" t="s">
        <v>2519</v>
      </c>
      <c r="H889" s="18" t="s">
        <v>3486</v>
      </c>
    </row>
    <row r="890" spans="1:13">
      <c r="A890" s="18" t="s">
        <v>2516</v>
      </c>
      <c r="B890" s="18" t="s">
        <v>937</v>
      </c>
      <c r="C890" s="18" t="s">
        <v>3566</v>
      </c>
      <c r="D890" s="18" t="s">
        <v>2443</v>
      </c>
      <c r="E890" s="18" t="s">
        <v>3567</v>
      </c>
      <c r="F890" s="155" t="s">
        <v>2518</v>
      </c>
      <c r="G890" s="155" t="s">
        <v>2519</v>
      </c>
      <c r="H890" s="18" t="s">
        <v>3486</v>
      </c>
    </row>
    <row r="891" spans="1:13" s="64" customFormat="1">
      <c r="A891" s="64" t="s">
        <v>2464</v>
      </c>
      <c r="B891" s="64" t="s">
        <v>3558</v>
      </c>
      <c r="M891" s="168"/>
    </row>
    <row r="892" spans="1:13" s="64" customFormat="1">
      <c r="A892" s="64" t="s">
        <v>2437</v>
      </c>
      <c r="B892" s="64" t="s">
        <v>3568</v>
      </c>
      <c r="C892" s="64" t="s">
        <v>2522</v>
      </c>
      <c r="D892" s="64" t="s">
        <v>2443</v>
      </c>
      <c r="E892" s="64" t="s">
        <v>3559</v>
      </c>
      <c r="M892" s="168"/>
    </row>
    <row r="893" spans="1:13">
      <c r="A893" s="18" t="s">
        <v>2523</v>
      </c>
      <c r="B893" s="18" t="s">
        <v>938</v>
      </c>
      <c r="C893" s="18" t="s">
        <v>3569</v>
      </c>
      <c r="D893" s="18" t="s">
        <v>2443</v>
      </c>
      <c r="M893" s="169"/>
    </row>
    <row r="894" spans="1:13">
      <c r="A894" s="170" t="s">
        <v>2525</v>
      </c>
      <c r="B894" s="18" t="s">
        <v>939</v>
      </c>
      <c r="C894" s="18" t="s">
        <v>3570</v>
      </c>
      <c r="D894" s="18" t="s">
        <v>2443</v>
      </c>
      <c r="E894" s="18" t="s">
        <v>3571</v>
      </c>
    </row>
    <row r="895" spans="1:13">
      <c r="A895" s="170" t="s">
        <v>2441</v>
      </c>
      <c r="B895" s="18" t="s">
        <v>940</v>
      </c>
      <c r="C895" s="18" t="s">
        <v>3572</v>
      </c>
      <c r="D895" s="18" t="s">
        <v>2443</v>
      </c>
      <c r="E895" s="18" t="s">
        <v>3573</v>
      </c>
    </row>
    <row r="896" spans="1:13">
      <c r="A896" s="18" t="s">
        <v>2516</v>
      </c>
      <c r="B896" s="18" t="s">
        <v>941</v>
      </c>
      <c r="C896" s="18" t="s">
        <v>3574</v>
      </c>
      <c r="D896" s="18" t="s">
        <v>2443</v>
      </c>
      <c r="F896" s="18" t="s">
        <v>2531</v>
      </c>
      <c r="G896" s="18" t="s">
        <v>2532</v>
      </c>
      <c r="H896" s="18" t="s">
        <v>2533</v>
      </c>
      <c r="M896" s="169"/>
    </row>
    <row r="897" spans="1:13">
      <c r="A897" s="18" t="s">
        <v>2516</v>
      </c>
      <c r="B897" s="18" t="s">
        <v>942</v>
      </c>
      <c r="C897" s="18" t="s">
        <v>3575</v>
      </c>
      <c r="D897" s="18" t="s">
        <v>2443</v>
      </c>
      <c r="F897" s="18" t="s">
        <v>2531</v>
      </c>
      <c r="G897" s="18" t="s">
        <v>2532</v>
      </c>
      <c r="H897" s="18" t="s">
        <v>2533</v>
      </c>
      <c r="M897" s="169"/>
    </row>
    <row r="898" spans="1:13" ht="16.350000000000001" customHeight="1">
      <c r="A898" s="18" t="s">
        <v>2468</v>
      </c>
      <c r="B898" s="18" t="s">
        <v>943</v>
      </c>
      <c r="D898" s="18" t="s">
        <v>2436</v>
      </c>
      <c r="M898" s="169" t="s">
        <v>3576</v>
      </c>
    </row>
    <row r="899" spans="1:13" s="157" customFormat="1">
      <c r="A899" s="157" t="s">
        <v>2516</v>
      </c>
      <c r="B899" s="157" t="s">
        <v>944</v>
      </c>
      <c r="C899" s="157" t="s">
        <v>3577</v>
      </c>
      <c r="D899" s="157" t="s">
        <v>2443</v>
      </c>
    </row>
    <row r="900" spans="1:13" s="157" customFormat="1">
      <c r="A900" s="157" t="s">
        <v>2516</v>
      </c>
      <c r="B900" s="157" t="s">
        <v>945</v>
      </c>
      <c r="C900" s="157" t="s">
        <v>3578</v>
      </c>
      <c r="D900" s="157" t="s">
        <v>2443</v>
      </c>
    </row>
    <row r="901" spans="1:13" s="64" customFormat="1">
      <c r="A901" s="64" t="s">
        <v>2464</v>
      </c>
      <c r="B901" s="64" t="s">
        <v>3568</v>
      </c>
      <c r="M901" s="168"/>
    </row>
    <row r="902" spans="1:13" s="167" customFormat="1">
      <c r="A902" s="167" t="s">
        <v>2464</v>
      </c>
      <c r="B902" s="167" t="s">
        <v>3553</v>
      </c>
    </row>
    <row r="903" spans="1:13" s="167" customFormat="1">
      <c r="A903" s="167" t="s">
        <v>2437</v>
      </c>
      <c r="B903" s="167" t="s">
        <v>3579</v>
      </c>
      <c r="C903" s="167" t="s">
        <v>3580</v>
      </c>
      <c r="D903" s="167" t="s">
        <v>2443</v>
      </c>
      <c r="E903" s="167" t="s">
        <v>3581</v>
      </c>
    </row>
    <row r="904" spans="1:13">
      <c r="A904" s="18" t="s">
        <v>2434</v>
      </c>
      <c r="B904" s="18" t="s">
        <v>946</v>
      </c>
      <c r="C904" s="18" t="s">
        <v>3582</v>
      </c>
      <c r="D904" s="18" t="s">
        <v>2436</v>
      </c>
    </row>
    <row r="905" spans="1:13">
      <c r="A905" s="18" t="s">
        <v>2511</v>
      </c>
      <c r="B905" s="18" t="s">
        <v>947</v>
      </c>
      <c r="C905" s="18" t="s">
        <v>3583</v>
      </c>
      <c r="D905" s="18" t="s">
        <v>2443</v>
      </c>
    </row>
    <row r="906" spans="1:13" s="64" customFormat="1">
      <c r="A906" s="64" t="s">
        <v>2437</v>
      </c>
      <c r="B906" s="64" t="s">
        <v>3584</v>
      </c>
      <c r="C906" s="64" t="s">
        <v>2514</v>
      </c>
      <c r="D906" s="64" t="s">
        <v>2443</v>
      </c>
      <c r="E906" s="64" t="s">
        <v>3585</v>
      </c>
    </row>
    <row r="907" spans="1:13">
      <c r="A907" s="18" t="s">
        <v>3586</v>
      </c>
      <c r="B907" s="18" t="s">
        <v>948</v>
      </c>
      <c r="C907" s="18" t="s">
        <v>3587</v>
      </c>
      <c r="D907" s="18" t="s">
        <v>2443</v>
      </c>
    </row>
    <row r="908" spans="1:13">
      <c r="A908" s="18" t="s">
        <v>2516</v>
      </c>
      <c r="B908" s="18" t="s">
        <v>951</v>
      </c>
      <c r="C908" s="18" t="s">
        <v>3588</v>
      </c>
      <c r="D908" s="18" t="s">
        <v>2443</v>
      </c>
      <c r="E908" s="18" t="s">
        <v>3589</v>
      </c>
      <c r="F908" s="155" t="s">
        <v>2518</v>
      </c>
      <c r="G908" s="155" t="s">
        <v>2519</v>
      </c>
      <c r="H908" s="18" t="s">
        <v>3486</v>
      </c>
    </row>
    <row r="909" spans="1:13">
      <c r="A909" s="18" t="s">
        <v>2516</v>
      </c>
      <c r="B909" s="18" t="s">
        <v>952</v>
      </c>
      <c r="C909" s="18" t="s">
        <v>3590</v>
      </c>
      <c r="D909" s="18" t="s">
        <v>2443</v>
      </c>
      <c r="E909" s="18" t="s">
        <v>3591</v>
      </c>
      <c r="F909" s="155" t="s">
        <v>2518</v>
      </c>
      <c r="G909" s="155" t="s">
        <v>2519</v>
      </c>
      <c r="H909" s="18" t="s">
        <v>3486</v>
      </c>
    </row>
    <row r="910" spans="1:13" s="64" customFormat="1">
      <c r="A910" s="64" t="s">
        <v>2464</v>
      </c>
      <c r="B910" s="64" t="s">
        <v>3584</v>
      </c>
      <c r="M910" s="168"/>
    </row>
    <row r="911" spans="1:13" s="64" customFormat="1">
      <c r="A911" s="64" t="s">
        <v>2437</v>
      </c>
      <c r="B911" s="64" t="s">
        <v>3592</v>
      </c>
      <c r="C911" s="64" t="s">
        <v>2522</v>
      </c>
      <c r="D911" s="64" t="s">
        <v>2443</v>
      </c>
      <c r="E911" s="64" t="s">
        <v>3585</v>
      </c>
      <c r="M911" s="168"/>
    </row>
    <row r="912" spans="1:13">
      <c r="A912" s="18" t="s">
        <v>2523</v>
      </c>
      <c r="B912" s="18" t="s">
        <v>953</v>
      </c>
      <c r="C912" s="18" t="s">
        <v>3593</v>
      </c>
      <c r="D912" s="18" t="s">
        <v>2443</v>
      </c>
      <c r="M912" s="169"/>
    </row>
    <row r="913" spans="1:13">
      <c r="A913" s="170" t="s">
        <v>2525</v>
      </c>
      <c r="B913" s="18" t="s">
        <v>954</v>
      </c>
      <c r="C913" s="18" t="s">
        <v>3594</v>
      </c>
      <c r="D913" s="18" t="s">
        <v>2443</v>
      </c>
      <c r="E913" s="18" t="s">
        <v>3595</v>
      </c>
    </row>
    <row r="914" spans="1:13">
      <c r="A914" s="170" t="s">
        <v>2441</v>
      </c>
      <c r="B914" s="18" t="s">
        <v>955</v>
      </c>
      <c r="C914" s="18" t="s">
        <v>3596</v>
      </c>
      <c r="D914" s="18" t="s">
        <v>2443</v>
      </c>
      <c r="E914" s="18" t="s">
        <v>3597</v>
      </c>
    </row>
    <row r="915" spans="1:13">
      <c r="A915" s="18" t="s">
        <v>2516</v>
      </c>
      <c r="B915" s="18" t="s">
        <v>956</v>
      </c>
      <c r="C915" s="18" t="s">
        <v>3598</v>
      </c>
      <c r="D915" s="18" t="s">
        <v>2443</v>
      </c>
      <c r="F915" s="18" t="s">
        <v>2531</v>
      </c>
      <c r="G915" s="18" t="s">
        <v>2532</v>
      </c>
      <c r="H915" s="18" t="s">
        <v>2533</v>
      </c>
      <c r="M915" s="169"/>
    </row>
    <row r="916" spans="1:13">
      <c r="A916" s="18" t="s">
        <v>2516</v>
      </c>
      <c r="B916" s="18" t="s">
        <v>957</v>
      </c>
      <c r="C916" s="18" t="s">
        <v>3599</v>
      </c>
      <c r="D916" s="18" t="s">
        <v>2443</v>
      </c>
      <c r="F916" s="18" t="s">
        <v>2531</v>
      </c>
      <c r="G916" s="18" t="s">
        <v>2532</v>
      </c>
      <c r="H916" s="18" t="s">
        <v>2533</v>
      </c>
      <c r="M916" s="169"/>
    </row>
    <row r="917" spans="1:13" ht="16.350000000000001" customHeight="1">
      <c r="A917" s="18" t="s">
        <v>2468</v>
      </c>
      <c r="B917" s="18" t="s">
        <v>958</v>
      </c>
      <c r="D917" s="18" t="s">
        <v>2436</v>
      </c>
      <c r="M917" s="169" t="s">
        <v>3600</v>
      </c>
    </row>
    <row r="918" spans="1:13" s="157" customFormat="1">
      <c r="A918" s="157" t="s">
        <v>2516</v>
      </c>
      <c r="B918" s="157" t="s">
        <v>959</v>
      </c>
      <c r="C918" s="157" t="s">
        <v>3601</v>
      </c>
      <c r="D918" s="157" t="s">
        <v>2443</v>
      </c>
    </row>
    <row r="919" spans="1:13" s="157" customFormat="1">
      <c r="A919" s="157" t="s">
        <v>2516</v>
      </c>
      <c r="B919" s="157" t="s">
        <v>960</v>
      </c>
      <c r="C919" s="157" t="s">
        <v>3602</v>
      </c>
      <c r="D919" s="157" t="s">
        <v>2443</v>
      </c>
    </row>
    <row r="920" spans="1:13" s="64" customFormat="1">
      <c r="A920" s="64" t="s">
        <v>2464</v>
      </c>
      <c r="B920" s="64" t="s">
        <v>3592</v>
      </c>
      <c r="M920" s="168"/>
    </row>
    <row r="921" spans="1:13" s="167" customFormat="1">
      <c r="A921" s="167" t="s">
        <v>2464</v>
      </c>
      <c r="B921" s="167" t="s">
        <v>3579</v>
      </c>
    </row>
    <row r="922" spans="1:13" s="167" customFormat="1">
      <c r="A922" s="167" t="s">
        <v>2437</v>
      </c>
      <c r="B922" s="167" t="s">
        <v>3603</v>
      </c>
      <c r="C922" s="167" t="s">
        <v>3604</v>
      </c>
      <c r="D922" s="167" t="s">
        <v>2443</v>
      </c>
      <c r="E922" s="167" t="s">
        <v>3605</v>
      </c>
    </row>
    <row r="923" spans="1:13">
      <c r="A923" s="18" t="s">
        <v>2434</v>
      </c>
      <c r="B923" s="18" t="s">
        <v>961</v>
      </c>
      <c r="C923" s="18" t="s">
        <v>3606</v>
      </c>
      <c r="D923" s="18" t="s">
        <v>2436</v>
      </c>
    </row>
    <row r="924" spans="1:13" s="174" customFormat="1">
      <c r="A924" s="174" t="s">
        <v>2511</v>
      </c>
      <c r="B924" s="174" t="s">
        <v>962</v>
      </c>
      <c r="C924" s="174" t="s">
        <v>3607</v>
      </c>
      <c r="D924" s="174" t="s">
        <v>2443</v>
      </c>
    </row>
    <row r="925" spans="1:13" s="64" customFormat="1">
      <c r="A925" s="64" t="s">
        <v>2437</v>
      </c>
      <c r="B925" s="64" t="s">
        <v>3608</v>
      </c>
      <c r="C925" s="64" t="s">
        <v>2514</v>
      </c>
      <c r="D925" s="64" t="s">
        <v>2443</v>
      </c>
      <c r="E925" s="64" t="s">
        <v>3609</v>
      </c>
    </row>
    <row r="926" spans="1:13">
      <c r="A926" s="18" t="s">
        <v>3610</v>
      </c>
      <c r="B926" s="18" t="s">
        <v>963</v>
      </c>
      <c r="C926" s="18" t="s">
        <v>3611</v>
      </c>
      <c r="D926" s="18" t="s">
        <v>2443</v>
      </c>
    </row>
    <row r="927" spans="1:13">
      <c r="A927" s="18" t="s">
        <v>2516</v>
      </c>
      <c r="B927" s="18" t="s">
        <v>966</v>
      </c>
      <c r="C927" s="18" t="s">
        <v>3612</v>
      </c>
      <c r="D927" s="18" t="s">
        <v>2443</v>
      </c>
      <c r="E927" s="18" t="s">
        <v>3613</v>
      </c>
      <c r="F927" s="155" t="s">
        <v>2518</v>
      </c>
      <c r="G927" s="155" t="s">
        <v>2519</v>
      </c>
      <c r="H927" s="18" t="s">
        <v>3486</v>
      </c>
    </row>
    <row r="928" spans="1:13">
      <c r="A928" s="18" t="s">
        <v>2516</v>
      </c>
      <c r="B928" s="18" t="s">
        <v>967</v>
      </c>
      <c r="C928" s="18" t="s">
        <v>3614</v>
      </c>
      <c r="D928" s="18" t="s">
        <v>2443</v>
      </c>
      <c r="E928" s="18" t="s">
        <v>3615</v>
      </c>
      <c r="F928" s="155" t="s">
        <v>2518</v>
      </c>
      <c r="G928" s="155" t="s">
        <v>2519</v>
      </c>
      <c r="H928" s="18" t="s">
        <v>3486</v>
      </c>
    </row>
    <row r="929" spans="1:13" s="64" customFormat="1">
      <c r="A929" s="64" t="s">
        <v>2464</v>
      </c>
      <c r="B929" s="64" t="s">
        <v>3608</v>
      </c>
      <c r="M929" s="168"/>
    </row>
    <row r="930" spans="1:13" s="64" customFormat="1">
      <c r="A930" s="64" t="s">
        <v>2437</v>
      </c>
      <c r="B930" s="64" t="s">
        <v>3616</v>
      </c>
      <c r="C930" s="64" t="s">
        <v>2522</v>
      </c>
      <c r="D930" s="64" t="s">
        <v>2443</v>
      </c>
      <c r="E930" s="64" t="s">
        <v>3609</v>
      </c>
      <c r="M930" s="168"/>
    </row>
    <row r="931" spans="1:13">
      <c r="A931" s="18" t="s">
        <v>2523</v>
      </c>
      <c r="B931" s="18" t="s">
        <v>968</v>
      </c>
      <c r="C931" s="18" t="s">
        <v>3617</v>
      </c>
      <c r="D931" s="18" t="s">
        <v>2443</v>
      </c>
      <c r="M931" s="169"/>
    </row>
    <row r="932" spans="1:13">
      <c r="A932" s="170" t="s">
        <v>2525</v>
      </c>
      <c r="B932" s="18" t="s">
        <v>969</v>
      </c>
      <c r="C932" s="18" t="s">
        <v>3618</v>
      </c>
      <c r="D932" s="18" t="s">
        <v>2443</v>
      </c>
      <c r="E932" s="18" t="s">
        <v>3619</v>
      </c>
    </row>
    <row r="933" spans="1:13">
      <c r="A933" s="170" t="s">
        <v>2441</v>
      </c>
      <c r="B933" s="18" t="s">
        <v>970</v>
      </c>
      <c r="C933" s="18" t="s">
        <v>3620</v>
      </c>
      <c r="D933" s="18" t="s">
        <v>2443</v>
      </c>
      <c r="E933" s="18" t="s">
        <v>3621</v>
      </c>
    </row>
    <row r="934" spans="1:13">
      <c r="A934" s="18" t="s">
        <v>2516</v>
      </c>
      <c r="B934" s="18" t="s">
        <v>971</v>
      </c>
      <c r="C934" s="18" t="s">
        <v>3622</v>
      </c>
      <c r="D934" s="18" t="s">
        <v>2443</v>
      </c>
      <c r="F934" s="18" t="s">
        <v>2531</v>
      </c>
      <c r="G934" s="18" t="s">
        <v>2532</v>
      </c>
      <c r="H934" s="18" t="s">
        <v>2533</v>
      </c>
      <c r="M934" s="169"/>
    </row>
    <row r="935" spans="1:13">
      <c r="A935" s="18" t="s">
        <v>2516</v>
      </c>
      <c r="B935" s="18" t="s">
        <v>972</v>
      </c>
      <c r="C935" s="18" t="s">
        <v>3623</v>
      </c>
      <c r="D935" s="18" t="s">
        <v>2443</v>
      </c>
      <c r="F935" s="18" t="s">
        <v>2531</v>
      </c>
      <c r="G935" s="18" t="s">
        <v>2532</v>
      </c>
      <c r="H935" s="18" t="s">
        <v>2533</v>
      </c>
      <c r="M935" s="169"/>
    </row>
    <row r="936" spans="1:13" ht="16.350000000000001" customHeight="1">
      <c r="A936" s="18" t="s">
        <v>2468</v>
      </c>
      <c r="B936" s="18" t="s">
        <v>973</v>
      </c>
      <c r="D936" s="18" t="s">
        <v>2436</v>
      </c>
      <c r="M936" s="169" t="s">
        <v>3624</v>
      </c>
    </row>
    <row r="937" spans="1:13" s="157" customFormat="1">
      <c r="A937" s="157" t="s">
        <v>2516</v>
      </c>
      <c r="B937" s="157" t="s">
        <v>974</v>
      </c>
      <c r="C937" s="157" t="s">
        <v>3625</v>
      </c>
      <c r="D937" s="157" t="s">
        <v>2443</v>
      </c>
    </row>
    <row r="938" spans="1:13" s="157" customFormat="1">
      <c r="A938" s="157" t="s">
        <v>2516</v>
      </c>
      <c r="B938" s="157" t="s">
        <v>975</v>
      </c>
      <c r="C938" s="157" t="s">
        <v>3626</v>
      </c>
      <c r="D938" s="157" t="s">
        <v>2443</v>
      </c>
    </row>
    <row r="939" spans="1:13" s="64" customFormat="1">
      <c r="A939" s="64" t="s">
        <v>2464</v>
      </c>
      <c r="B939" s="64" t="s">
        <v>3616</v>
      </c>
      <c r="M939" s="168"/>
    </row>
    <row r="940" spans="1:13" s="167" customFormat="1">
      <c r="A940" s="167" t="s">
        <v>2464</v>
      </c>
      <c r="B940" s="167" t="s">
        <v>3603</v>
      </c>
    </row>
    <row r="941" spans="1:13" s="167" customFormat="1">
      <c r="A941" s="167" t="s">
        <v>2437</v>
      </c>
      <c r="B941" s="167" t="s">
        <v>3627</v>
      </c>
      <c r="C941" s="167" t="s">
        <v>3628</v>
      </c>
      <c r="D941" s="167" t="s">
        <v>2443</v>
      </c>
      <c r="E941" s="167" t="s">
        <v>3629</v>
      </c>
    </row>
    <row r="942" spans="1:13">
      <c r="A942" s="18" t="s">
        <v>2434</v>
      </c>
      <c r="B942" s="18" t="s">
        <v>976</v>
      </c>
      <c r="C942" s="18" t="s">
        <v>3630</v>
      </c>
      <c r="D942" s="18" t="s">
        <v>2436</v>
      </c>
    </row>
    <row r="943" spans="1:13">
      <c r="A943" s="18" t="s">
        <v>2511</v>
      </c>
      <c r="B943" s="18" t="s">
        <v>977</v>
      </c>
      <c r="C943" s="18" t="s">
        <v>3631</v>
      </c>
      <c r="D943" s="18" t="s">
        <v>2443</v>
      </c>
    </row>
    <row r="944" spans="1:13" s="64" customFormat="1">
      <c r="A944" s="64" t="s">
        <v>2437</v>
      </c>
      <c r="B944" s="64" t="s">
        <v>3632</v>
      </c>
      <c r="C944" s="64" t="s">
        <v>2514</v>
      </c>
      <c r="D944" s="64" t="s">
        <v>2443</v>
      </c>
      <c r="E944" s="64" t="s">
        <v>3633</v>
      </c>
    </row>
    <row r="945" spans="1:13">
      <c r="A945" s="18" t="s">
        <v>2516</v>
      </c>
      <c r="B945" s="18" t="s">
        <v>978</v>
      </c>
      <c r="C945" s="18" t="s">
        <v>3634</v>
      </c>
      <c r="D945" s="18" t="s">
        <v>2443</v>
      </c>
      <c r="F945" s="155" t="s">
        <v>2518</v>
      </c>
      <c r="G945" s="155" t="s">
        <v>2519</v>
      </c>
      <c r="H945" s="18" t="s">
        <v>3486</v>
      </c>
    </row>
    <row r="946" spans="1:13" s="64" customFormat="1">
      <c r="A946" s="64" t="s">
        <v>2464</v>
      </c>
      <c r="B946" s="64" t="s">
        <v>3632</v>
      </c>
      <c r="M946" s="168"/>
    </row>
    <row r="947" spans="1:13" s="64" customFormat="1">
      <c r="A947" s="64" t="s">
        <v>2437</v>
      </c>
      <c r="B947" s="64" t="s">
        <v>3635</v>
      </c>
      <c r="C947" s="64" t="s">
        <v>2522</v>
      </c>
      <c r="D947" s="64" t="s">
        <v>2443</v>
      </c>
      <c r="E947" s="64" t="s">
        <v>3633</v>
      </c>
      <c r="M947" s="168"/>
    </row>
    <row r="948" spans="1:13">
      <c r="A948" s="18" t="s">
        <v>2523</v>
      </c>
      <c r="B948" s="18" t="s">
        <v>979</v>
      </c>
      <c r="C948" s="18" t="s">
        <v>3636</v>
      </c>
      <c r="D948" s="18" t="s">
        <v>2443</v>
      </c>
      <c r="M948" s="169"/>
    </row>
    <row r="949" spans="1:13">
      <c r="A949" s="170" t="s">
        <v>2525</v>
      </c>
      <c r="B949" s="18" t="s">
        <v>980</v>
      </c>
      <c r="C949" s="18" t="s">
        <v>3637</v>
      </c>
      <c r="D949" s="18" t="s">
        <v>2443</v>
      </c>
      <c r="E949" s="18" t="s">
        <v>3638</v>
      </c>
    </row>
    <row r="950" spans="1:13">
      <c r="A950" s="170" t="s">
        <v>2441</v>
      </c>
      <c r="B950" s="18" t="s">
        <v>981</v>
      </c>
      <c r="C950" s="18" t="s">
        <v>3639</v>
      </c>
      <c r="D950" s="18" t="s">
        <v>2443</v>
      </c>
      <c r="E950" s="18" t="s">
        <v>3469</v>
      </c>
    </row>
    <row r="951" spans="1:13">
      <c r="A951" s="18" t="s">
        <v>2516</v>
      </c>
      <c r="B951" s="18" t="s">
        <v>982</v>
      </c>
      <c r="C951" s="18" t="s">
        <v>3640</v>
      </c>
      <c r="D951" s="18" t="s">
        <v>2443</v>
      </c>
      <c r="F951" s="18" t="s">
        <v>2531</v>
      </c>
      <c r="G951" s="18" t="s">
        <v>2532</v>
      </c>
      <c r="H951" s="18" t="s">
        <v>2533</v>
      </c>
      <c r="M951" s="169"/>
    </row>
    <row r="952" spans="1:13">
      <c r="A952" s="18" t="s">
        <v>2516</v>
      </c>
      <c r="B952" s="18" t="s">
        <v>983</v>
      </c>
      <c r="C952" s="18" t="s">
        <v>3641</v>
      </c>
      <c r="D952" s="18" t="s">
        <v>2443</v>
      </c>
      <c r="F952" s="18" t="s">
        <v>2531</v>
      </c>
      <c r="G952" s="18" t="s">
        <v>2532</v>
      </c>
      <c r="H952" s="18" t="s">
        <v>2533</v>
      </c>
      <c r="M952" s="169"/>
    </row>
    <row r="953" spans="1:13" ht="16.350000000000001" customHeight="1">
      <c r="A953" s="18" t="s">
        <v>2468</v>
      </c>
      <c r="B953" s="18" t="s">
        <v>984</v>
      </c>
      <c r="D953" s="18" t="s">
        <v>2436</v>
      </c>
      <c r="M953" s="169" t="s">
        <v>3642</v>
      </c>
    </row>
    <row r="954" spans="1:13" s="157" customFormat="1">
      <c r="A954" s="157" t="s">
        <v>2516</v>
      </c>
      <c r="B954" s="157" t="s">
        <v>985</v>
      </c>
      <c r="C954" s="157" t="s">
        <v>3643</v>
      </c>
      <c r="D954" s="157" t="s">
        <v>2443</v>
      </c>
    </row>
    <row r="955" spans="1:13" s="157" customFormat="1">
      <c r="A955" s="157" t="s">
        <v>2516</v>
      </c>
      <c r="B955" s="157" t="s">
        <v>986</v>
      </c>
      <c r="C955" s="157" t="s">
        <v>3644</v>
      </c>
      <c r="D955" s="157" t="s">
        <v>2443</v>
      </c>
    </row>
    <row r="956" spans="1:13" s="64" customFormat="1">
      <c r="A956" s="64" t="s">
        <v>2464</v>
      </c>
      <c r="B956" s="64" t="s">
        <v>3635</v>
      </c>
      <c r="M956" s="168"/>
    </row>
    <row r="957" spans="1:13" s="167" customFormat="1">
      <c r="A957" s="167" t="s">
        <v>2464</v>
      </c>
      <c r="B957" s="167" t="s">
        <v>3627</v>
      </c>
    </row>
    <row r="958" spans="1:13" s="167" customFormat="1">
      <c r="A958" s="167" t="s">
        <v>2437</v>
      </c>
      <c r="B958" s="167" t="s">
        <v>3645</v>
      </c>
      <c r="C958" s="167" t="s">
        <v>3646</v>
      </c>
      <c r="D958" s="167" t="s">
        <v>2443</v>
      </c>
      <c r="E958" s="167" t="s">
        <v>3647</v>
      </c>
    </row>
    <row r="959" spans="1:13">
      <c r="A959" s="18" t="s">
        <v>2434</v>
      </c>
      <c r="B959" s="18" t="s">
        <v>987</v>
      </c>
      <c r="C959" s="18" t="s">
        <v>3648</v>
      </c>
      <c r="D959" s="18" t="s">
        <v>2436</v>
      </c>
    </row>
    <row r="960" spans="1:13">
      <c r="A960" s="18" t="s">
        <v>2511</v>
      </c>
      <c r="B960" s="18" t="s">
        <v>988</v>
      </c>
      <c r="C960" s="18" t="s">
        <v>3649</v>
      </c>
      <c r="D960" s="18" t="s">
        <v>2443</v>
      </c>
    </row>
    <row r="961" spans="1:13" s="64" customFormat="1">
      <c r="A961" s="64" t="s">
        <v>2437</v>
      </c>
      <c r="B961" s="64" t="s">
        <v>3650</v>
      </c>
      <c r="C961" s="64" t="s">
        <v>2514</v>
      </c>
      <c r="D961" s="64" t="s">
        <v>2443</v>
      </c>
      <c r="E961" s="64" t="s">
        <v>3651</v>
      </c>
    </row>
    <row r="962" spans="1:13">
      <c r="A962" s="18" t="s">
        <v>3652</v>
      </c>
      <c r="B962" s="18" t="s">
        <v>989</v>
      </c>
      <c r="C962" s="18" t="s">
        <v>3653</v>
      </c>
      <c r="D962" s="18" t="s">
        <v>2443</v>
      </c>
    </row>
    <row r="963" spans="1:13">
      <c r="A963" s="18" t="s">
        <v>2516</v>
      </c>
      <c r="B963" s="18" t="s">
        <v>993</v>
      </c>
      <c r="C963" s="18" t="s">
        <v>3654</v>
      </c>
      <c r="D963" s="18" t="s">
        <v>2443</v>
      </c>
      <c r="E963" s="18" t="s">
        <v>3655</v>
      </c>
      <c r="F963" s="155" t="s">
        <v>2518</v>
      </c>
      <c r="G963" s="155" t="s">
        <v>2519</v>
      </c>
      <c r="H963" s="18" t="s">
        <v>2520</v>
      </c>
    </row>
    <row r="964" spans="1:13">
      <c r="A964" s="18" t="s">
        <v>2516</v>
      </c>
      <c r="B964" s="18" t="s">
        <v>994</v>
      </c>
      <c r="C964" s="18" t="s">
        <v>3656</v>
      </c>
      <c r="D964" s="18" t="s">
        <v>2443</v>
      </c>
      <c r="E964" s="18" t="s">
        <v>3657</v>
      </c>
      <c r="F964" s="155" t="s">
        <v>2518</v>
      </c>
      <c r="G964" s="155" t="s">
        <v>2519</v>
      </c>
      <c r="H964" s="18" t="s">
        <v>2520</v>
      </c>
    </row>
    <row r="965" spans="1:13">
      <c r="A965" s="18" t="s">
        <v>2516</v>
      </c>
      <c r="B965" s="18" t="s">
        <v>995</v>
      </c>
      <c r="C965" s="18" t="s">
        <v>3658</v>
      </c>
      <c r="D965" s="18" t="s">
        <v>2443</v>
      </c>
      <c r="E965" s="18" t="s">
        <v>3659</v>
      </c>
      <c r="F965" s="155" t="s">
        <v>2518</v>
      </c>
      <c r="G965" s="155" t="s">
        <v>2519</v>
      </c>
      <c r="H965" s="18" t="s">
        <v>2520</v>
      </c>
    </row>
    <row r="966" spans="1:13" s="64" customFormat="1">
      <c r="A966" s="64" t="s">
        <v>2464</v>
      </c>
      <c r="B966" s="64" t="s">
        <v>3650</v>
      </c>
      <c r="M966" s="168"/>
    </row>
    <row r="967" spans="1:13" s="64" customFormat="1">
      <c r="A967" s="64" t="s">
        <v>2437</v>
      </c>
      <c r="B967" s="64" t="s">
        <v>3660</v>
      </c>
      <c r="C967" s="64" t="s">
        <v>2522</v>
      </c>
      <c r="D967" s="64" t="s">
        <v>2443</v>
      </c>
      <c r="E967" s="64" t="s">
        <v>3651</v>
      </c>
      <c r="M967" s="168"/>
    </row>
    <row r="968" spans="1:13">
      <c r="A968" s="18" t="s">
        <v>2523</v>
      </c>
      <c r="B968" s="18" t="s">
        <v>996</v>
      </c>
      <c r="C968" s="18" t="s">
        <v>3661</v>
      </c>
      <c r="D968" s="18" t="s">
        <v>2443</v>
      </c>
      <c r="M968" s="169"/>
    </row>
    <row r="969" spans="1:13">
      <c r="A969" s="170" t="s">
        <v>2525</v>
      </c>
      <c r="B969" s="18" t="s">
        <v>997</v>
      </c>
      <c r="C969" s="18" t="s">
        <v>3662</v>
      </c>
      <c r="D969" s="18" t="s">
        <v>2443</v>
      </c>
      <c r="E969" s="18" t="s">
        <v>3663</v>
      </c>
    </row>
    <row r="970" spans="1:13">
      <c r="A970" s="170" t="s">
        <v>2441</v>
      </c>
      <c r="B970" s="18" t="s">
        <v>998</v>
      </c>
      <c r="C970" s="18" t="s">
        <v>3664</v>
      </c>
      <c r="D970" s="18" t="s">
        <v>2443</v>
      </c>
      <c r="E970" s="18" t="s">
        <v>3469</v>
      </c>
    </row>
    <row r="971" spans="1:13">
      <c r="A971" s="18" t="s">
        <v>2516</v>
      </c>
      <c r="B971" s="18" t="s">
        <v>999</v>
      </c>
      <c r="C971" s="18" t="s">
        <v>3665</v>
      </c>
      <c r="D971" s="18" t="s">
        <v>2443</v>
      </c>
      <c r="F971" s="18" t="s">
        <v>2531</v>
      </c>
      <c r="G971" s="18" t="s">
        <v>2532</v>
      </c>
      <c r="H971" s="18" t="s">
        <v>2533</v>
      </c>
      <c r="M971" s="169"/>
    </row>
    <row r="972" spans="1:13">
      <c r="A972" s="18" t="s">
        <v>2516</v>
      </c>
      <c r="B972" s="18" t="s">
        <v>1000</v>
      </c>
      <c r="C972" s="18" t="s">
        <v>3666</v>
      </c>
      <c r="D972" s="18" t="s">
        <v>2443</v>
      </c>
      <c r="F972" s="18" t="s">
        <v>2531</v>
      </c>
      <c r="G972" s="18" t="s">
        <v>2532</v>
      </c>
      <c r="H972" s="18" t="s">
        <v>2533</v>
      </c>
      <c r="M972" s="169"/>
    </row>
    <row r="973" spans="1:13" ht="16.350000000000001" customHeight="1">
      <c r="A973" s="18" t="s">
        <v>2468</v>
      </c>
      <c r="B973" s="18" t="s">
        <v>1001</v>
      </c>
      <c r="D973" s="18" t="s">
        <v>2436</v>
      </c>
      <c r="M973" s="169" t="s">
        <v>3667</v>
      </c>
    </row>
    <row r="974" spans="1:13" s="157" customFormat="1">
      <c r="A974" s="157" t="s">
        <v>2516</v>
      </c>
      <c r="B974" s="157" t="s">
        <v>1002</v>
      </c>
      <c r="C974" s="157" t="s">
        <v>3668</v>
      </c>
      <c r="D974" s="157" t="s">
        <v>2443</v>
      </c>
    </row>
    <row r="975" spans="1:13" s="157" customFormat="1">
      <c r="A975" s="157" t="s">
        <v>2516</v>
      </c>
      <c r="B975" s="157" t="s">
        <v>1003</v>
      </c>
      <c r="C975" s="157" t="s">
        <v>3669</v>
      </c>
      <c r="D975" s="157" t="s">
        <v>2443</v>
      </c>
    </row>
    <row r="976" spans="1:13" s="64" customFormat="1">
      <c r="A976" s="64" t="s">
        <v>2464</v>
      </c>
      <c r="B976" s="64" t="s">
        <v>3660</v>
      </c>
      <c r="M976" s="168"/>
    </row>
    <row r="977" spans="1:13" s="167" customFormat="1">
      <c r="A977" s="167" t="s">
        <v>2464</v>
      </c>
      <c r="B977" s="167" t="s">
        <v>3645</v>
      </c>
    </row>
    <row r="978" spans="1:13" s="167" customFormat="1">
      <c r="A978" s="167" t="s">
        <v>2437</v>
      </c>
      <c r="B978" s="167" t="s">
        <v>3670</v>
      </c>
      <c r="C978" s="167" t="s">
        <v>3671</v>
      </c>
      <c r="D978" s="167" t="s">
        <v>2443</v>
      </c>
      <c r="E978" s="167" t="s">
        <v>3672</v>
      </c>
    </row>
    <row r="979" spans="1:13">
      <c r="A979" s="18" t="s">
        <v>2434</v>
      </c>
      <c r="B979" s="18" t="s">
        <v>1004</v>
      </c>
      <c r="C979" s="18" t="s">
        <v>3673</v>
      </c>
      <c r="D979" s="18" t="s">
        <v>2436</v>
      </c>
    </row>
    <row r="980" spans="1:13">
      <c r="A980" s="18" t="s">
        <v>2511</v>
      </c>
      <c r="B980" s="18" t="s">
        <v>1005</v>
      </c>
      <c r="C980" s="18" t="s">
        <v>3674</v>
      </c>
      <c r="D980" s="18" t="s">
        <v>2443</v>
      </c>
    </row>
    <row r="981" spans="1:13" s="64" customFormat="1">
      <c r="A981" s="64" t="s">
        <v>2437</v>
      </c>
      <c r="B981" s="64" t="s">
        <v>3675</v>
      </c>
      <c r="C981" s="64" t="s">
        <v>2514</v>
      </c>
      <c r="D981" s="64" t="s">
        <v>2443</v>
      </c>
      <c r="E981" s="64" t="s">
        <v>3676</v>
      </c>
    </row>
    <row r="982" spans="1:13">
      <c r="A982" s="18" t="s">
        <v>3677</v>
      </c>
      <c r="B982" s="18" t="s">
        <v>1006</v>
      </c>
      <c r="C982" s="18" t="s">
        <v>3678</v>
      </c>
      <c r="D982" s="18" t="s">
        <v>2443</v>
      </c>
    </row>
    <row r="983" spans="1:13">
      <c r="A983" s="18" t="s">
        <v>2516</v>
      </c>
      <c r="B983" s="18" t="s">
        <v>1009</v>
      </c>
      <c r="C983" s="18" t="s">
        <v>3679</v>
      </c>
      <c r="D983" s="18" t="s">
        <v>2443</v>
      </c>
      <c r="E983" s="18" t="s">
        <v>3680</v>
      </c>
      <c r="F983" s="155" t="s">
        <v>2518</v>
      </c>
      <c r="G983" s="155" t="s">
        <v>2519</v>
      </c>
      <c r="H983" s="18" t="s">
        <v>2520</v>
      </c>
    </row>
    <row r="984" spans="1:13">
      <c r="A984" s="18" t="s">
        <v>2516</v>
      </c>
      <c r="B984" s="18" t="s">
        <v>1010</v>
      </c>
      <c r="C984" s="18" t="s">
        <v>3681</v>
      </c>
      <c r="D984" s="18" t="s">
        <v>2443</v>
      </c>
      <c r="E984" s="18" t="s">
        <v>3682</v>
      </c>
      <c r="F984" s="155" t="s">
        <v>2518</v>
      </c>
      <c r="G984" s="155" t="s">
        <v>2519</v>
      </c>
      <c r="H984" s="18" t="s">
        <v>2520</v>
      </c>
    </row>
    <row r="985" spans="1:13" s="64" customFormat="1">
      <c r="A985" s="64" t="s">
        <v>2464</v>
      </c>
      <c r="B985" s="64" t="s">
        <v>3675</v>
      </c>
      <c r="M985" s="168"/>
    </row>
    <row r="986" spans="1:13" s="64" customFormat="1">
      <c r="A986" s="64" t="s">
        <v>2437</v>
      </c>
      <c r="B986" s="64" t="s">
        <v>3683</v>
      </c>
      <c r="C986" s="64" t="s">
        <v>2522</v>
      </c>
      <c r="D986" s="64" t="s">
        <v>2443</v>
      </c>
      <c r="E986" s="64" t="s">
        <v>3676</v>
      </c>
      <c r="M986" s="168"/>
    </row>
    <row r="987" spans="1:13">
      <c r="A987" s="18" t="s">
        <v>2523</v>
      </c>
      <c r="B987" s="18" t="s">
        <v>1011</v>
      </c>
      <c r="C987" s="18" t="s">
        <v>3684</v>
      </c>
      <c r="D987" s="18" t="s">
        <v>2443</v>
      </c>
      <c r="M987" s="169"/>
    </row>
    <row r="988" spans="1:13">
      <c r="A988" s="170" t="s">
        <v>2525</v>
      </c>
      <c r="B988" s="18" t="s">
        <v>1012</v>
      </c>
      <c r="C988" s="18" t="s">
        <v>3685</v>
      </c>
      <c r="D988" s="18" t="s">
        <v>2443</v>
      </c>
      <c r="E988" s="18" t="s">
        <v>3686</v>
      </c>
    </row>
    <row r="989" spans="1:13">
      <c r="A989" s="170" t="s">
        <v>2441</v>
      </c>
      <c r="B989" s="18" t="s">
        <v>1013</v>
      </c>
      <c r="C989" s="18" t="s">
        <v>3687</v>
      </c>
      <c r="D989" s="18" t="s">
        <v>2443</v>
      </c>
      <c r="E989" s="18" t="s">
        <v>3688</v>
      </c>
    </row>
    <row r="990" spans="1:13">
      <c r="A990" s="18" t="s">
        <v>2516</v>
      </c>
      <c r="B990" s="18" t="s">
        <v>1014</v>
      </c>
      <c r="C990" s="18" t="s">
        <v>3689</v>
      </c>
      <c r="D990" s="18" t="s">
        <v>2443</v>
      </c>
      <c r="F990" s="18" t="s">
        <v>2531</v>
      </c>
      <c r="G990" s="18" t="s">
        <v>2532</v>
      </c>
      <c r="H990" s="18" t="s">
        <v>2533</v>
      </c>
      <c r="M990" s="169"/>
    </row>
    <row r="991" spans="1:13">
      <c r="A991" s="18" t="s">
        <v>2516</v>
      </c>
      <c r="B991" s="18" t="s">
        <v>1015</v>
      </c>
      <c r="C991" s="18" t="s">
        <v>3690</v>
      </c>
      <c r="D991" s="18" t="s">
        <v>2443</v>
      </c>
      <c r="F991" s="18" t="s">
        <v>2531</v>
      </c>
      <c r="G991" s="18" t="s">
        <v>2532</v>
      </c>
      <c r="H991" s="18" t="s">
        <v>2533</v>
      </c>
      <c r="M991" s="169"/>
    </row>
    <row r="992" spans="1:13" ht="16.350000000000001" customHeight="1">
      <c r="A992" s="18" t="s">
        <v>2468</v>
      </c>
      <c r="B992" s="18" t="s">
        <v>1016</v>
      </c>
      <c r="D992" s="18" t="s">
        <v>2436</v>
      </c>
      <c r="M992" s="169" t="s">
        <v>3691</v>
      </c>
    </row>
    <row r="993" spans="1:13" s="174" customFormat="1">
      <c r="A993" s="174" t="s">
        <v>2516</v>
      </c>
      <c r="B993" s="174" t="s">
        <v>1017</v>
      </c>
      <c r="C993" s="174" t="s">
        <v>3692</v>
      </c>
      <c r="D993" s="174" t="s">
        <v>2443</v>
      </c>
    </row>
    <row r="994" spans="1:13" s="157" customFormat="1">
      <c r="A994" s="157" t="s">
        <v>2516</v>
      </c>
      <c r="B994" s="157" t="s">
        <v>1018</v>
      </c>
      <c r="C994" s="157" t="s">
        <v>3693</v>
      </c>
      <c r="D994" s="157" t="s">
        <v>2443</v>
      </c>
    </row>
    <row r="995" spans="1:13" s="64" customFormat="1">
      <c r="A995" s="64" t="s">
        <v>2464</v>
      </c>
      <c r="B995" s="64" t="s">
        <v>3683</v>
      </c>
      <c r="M995" s="168"/>
    </row>
    <row r="996" spans="1:13" s="167" customFormat="1">
      <c r="A996" s="167" t="s">
        <v>2464</v>
      </c>
      <c r="B996" s="167" t="s">
        <v>3670</v>
      </c>
    </row>
    <row r="997" spans="1:13" s="167" customFormat="1">
      <c r="A997" s="167" t="s">
        <v>2437</v>
      </c>
      <c r="B997" s="167" t="s">
        <v>3694</v>
      </c>
      <c r="C997" s="167" t="s">
        <v>3695</v>
      </c>
      <c r="D997" s="167" t="s">
        <v>2443</v>
      </c>
      <c r="E997" s="167" t="s">
        <v>3696</v>
      </c>
    </row>
    <row r="998" spans="1:13">
      <c r="A998" s="18" t="s">
        <v>2434</v>
      </c>
      <c r="B998" s="18" t="s">
        <v>1019</v>
      </c>
      <c r="C998" s="18" t="s">
        <v>3697</v>
      </c>
      <c r="D998" s="18" t="s">
        <v>2436</v>
      </c>
    </row>
    <row r="999" spans="1:13">
      <c r="A999" s="18" t="s">
        <v>2511</v>
      </c>
      <c r="B999" s="18" t="s">
        <v>1020</v>
      </c>
      <c r="C999" s="18" t="s">
        <v>3698</v>
      </c>
      <c r="D999" s="18" t="s">
        <v>2443</v>
      </c>
    </row>
    <row r="1000" spans="1:13" s="64" customFormat="1">
      <c r="A1000" s="64" t="s">
        <v>2437</v>
      </c>
      <c r="B1000" s="64" t="s">
        <v>3699</v>
      </c>
      <c r="C1000" s="64" t="s">
        <v>2514</v>
      </c>
      <c r="D1000" s="64" t="s">
        <v>2443</v>
      </c>
      <c r="E1000" s="64" t="s">
        <v>3700</v>
      </c>
    </row>
    <row r="1001" spans="1:13">
      <c r="A1001" s="18" t="s">
        <v>2516</v>
      </c>
      <c r="B1001" s="18" t="s">
        <v>1021</v>
      </c>
      <c r="C1001" s="18" t="s">
        <v>3701</v>
      </c>
      <c r="D1001" s="18" t="s">
        <v>2443</v>
      </c>
      <c r="F1001" s="155" t="s">
        <v>2518</v>
      </c>
      <c r="G1001" s="155" t="s">
        <v>2519</v>
      </c>
      <c r="H1001" s="18" t="s">
        <v>2520</v>
      </c>
    </row>
    <row r="1002" spans="1:13" s="64" customFormat="1">
      <c r="A1002" s="64" t="s">
        <v>2464</v>
      </c>
      <c r="B1002" s="64" t="s">
        <v>3699</v>
      </c>
      <c r="M1002" s="168"/>
    </row>
    <row r="1003" spans="1:13" s="64" customFormat="1">
      <c r="A1003" s="64" t="s">
        <v>2437</v>
      </c>
      <c r="B1003" s="64" t="s">
        <v>3702</v>
      </c>
      <c r="C1003" s="64" t="s">
        <v>2522</v>
      </c>
      <c r="D1003" s="64" t="s">
        <v>2443</v>
      </c>
      <c r="E1003" s="64" t="s">
        <v>3700</v>
      </c>
      <c r="M1003" s="168"/>
    </row>
    <row r="1004" spans="1:13">
      <c r="A1004" s="18" t="s">
        <v>2523</v>
      </c>
      <c r="B1004" s="18" t="s">
        <v>1022</v>
      </c>
      <c r="C1004" s="18" t="s">
        <v>3703</v>
      </c>
      <c r="D1004" s="18" t="s">
        <v>2443</v>
      </c>
      <c r="M1004" s="169"/>
    </row>
    <row r="1005" spans="1:13">
      <c r="A1005" s="170" t="s">
        <v>2525</v>
      </c>
      <c r="B1005" s="18" t="s">
        <v>1023</v>
      </c>
      <c r="C1005" s="18" t="s">
        <v>3704</v>
      </c>
      <c r="D1005" s="18" t="s">
        <v>2443</v>
      </c>
      <c r="E1005" s="18" t="s">
        <v>3705</v>
      </c>
    </row>
    <row r="1006" spans="1:13">
      <c r="A1006" s="170" t="s">
        <v>2441</v>
      </c>
      <c r="B1006" s="18" t="s">
        <v>1024</v>
      </c>
      <c r="C1006" s="18" t="s">
        <v>3706</v>
      </c>
      <c r="D1006" s="18" t="s">
        <v>2443</v>
      </c>
      <c r="E1006" s="18" t="s">
        <v>3707</v>
      </c>
    </row>
    <row r="1007" spans="1:13">
      <c r="A1007" s="18" t="s">
        <v>2516</v>
      </c>
      <c r="B1007" s="18" t="s">
        <v>1025</v>
      </c>
      <c r="C1007" s="18" t="s">
        <v>3708</v>
      </c>
      <c r="D1007" s="18" t="s">
        <v>2443</v>
      </c>
      <c r="F1007" s="18" t="s">
        <v>2531</v>
      </c>
      <c r="G1007" s="18" t="s">
        <v>2532</v>
      </c>
      <c r="H1007" s="18" t="s">
        <v>2533</v>
      </c>
      <c r="M1007" s="169"/>
    </row>
    <row r="1008" spans="1:13">
      <c r="A1008" s="18" t="s">
        <v>2516</v>
      </c>
      <c r="B1008" s="18" t="s">
        <v>1026</v>
      </c>
      <c r="C1008" s="18" t="s">
        <v>3709</v>
      </c>
      <c r="D1008" s="18" t="s">
        <v>2443</v>
      </c>
      <c r="F1008" s="18" t="s">
        <v>2531</v>
      </c>
      <c r="G1008" s="18" t="s">
        <v>2532</v>
      </c>
      <c r="H1008" s="18" t="s">
        <v>2533</v>
      </c>
      <c r="M1008" s="169"/>
    </row>
    <row r="1009" spans="1:15" ht="16.350000000000001" customHeight="1">
      <c r="A1009" s="18" t="s">
        <v>2468</v>
      </c>
      <c r="B1009" s="18" t="s">
        <v>1027</v>
      </c>
      <c r="D1009" s="18" t="s">
        <v>2436</v>
      </c>
      <c r="M1009" s="169" t="s">
        <v>3710</v>
      </c>
    </row>
    <row r="1010" spans="1:15" s="157" customFormat="1">
      <c r="A1010" s="157" t="s">
        <v>2516</v>
      </c>
      <c r="B1010" s="157" t="s">
        <v>1028</v>
      </c>
      <c r="C1010" s="157" t="s">
        <v>3711</v>
      </c>
      <c r="D1010" s="157" t="s">
        <v>2443</v>
      </c>
    </row>
    <row r="1011" spans="1:15" s="157" customFormat="1">
      <c r="A1011" s="157" t="s">
        <v>2516</v>
      </c>
      <c r="B1011" s="157" t="s">
        <v>1029</v>
      </c>
      <c r="C1011" s="157" t="s">
        <v>3712</v>
      </c>
      <c r="D1011" s="157" t="s">
        <v>2443</v>
      </c>
    </row>
    <row r="1012" spans="1:15" s="64" customFormat="1">
      <c r="A1012" s="64" t="s">
        <v>2464</v>
      </c>
      <c r="B1012" s="64" t="s">
        <v>3702</v>
      </c>
      <c r="M1012" s="168"/>
    </row>
    <row r="1013" spans="1:15" s="167" customFormat="1">
      <c r="A1013" s="167" t="s">
        <v>2464</v>
      </c>
      <c r="B1013" s="167" t="s">
        <v>3694</v>
      </c>
    </row>
    <row r="1014" spans="1:15" s="167" customFormat="1">
      <c r="A1014" s="167" t="s">
        <v>2437</v>
      </c>
      <c r="B1014" s="167" t="s">
        <v>3713</v>
      </c>
      <c r="C1014" s="167" t="s">
        <v>3714</v>
      </c>
      <c r="D1014" s="167" t="s">
        <v>2443</v>
      </c>
      <c r="E1014" s="167" t="s">
        <v>3715</v>
      </c>
    </row>
    <row r="1015" spans="1:15" s="167" customFormat="1">
      <c r="A1015" s="178" t="s">
        <v>2437</v>
      </c>
      <c r="B1015" s="178" t="s">
        <v>3716</v>
      </c>
      <c r="C1015" s="178" t="s">
        <v>3717</v>
      </c>
      <c r="D1015" s="178" t="s">
        <v>2443</v>
      </c>
      <c r="E1015" s="178"/>
      <c r="F1015" s="178"/>
      <c r="G1015" s="178"/>
      <c r="H1015" s="178"/>
      <c r="I1015" s="178"/>
      <c r="J1015" s="178"/>
      <c r="K1015" s="178"/>
      <c r="L1015" s="178"/>
      <c r="M1015" s="178"/>
      <c r="N1015" s="178"/>
      <c r="O1015" s="178"/>
    </row>
    <row r="1016" spans="1:15">
      <c r="A1016" s="18" t="s">
        <v>2434</v>
      </c>
      <c r="B1016" s="18" t="s">
        <v>1030</v>
      </c>
      <c r="C1016" s="18" t="s">
        <v>3718</v>
      </c>
      <c r="D1016" s="18" t="s">
        <v>2436</v>
      </c>
    </row>
    <row r="1017" spans="1:15" s="174" customFormat="1" ht="16.350000000000001" customHeight="1">
      <c r="A1017" s="174" t="s">
        <v>2592</v>
      </c>
      <c r="B1017" s="174" t="s">
        <v>1031</v>
      </c>
      <c r="C1017" s="174" t="s">
        <v>3719</v>
      </c>
      <c r="D1017" s="174" t="s">
        <v>2443</v>
      </c>
      <c r="M1017" s="177"/>
    </row>
    <row r="1018" spans="1:15" s="155" customFormat="1" ht="16.350000000000001" customHeight="1">
      <c r="A1018" s="155" t="s">
        <v>2434</v>
      </c>
      <c r="B1018" s="155" t="s">
        <v>1032</v>
      </c>
      <c r="C1018" s="155" t="s">
        <v>2718</v>
      </c>
      <c r="D1018" s="155" t="s">
        <v>2443</v>
      </c>
      <c r="E1018" s="161" t="s">
        <v>3720</v>
      </c>
      <c r="M1018" s="165"/>
    </row>
    <row r="1019" spans="1:15" ht="16.350000000000001" customHeight="1">
      <c r="A1019" s="18" t="s">
        <v>3096</v>
      </c>
      <c r="B1019" s="18" t="s">
        <v>1033</v>
      </c>
      <c r="C1019" s="18" t="s">
        <v>3721</v>
      </c>
      <c r="D1019" s="18" t="s">
        <v>2443</v>
      </c>
      <c r="E1019" s="18" t="s">
        <v>3722</v>
      </c>
      <c r="I1019" s="18" t="s">
        <v>3723</v>
      </c>
      <c r="M1019" s="169"/>
    </row>
    <row r="1020" spans="1:15" s="161" customFormat="1" ht="16.350000000000001" customHeight="1">
      <c r="A1020" s="161" t="s">
        <v>2434</v>
      </c>
      <c r="B1020" s="161" t="s">
        <v>1062</v>
      </c>
      <c r="C1020" s="161" t="s">
        <v>2599</v>
      </c>
      <c r="D1020" s="161" t="s">
        <v>2443</v>
      </c>
      <c r="E1020" s="161" t="s">
        <v>3724</v>
      </c>
      <c r="M1020" s="172"/>
    </row>
    <row r="1021" spans="1:15" ht="16.350000000000001" customHeight="1">
      <c r="A1021" s="18" t="s">
        <v>3725</v>
      </c>
      <c r="B1021" s="18" t="s">
        <v>1063</v>
      </c>
      <c r="C1021" s="18" t="s">
        <v>3726</v>
      </c>
      <c r="D1021" s="18" t="s">
        <v>2443</v>
      </c>
      <c r="E1021" s="18" t="s">
        <v>3722</v>
      </c>
      <c r="F1021" s="155" t="s">
        <v>2603</v>
      </c>
      <c r="G1021" s="155" t="s">
        <v>2604</v>
      </c>
      <c r="H1021" s="157" t="s">
        <v>2605</v>
      </c>
      <c r="M1021" s="169"/>
    </row>
    <row r="1022" spans="1:15" ht="16.350000000000001" customHeight="1">
      <c r="A1022" s="18" t="s">
        <v>2441</v>
      </c>
      <c r="B1022" s="18" t="s">
        <v>1074</v>
      </c>
      <c r="C1022" s="18" t="s">
        <v>3727</v>
      </c>
      <c r="D1022" s="18" t="s">
        <v>2443</v>
      </c>
      <c r="E1022" s="18" t="s">
        <v>3728</v>
      </c>
      <c r="M1022" s="169"/>
    </row>
    <row r="1023" spans="1:15" s="178" customFormat="1">
      <c r="A1023" s="178" t="s">
        <v>2464</v>
      </c>
      <c r="B1023" s="178" t="s">
        <v>3716</v>
      </c>
    </row>
    <row r="1024" spans="1:15">
      <c r="A1024" s="170" t="s">
        <v>2437</v>
      </c>
      <c r="B1024" s="18" t="s">
        <v>3729</v>
      </c>
      <c r="C1024" s="18" t="s">
        <v>3730</v>
      </c>
      <c r="D1024" s="18" t="s">
        <v>2443</v>
      </c>
    </row>
    <row r="1025" spans="1:9">
      <c r="A1025" s="18" t="s">
        <v>2434</v>
      </c>
      <c r="B1025" s="18" t="s">
        <v>1077</v>
      </c>
      <c r="C1025" s="18" t="s">
        <v>3731</v>
      </c>
      <c r="D1025" s="18" t="s">
        <v>2436</v>
      </c>
    </row>
    <row r="1026" spans="1:9">
      <c r="A1026" s="18" t="s">
        <v>2611</v>
      </c>
      <c r="B1026" s="18" t="s">
        <v>1078</v>
      </c>
      <c r="C1026" s="18" t="s">
        <v>3732</v>
      </c>
      <c r="D1026" s="18" t="s">
        <v>2443</v>
      </c>
      <c r="F1026" s="161" t="s">
        <v>2613</v>
      </c>
      <c r="G1026" s="161" t="s">
        <v>2614</v>
      </c>
    </row>
    <row r="1027" spans="1:9">
      <c r="A1027" s="18" t="s">
        <v>3733</v>
      </c>
      <c r="B1027" s="18" t="s">
        <v>1083</v>
      </c>
      <c r="C1027" s="157" t="s">
        <v>3734</v>
      </c>
      <c r="D1027" s="18" t="s">
        <v>2443</v>
      </c>
      <c r="E1027" s="18" t="s">
        <v>3735</v>
      </c>
      <c r="I1027" s="18" t="s">
        <v>3723</v>
      </c>
    </row>
    <row r="1028" spans="1:9">
      <c r="A1028" s="18" t="s">
        <v>2617</v>
      </c>
      <c r="B1028" s="18" t="s">
        <v>1112</v>
      </c>
      <c r="C1028" s="157" t="s">
        <v>3736</v>
      </c>
      <c r="D1028" s="18" t="s">
        <v>2443</v>
      </c>
      <c r="E1028" s="18" t="s">
        <v>3735</v>
      </c>
      <c r="F1028" s="155" t="s">
        <v>2603</v>
      </c>
      <c r="G1028" s="155" t="s">
        <v>2604</v>
      </c>
      <c r="H1028" s="157" t="s">
        <v>2605</v>
      </c>
    </row>
    <row r="1029" spans="1:9">
      <c r="A1029" s="18" t="s">
        <v>2441</v>
      </c>
      <c r="B1029" s="18" t="s">
        <v>1123</v>
      </c>
      <c r="C1029" s="18" t="s">
        <v>3737</v>
      </c>
      <c r="D1029" s="18" t="s">
        <v>2443</v>
      </c>
      <c r="E1029" s="18" t="s">
        <v>3738</v>
      </c>
    </row>
    <row r="1030" spans="1:9">
      <c r="A1030" s="18" t="s">
        <v>3733</v>
      </c>
      <c r="B1030" s="18" t="s">
        <v>1126</v>
      </c>
      <c r="C1030" s="157" t="s">
        <v>3739</v>
      </c>
      <c r="D1030" s="18" t="s">
        <v>2443</v>
      </c>
      <c r="E1030" s="18" t="s">
        <v>3740</v>
      </c>
      <c r="I1030" s="18" t="s">
        <v>3741</v>
      </c>
    </row>
    <row r="1031" spans="1:9">
      <c r="A1031" s="18" t="s">
        <v>2624</v>
      </c>
      <c r="B1031" s="18" t="s">
        <v>1155</v>
      </c>
      <c r="C1031" s="157" t="s">
        <v>3742</v>
      </c>
      <c r="D1031" s="18" t="s">
        <v>2443</v>
      </c>
      <c r="E1031" s="18" t="s">
        <v>3740</v>
      </c>
      <c r="F1031" s="155" t="s">
        <v>2603</v>
      </c>
      <c r="G1031" s="155" t="s">
        <v>2604</v>
      </c>
      <c r="H1031" s="157" t="s">
        <v>2605</v>
      </c>
    </row>
    <row r="1032" spans="1:9">
      <c r="A1032" s="18" t="s">
        <v>2441</v>
      </c>
      <c r="B1032" s="18" t="s">
        <v>1166</v>
      </c>
      <c r="C1032" s="18" t="s">
        <v>3743</v>
      </c>
      <c r="D1032" s="18" t="s">
        <v>2443</v>
      </c>
      <c r="E1032" s="18" t="s">
        <v>3744</v>
      </c>
    </row>
    <row r="1033" spans="1:9">
      <c r="A1033" s="170" t="s">
        <v>2464</v>
      </c>
      <c r="B1033" s="18" t="s">
        <v>3729</v>
      </c>
    </row>
    <row r="1034" spans="1:9" s="167" customFormat="1">
      <c r="A1034" s="167" t="s">
        <v>2464</v>
      </c>
      <c r="B1034" s="167" t="s">
        <v>3713</v>
      </c>
    </row>
    <row r="1035" spans="1:9" s="156" customFormat="1">
      <c r="A1035" s="156" t="s">
        <v>2464</v>
      </c>
      <c r="B1035" s="156" t="s">
        <v>3093</v>
      </c>
    </row>
    <row r="1036" spans="1:9" s="160" customFormat="1">
      <c r="A1036" s="160" t="s">
        <v>2464</v>
      </c>
      <c r="B1036" s="160" t="s">
        <v>3090</v>
      </c>
    </row>
    <row r="1037" spans="1:9" s="160" customFormat="1">
      <c r="A1037" s="160" t="s">
        <v>2437</v>
      </c>
      <c r="B1037" s="160" t="s">
        <v>3745</v>
      </c>
      <c r="C1037" s="160" t="s">
        <v>3746</v>
      </c>
    </row>
    <row r="1038" spans="1:9" s="179" customFormat="1">
      <c r="A1038" s="179" t="s">
        <v>3747</v>
      </c>
      <c r="B1038" s="179" t="s">
        <v>1169</v>
      </c>
      <c r="C1038" s="179" t="s">
        <v>3748</v>
      </c>
      <c r="D1038" s="179" t="s">
        <v>2443</v>
      </c>
      <c r="F1038" s="179" t="s">
        <v>3749</v>
      </c>
      <c r="H1038" s="179" t="s">
        <v>3750</v>
      </c>
    </row>
    <row r="1039" spans="1:9" s="179" customFormat="1">
      <c r="A1039" s="179" t="s">
        <v>2441</v>
      </c>
      <c r="B1039" s="179" t="s">
        <v>1177</v>
      </c>
      <c r="C1039" s="179" t="s">
        <v>3751</v>
      </c>
      <c r="D1039" s="179" t="s">
        <v>2443</v>
      </c>
      <c r="E1039" s="179" t="s">
        <v>3752</v>
      </c>
    </row>
    <row r="1040" spans="1:9" s="179" customFormat="1">
      <c r="A1040" s="179" t="s">
        <v>3753</v>
      </c>
      <c r="B1040" s="179" t="s">
        <v>1181</v>
      </c>
      <c r="C1040" s="179" t="s">
        <v>3754</v>
      </c>
      <c r="D1040" s="179" t="s">
        <v>2443</v>
      </c>
      <c r="F1040" s="179" t="s">
        <v>3755</v>
      </c>
      <c r="H1040" s="179" t="s">
        <v>3750</v>
      </c>
    </row>
    <row r="1041" spans="1:8" s="179" customFormat="1">
      <c r="A1041" s="179" t="s">
        <v>2441</v>
      </c>
      <c r="B1041" s="179" t="s">
        <v>1190</v>
      </c>
      <c r="C1041" s="179" t="s">
        <v>3756</v>
      </c>
      <c r="D1041" s="179" t="s">
        <v>2443</v>
      </c>
      <c r="E1041" s="179" t="s">
        <v>3757</v>
      </c>
    </row>
    <row r="1042" spans="1:8" s="179" customFormat="1">
      <c r="A1042" s="179" t="s">
        <v>3758</v>
      </c>
      <c r="B1042" s="179" t="s">
        <v>1194</v>
      </c>
      <c r="C1042" s="179" t="s">
        <v>3759</v>
      </c>
      <c r="D1042" s="179" t="s">
        <v>2443</v>
      </c>
      <c r="H1042" s="179" t="s">
        <v>3750</v>
      </c>
    </row>
    <row r="1043" spans="1:8" s="179" customFormat="1">
      <c r="A1043" s="179" t="s">
        <v>3760</v>
      </c>
      <c r="B1043" s="179" t="s">
        <v>1195</v>
      </c>
      <c r="C1043" s="179" t="s">
        <v>3761</v>
      </c>
      <c r="D1043" s="179" t="s">
        <v>2443</v>
      </c>
      <c r="F1043" s="179" t="s">
        <v>3762</v>
      </c>
      <c r="H1043" s="179" t="s">
        <v>3750</v>
      </c>
    </row>
    <row r="1044" spans="1:8" s="179" customFormat="1" ht="13.5" customHeight="1">
      <c r="A1044" s="179" t="s">
        <v>3763</v>
      </c>
      <c r="B1044" s="179" t="s">
        <v>1202</v>
      </c>
      <c r="C1044" s="179" t="s">
        <v>3764</v>
      </c>
      <c r="D1044" s="179" t="s">
        <v>2443</v>
      </c>
      <c r="E1044" s="179" t="s">
        <v>3765</v>
      </c>
      <c r="H1044" s="179" t="s">
        <v>3750</v>
      </c>
    </row>
    <row r="1045" spans="1:8" s="179" customFormat="1" ht="13.5" customHeight="1">
      <c r="A1045" s="179" t="s">
        <v>3766</v>
      </c>
      <c r="B1045" s="179" t="s">
        <v>1203</v>
      </c>
      <c r="C1045" s="179" t="s">
        <v>3767</v>
      </c>
      <c r="D1045" s="179" t="s">
        <v>2443</v>
      </c>
      <c r="F1045" s="179" t="s">
        <v>3749</v>
      </c>
      <c r="H1045" s="179" t="s">
        <v>3750</v>
      </c>
    </row>
    <row r="1046" spans="1:8" s="179" customFormat="1" ht="13.5" customHeight="1">
      <c r="A1046" s="179" t="s">
        <v>2441</v>
      </c>
      <c r="B1046" s="179" t="s">
        <v>1211</v>
      </c>
      <c r="C1046" s="179" t="s">
        <v>3768</v>
      </c>
      <c r="D1046" s="179" t="s">
        <v>2443</v>
      </c>
      <c r="E1046" s="179" t="s">
        <v>3769</v>
      </c>
    </row>
    <row r="1047" spans="1:8" s="179" customFormat="1" ht="13.5" customHeight="1">
      <c r="A1047" s="179" t="s">
        <v>3770</v>
      </c>
      <c r="B1047" s="179" t="s">
        <v>1216</v>
      </c>
      <c r="C1047" s="179" t="s">
        <v>3771</v>
      </c>
    </row>
    <row r="1048" spans="1:8" s="179" customFormat="1" ht="13.5" customHeight="1">
      <c r="A1048" s="179" t="s">
        <v>3772</v>
      </c>
      <c r="B1048" s="179" t="s">
        <v>1217</v>
      </c>
      <c r="C1048" s="179" t="s">
        <v>3773</v>
      </c>
      <c r="D1048" s="179" t="s">
        <v>2443</v>
      </c>
      <c r="F1048" s="179" t="s">
        <v>3749</v>
      </c>
      <c r="H1048" s="179" t="s">
        <v>3750</v>
      </c>
    </row>
    <row r="1049" spans="1:8" s="179" customFormat="1" ht="13.5" customHeight="1">
      <c r="A1049" s="179" t="s">
        <v>2441</v>
      </c>
      <c r="B1049" s="179" t="s">
        <v>1224</v>
      </c>
      <c r="C1049" s="179" t="s">
        <v>3774</v>
      </c>
      <c r="D1049" s="179" t="s">
        <v>2443</v>
      </c>
      <c r="E1049" s="179" t="s">
        <v>3775</v>
      </c>
    </row>
    <row r="1050" spans="1:8" s="179" customFormat="1" ht="13.5" customHeight="1">
      <c r="A1050" s="179" t="s">
        <v>3776</v>
      </c>
      <c r="B1050" s="179" t="s">
        <v>1228</v>
      </c>
      <c r="C1050" s="179" t="s">
        <v>3777</v>
      </c>
      <c r="D1050" s="179" t="s">
        <v>2443</v>
      </c>
      <c r="F1050" s="179" t="s">
        <v>3749</v>
      </c>
      <c r="H1050" s="179" t="s">
        <v>3750</v>
      </c>
    </row>
    <row r="1051" spans="1:8" s="179" customFormat="1" ht="13.5" customHeight="1">
      <c r="A1051" s="179" t="s">
        <v>2441</v>
      </c>
      <c r="B1051" s="179" t="s">
        <v>1236</v>
      </c>
      <c r="C1051" s="179" t="s">
        <v>3778</v>
      </c>
      <c r="D1051" s="179" t="s">
        <v>2443</v>
      </c>
      <c r="E1051" s="179" t="s">
        <v>3779</v>
      </c>
    </row>
    <row r="1052" spans="1:8" s="179" customFormat="1" ht="13.5" customHeight="1">
      <c r="A1052" s="179" t="s">
        <v>3780</v>
      </c>
      <c r="B1052" s="179" t="s">
        <v>1240</v>
      </c>
      <c r="C1052" s="179" t="s">
        <v>3781</v>
      </c>
      <c r="D1052" s="179" t="s">
        <v>2443</v>
      </c>
      <c r="F1052" s="179" t="s">
        <v>3749</v>
      </c>
      <c r="H1052" s="179" t="s">
        <v>3750</v>
      </c>
    </row>
    <row r="1053" spans="1:8" s="179" customFormat="1" ht="13.5" customHeight="1">
      <c r="A1053" s="179" t="s">
        <v>2441</v>
      </c>
      <c r="B1053" s="179" t="s">
        <v>1247</v>
      </c>
      <c r="C1053" s="179" t="s">
        <v>3782</v>
      </c>
      <c r="D1053" s="179" t="s">
        <v>2443</v>
      </c>
      <c r="E1053" s="179" t="s">
        <v>3783</v>
      </c>
    </row>
    <row r="1054" spans="1:8" s="179" customFormat="1" ht="13.5" customHeight="1">
      <c r="A1054" s="179" t="s">
        <v>3784</v>
      </c>
      <c r="B1054" s="179" t="s">
        <v>1251</v>
      </c>
      <c r="C1054" s="179" t="s">
        <v>3785</v>
      </c>
      <c r="D1054" s="179" t="s">
        <v>2443</v>
      </c>
      <c r="F1054" s="179" t="s">
        <v>3749</v>
      </c>
      <c r="H1054" s="179" t="s">
        <v>3750</v>
      </c>
    </row>
    <row r="1055" spans="1:8" s="179" customFormat="1" ht="13.5" customHeight="1">
      <c r="A1055" s="179" t="s">
        <v>2441</v>
      </c>
      <c r="B1055" s="179" t="s">
        <v>1259</v>
      </c>
      <c r="C1055" s="179" t="s">
        <v>3786</v>
      </c>
      <c r="D1055" s="179" t="s">
        <v>2443</v>
      </c>
      <c r="E1055" s="179" t="s">
        <v>3787</v>
      </c>
    </row>
    <row r="1056" spans="1:8" s="179" customFormat="1" ht="13.5" customHeight="1">
      <c r="A1056" s="179" t="s">
        <v>3788</v>
      </c>
      <c r="B1056" s="179" t="s">
        <v>1262</v>
      </c>
      <c r="C1056" s="179" t="s">
        <v>3789</v>
      </c>
      <c r="D1056" s="179" t="s">
        <v>2443</v>
      </c>
    </row>
    <row r="1057" spans="1:8" s="179" customFormat="1" ht="13.5" customHeight="1">
      <c r="A1057" s="179" t="s">
        <v>3790</v>
      </c>
      <c r="B1057" s="179" t="s">
        <v>1263</v>
      </c>
      <c r="C1057" s="179" t="s">
        <v>3791</v>
      </c>
      <c r="D1057" s="179" t="s">
        <v>2443</v>
      </c>
      <c r="E1057" s="179" t="s">
        <v>3792</v>
      </c>
    </row>
    <row r="1058" spans="1:8" s="179" customFormat="1" ht="13.5" customHeight="1">
      <c r="A1058" s="179" t="s">
        <v>2441</v>
      </c>
      <c r="B1058" s="179" t="s">
        <v>1264</v>
      </c>
      <c r="C1058" s="179" t="s">
        <v>3793</v>
      </c>
      <c r="D1058" s="179" t="s">
        <v>2443</v>
      </c>
      <c r="E1058" s="179" t="s">
        <v>3794</v>
      </c>
    </row>
    <row r="1059" spans="1:8" s="179" customFormat="1" ht="13.5" customHeight="1">
      <c r="A1059" s="179" t="s">
        <v>2441</v>
      </c>
      <c r="B1059" s="179" t="s">
        <v>1265</v>
      </c>
      <c r="C1059" s="179" t="s">
        <v>3795</v>
      </c>
      <c r="D1059" s="179" t="s">
        <v>2443</v>
      </c>
      <c r="E1059" s="179" t="s">
        <v>3796</v>
      </c>
    </row>
    <row r="1060" spans="1:8" s="179" customFormat="1" ht="13.5" customHeight="1">
      <c r="A1060" s="179" t="s">
        <v>3788</v>
      </c>
      <c r="B1060" s="179" t="s">
        <v>1266</v>
      </c>
      <c r="C1060" s="179" t="s">
        <v>3797</v>
      </c>
      <c r="D1060" s="179" t="s">
        <v>2443</v>
      </c>
    </row>
    <row r="1061" spans="1:8" s="179" customFormat="1" ht="13.5" customHeight="1">
      <c r="A1061" s="179" t="s">
        <v>3790</v>
      </c>
      <c r="B1061" s="179" t="s">
        <v>1267</v>
      </c>
      <c r="C1061" s="179" t="s">
        <v>3798</v>
      </c>
      <c r="D1061" s="179" t="s">
        <v>2443</v>
      </c>
      <c r="E1061" s="179" t="s">
        <v>3799</v>
      </c>
    </row>
    <row r="1062" spans="1:8" s="179" customFormat="1" ht="13.5" customHeight="1">
      <c r="A1062" s="179" t="s">
        <v>2441</v>
      </c>
      <c r="B1062" s="179" t="s">
        <v>1268</v>
      </c>
      <c r="C1062" s="179" t="s">
        <v>3800</v>
      </c>
      <c r="D1062" s="179" t="s">
        <v>2443</v>
      </c>
      <c r="E1062" s="179" t="s">
        <v>3801</v>
      </c>
    </row>
    <row r="1063" spans="1:8" s="179" customFormat="1" ht="13.5" customHeight="1">
      <c r="A1063" s="179" t="s">
        <v>2441</v>
      </c>
      <c r="B1063" s="179" t="s">
        <v>1269</v>
      </c>
      <c r="C1063" s="179" t="s">
        <v>3802</v>
      </c>
      <c r="D1063" s="179" t="s">
        <v>2443</v>
      </c>
      <c r="E1063" s="179" t="s">
        <v>3803</v>
      </c>
    </row>
    <row r="1064" spans="1:8" s="179" customFormat="1" ht="13.5" customHeight="1">
      <c r="A1064" s="179" t="s">
        <v>2441</v>
      </c>
      <c r="B1064" s="179" t="s">
        <v>1270</v>
      </c>
      <c r="C1064" s="179" t="s">
        <v>3804</v>
      </c>
    </row>
    <row r="1065" spans="1:8" s="179" customFormat="1" ht="13.5" customHeight="1">
      <c r="A1065" s="179" t="s">
        <v>2434</v>
      </c>
      <c r="B1065" s="179" t="s">
        <v>1271</v>
      </c>
      <c r="C1065" s="179" t="s">
        <v>3805</v>
      </c>
    </row>
    <row r="1066" spans="1:8" s="160" customFormat="1">
      <c r="A1066" s="160" t="s">
        <v>2464</v>
      </c>
      <c r="B1066" s="160" t="s">
        <v>3745</v>
      </c>
    </row>
    <row r="1067" spans="1:8">
      <c r="A1067" s="18" t="s">
        <v>2441</v>
      </c>
      <c r="B1067" s="18" t="s">
        <v>1272</v>
      </c>
      <c r="C1067" s="18" t="s">
        <v>3806</v>
      </c>
      <c r="D1067" s="155"/>
      <c r="H1067" s="18" t="s">
        <v>3807</v>
      </c>
    </row>
    <row r="1068" spans="1:8">
      <c r="A1068" s="18" t="s">
        <v>3808</v>
      </c>
      <c r="B1068" s="18" t="s">
        <v>3809</v>
      </c>
      <c r="C1068" s="18" t="s">
        <v>3810</v>
      </c>
      <c r="D1068" s="18" t="s">
        <v>2443</v>
      </c>
      <c r="H1068" s="18" t="s">
        <v>3811</v>
      </c>
    </row>
    <row r="1069" spans="1:8">
      <c r="A1069" s="18" t="s">
        <v>2434</v>
      </c>
      <c r="B1069" s="18" t="s">
        <v>1273</v>
      </c>
      <c r="C1069" s="18" t="s">
        <v>3812</v>
      </c>
    </row>
    <row r="1070" spans="1:8" s="158" customFormat="1">
      <c r="A1070" s="158" t="s">
        <v>2464</v>
      </c>
      <c r="B1070" s="158" t="s">
        <v>2477</v>
      </c>
    </row>
    <row r="1071" spans="1:8">
      <c r="A1071" s="18" t="s">
        <v>2434</v>
      </c>
      <c r="B1071" s="18" t="s">
        <v>1274</v>
      </c>
      <c r="C1071" s="18" t="s">
        <v>3813</v>
      </c>
      <c r="E1071" s="18" t="s">
        <v>3814</v>
      </c>
    </row>
  </sheetData>
  <autoFilter ref="A1:BB1130" xr:uid="{00000000-0001-0000-0000-000000000000}"/>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7BEA-9A8E-4F98-873E-4F3E0B4BCE8B}">
  <dimension ref="A1:H880"/>
  <sheetViews>
    <sheetView zoomScale="110" zoomScaleNormal="140" workbookViewId="0">
      <pane ySplit="1" topLeftCell="A783" activePane="bottomLeft" state="frozen"/>
      <selection pane="bottomLeft" activeCell="F805" sqref="F805"/>
      <selection activeCell="B16" sqref="B16"/>
    </sheetView>
  </sheetViews>
  <sheetFormatPr defaultColWidth="10.85546875" defaultRowHeight="17.45"/>
  <cols>
    <col min="1" max="1" width="36.42578125" style="18" bestFit="1" customWidth="1"/>
    <col min="2" max="2" width="24.42578125" style="18" bestFit="1" customWidth="1"/>
    <col min="3" max="3" width="47.5703125" style="18" customWidth="1"/>
    <col min="4" max="4" width="24.28515625" style="18" customWidth="1"/>
    <col min="5" max="5" width="17" style="18" customWidth="1"/>
    <col min="6" max="6" width="16.85546875" style="18" customWidth="1"/>
    <col min="7" max="16384" width="10.85546875" style="18"/>
  </cols>
  <sheetData>
    <row r="1" spans="1:6" s="154" customFormat="1">
      <c r="A1" s="154" t="s">
        <v>3815</v>
      </c>
      <c r="B1" s="154" t="s">
        <v>2414</v>
      </c>
      <c r="C1" s="154" t="s">
        <v>2415</v>
      </c>
      <c r="D1" s="154" t="s">
        <v>3816</v>
      </c>
      <c r="E1" s="154" t="s">
        <v>3817</v>
      </c>
      <c r="F1" s="154" t="s">
        <v>3818</v>
      </c>
    </row>
    <row r="2" spans="1:6">
      <c r="A2" s="18" t="s">
        <v>3819</v>
      </c>
      <c r="B2" s="18" t="s">
        <v>1777</v>
      </c>
      <c r="C2" s="18" t="s">
        <v>1781</v>
      </c>
    </row>
    <row r="3" spans="1:6">
      <c r="A3" s="18" t="s">
        <v>3819</v>
      </c>
      <c r="B3" s="18" t="s">
        <v>1893</v>
      </c>
      <c r="C3" s="18" t="s">
        <v>1897</v>
      </c>
    </row>
    <row r="4" spans="1:6">
      <c r="A4" s="18" t="s">
        <v>3819</v>
      </c>
      <c r="B4" s="18" t="s">
        <v>3820</v>
      </c>
      <c r="C4" s="18" t="s">
        <v>3821</v>
      </c>
    </row>
    <row r="5" spans="1:6">
      <c r="A5" s="18" t="s">
        <v>3819</v>
      </c>
      <c r="B5" s="18" t="s">
        <v>1458</v>
      </c>
      <c r="C5" s="18" t="s">
        <v>1461</v>
      </c>
    </row>
    <row r="6" spans="1:6">
      <c r="A6" s="18" t="s">
        <v>3819</v>
      </c>
      <c r="B6" s="18" t="s">
        <v>1555</v>
      </c>
      <c r="C6" s="18" t="s">
        <v>1558</v>
      </c>
    </row>
    <row r="7" spans="1:6">
      <c r="A7" s="18" t="s">
        <v>3819</v>
      </c>
      <c r="B7" s="18" t="s">
        <v>1287</v>
      </c>
      <c r="C7" s="18" t="s">
        <v>1292</v>
      </c>
    </row>
    <row r="8" spans="1:6">
      <c r="A8" s="18" t="s">
        <v>3819</v>
      </c>
      <c r="B8" s="18" t="s">
        <v>1620</v>
      </c>
      <c r="C8" s="18" t="s">
        <v>1623</v>
      </c>
    </row>
    <row r="9" spans="1:6">
      <c r="A9" s="18" t="s">
        <v>3819</v>
      </c>
      <c r="B9" s="18" t="s">
        <v>1365</v>
      </c>
      <c r="C9" s="18" t="s">
        <v>1369</v>
      </c>
    </row>
    <row r="12" spans="1:6">
      <c r="A12" s="18" t="s">
        <v>3822</v>
      </c>
      <c r="B12" s="18" t="s">
        <v>1894</v>
      </c>
      <c r="C12" s="18" t="s">
        <v>3823</v>
      </c>
    </row>
    <row r="13" spans="1:6">
      <c r="A13" s="18" t="s">
        <v>3822</v>
      </c>
      <c r="B13" s="18" t="s">
        <v>3824</v>
      </c>
      <c r="C13" s="18" t="s">
        <v>3825</v>
      </c>
    </row>
    <row r="14" spans="1:6">
      <c r="A14" s="18" t="s">
        <v>3822</v>
      </c>
      <c r="B14" s="18" t="s">
        <v>1778</v>
      </c>
      <c r="C14" s="18" t="s">
        <v>3826</v>
      </c>
    </row>
    <row r="15" spans="1:6">
      <c r="A15" s="18" t="s">
        <v>3822</v>
      </c>
      <c r="B15" s="18" t="s">
        <v>1366</v>
      </c>
      <c r="C15" s="18" t="s">
        <v>3827</v>
      </c>
    </row>
    <row r="16" spans="1:6">
      <c r="A16" s="18" t="s">
        <v>3822</v>
      </c>
      <c r="B16" s="18" t="s">
        <v>1819</v>
      </c>
      <c r="C16" s="18" t="s">
        <v>3828</v>
      </c>
    </row>
    <row r="17" spans="1:4">
      <c r="A17" s="18" t="s">
        <v>3822</v>
      </c>
      <c r="B17" s="18" t="s">
        <v>1288</v>
      </c>
      <c r="C17" s="18" t="s">
        <v>3829</v>
      </c>
    </row>
    <row r="18" spans="1:4">
      <c r="A18" s="18" t="s">
        <v>3822</v>
      </c>
      <c r="B18" s="18" t="s">
        <v>3830</v>
      </c>
      <c r="C18" s="18" t="s">
        <v>3831</v>
      </c>
    </row>
    <row r="21" spans="1:4">
      <c r="A21" s="18" t="s">
        <v>3832</v>
      </c>
      <c r="B21" s="18" t="s">
        <v>2029</v>
      </c>
      <c r="C21" s="18" t="s">
        <v>3833</v>
      </c>
      <c r="D21" s="18" t="s">
        <v>1894</v>
      </c>
    </row>
    <row r="22" spans="1:4">
      <c r="A22" s="18" t="s">
        <v>3832</v>
      </c>
      <c r="B22" s="18" t="s">
        <v>1895</v>
      </c>
      <c r="C22" s="18" t="s">
        <v>3834</v>
      </c>
      <c r="D22" s="18" t="s">
        <v>1894</v>
      </c>
    </row>
    <row r="23" spans="1:4">
      <c r="A23" s="18" t="s">
        <v>3832</v>
      </c>
      <c r="B23" s="18" t="s">
        <v>3835</v>
      </c>
      <c r="C23" s="18" t="s">
        <v>3836</v>
      </c>
      <c r="D23" s="18" t="s">
        <v>1894</v>
      </c>
    </row>
    <row r="24" spans="1:4">
      <c r="A24" s="18" t="s">
        <v>3832</v>
      </c>
      <c r="B24" s="18" t="s">
        <v>3837</v>
      </c>
      <c r="C24" s="18" t="s">
        <v>3838</v>
      </c>
      <c r="D24" s="18" t="s">
        <v>1894</v>
      </c>
    </row>
    <row r="25" spans="1:4">
      <c r="A25" s="18" t="s">
        <v>3832</v>
      </c>
      <c r="B25" s="18" t="s">
        <v>3839</v>
      </c>
      <c r="C25" s="18" t="s">
        <v>3840</v>
      </c>
      <c r="D25" s="18" t="s">
        <v>1894</v>
      </c>
    </row>
    <row r="26" spans="1:4">
      <c r="A26" s="18" t="s">
        <v>3832</v>
      </c>
      <c r="B26" s="18" t="s">
        <v>3841</v>
      </c>
      <c r="C26" s="18" t="s">
        <v>3842</v>
      </c>
      <c r="D26" s="18" t="s">
        <v>1894</v>
      </c>
    </row>
    <row r="28" spans="1:4">
      <c r="A28" s="18" t="s">
        <v>3832</v>
      </c>
      <c r="B28" s="18" t="s">
        <v>3843</v>
      </c>
      <c r="C28" s="18" t="s">
        <v>3844</v>
      </c>
      <c r="D28" s="18" t="s">
        <v>3824</v>
      </c>
    </row>
    <row r="29" spans="1:4">
      <c r="A29" s="18" t="s">
        <v>3832</v>
      </c>
      <c r="B29" s="18" t="s">
        <v>3845</v>
      </c>
      <c r="C29" s="18" t="s">
        <v>3846</v>
      </c>
      <c r="D29" s="18" t="s">
        <v>3824</v>
      </c>
    </row>
    <row r="30" spans="1:4">
      <c r="A30" s="18" t="s">
        <v>3832</v>
      </c>
      <c r="B30" s="18" t="s">
        <v>3847</v>
      </c>
      <c r="C30" s="18" t="s">
        <v>3848</v>
      </c>
      <c r="D30" s="18" t="s">
        <v>3824</v>
      </c>
    </row>
    <row r="32" spans="1:4">
      <c r="A32" s="18" t="s">
        <v>3832</v>
      </c>
      <c r="B32" s="18" t="s">
        <v>1779</v>
      </c>
      <c r="C32" s="18" t="s">
        <v>3849</v>
      </c>
      <c r="D32" s="18" t="s">
        <v>1778</v>
      </c>
    </row>
    <row r="33" spans="1:4">
      <c r="A33" s="18" t="s">
        <v>3832</v>
      </c>
      <c r="B33" s="18" t="s">
        <v>3850</v>
      </c>
      <c r="C33" s="18" t="s">
        <v>3851</v>
      </c>
      <c r="D33" s="18" t="s">
        <v>1778</v>
      </c>
    </row>
    <row r="34" spans="1:4">
      <c r="A34" s="18" t="s">
        <v>3832</v>
      </c>
      <c r="B34" s="18" t="s">
        <v>3852</v>
      </c>
      <c r="C34" s="18" t="s">
        <v>3853</v>
      </c>
      <c r="D34" s="18" t="s">
        <v>1778</v>
      </c>
    </row>
    <row r="36" spans="1:4">
      <c r="A36" s="18" t="s">
        <v>3832</v>
      </c>
      <c r="B36" s="18" t="s">
        <v>3854</v>
      </c>
      <c r="C36" s="18" t="s">
        <v>3855</v>
      </c>
      <c r="D36" s="18" t="s">
        <v>1366</v>
      </c>
    </row>
    <row r="37" spans="1:4">
      <c r="A37" s="18" t="s">
        <v>3832</v>
      </c>
      <c r="B37" s="18" t="s">
        <v>1459</v>
      </c>
      <c r="C37" s="18" t="s">
        <v>3856</v>
      </c>
      <c r="D37" s="18" t="s">
        <v>1366</v>
      </c>
    </row>
    <row r="38" spans="1:4">
      <c r="A38" s="18" t="s">
        <v>3832</v>
      </c>
      <c r="B38" s="18" t="s">
        <v>1367</v>
      </c>
      <c r="C38" s="18" t="s">
        <v>3857</v>
      </c>
      <c r="D38" s="18" t="s">
        <v>1366</v>
      </c>
    </row>
    <row r="39" spans="1:4">
      <c r="A39" s="18" t="s">
        <v>3832</v>
      </c>
      <c r="B39" s="18" t="s">
        <v>3858</v>
      </c>
      <c r="C39" s="18" t="s">
        <v>3859</v>
      </c>
      <c r="D39" s="18" t="s">
        <v>1366</v>
      </c>
    </row>
    <row r="40" spans="1:4">
      <c r="A40" s="18" t="s">
        <v>3832</v>
      </c>
      <c r="B40" s="18" t="s">
        <v>3860</v>
      </c>
      <c r="C40" s="18" t="s">
        <v>3861</v>
      </c>
      <c r="D40" s="18" t="s">
        <v>1366</v>
      </c>
    </row>
    <row r="42" spans="1:4">
      <c r="A42" s="18" t="s">
        <v>3832</v>
      </c>
      <c r="B42" s="18" t="s">
        <v>3862</v>
      </c>
      <c r="C42" s="18" t="s">
        <v>3863</v>
      </c>
      <c r="D42" s="18" t="s">
        <v>1819</v>
      </c>
    </row>
    <row r="43" spans="1:4">
      <c r="A43" s="18" t="s">
        <v>3832</v>
      </c>
      <c r="B43" s="18" t="s">
        <v>3864</v>
      </c>
      <c r="C43" s="18" t="s">
        <v>3865</v>
      </c>
      <c r="D43" s="18" t="s">
        <v>1819</v>
      </c>
    </row>
    <row r="44" spans="1:4">
      <c r="A44" s="18" t="s">
        <v>3832</v>
      </c>
      <c r="B44" s="18" t="s">
        <v>1820</v>
      </c>
      <c r="C44" s="18" t="s">
        <v>3866</v>
      </c>
      <c r="D44" s="18" t="s">
        <v>1819</v>
      </c>
    </row>
    <row r="45" spans="1:4">
      <c r="A45" s="18" t="s">
        <v>3832</v>
      </c>
      <c r="B45" s="18" t="s">
        <v>3867</v>
      </c>
      <c r="C45" s="18" t="s">
        <v>3868</v>
      </c>
      <c r="D45" s="18" t="s">
        <v>1819</v>
      </c>
    </row>
    <row r="46" spans="1:4" ht="13.35" customHeight="1"/>
    <row r="47" spans="1:4" ht="13.35" customHeight="1">
      <c r="A47" s="18" t="s">
        <v>3832</v>
      </c>
      <c r="B47" s="18" t="s">
        <v>1556</v>
      </c>
      <c r="C47" s="18" t="s">
        <v>3869</v>
      </c>
      <c r="D47" s="18" t="s">
        <v>1288</v>
      </c>
    </row>
    <row r="48" spans="1:4" ht="13.35" customHeight="1">
      <c r="A48" s="18" t="s">
        <v>3832</v>
      </c>
      <c r="B48" s="18" t="s">
        <v>1621</v>
      </c>
      <c r="C48" s="18" t="s">
        <v>3870</v>
      </c>
      <c r="D48" s="18" t="s">
        <v>1288</v>
      </c>
    </row>
    <row r="49" spans="1:5" ht="13.35" customHeight="1">
      <c r="A49" s="18" t="s">
        <v>3832</v>
      </c>
      <c r="B49" s="18" t="s">
        <v>3871</v>
      </c>
      <c r="C49" s="18" t="s">
        <v>3872</v>
      </c>
      <c r="D49" s="18" t="s">
        <v>1288</v>
      </c>
    </row>
    <row r="50" spans="1:5">
      <c r="A50" s="18" t="s">
        <v>3832</v>
      </c>
      <c r="B50" s="18" t="s">
        <v>1289</v>
      </c>
      <c r="C50" s="18" t="s">
        <v>3873</v>
      </c>
      <c r="D50" s="18" t="s">
        <v>1288</v>
      </c>
    </row>
    <row r="53" spans="1:5">
      <c r="A53" s="18" t="s">
        <v>3832</v>
      </c>
      <c r="B53" s="18" t="s">
        <v>3874</v>
      </c>
      <c r="C53" s="18" t="s">
        <v>3875</v>
      </c>
      <c r="D53" s="18" t="s">
        <v>3830</v>
      </c>
    </row>
    <row r="54" spans="1:5">
      <c r="A54" s="18" t="s">
        <v>3832</v>
      </c>
      <c r="B54" s="18" t="s">
        <v>3876</v>
      </c>
      <c r="C54" s="18" t="s">
        <v>3877</v>
      </c>
      <c r="D54" s="18" t="s">
        <v>3830</v>
      </c>
    </row>
    <row r="55" spans="1:5">
      <c r="A55" s="18" t="s">
        <v>3832</v>
      </c>
      <c r="B55" s="18" t="s">
        <v>3878</v>
      </c>
      <c r="C55" s="18" t="s">
        <v>3879</v>
      </c>
      <c r="D55" s="18" t="s">
        <v>3830</v>
      </c>
    </row>
    <row r="56" spans="1:5">
      <c r="A56" s="18" t="s">
        <v>3832</v>
      </c>
      <c r="B56" s="18" t="s">
        <v>3880</v>
      </c>
      <c r="C56" s="18" t="s">
        <v>3881</v>
      </c>
      <c r="D56" s="18" t="s">
        <v>3830</v>
      </c>
    </row>
    <row r="60" spans="1:5">
      <c r="A60" s="18" t="s">
        <v>3882</v>
      </c>
      <c r="B60" s="18" t="s">
        <v>3883</v>
      </c>
      <c r="C60" s="18" t="s">
        <v>3884</v>
      </c>
      <c r="D60" s="18" t="s">
        <v>1894</v>
      </c>
      <c r="E60" s="180" t="s">
        <v>3835</v>
      </c>
    </row>
    <row r="61" spans="1:5">
      <c r="A61" s="18" t="s">
        <v>3882</v>
      </c>
      <c r="B61" s="18" t="s">
        <v>3885</v>
      </c>
      <c r="C61" s="18" t="s">
        <v>3886</v>
      </c>
      <c r="D61" s="18" t="s">
        <v>1894</v>
      </c>
      <c r="E61" s="180" t="s">
        <v>3835</v>
      </c>
    </row>
    <row r="62" spans="1:5">
      <c r="A62" s="18" t="s">
        <v>3882</v>
      </c>
      <c r="B62" s="18" t="s">
        <v>3887</v>
      </c>
      <c r="C62" s="18" t="s">
        <v>3888</v>
      </c>
      <c r="D62" s="18" t="s">
        <v>1894</v>
      </c>
      <c r="E62" s="180" t="s">
        <v>3835</v>
      </c>
    </row>
    <row r="63" spans="1:5">
      <c r="A63" s="18" t="s">
        <v>3882</v>
      </c>
      <c r="B63" s="18" t="s">
        <v>3889</v>
      </c>
      <c r="C63" s="18" t="s">
        <v>3890</v>
      </c>
      <c r="D63" s="18" t="s">
        <v>1894</v>
      </c>
      <c r="E63" s="180" t="s">
        <v>3835</v>
      </c>
    </row>
    <row r="64" spans="1:5">
      <c r="A64" s="18" t="s">
        <v>3882</v>
      </c>
      <c r="B64" s="18" t="s">
        <v>3891</v>
      </c>
      <c r="C64" s="18" t="s">
        <v>3892</v>
      </c>
      <c r="D64" s="18" t="s">
        <v>1894</v>
      </c>
      <c r="E64" s="180" t="s">
        <v>3835</v>
      </c>
    </row>
    <row r="65" spans="1:5">
      <c r="A65" s="18" t="s">
        <v>3882</v>
      </c>
      <c r="B65" s="18" t="s">
        <v>3893</v>
      </c>
      <c r="C65" s="18" t="s">
        <v>3894</v>
      </c>
      <c r="D65" s="18" t="s">
        <v>1894</v>
      </c>
      <c r="E65" s="180" t="s">
        <v>3835</v>
      </c>
    </row>
    <row r="66" spans="1:5">
      <c r="A66" s="18" t="s">
        <v>3882</v>
      </c>
      <c r="B66" s="18" t="s">
        <v>3895</v>
      </c>
      <c r="C66" s="18" t="s">
        <v>3896</v>
      </c>
      <c r="D66" s="18" t="s">
        <v>1894</v>
      </c>
      <c r="E66" s="180" t="s">
        <v>3835</v>
      </c>
    </row>
    <row r="67" spans="1:5">
      <c r="A67" s="18" t="s">
        <v>3882</v>
      </c>
      <c r="B67" s="18" t="s">
        <v>3897</v>
      </c>
      <c r="C67" s="18" t="s">
        <v>3898</v>
      </c>
      <c r="D67" s="18" t="s">
        <v>1894</v>
      </c>
      <c r="E67" s="180" t="s">
        <v>3835</v>
      </c>
    </row>
    <row r="68" spans="1:5">
      <c r="A68" s="18" t="s">
        <v>3882</v>
      </c>
      <c r="B68" s="18" t="s">
        <v>3899</v>
      </c>
      <c r="C68" s="18" t="s">
        <v>3900</v>
      </c>
      <c r="D68" s="18" t="s">
        <v>1894</v>
      </c>
      <c r="E68" s="180" t="s">
        <v>3835</v>
      </c>
    </row>
    <row r="69" spans="1:5">
      <c r="A69" s="18" t="s">
        <v>3882</v>
      </c>
      <c r="B69" s="18" t="s">
        <v>3901</v>
      </c>
      <c r="C69" s="18" t="s">
        <v>3902</v>
      </c>
      <c r="D69" s="18" t="s">
        <v>1894</v>
      </c>
      <c r="E69" s="180" t="s">
        <v>3835</v>
      </c>
    </row>
    <row r="70" spans="1:5">
      <c r="A70" s="18" t="s">
        <v>3882</v>
      </c>
      <c r="B70" s="18" t="s">
        <v>3903</v>
      </c>
      <c r="C70" s="18" t="s">
        <v>3904</v>
      </c>
      <c r="D70" s="18" t="s">
        <v>1894</v>
      </c>
      <c r="E70" s="180" t="s">
        <v>3837</v>
      </c>
    </row>
    <row r="71" spans="1:5">
      <c r="A71" s="18" t="s">
        <v>3882</v>
      </c>
      <c r="B71" s="18" t="s">
        <v>3905</v>
      </c>
      <c r="C71" s="18" t="s">
        <v>3906</v>
      </c>
      <c r="D71" s="18" t="s">
        <v>1894</v>
      </c>
      <c r="E71" s="180" t="s">
        <v>3837</v>
      </c>
    </row>
    <row r="72" spans="1:5">
      <c r="A72" s="18" t="s">
        <v>3882</v>
      </c>
      <c r="B72" s="18" t="s">
        <v>3907</v>
      </c>
      <c r="C72" s="18" t="s">
        <v>3908</v>
      </c>
      <c r="D72" s="18" t="s">
        <v>1894</v>
      </c>
      <c r="E72" s="180" t="s">
        <v>3837</v>
      </c>
    </row>
    <row r="73" spans="1:5">
      <c r="A73" s="18" t="s">
        <v>3882</v>
      </c>
      <c r="B73" s="18" t="s">
        <v>3909</v>
      </c>
      <c r="C73" s="18" t="s">
        <v>3910</v>
      </c>
      <c r="D73" s="18" t="s">
        <v>1894</v>
      </c>
      <c r="E73" s="180" t="s">
        <v>3837</v>
      </c>
    </row>
    <row r="74" spans="1:5">
      <c r="A74" s="18" t="s">
        <v>3882</v>
      </c>
      <c r="B74" s="18" t="s">
        <v>3911</v>
      </c>
      <c r="C74" s="18" t="s">
        <v>3912</v>
      </c>
      <c r="D74" s="18" t="s">
        <v>1894</v>
      </c>
      <c r="E74" s="180" t="s">
        <v>3837</v>
      </c>
    </row>
    <row r="75" spans="1:5">
      <c r="A75" s="18" t="s">
        <v>3882</v>
      </c>
      <c r="B75" s="18" t="s">
        <v>3913</v>
      </c>
      <c r="C75" s="18" t="s">
        <v>3914</v>
      </c>
      <c r="D75" s="18" t="s">
        <v>1894</v>
      </c>
      <c r="E75" s="180" t="s">
        <v>3837</v>
      </c>
    </row>
    <row r="76" spans="1:5">
      <c r="A76" s="18" t="s">
        <v>3882</v>
      </c>
      <c r="B76" s="18" t="s">
        <v>3915</v>
      </c>
      <c r="C76" s="18" t="s">
        <v>3916</v>
      </c>
      <c r="D76" s="18" t="s">
        <v>1894</v>
      </c>
      <c r="E76" s="180" t="s">
        <v>3839</v>
      </c>
    </row>
    <row r="77" spans="1:5">
      <c r="A77" s="18" t="s">
        <v>3882</v>
      </c>
      <c r="B77" s="18" t="s">
        <v>3917</v>
      </c>
      <c r="C77" s="18" t="s">
        <v>3918</v>
      </c>
      <c r="D77" s="18" t="s">
        <v>1894</v>
      </c>
      <c r="E77" s="180" t="s">
        <v>3839</v>
      </c>
    </row>
    <row r="78" spans="1:5">
      <c r="A78" s="18" t="s">
        <v>3882</v>
      </c>
      <c r="B78" s="18" t="s">
        <v>3919</v>
      </c>
      <c r="C78" s="18" t="s">
        <v>3920</v>
      </c>
      <c r="D78" s="18" t="s">
        <v>1894</v>
      </c>
      <c r="E78" s="180" t="s">
        <v>3839</v>
      </c>
    </row>
    <row r="79" spans="1:5">
      <c r="A79" s="18" t="s">
        <v>3882</v>
      </c>
      <c r="B79" s="18" t="s">
        <v>3921</v>
      </c>
      <c r="C79" s="18" t="s">
        <v>3922</v>
      </c>
      <c r="D79" s="18" t="s">
        <v>1894</v>
      </c>
      <c r="E79" s="180" t="s">
        <v>3839</v>
      </c>
    </row>
    <row r="80" spans="1:5">
      <c r="A80" s="18" t="s">
        <v>3882</v>
      </c>
      <c r="B80" s="18" t="s">
        <v>3923</v>
      </c>
      <c r="C80" s="18" t="s">
        <v>3924</v>
      </c>
      <c r="D80" s="18" t="s">
        <v>1894</v>
      </c>
      <c r="E80" s="180" t="s">
        <v>3839</v>
      </c>
    </row>
    <row r="81" spans="1:5">
      <c r="A81" s="18" t="s">
        <v>3882</v>
      </c>
      <c r="B81" s="18" t="s">
        <v>3925</v>
      </c>
      <c r="C81" s="18" t="s">
        <v>3926</v>
      </c>
      <c r="D81" s="18" t="s">
        <v>1894</v>
      </c>
      <c r="E81" s="180" t="s">
        <v>3839</v>
      </c>
    </row>
    <row r="82" spans="1:5">
      <c r="A82" s="18" t="s">
        <v>3882</v>
      </c>
      <c r="B82" s="18" t="s">
        <v>3927</v>
      </c>
      <c r="C82" s="18" t="s">
        <v>3928</v>
      </c>
      <c r="D82" s="18" t="s">
        <v>1894</v>
      </c>
      <c r="E82" s="180" t="s">
        <v>3839</v>
      </c>
    </row>
    <row r="83" spans="1:5">
      <c r="A83" s="18" t="s">
        <v>3882</v>
      </c>
      <c r="B83" s="18" t="s">
        <v>3929</v>
      </c>
      <c r="C83" s="18" t="s">
        <v>3930</v>
      </c>
      <c r="D83" s="18" t="s">
        <v>1894</v>
      </c>
      <c r="E83" s="180" t="s">
        <v>3839</v>
      </c>
    </row>
    <row r="84" spans="1:5">
      <c r="A84" s="18" t="s">
        <v>3882</v>
      </c>
      <c r="B84" s="18" t="s">
        <v>3931</v>
      </c>
      <c r="C84" s="18" t="s">
        <v>3932</v>
      </c>
      <c r="D84" s="18" t="s">
        <v>1894</v>
      </c>
      <c r="E84" s="180" t="s">
        <v>3839</v>
      </c>
    </row>
    <row r="85" spans="1:5">
      <c r="A85" s="18" t="s">
        <v>3882</v>
      </c>
      <c r="B85" s="18" t="s">
        <v>3933</v>
      </c>
      <c r="C85" s="18" t="s">
        <v>3934</v>
      </c>
      <c r="D85" s="18" t="s">
        <v>1894</v>
      </c>
      <c r="E85" s="180" t="s">
        <v>3839</v>
      </c>
    </row>
    <row r="86" spans="1:5">
      <c r="A86" s="18" t="s">
        <v>3882</v>
      </c>
      <c r="B86" s="18" t="s">
        <v>3935</v>
      </c>
      <c r="C86" s="18" t="s">
        <v>3936</v>
      </c>
      <c r="D86" s="18" t="s">
        <v>1894</v>
      </c>
      <c r="E86" s="180" t="s">
        <v>2029</v>
      </c>
    </row>
    <row r="87" spans="1:5">
      <c r="A87" s="18" t="s">
        <v>3882</v>
      </c>
      <c r="B87" s="18" t="s">
        <v>2027</v>
      </c>
      <c r="C87" s="18" t="s">
        <v>2275</v>
      </c>
      <c r="D87" s="18" t="s">
        <v>1894</v>
      </c>
      <c r="E87" s="180" t="s">
        <v>2029</v>
      </c>
    </row>
    <row r="88" spans="1:5">
      <c r="A88" s="18" t="s">
        <v>3882</v>
      </c>
      <c r="B88" s="18" t="s">
        <v>3937</v>
      </c>
      <c r="C88" s="18" t="s">
        <v>3938</v>
      </c>
      <c r="D88" s="18" t="s">
        <v>1894</v>
      </c>
      <c r="E88" s="180" t="s">
        <v>2029</v>
      </c>
    </row>
    <row r="89" spans="1:5">
      <c r="A89" s="18" t="s">
        <v>3882</v>
      </c>
      <c r="B89" s="18" t="s">
        <v>3939</v>
      </c>
      <c r="C89" s="18" t="s">
        <v>3940</v>
      </c>
      <c r="D89" s="18" t="s">
        <v>1894</v>
      </c>
      <c r="E89" s="180" t="s">
        <v>2029</v>
      </c>
    </row>
    <row r="90" spans="1:5">
      <c r="A90" s="18" t="s">
        <v>3882</v>
      </c>
      <c r="B90" s="18" t="s">
        <v>3941</v>
      </c>
      <c r="C90" s="18" t="s">
        <v>3942</v>
      </c>
      <c r="D90" s="18" t="s">
        <v>1894</v>
      </c>
      <c r="E90" s="180" t="s">
        <v>2029</v>
      </c>
    </row>
    <row r="91" spans="1:5">
      <c r="A91" s="18" t="s">
        <v>3882</v>
      </c>
      <c r="B91" s="18" t="s">
        <v>3943</v>
      </c>
      <c r="C91" s="18" t="s">
        <v>3944</v>
      </c>
      <c r="D91" s="18" t="s">
        <v>1894</v>
      </c>
      <c r="E91" s="180" t="s">
        <v>2029</v>
      </c>
    </row>
    <row r="92" spans="1:5">
      <c r="A92" s="18" t="s">
        <v>3882</v>
      </c>
      <c r="B92" s="18" t="s">
        <v>3945</v>
      </c>
      <c r="C92" s="18" t="s">
        <v>3946</v>
      </c>
      <c r="D92" s="18" t="s">
        <v>1894</v>
      </c>
      <c r="E92" s="180" t="s">
        <v>2029</v>
      </c>
    </row>
    <row r="93" spans="1:5">
      <c r="A93" s="18" t="s">
        <v>3882</v>
      </c>
      <c r="B93" s="18" t="s">
        <v>3947</v>
      </c>
      <c r="C93" s="18" t="s">
        <v>3948</v>
      </c>
      <c r="D93" s="18" t="s">
        <v>1894</v>
      </c>
      <c r="E93" s="180" t="s">
        <v>3841</v>
      </c>
    </row>
    <row r="94" spans="1:5">
      <c r="A94" s="18" t="s">
        <v>3882</v>
      </c>
      <c r="B94" s="18" t="s">
        <v>3949</v>
      </c>
      <c r="C94" s="18" t="s">
        <v>3950</v>
      </c>
      <c r="D94" s="18" t="s">
        <v>1894</v>
      </c>
      <c r="E94" s="180" t="s">
        <v>3841</v>
      </c>
    </row>
    <row r="95" spans="1:5">
      <c r="A95" s="18" t="s">
        <v>3882</v>
      </c>
      <c r="B95" s="18" t="s">
        <v>3951</v>
      </c>
      <c r="C95" s="18" t="s">
        <v>3952</v>
      </c>
      <c r="D95" s="18" t="s">
        <v>1894</v>
      </c>
      <c r="E95" s="180" t="s">
        <v>3841</v>
      </c>
    </row>
    <row r="96" spans="1:5">
      <c r="A96" s="18" t="s">
        <v>3882</v>
      </c>
      <c r="B96" s="18" t="s">
        <v>3953</v>
      </c>
      <c r="C96" s="18" t="s">
        <v>3954</v>
      </c>
      <c r="D96" s="18" t="s">
        <v>1894</v>
      </c>
      <c r="E96" s="180" t="s">
        <v>3841</v>
      </c>
    </row>
    <row r="97" spans="1:5">
      <c r="A97" s="18" t="s">
        <v>3882</v>
      </c>
      <c r="B97" s="18" t="s">
        <v>3955</v>
      </c>
      <c r="C97" s="18" t="s">
        <v>3956</v>
      </c>
      <c r="D97" s="18" t="s">
        <v>1894</v>
      </c>
      <c r="E97" s="180" t="s">
        <v>3841</v>
      </c>
    </row>
    <row r="98" spans="1:5">
      <c r="A98" s="18" t="s">
        <v>3882</v>
      </c>
      <c r="B98" s="18" t="s">
        <v>3957</v>
      </c>
      <c r="C98" s="18" t="s">
        <v>3958</v>
      </c>
      <c r="D98" s="18" t="s">
        <v>1894</v>
      </c>
      <c r="E98" s="180" t="s">
        <v>3841</v>
      </c>
    </row>
    <row r="99" spans="1:5">
      <c r="A99" s="18" t="s">
        <v>3882</v>
      </c>
      <c r="B99" s="18" t="s">
        <v>3959</v>
      </c>
      <c r="C99" s="18" t="s">
        <v>3960</v>
      </c>
      <c r="D99" s="18" t="s">
        <v>1894</v>
      </c>
      <c r="E99" s="180" t="s">
        <v>1895</v>
      </c>
    </row>
    <row r="100" spans="1:5">
      <c r="A100" s="18" t="s">
        <v>3882</v>
      </c>
      <c r="B100" s="18" t="s">
        <v>3961</v>
      </c>
      <c r="C100" s="18" t="s">
        <v>3962</v>
      </c>
      <c r="D100" s="18" t="s">
        <v>1894</v>
      </c>
      <c r="E100" s="180" t="s">
        <v>1895</v>
      </c>
    </row>
    <row r="101" spans="1:5">
      <c r="A101" s="18" t="s">
        <v>3882</v>
      </c>
      <c r="B101" s="18" t="s">
        <v>3963</v>
      </c>
      <c r="C101" s="18" t="s">
        <v>3964</v>
      </c>
      <c r="D101" s="18" t="s">
        <v>1894</v>
      </c>
      <c r="E101" s="180" t="s">
        <v>1895</v>
      </c>
    </row>
    <row r="102" spans="1:5">
      <c r="A102" s="18" t="s">
        <v>3882</v>
      </c>
      <c r="B102" s="18" t="s">
        <v>3965</v>
      </c>
      <c r="C102" s="18" t="s">
        <v>3966</v>
      </c>
      <c r="D102" s="18" t="s">
        <v>1894</v>
      </c>
      <c r="E102" s="180" t="s">
        <v>1895</v>
      </c>
    </row>
    <row r="103" spans="1:5">
      <c r="A103" s="18" t="s">
        <v>3882</v>
      </c>
      <c r="B103" s="18" t="s">
        <v>3967</v>
      </c>
      <c r="C103" s="18" t="s">
        <v>3968</v>
      </c>
      <c r="D103" s="18" t="s">
        <v>1894</v>
      </c>
      <c r="E103" s="180" t="s">
        <v>1895</v>
      </c>
    </row>
    <row r="104" spans="1:5">
      <c r="A104" s="18" t="s">
        <v>3882</v>
      </c>
      <c r="B104" s="18" t="s">
        <v>3969</v>
      </c>
      <c r="C104" s="18" t="s">
        <v>3970</v>
      </c>
      <c r="D104" s="18" t="s">
        <v>1894</v>
      </c>
      <c r="E104" s="180" t="s">
        <v>1895</v>
      </c>
    </row>
    <row r="105" spans="1:5">
      <c r="A105" s="18" t="s">
        <v>3882</v>
      </c>
      <c r="B105" s="18" t="s">
        <v>3971</v>
      </c>
      <c r="C105" s="18" t="s">
        <v>3972</v>
      </c>
      <c r="D105" s="18" t="s">
        <v>1894</v>
      </c>
      <c r="E105" s="180" t="s">
        <v>1895</v>
      </c>
    </row>
    <row r="106" spans="1:5">
      <c r="A106" s="18" t="s">
        <v>3882</v>
      </c>
      <c r="B106" s="18" t="s">
        <v>1891</v>
      </c>
      <c r="C106" s="18" t="s">
        <v>2115</v>
      </c>
      <c r="D106" s="18" t="s">
        <v>1894</v>
      </c>
      <c r="E106" s="180" t="s">
        <v>1895</v>
      </c>
    </row>
    <row r="109" spans="1:5">
      <c r="A109" s="18" t="s">
        <v>3882</v>
      </c>
      <c r="B109" s="18" t="s">
        <v>3973</v>
      </c>
      <c r="C109" s="18" t="s">
        <v>3974</v>
      </c>
      <c r="D109" s="18" t="s">
        <v>3824</v>
      </c>
      <c r="E109" s="180" t="s">
        <v>3843</v>
      </c>
    </row>
    <row r="110" spans="1:5">
      <c r="A110" s="18" t="s">
        <v>3882</v>
      </c>
      <c r="B110" s="18" t="s">
        <v>3975</v>
      </c>
      <c r="C110" s="18" t="s">
        <v>3976</v>
      </c>
      <c r="D110" s="18" t="s">
        <v>3824</v>
      </c>
      <c r="E110" s="180" t="s">
        <v>3843</v>
      </c>
    </row>
    <row r="111" spans="1:5">
      <c r="A111" s="18" t="s">
        <v>3882</v>
      </c>
      <c r="B111" s="18" t="s">
        <v>3977</v>
      </c>
      <c r="C111" s="18" t="s">
        <v>3978</v>
      </c>
      <c r="D111" s="18" t="s">
        <v>3824</v>
      </c>
      <c r="E111" s="180" t="s">
        <v>3843</v>
      </c>
    </row>
    <row r="112" spans="1:5">
      <c r="A112" s="18" t="s">
        <v>3882</v>
      </c>
      <c r="B112" s="18" t="s">
        <v>3979</v>
      </c>
      <c r="C112" s="18" t="s">
        <v>3980</v>
      </c>
      <c r="D112" s="18" t="s">
        <v>3824</v>
      </c>
      <c r="E112" s="180" t="s">
        <v>3843</v>
      </c>
    </row>
    <row r="113" spans="1:5">
      <c r="A113" s="18" t="s">
        <v>3882</v>
      </c>
      <c r="B113" s="18" t="s">
        <v>3981</v>
      </c>
      <c r="C113" s="18" t="s">
        <v>3982</v>
      </c>
      <c r="D113" s="18" t="s">
        <v>3824</v>
      </c>
      <c r="E113" s="180" t="s">
        <v>3843</v>
      </c>
    </row>
    <row r="114" spans="1:5">
      <c r="A114" s="18" t="s">
        <v>3882</v>
      </c>
      <c r="B114" s="18" t="s">
        <v>3983</v>
      </c>
      <c r="C114" s="18" t="s">
        <v>3984</v>
      </c>
      <c r="D114" s="18" t="s">
        <v>3824</v>
      </c>
      <c r="E114" s="180" t="s">
        <v>3843</v>
      </c>
    </row>
    <row r="115" spans="1:5">
      <c r="A115" s="18" t="s">
        <v>3882</v>
      </c>
      <c r="B115" s="18" t="s">
        <v>3985</v>
      </c>
      <c r="C115" s="18" t="s">
        <v>3986</v>
      </c>
      <c r="D115" s="18" t="s">
        <v>3824</v>
      </c>
      <c r="E115" s="180" t="s">
        <v>3843</v>
      </c>
    </row>
    <row r="116" spans="1:5">
      <c r="A116" s="18" t="s">
        <v>3882</v>
      </c>
      <c r="B116" s="18" t="s">
        <v>3987</v>
      </c>
      <c r="C116" s="18" t="s">
        <v>3988</v>
      </c>
      <c r="D116" s="18" t="s">
        <v>3824</v>
      </c>
      <c r="E116" s="180" t="s">
        <v>3843</v>
      </c>
    </row>
    <row r="117" spans="1:5">
      <c r="A117" s="18" t="s">
        <v>3882</v>
      </c>
      <c r="B117" s="18" t="s">
        <v>3989</v>
      </c>
      <c r="C117" s="18" t="s">
        <v>3990</v>
      </c>
      <c r="D117" s="18" t="s">
        <v>3824</v>
      </c>
      <c r="E117" s="180" t="s">
        <v>3843</v>
      </c>
    </row>
    <row r="118" spans="1:5">
      <c r="A118" s="18" t="s">
        <v>3882</v>
      </c>
      <c r="B118" s="18" t="s">
        <v>3991</v>
      </c>
      <c r="C118" s="18" t="s">
        <v>3992</v>
      </c>
      <c r="D118" s="18" t="s">
        <v>3824</v>
      </c>
      <c r="E118" s="180" t="s">
        <v>3843</v>
      </c>
    </row>
    <row r="119" spans="1:5">
      <c r="A119" s="18" t="s">
        <v>3882</v>
      </c>
      <c r="B119" s="18" t="s">
        <v>3993</v>
      </c>
      <c r="C119" s="18" t="s">
        <v>3994</v>
      </c>
      <c r="D119" s="18" t="s">
        <v>3824</v>
      </c>
      <c r="E119" s="180" t="s">
        <v>3843</v>
      </c>
    </row>
    <row r="120" spans="1:5">
      <c r="A120" s="18" t="s">
        <v>3882</v>
      </c>
      <c r="B120" s="18" t="s">
        <v>3995</v>
      </c>
      <c r="C120" s="18" t="s">
        <v>3996</v>
      </c>
      <c r="D120" s="18" t="s">
        <v>3824</v>
      </c>
      <c r="E120" s="180" t="s">
        <v>3843</v>
      </c>
    </row>
    <row r="121" spans="1:5">
      <c r="A121" s="18" t="s">
        <v>3882</v>
      </c>
      <c r="B121" s="18" t="s">
        <v>3997</v>
      </c>
      <c r="C121" s="18" t="s">
        <v>3998</v>
      </c>
      <c r="D121" s="18" t="s">
        <v>3824</v>
      </c>
      <c r="E121" s="180" t="s">
        <v>3843</v>
      </c>
    </row>
    <row r="122" spans="1:5">
      <c r="A122" s="18" t="s">
        <v>3882</v>
      </c>
      <c r="B122" s="18" t="s">
        <v>3999</v>
      </c>
      <c r="C122" s="18" t="s">
        <v>4000</v>
      </c>
      <c r="D122" s="18" t="s">
        <v>3824</v>
      </c>
      <c r="E122" s="180" t="s">
        <v>3847</v>
      </c>
    </row>
    <row r="123" spans="1:5">
      <c r="A123" s="18" t="s">
        <v>3882</v>
      </c>
      <c r="B123" s="18" t="s">
        <v>4001</v>
      </c>
      <c r="C123" s="18" t="s">
        <v>4002</v>
      </c>
      <c r="D123" s="18" t="s">
        <v>3824</v>
      </c>
      <c r="E123" s="180" t="s">
        <v>3847</v>
      </c>
    </row>
    <row r="124" spans="1:5">
      <c r="A124" s="18" t="s">
        <v>3882</v>
      </c>
      <c r="B124" s="18" t="s">
        <v>4003</v>
      </c>
      <c r="C124" s="18" t="s">
        <v>4004</v>
      </c>
      <c r="D124" s="18" t="s">
        <v>3824</v>
      </c>
      <c r="E124" s="180" t="s">
        <v>3847</v>
      </c>
    </row>
    <row r="125" spans="1:5">
      <c r="A125" s="18" t="s">
        <v>3882</v>
      </c>
      <c r="B125" s="18" t="s">
        <v>4005</v>
      </c>
      <c r="C125" s="18" t="s">
        <v>4006</v>
      </c>
      <c r="D125" s="18" t="s">
        <v>3824</v>
      </c>
      <c r="E125" s="180" t="s">
        <v>3847</v>
      </c>
    </row>
    <row r="126" spans="1:5">
      <c r="A126" s="18" t="s">
        <v>3882</v>
      </c>
      <c r="B126" s="18" t="s">
        <v>4007</v>
      </c>
      <c r="C126" s="18" t="s">
        <v>4008</v>
      </c>
      <c r="D126" s="18" t="s">
        <v>3824</v>
      </c>
      <c r="E126" s="180" t="s">
        <v>3847</v>
      </c>
    </row>
    <row r="127" spans="1:5">
      <c r="A127" s="18" t="s">
        <v>3882</v>
      </c>
      <c r="B127" s="18" t="s">
        <v>4009</v>
      </c>
      <c r="C127" s="18" t="s">
        <v>4010</v>
      </c>
      <c r="D127" s="18" t="s">
        <v>3824</v>
      </c>
      <c r="E127" s="180" t="s">
        <v>3847</v>
      </c>
    </row>
    <row r="128" spans="1:5">
      <c r="A128" s="18" t="s">
        <v>3882</v>
      </c>
      <c r="B128" s="18" t="s">
        <v>4011</v>
      </c>
      <c r="C128" s="18" t="s">
        <v>4012</v>
      </c>
      <c r="D128" s="18" t="s">
        <v>3824</v>
      </c>
      <c r="E128" s="180" t="s">
        <v>3847</v>
      </c>
    </row>
    <row r="129" spans="1:5">
      <c r="A129" s="18" t="s">
        <v>3882</v>
      </c>
      <c r="B129" s="18" t="s">
        <v>4013</v>
      </c>
      <c r="C129" s="18" t="s">
        <v>4014</v>
      </c>
      <c r="D129" s="18" t="s">
        <v>3824</v>
      </c>
      <c r="E129" s="180" t="s">
        <v>3847</v>
      </c>
    </row>
    <row r="130" spans="1:5">
      <c r="A130" s="18" t="s">
        <v>3882</v>
      </c>
      <c r="B130" s="18" t="s">
        <v>4015</v>
      </c>
      <c r="C130" s="18" t="s">
        <v>4016</v>
      </c>
      <c r="D130" s="18" t="s">
        <v>3824</v>
      </c>
      <c r="E130" s="180" t="s">
        <v>3845</v>
      </c>
    </row>
    <row r="131" spans="1:5">
      <c r="A131" s="18" t="s">
        <v>3882</v>
      </c>
      <c r="B131" s="18" t="s">
        <v>4017</v>
      </c>
      <c r="C131" s="18" t="s">
        <v>4018</v>
      </c>
      <c r="D131" s="18" t="s">
        <v>3824</v>
      </c>
      <c r="E131" s="180" t="s">
        <v>3845</v>
      </c>
    </row>
    <row r="132" spans="1:5">
      <c r="A132" s="18" t="s">
        <v>3882</v>
      </c>
      <c r="B132" s="18" t="s">
        <v>4019</v>
      </c>
      <c r="C132" s="18" t="s">
        <v>4020</v>
      </c>
      <c r="D132" s="18" t="s">
        <v>3824</v>
      </c>
      <c r="E132" s="180" t="s">
        <v>3845</v>
      </c>
    </row>
    <row r="133" spans="1:5">
      <c r="A133" s="18" t="s">
        <v>3882</v>
      </c>
      <c r="B133" s="18" t="s">
        <v>4021</v>
      </c>
      <c r="C133" s="18" t="s">
        <v>4022</v>
      </c>
      <c r="D133" s="18" t="s">
        <v>3824</v>
      </c>
      <c r="E133" s="180" t="s">
        <v>3845</v>
      </c>
    </row>
    <row r="134" spans="1:5">
      <c r="A134" s="18" t="s">
        <v>3882</v>
      </c>
      <c r="B134" s="18" t="s">
        <v>4023</v>
      </c>
      <c r="C134" s="18" t="s">
        <v>4024</v>
      </c>
      <c r="D134" s="18" t="s">
        <v>3824</v>
      </c>
      <c r="E134" s="180" t="s">
        <v>3845</v>
      </c>
    </row>
    <row r="135" spans="1:5">
      <c r="A135" s="18" t="s">
        <v>3882</v>
      </c>
      <c r="B135" s="18" t="s">
        <v>4025</v>
      </c>
      <c r="C135" s="18" t="s">
        <v>4026</v>
      </c>
      <c r="D135" s="18" t="s">
        <v>3824</v>
      </c>
      <c r="E135" s="180" t="s">
        <v>3845</v>
      </c>
    </row>
    <row r="136" spans="1:5">
      <c r="A136" s="18" t="s">
        <v>3882</v>
      </c>
      <c r="B136" s="18" t="s">
        <v>4027</v>
      </c>
      <c r="C136" s="18" t="s">
        <v>4028</v>
      </c>
      <c r="D136" s="18" t="s">
        <v>3824</v>
      </c>
      <c r="E136" s="180" t="s">
        <v>3845</v>
      </c>
    </row>
    <row r="137" spans="1:5">
      <c r="A137" s="18" t="s">
        <v>3882</v>
      </c>
      <c r="B137" s="18" t="s">
        <v>4029</v>
      </c>
      <c r="C137" s="18" t="s">
        <v>4030</v>
      </c>
      <c r="D137" s="18" t="s">
        <v>3824</v>
      </c>
      <c r="E137" s="180" t="s">
        <v>3845</v>
      </c>
    </row>
    <row r="138" spans="1:5">
      <c r="A138" s="18" t="s">
        <v>3882</v>
      </c>
      <c r="B138" s="18" t="s">
        <v>4031</v>
      </c>
      <c r="C138" s="18" t="s">
        <v>4032</v>
      </c>
      <c r="D138" s="18" t="s">
        <v>3824</v>
      </c>
      <c r="E138" s="180" t="s">
        <v>3845</v>
      </c>
    </row>
    <row r="141" spans="1:5">
      <c r="A141" s="18" t="s">
        <v>3882</v>
      </c>
      <c r="B141" s="18" t="s">
        <v>4033</v>
      </c>
      <c r="C141" s="18" t="s">
        <v>4034</v>
      </c>
      <c r="D141" s="18" t="s">
        <v>1778</v>
      </c>
      <c r="E141" s="180" t="s">
        <v>3850</v>
      </c>
    </row>
    <row r="142" spans="1:5">
      <c r="A142" s="18" t="s">
        <v>3882</v>
      </c>
      <c r="B142" s="18" t="s">
        <v>4035</v>
      </c>
      <c r="C142" s="18" t="s">
        <v>4036</v>
      </c>
      <c r="D142" s="18" t="s">
        <v>1778</v>
      </c>
      <c r="E142" s="180" t="s">
        <v>3850</v>
      </c>
    </row>
    <row r="143" spans="1:5">
      <c r="A143" s="18" t="s">
        <v>3882</v>
      </c>
      <c r="B143" s="18" t="s">
        <v>4037</v>
      </c>
      <c r="C143" s="18" t="s">
        <v>4038</v>
      </c>
      <c r="D143" s="18" t="s">
        <v>1778</v>
      </c>
      <c r="E143" s="180" t="s">
        <v>3850</v>
      </c>
    </row>
    <row r="144" spans="1:5">
      <c r="A144" s="18" t="s">
        <v>3882</v>
      </c>
      <c r="B144" s="18" t="s">
        <v>4039</v>
      </c>
      <c r="C144" s="18" t="s">
        <v>4040</v>
      </c>
      <c r="D144" s="18" t="s">
        <v>1778</v>
      </c>
      <c r="E144" s="180" t="s">
        <v>3850</v>
      </c>
    </row>
    <row r="145" spans="1:5">
      <c r="A145" s="18" t="s">
        <v>3882</v>
      </c>
      <c r="B145" s="18" t="s">
        <v>4041</v>
      </c>
      <c r="C145" s="18" t="s">
        <v>4042</v>
      </c>
      <c r="D145" s="18" t="s">
        <v>1778</v>
      </c>
      <c r="E145" s="180" t="s">
        <v>3850</v>
      </c>
    </row>
    <row r="146" spans="1:5">
      <c r="A146" s="18" t="s">
        <v>3882</v>
      </c>
      <c r="B146" s="18" t="s">
        <v>4043</v>
      </c>
      <c r="C146" s="18" t="s">
        <v>4044</v>
      </c>
      <c r="D146" s="18" t="s">
        <v>1778</v>
      </c>
      <c r="E146" s="180" t="s">
        <v>3850</v>
      </c>
    </row>
    <row r="147" spans="1:5">
      <c r="A147" s="18" t="s">
        <v>3882</v>
      </c>
      <c r="B147" s="18" t="s">
        <v>4045</v>
      </c>
      <c r="C147" s="18" t="s">
        <v>4046</v>
      </c>
      <c r="D147" s="18" t="s">
        <v>1778</v>
      </c>
      <c r="E147" s="180" t="s">
        <v>3850</v>
      </c>
    </row>
    <row r="148" spans="1:5">
      <c r="A148" s="18" t="s">
        <v>3882</v>
      </c>
      <c r="B148" s="18" t="s">
        <v>4047</v>
      </c>
      <c r="C148" s="18" t="s">
        <v>4048</v>
      </c>
      <c r="D148" s="18" t="s">
        <v>1778</v>
      </c>
      <c r="E148" s="180" t="s">
        <v>3850</v>
      </c>
    </row>
    <row r="149" spans="1:5">
      <c r="A149" s="18" t="s">
        <v>3882</v>
      </c>
      <c r="B149" s="18" t="s">
        <v>4049</v>
      </c>
      <c r="C149" s="18" t="s">
        <v>4050</v>
      </c>
      <c r="D149" s="18" t="s">
        <v>1778</v>
      </c>
      <c r="E149" s="180" t="s">
        <v>3850</v>
      </c>
    </row>
    <row r="150" spans="1:5">
      <c r="A150" s="18" t="s">
        <v>3882</v>
      </c>
      <c r="B150" s="18" t="s">
        <v>4051</v>
      </c>
      <c r="C150" s="18" t="s">
        <v>4052</v>
      </c>
      <c r="D150" s="18" t="s">
        <v>1778</v>
      </c>
      <c r="E150" s="180" t="s">
        <v>3852</v>
      </c>
    </row>
    <row r="151" spans="1:5">
      <c r="A151" s="18" t="s">
        <v>3882</v>
      </c>
      <c r="B151" s="18" t="s">
        <v>4053</v>
      </c>
      <c r="C151" s="18" t="s">
        <v>4054</v>
      </c>
      <c r="D151" s="18" t="s">
        <v>1778</v>
      </c>
      <c r="E151" s="180" t="s">
        <v>3852</v>
      </c>
    </row>
    <row r="152" spans="1:5">
      <c r="A152" s="18" t="s">
        <v>3882</v>
      </c>
      <c r="B152" s="18" t="s">
        <v>4055</v>
      </c>
      <c r="C152" s="18" t="s">
        <v>4056</v>
      </c>
      <c r="D152" s="18" t="s">
        <v>1778</v>
      </c>
      <c r="E152" s="180" t="s">
        <v>3852</v>
      </c>
    </row>
    <row r="153" spans="1:5">
      <c r="A153" s="18" t="s">
        <v>3882</v>
      </c>
      <c r="B153" s="18" t="s">
        <v>4057</v>
      </c>
      <c r="C153" s="18" t="s">
        <v>4058</v>
      </c>
      <c r="D153" s="18" t="s">
        <v>1778</v>
      </c>
      <c r="E153" s="180" t="s">
        <v>3852</v>
      </c>
    </row>
    <row r="154" spans="1:5">
      <c r="A154" s="18" t="s">
        <v>3882</v>
      </c>
      <c r="B154" s="18" t="s">
        <v>4059</v>
      </c>
      <c r="C154" s="18" t="s">
        <v>4060</v>
      </c>
      <c r="D154" s="18" t="s">
        <v>1778</v>
      </c>
      <c r="E154" s="180" t="s">
        <v>3852</v>
      </c>
    </row>
    <row r="155" spans="1:5">
      <c r="A155" s="18" t="s">
        <v>3882</v>
      </c>
      <c r="B155" s="18" t="s">
        <v>4061</v>
      </c>
      <c r="C155" s="18" t="s">
        <v>4062</v>
      </c>
      <c r="D155" s="18" t="s">
        <v>1778</v>
      </c>
      <c r="E155" s="180" t="s">
        <v>3852</v>
      </c>
    </row>
    <row r="156" spans="1:5">
      <c r="A156" s="18" t="s">
        <v>3882</v>
      </c>
      <c r="B156" s="18" t="s">
        <v>4063</v>
      </c>
      <c r="C156" s="18" t="s">
        <v>4064</v>
      </c>
      <c r="D156" s="18" t="s">
        <v>1778</v>
      </c>
      <c r="E156" s="180" t="s">
        <v>3852</v>
      </c>
    </row>
    <row r="157" spans="1:5">
      <c r="A157" s="18" t="s">
        <v>3882</v>
      </c>
      <c r="B157" s="18" t="s">
        <v>4065</v>
      </c>
      <c r="C157" s="18" t="s">
        <v>4066</v>
      </c>
      <c r="D157" s="18" t="s">
        <v>1778</v>
      </c>
      <c r="E157" s="180" t="s">
        <v>3852</v>
      </c>
    </row>
    <row r="158" spans="1:5">
      <c r="A158" s="18" t="s">
        <v>3882</v>
      </c>
      <c r="B158" s="18" t="s">
        <v>4067</v>
      </c>
      <c r="C158" s="18" t="s">
        <v>4068</v>
      </c>
      <c r="D158" s="18" t="s">
        <v>1778</v>
      </c>
      <c r="E158" s="180" t="s">
        <v>1779</v>
      </c>
    </row>
    <row r="159" spans="1:5">
      <c r="A159" s="18" t="s">
        <v>3882</v>
      </c>
      <c r="B159" s="18" t="s">
        <v>1775</v>
      </c>
      <c r="C159" s="18" t="s">
        <v>2114</v>
      </c>
      <c r="D159" s="18" t="s">
        <v>1778</v>
      </c>
      <c r="E159" s="180" t="s">
        <v>1779</v>
      </c>
    </row>
    <row r="160" spans="1:5">
      <c r="A160" s="18" t="s">
        <v>3882</v>
      </c>
      <c r="B160" s="18" t="s">
        <v>4069</v>
      </c>
      <c r="C160" s="18" t="s">
        <v>4070</v>
      </c>
      <c r="D160" s="18" t="s">
        <v>1778</v>
      </c>
      <c r="E160" s="180" t="s">
        <v>1779</v>
      </c>
    </row>
    <row r="161" spans="1:5">
      <c r="A161" s="18" t="s">
        <v>3882</v>
      </c>
      <c r="B161" s="18" t="s">
        <v>4071</v>
      </c>
      <c r="C161" s="18" t="s">
        <v>4072</v>
      </c>
      <c r="D161" s="18" t="s">
        <v>1778</v>
      </c>
      <c r="E161" s="180" t="s">
        <v>1779</v>
      </c>
    </row>
    <row r="162" spans="1:5">
      <c r="A162" s="18" t="s">
        <v>3882</v>
      </c>
      <c r="B162" s="18" t="s">
        <v>4073</v>
      </c>
      <c r="C162" s="18" t="s">
        <v>4074</v>
      </c>
      <c r="D162" s="18" t="s">
        <v>1778</v>
      </c>
      <c r="E162" s="180" t="s">
        <v>1779</v>
      </c>
    </row>
    <row r="163" spans="1:5">
      <c r="A163" s="18" t="s">
        <v>3882</v>
      </c>
      <c r="B163" s="18" t="s">
        <v>4075</v>
      </c>
      <c r="C163" s="18" t="s">
        <v>4076</v>
      </c>
      <c r="D163" s="18" t="s">
        <v>1778</v>
      </c>
      <c r="E163" s="180" t="s">
        <v>1779</v>
      </c>
    </row>
    <row r="164" spans="1:5">
      <c r="A164" s="18" t="s">
        <v>3882</v>
      </c>
      <c r="B164" s="18" t="s">
        <v>4077</v>
      </c>
      <c r="C164" s="18" t="s">
        <v>4078</v>
      </c>
      <c r="D164" s="18" t="s">
        <v>1778</v>
      </c>
      <c r="E164" s="180" t="s">
        <v>1779</v>
      </c>
    </row>
    <row r="165" spans="1:5">
      <c r="A165" s="18" t="s">
        <v>3882</v>
      </c>
      <c r="B165" s="18" t="s">
        <v>4079</v>
      </c>
      <c r="C165" s="18" t="s">
        <v>4080</v>
      </c>
      <c r="D165" s="18" t="s">
        <v>1778</v>
      </c>
      <c r="E165" s="180" t="s">
        <v>1779</v>
      </c>
    </row>
    <row r="166" spans="1:5">
      <c r="A166" s="18" t="s">
        <v>3882</v>
      </c>
      <c r="B166" s="18" t="s">
        <v>4081</v>
      </c>
      <c r="C166" s="18" t="s">
        <v>4082</v>
      </c>
      <c r="D166" s="18" t="s">
        <v>1778</v>
      </c>
      <c r="E166" s="180" t="s">
        <v>1779</v>
      </c>
    </row>
    <row r="167" spans="1:5">
      <c r="A167" s="18" t="s">
        <v>3882</v>
      </c>
      <c r="B167" s="18" t="s">
        <v>4083</v>
      </c>
      <c r="C167" s="18" t="s">
        <v>4084</v>
      </c>
      <c r="D167" s="18" t="s">
        <v>1778</v>
      </c>
      <c r="E167" s="180" t="s">
        <v>1779</v>
      </c>
    </row>
    <row r="168" spans="1:5">
      <c r="A168" s="18" t="s">
        <v>3882</v>
      </c>
      <c r="B168" s="18" t="s">
        <v>4085</v>
      </c>
      <c r="C168" s="18" t="s">
        <v>4086</v>
      </c>
      <c r="D168" s="18" t="s">
        <v>1778</v>
      </c>
      <c r="E168" s="180" t="s">
        <v>1779</v>
      </c>
    </row>
    <row r="171" spans="1:5">
      <c r="A171" s="18" t="s">
        <v>3882</v>
      </c>
      <c r="B171" s="18" t="s">
        <v>4087</v>
      </c>
      <c r="C171" s="18" t="s">
        <v>4088</v>
      </c>
      <c r="D171" s="18" t="s">
        <v>1366</v>
      </c>
      <c r="E171" s="180" t="s">
        <v>3854</v>
      </c>
    </row>
    <row r="172" spans="1:5">
      <c r="A172" s="18" t="s">
        <v>3882</v>
      </c>
      <c r="B172" s="18" t="s">
        <v>4089</v>
      </c>
      <c r="C172" s="18" t="s">
        <v>4090</v>
      </c>
      <c r="D172" s="18" t="s">
        <v>1366</v>
      </c>
      <c r="E172" s="180" t="s">
        <v>3854</v>
      </c>
    </row>
    <row r="173" spans="1:5">
      <c r="A173" s="18" t="s">
        <v>3882</v>
      </c>
      <c r="B173" s="18" t="s">
        <v>4091</v>
      </c>
      <c r="C173" s="18" t="s">
        <v>4092</v>
      </c>
      <c r="D173" s="18" t="s">
        <v>1366</v>
      </c>
      <c r="E173" s="180" t="s">
        <v>3854</v>
      </c>
    </row>
    <row r="174" spans="1:5">
      <c r="A174" s="18" t="s">
        <v>3882</v>
      </c>
      <c r="B174" s="18" t="s">
        <v>4093</v>
      </c>
      <c r="C174" s="18" t="s">
        <v>4094</v>
      </c>
      <c r="D174" s="18" t="s">
        <v>1366</v>
      </c>
      <c r="E174" s="180" t="s">
        <v>3854</v>
      </c>
    </row>
    <row r="175" spans="1:5">
      <c r="A175" s="18" t="s">
        <v>3882</v>
      </c>
      <c r="B175" s="18" t="s">
        <v>4095</v>
      </c>
      <c r="C175" s="18" t="s">
        <v>4096</v>
      </c>
      <c r="D175" s="18" t="s">
        <v>1366</v>
      </c>
      <c r="E175" s="180" t="s">
        <v>3854</v>
      </c>
    </row>
    <row r="176" spans="1:5">
      <c r="A176" s="18" t="s">
        <v>3882</v>
      </c>
      <c r="B176" s="18" t="s">
        <v>4097</v>
      </c>
      <c r="C176" s="18" t="s">
        <v>4098</v>
      </c>
      <c r="D176" s="18" t="s">
        <v>1366</v>
      </c>
      <c r="E176" s="180" t="s">
        <v>3854</v>
      </c>
    </row>
    <row r="177" spans="1:5">
      <c r="A177" s="18" t="s">
        <v>3882</v>
      </c>
      <c r="B177" s="18" t="s">
        <v>4099</v>
      </c>
      <c r="C177" s="18" t="s">
        <v>4100</v>
      </c>
      <c r="D177" s="18" t="s">
        <v>1366</v>
      </c>
      <c r="E177" s="180" t="s">
        <v>3854</v>
      </c>
    </row>
    <row r="178" spans="1:5">
      <c r="A178" s="18" t="s">
        <v>3882</v>
      </c>
      <c r="B178" s="18" t="s">
        <v>4101</v>
      </c>
      <c r="C178" s="18" t="s">
        <v>4102</v>
      </c>
      <c r="D178" s="18" t="s">
        <v>1366</v>
      </c>
      <c r="E178" s="180" t="s">
        <v>1459</v>
      </c>
    </row>
    <row r="179" spans="1:5">
      <c r="A179" s="18" t="s">
        <v>3882</v>
      </c>
      <c r="B179" s="18" t="s">
        <v>4103</v>
      </c>
      <c r="C179" s="18" t="s">
        <v>4104</v>
      </c>
      <c r="D179" s="18" t="s">
        <v>1366</v>
      </c>
      <c r="E179" s="180" t="s">
        <v>1459</v>
      </c>
    </row>
    <row r="180" spans="1:5">
      <c r="A180" s="18" t="s">
        <v>3882</v>
      </c>
      <c r="B180" s="18" t="s">
        <v>2006</v>
      </c>
      <c r="C180" s="18" t="s">
        <v>4105</v>
      </c>
      <c r="D180" s="18" t="s">
        <v>1366</v>
      </c>
      <c r="E180" s="180" t="s">
        <v>1459</v>
      </c>
    </row>
    <row r="181" spans="1:5">
      <c r="A181" s="18" t="s">
        <v>3882</v>
      </c>
      <c r="B181" s="18" t="s">
        <v>1456</v>
      </c>
      <c r="C181" s="18" t="s">
        <v>2117</v>
      </c>
      <c r="D181" s="18" t="s">
        <v>1366</v>
      </c>
      <c r="E181" s="180" t="s">
        <v>1459</v>
      </c>
    </row>
    <row r="182" spans="1:5">
      <c r="A182" s="18" t="s">
        <v>3882</v>
      </c>
      <c r="B182" s="18" t="s">
        <v>4106</v>
      </c>
      <c r="C182" s="18" t="s">
        <v>4107</v>
      </c>
      <c r="D182" s="18" t="s">
        <v>1366</v>
      </c>
      <c r="E182" s="180" t="s">
        <v>1459</v>
      </c>
    </row>
    <row r="183" spans="1:5">
      <c r="A183" s="18" t="s">
        <v>3882</v>
      </c>
      <c r="B183" s="18" t="s">
        <v>4108</v>
      </c>
      <c r="C183" s="18" t="s">
        <v>4109</v>
      </c>
      <c r="D183" s="18" t="s">
        <v>1366</v>
      </c>
      <c r="E183" s="180" t="s">
        <v>1459</v>
      </c>
    </row>
    <row r="184" spans="1:5">
      <c r="A184" s="18" t="s">
        <v>3882</v>
      </c>
      <c r="B184" s="18" t="s">
        <v>4110</v>
      </c>
      <c r="C184" s="18" t="s">
        <v>4111</v>
      </c>
      <c r="D184" s="18" t="s">
        <v>1366</v>
      </c>
      <c r="E184" s="180" t="s">
        <v>1367</v>
      </c>
    </row>
    <row r="185" spans="1:5">
      <c r="A185" s="18" t="s">
        <v>3882</v>
      </c>
      <c r="B185" s="18" t="s">
        <v>4112</v>
      </c>
      <c r="C185" s="18" t="s">
        <v>4113</v>
      </c>
      <c r="D185" s="18" t="s">
        <v>1366</v>
      </c>
      <c r="E185" s="180" t="s">
        <v>1367</v>
      </c>
    </row>
    <row r="186" spans="1:5">
      <c r="A186" s="18" t="s">
        <v>3882</v>
      </c>
      <c r="B186" s="18" t="s">
        <v>1363</v>
      </c>
      <c r="C186" s="18" t="s">
        <v>2119</v>
      </c>
      <c r="D186" s="18" t="s">
        <v>1366</v>
      </c>
      <c r="E186" s="180" t="s">
        <v>1367</v>
      </c>
    </row>
    <row r="187" spans="1:5">
      <c r="A187" s="18" t="s">
        <v>3882</v>
      </c>
      <c r="B187" s="18" t="s">
        <v>3858</v>
      </c>
      <c r="C187" s="18" t="s">
        <v>3859</v>
      </c>
      <c r="D187" s="18" t="s">
        <v>1366</v>
      </c>
      <c r="E187" s="180" t="s">
        <v>3858</v>
      </c>
    </row>
    <row r="188" spans="1:5">
      <c r="A188" s="18" t="s">
        <v>3882</v>
      </c>
      <c r="B188" s="18" t="s">
        <v>4114</v>
      </c>
      <c r="C188" s="18" t="s">
        <v>4115</v>
      </c>
      <c r="D188" s="18" t="s">
        <v>1366</v>
      </c>
      <c r="E188" s="180" t="s">
        <v>3858</v>
      </c>
    </row>
    <row r="189" spans="1:5">
      <c r="A189" s="18" t="s">
        <v>3882</v>
      </c>
      <c r="B189" s="18" t="s">
        <v>4116</v>
      </c>
      <c r="C189" s="18" t="s">
        <v>4117</v>
      </c>
      <c r="D189" s="18" t="s">
        <v>1366</v>
      </c>
      <c r="E189" s="180" t="s">
        <v>3858</v>
      </c>
    </row>
    <row r="190" spans="1:5">
      <c r="A190" s="18" t="s">
        <v>3882</v>
      </c>
      <c r="B190" s="18" t="s">
        <v>4118</v>
      </c>
      <c r="C190" s="18" t="s">
        <v>4119</v>
      </c>
      <c r="D190" s="18" t="s">
        <v>1366</v>
      </c>
      <c r="E190" s="180" t="s">
        <v>3860</v>
      </c>
    </row>
    <row r="191" spans="1:5">
      <c r="A191" s="18" t="s">
        <v>3882</v>
      </c>
      <c r="B191" s="18" t="s">
        <v>4120</v>
      </c>
      <c r="C191" s="18" t="s">
        <v>4121</v>
      </c>
      <c r="D191" s="18" t="s">
        <v>1366</v>
      </c>
      <c r="E191" s="180" t="s">
        <v>3860</v>
      </c>
    </row>
    <row r="192" spans="1:5">
      <c r="A192" s="18" t="s">
        <v>3882</v>
      </c>
      <c r="B192" s="18" t="s">
        <v>4122</v>
      </c>
      <c r="C192" s="18" t="s">
        <v>4123</v>
      </c>
      <c r="D192" s="18" t="s">
        <v>1366</v>
      </c>
      <c r="E192" s="180" t="s">
        <v>3860</v>
      </c>
    </row>
    <row r="193" spans="1:5">
      <c r="A193" s="18" t="s">
        <v>3882</v>
      </c>
      <c r="B193" s="18" t="s">
        <v>4124</v>
      </c>
      <c r="C193" s="18" t="s">
        <v>4125</v>
      </c>
      <c r="D193" s="18" t="s">
        <v>1366</v>
      </c>
      <c r="E193" s="180" t="s">
        <v>3860</v>
      </c>
    </row>
    <row r="194" spans="1:5">
      <c r="A194" s="18" t="s">
        <v>3882</v>
      </c>
      <c r="B194" s="18" t="s">
        <v>4126</v>
      </c>
      <c r="C194" s="18" t="s">
        <v>4127</v>
      </c>
      <c r="D194" s="18" t="s">
        <v>1366</v>
      </c>
      <c r="E194" s="180" t="s">
        <v>3860</v>
      </c>
    </row>
    <row r="195" spans="1:5">
      <c r="A195" s="18" t="s">
        <v>3882</v>
      </c>
      <c r="B195" s="18" t="s">
        <v>4128</v>
      </c>
      <c r="C195" s="18" t="s">
        <v>4129</v>
      </c>
      <c r="D195" s="18" t="s">
        <v>1366</v>
      </c>
      <c r="E195" s="180" t="s">
        <v>3860</v>
      </c>
    </row>
    <row r="196" spans="1:5">
      <c r="A196" s="18" t="s">
        <v>3882</v>
      </c>
      <c r="B196" s="18" t="s">
        <v>4130</v>
      </c>
      <c r="C196" s="18" t="s">
        <v>4131</v>
      </c>
      <c r="D196" s="18" t="s">
        <v>1366</v>
      </c>
      <c r="E196" s="180" t="s">
        <v>3860</v>
      </c>
    </row>
    <row r="197" spans="1:5">
      <c r="A197" s="18" t="s">
        <v>3882</v>
      </c>
      <c r="B197" s="18" t="s">
        <v>4132</v>
      </c>
      <c r="C197" s="18" t="s">
        <v>4133</v>
      </c>
      <c r="D197" s="18" t="s">
        <v>1366</v>
      </c>
      <c r="E197" s="180" t="s">
        <v>3860</v>
      </c>
    </row>
    <row r="200" spans="1:5">
      <c r="A200" s="18" t="s">
        <v>3882</v>
      </c>
      <c r="B200" s="18" t="s">
        <v>4134</v>
      </c>
      <c r="C200" s="18" t="s">
        <v>4135</v>
      </c>
      <c r="D200" s="18" t="s">
        <v>1819</v>
      </c>
      <c r="E200" s="180" t="s">
        <v>3862</v>
      </c>
    </row>
    <row r="201" spans="1:5">
      <c r="A201" s="18" t="s">
        <v>3882</v>
      </c>
      <c r="B201" s="18" t="s">
        <v>4136</v>
      </c>
      <c r="C201" s="18" t="s">
        <v>4137</v>
      </c>
      <c r="D201" s="18" t="s">
        <v>1819</v>
      </c>
      <c r="E201" s="180" t="s">
        <v>3862</v>
      </c>
    </row>
    <row r="202" spans="1:5">
      <c r="A202" s="18" t="s">
        <v>3882</v>
      </c>
      <c r="B202" s="18" t="s">
        <v>4138</v>
      </c>
      <c r="C202" s="18" t="s">
        <v>4139</v>
      </c>
      <c r="D202" s="18" t="s">
        <v>1819</v>
      </c>
      <c r="E202" s="180" t="s">
        <v>3862</v>
      </c>
    </row>
    <row r="203" spans="1:5">
      <c r="A203" s="18" t="s">
        <v>3882</v>
      </c>
      <c r="B203" s="18" t="s">
        <v>4140</v>
      </c>
      <c r="C203" s="18" t="s">
        <v>4141</v>
      </c>
      <c r="D203" s="18" t="s">
        <v>1819</v>
      </c>
      <c r="E203" s="180" t="s">
        <v>3862</v>
      </c>
    </row>
    <row r="204" spans="1:5">
      <c r="A204" s="18" t="s">
        <v>3882</v>
      </c>
      <c r="B204" s="18" t="s">
        <v>4142</v>
      </c>
      <c r="C204" s="18" t="s">
        <v>4143</v>
      </c>
      <c r="D204" s="18" t="s">
        <v>1819</v>
      </c>
      <c r="E204" s="180" t="s">
        <v>3864</v>
      </c>
    </row>
    <row r="205" spans="1:5">
      <c r="A205" s="18" t="s">
        <v>3882</v>
      </c>
      <c r="B205" s="18" t="s">
        <v>4144</v>
      </c>
      <c r="C205" s="18" t="s">
        <v>4145</v>
      </c>
      <c r="D205" s="18" t="s">
        <v>1819</v>
      </c>
      <c r="E205" s="180" t="s">
        <v>3864</v>
      </c>
    </row>
    <row r="206" spans="1:5">
      <c r="A206" s="18" t="s">
        <v>3882</v>
      </c>
      <c r="B206" s="18" t="s">
        <v>4146</v>
      </c>
      <c r="C206" s="18" t="s">
        <v>4147</v>
      </c>
      <c r="D206" s="18" t="s">
        <v>1819</v>
      </c>
      <c r="E206" s="180" t="s">
        <v>3864</v>
      </c>
    </row>
    <row r="207" spans="1:5">
      <c r="A207" s="18" t="s">
        <v>3882</v>
      </c>
      <c r="B207" s="18" t="s">
        <v>4148</v>
      </c>
      <c r="C207" s="18" t="s">
        <v>4149</v>
      </c>
      <c r="D207" s="18" t="s">
        <v>1819</v>
      </c>
      <c r="E207" s="180" t="s">
        <v>3864</v>
      </c>
    </row>
    <row r="208" spans="1:5">
      <c r="A208" s="18" t="s">
        <v>3882</v>
      </c>
      <c r="B208" s="18" t="s">
        <v>4150</v>
      </c>
      <c r="C208" s="18" t="s">
        <v>4151</v>
      </c>
      <c r="D208" s="18" t="s">
        <v>1819</v>
      </c>
      <c r="E208" s="180" t="s">
        <v>3864</v>
      </c>
    </row>
    <row r="209" spans="1:5">
      <c r="A209" s="18" t="s">
        <v>3882</v>
      </c>
      <c r="B209" s="18" t="s">
        <v>4152</v>
      </c>
      <c r="C209" s="18" t="s">
        <v>4153</v>
      </c>
      <c r="D209" s="18" t="s">
        <v>1819</v>
      </c>
      <c r="E209" s="180" t="s">
        <v>3864</v>
      </c>
    </row>
    <row r="210" spans="1:5">
      <c r="A210" s="18" t="s">
        <v>3882</v>
      </c>
      <c r="B210" s="18" t="s">
        <v>4154</v>
      </c>
      <c r="C210" s="18" t="s">
        <v>4155</v>
      </c>
      <c r="D210" s="18" t="s">
        <v>1819</v>
      </c>
      <c r="E210" s="180" t="s">
        <v>3864</v>
      </c>
    </row>
    <row r="211" spans="1:5">
      <c r="A211" s="18" t="s">
        <v>3882</v>
      </c>
      <c r="B211" s="18" t="s">
        <v>4156</v>
      </c>
      <c r="C211" s="18" t="s">
        <v>4157</v>
      </c>
      <c r="D211" s="18" t="s">
        <v>1819</v>
      </c>
      <c r="E211" s="180" t="s">
        <v>3864</v>
      </c>
    </row>
    <row r="212" spans="1:5">
      <c r="A212" s="18" t="s">
        <v>3882</v>
      </c>
      <c r="B212" s="18" t="s">
        <v>4158</v>
      </c>
      <c r="C212" s="18" t="s">
        <v>4159</v>
      </c>
      <c r="D212" s="18" t="s">
        <v>1819</v>
      </c>
      <c r="E212" s="180" t="s">
        <v>3864</v>
      </c>
    </row>
    <row r="213" spans="1:5">
      <c r="A213" s="18" t="s">
        <v>3882</v>
      </c>
      <c r="B213" s="18" t="s">
        <v>4160</v>
      </c>
      <c r="C213" s="18" t="s">
        <v>4161</v>
      </c>
      <c r="D213" s="18" t="s">
        <v>1819</v>
      </c>
      <c r="E213" s="180" t="s">
        <v>1820</v>
      </c>
    </row>
    <row r="214" spans="1:5">
      <c r="A214" s="18" t="s">
        <v>3882</v>
      </c>
      <c r="B214" s="18" t="s">
        <v>4162</v>
      </c>
      <c r="C214" s="18" t="s">
        <v>4163</v>
      </c>
      <c r="D214" s="18" t="s">
        <v>1819</v>
      </c>
      <c r="E214" s="180" t="s">
        <v>1820</v>
      </c>
    </row>
    <row r="215" spans="1:5">
      <c r="A215" s="18" t="s">
        <v>3882</v>
      </c>
      <c r="B215" s="18" t="s">
        <v>4164</v>
      </c>
      <c r="C215" s="18" t="s">
        <v>4165</v>
      </c>
      <c r="D215" s="18" t="s">
        <v>1819</v>
      </c>
      <c r="E215" s="180" t="s">
        <v>1820</v>
      </c>
    </row>
    <row r="216" spans="1:5">
      <c r="A216" s="18" t="s">
        <v>3882</v>
      </c>
      <c r="B216" s="18" t="s">
        <v>4166</v>
      </c>
      <c r="C216" s="18" t="s">
        <v>4167</v>
      </c>
      <c r="D216" s="18" t="s">
        <v>1819</v>
      </c>
      <c r="E216" s="180" t="s">
        <v>1820</v>
      </c>
    </row>
    <row r="217" spans="1:5">
      <c r="A217" s="18" t="s">
        <v>3882</v>
      </c>
      <c r="B217" s="18" t="s">
        <v>4168</v>
      </c>
      <c r="C217" s="18" t="s">
        <v>4169</v>
      </c>
      <c r="D217" s="18" t="s">
        <v>1819</v>
      </c>
      <c r="E217" s="180" t="s">
        <v>1820</v>
      </c>
    </row>
    <row r="218" spans="1:5">
      <c r="A218" s="18" t="s">
        <v>3882</v>
      </c>
      <c r="B218" s="18" t="s">
        <v>4170</v>
      </c>
      <c r="C218" s="18" t="s">
        <v>4171</v>
      </c>
      <c r="D218" s="18" t="s">
        <v>1819</v>
      </c>
      <c r="E218" s="180" t="s">
        <v>1820</v>
      </c>
    </row>
    <row r="219" spans="1:5">
      <c r="A219" s="18" t="s">
        <v>3882</v>
      </c>
      <c r="B219" s="18" t="s">
        <v>1817</v>
      </c>
      <c r="C219" s="18" t="s">
        <v>2112</v>
      </c>
      <c r="D219" s="18" t="s">
        <v>1819</v>
      </c>
      <c r="E219" s="180" t="s">
        <v>1820</v>
      </c>
    </row>
    <row r="220" spans="1:5">
      <c r="A220" s="18" t="s">
        <v>3882</v>
      </c>
      <c r="B220" s="18" t="s">
        <v>4172</v>
      </c>
      <c r="C220" s="18" t="s">
        <v>4173</v>
      </c>
      <c r="D220" s="18" t="s">
        <v>1819</v>
      </c>
      <c r="E220" s="180" t="s">
        <v>1820</v>
      </c>
    </row>
    <row r="221" spans="1:5">
      <c r="A221" s="18" t="s">
        <v>3882</v>
      </c>
      <c r="B221" s="18" t="s">
        <v>4174</v>
      </c>
      <c r="C221" s="18" t="s">
        <v>4175</v>
      </c>
      <c r="D221" s="18" t="s">
        <v>1819</v>
      </c>
      <c r="E221" s="180" t="s">
        <v>1820</v>
      </c>
    </row>
    <row r="222" spans="1:5">
      <c r="A222" s="18" t="s">
        <v>3882</v>
      </c>
      <c r="B222" s="18" t="s">
        <v>4176</v>
      </c>
      <c r="C222" s="18" t="s">
        <v>4177</v>
      </c>
      <c r="D222" s="18" t="s">
        <v>1819</v>
      </c>
      <c r="E222" s="180" t="s">
        <v>1820</v>
      </c>
    </row>
    <row r="223" spans="1:5">
      <c r="A223" s="18" t="s">
        <v>3882</v>
      </c>
      <c r="B223" s="18" t="s">
        <v>4178</v>
      </c>
      <c r="C223" s="18" t="s">
        <v>4179</v>
      </c>
      <c r="D223" s="18" t="s">
        <v>1819</v>
      </c>
      <c r="E223" s="180" t="s">
        <v>1820</v>
      </c>
    </row>
    <row r="224" spans="1:5">
      <c r="A224" s="18" t="s">
        <v>3882</v>
      </c>
      <c r="B224" s="18" t="s">
        <v>4180</v>
      </c>
      <c r="C224" s="18" t="s">
        <v>4181</v>
      </c>
      <c r="D224" s="18" t="s">
        <v>1819</v>
      </c>
      <c r="E224" s="180" t="s">
        <v>1820</v>
      </c>
    </row>
    <row r="225" spans="1:5">
      <c r="A225" s="18" t="s">
        <v>3882</v>
      </c>
      <c r="B225" s="18" t="s">
        <v>4182</v>
      </c>
      <c r="C225" s="18" t="s">
        <v>4183</v>
      </c>
      <c r="D225" s="18" t="s">
        <v>1819</v>
      </c>
      <c r="E225" s="180" t="s">
        <v>1820</v>
      </c>
    </row>
    <row r="226" spans="1:5">
      <c r="A226" s="18" t="s">
        <v>3882</v>
      </c>
      <c r="B226" s="18" t="s">
        <v>4184</v>
      </c>
      <c r="C226" s="18" t="s">
        <v>4185</v>
      </c>
      <c r="D226" s="18" t="s">
        <v>1819</v>
      </c>
      <c r="E226" s="180" t="s">
        <v>3867</v>
      </c>
    </row>
    <row r="227" spans="1:5">
      <c r="A227" s="18" t="s">
        <v>3882</v>
      </c>
      <c r="B227" s="18" t="s">
        <v>4186</v>
      </c>
      <c r="C227" s="18" t="s">
        <v>4187</v>
      </c>
      <c r="D227" s="18" t="s">
        <v>1819</v>
      </c>
      <c r="E227" s="180" t="s">
        <v>3867</v>
      </c>
    </row>
    <row r="228" spans="1:5">
      <c r="A228" s="18" t="s">
        <v>3882</v>
      </c>
      <c r="B228" s="18" t="s">
        <v>4188</v>
      </c>
      <c r="C228" s="18" t="s">
        <v>4189</v>
      </c>
      <c r="D228" s="18" t="s">
        <v>1819</v>
      </c>
      <c r="E228" s="180" t="s">
        <v>3867</v>
      </c>
    </row>
    <row r="229" spans="1:5">
      <c r="A229" s="18" t="s">
        <v>3882</v>
      </c>
      <c r="B229" s="18" t="s">
        <v>4190</v>
      </c>
      <c r="C229" s="18" t="s">
        <v>4191</v>
      </c>
      <c r="D229" s="18" t="s">
        <v>1819</v>
      </c>
      <c r="E229" s="180" t="s">
        <v>3867</v>
      </c>
    </row>
    <row r="230" spans="1:5">
      <c r="A230" s="18" t="s">
        <v>3882</v>
      </c>
      <c r="B230" s="18" t="s">
        <v>4192</v>
      </c>
      <c r="C230" s="18" t="s">
        <v>4193</v>
      </c>
      <c r="D230" s="18" t="s">
        <v>1819</v>
      </c>
      <c r="E230" s="180" t="s">
        <v>3867</v>
      </c>
    </row>
    <row r="233" spans="1:5">
      <c r="A233" s="18" t="s">
        <v>3882</v>
      </c>
      <c r="B233" s="18" t="s">
        <v>4194</v>
      </c>
      <c r="C233" s="18" t="s">
        <v>4195</v>
      </c>
      <c r="D233" s="18" t="s">
        <v>1288</v>
      </c>
      <c r="E233" s="180" t="s">
        <v>1556</v>
      </c>
    </row>
    <row r="234" spans="1:5">
      <c r="A234" s="18" t="s">
        <v>3882</v>
      </c>
      <c r="B234" s="18" t="s">
        <v>1553</v>
      </c>
      <c r="C234" s="18" t="s">
        <v>2120</v>
      </c>
      <c r="D234" s="18" t="s">
        <v>1288</v>
      </c>
      <c r="E234" s="180" t="s">
        <v>1556</v>
      </c>
    </row>
    <row r="235" spans="1:5">
      <c r="A235" s="18" t="s">
        <v>3882</v>
      </c>
      <c r="B235" s="18" t="s">
        <v>4196</v>
      </c>
      <c r="C235" s="18" t="s">
        <v>4197</v>
      </c>
      <c r="D235" s="18" t="s">
        <v>1288</v>
      </c>
      <c r="E235" s="180" t="s">
        <v>1556</v>
      </c>
    </row>
    <row r="236" spans="1:5">
      <c r="A236" s="18" t="s">
        <v>3882</v>
      </c>
      <c r="B236" s="18" t="s">
        <v>4198</v>
      </c>
      <c r="C236" s="18" t="s">
        <v>4199</v>
      </c>
      <c r="D236" s="18" t="s">
        <v>1288</v>
      </c>
      <c r="E236" s="180" t="s">
        <v>1556</v>
      </c>
    </row>
    <row r="237" spans="1:5">
      <c r="A237" s="18" t="s">
        <v>3882</v>
      </c>
      <c r="B237" s="18" t="s">
        <v>4200</v>
      </c>
      <c r="C237" s="18" t="s">
        <v>4201</v>
      </c>
      <c r="D237" s="18" t="s">
        <v>1288</v>
      </c>
      <c r="E237" s="180" t="s">
        <v>1556</v>
      </c>
    </row>
    <row r="238" spans="1:5">
      <c r="A238" s="18" t="s">
        <v>3882</v>
      </c>
      <c r="B238" s="18" t="s">
        <v>4202</v>
      </c>
      <c r="C238" s="18" t="s">
        <v>4203</v>
      </c>
      <c r="D238" s="18" t="s">
        <v>1288</v>
      </c>
      <c r="E238" s="180" t="s">
        <v>1621</v>
      </c>
    </row>
    <row r="239" spans="1:5">
      <c r="A239" s="18" t="s">
        <v>3882</v>
      </c>
      <c r="B239" s="18" t="s">
        <v>4204</v>
      </c>
      <c r="C239" s="18" t="s">
        <v>4205</v>
      </c>
      <c r="D239" s="18" t="s">
        <v>1288</v>
      </c>
      <c r="E239" s="180" t="s">
        <v>1621</v>
      </c>
    </row>
    <row r="240" spans="1:5">
      <c r="A240" s="18" t="s">
        <v>3882</v>
      </c>
      <c r="B240" s="18" t="s">
        <v>4206</v>
      </c>
      <c r="C240" s="18" t="s">
        <v>4207</v>
      </c>
      <c r="D240" s="18" t="s">
        <v>1288</v>
      </c>
      <c r="E240" s="180" t="s">
        <v>1621</v>
      </c>
    </row>
    <row r="241" spans="1:5">
      <c r="A241" s="18" t="s">
        <v>3882</v>
      </c>
      <c r="B241" s="18" t="s">
        <v>1618</v>
      </c>
      <c r="C241" s="18" t="s">
        <v>2118</v>
      </c>
      <c r="D241" s="18" t="s">
        <v>1288</v>
      </c>
      <c r="E241" s="180" t="s">
        <v>1621</v>
      </c>
    </row>
    <row r="242" spans="1:5">
      <c r="A242" s="18" t="s">
        <v>3882</v>
      </c>
      <c r="B242" s="18" t="s">
        <v>4208</v>
      </c>
      <c r="C242" s="18" t="s">
        <v>4209</v>
      </c>
      <c r="D242" s="18" t="s">
        <v>1288</v>
      </c>
      <c r="E242" s="180" t="s">
        <v>1621</v>
      </c>
    </row>
    <row r="243" spans="1:5">
      <c r="A243" s="18" t="s">
        <v>3882</v>
      </c>
      <c r="B243" s="18" t="s">
        <v>4210</v>
      </c>
      <c r="C243" s="18" t="s">
        <v>4211</v>
      </c>
      <c r="D243" s="18" t="s">
        <v>1288</v>
      </c>
      <c r="E243" s="180" t="s">
        <v>1621</v>
      </c>
    </row>
    <row r="244" spans="1:5">
      <c r="A244" s="18" t="s">
        <v>3882</v>
      </c>
      <c r="B244" s="18" t="s">
        <v>4212</v>
      </c>
      <c r="C244" s="18" t="s">
        <v>4213</v>
      </c>
      <c r="D244" s="18" t="s">
        <v>1288</v>
      </c>
      <c r="E244" s="180" t="s">
        <v>3871</v>
      </c>
    </row>
    <row r="245" spans="1:5">
      <c r="A245" s="18" t="s">
        <v>3882</v>
      </c>
      <c r="B245" s="18" t="s">
        <v>4214</v>
      </c>
      <c r="C245" s="18" t="s">
        <v>4215</v>
      </c>
      <c r="D245" s="18" t="s">
        <v>1288</v>
      </c>
      <c r="E245" s="180" t="s">
        <v>3871</v>
      </c>
    </row>
    <row r="246" spans="1:5">
      <c r="A246" s="18" t="s">
        <v>3882</v>
      </c>
      <c r="B246" s="18" t="s">
        <v>4216</v>
      </c>
      <c r="C246" s="18" t="s">
        <v>4217</v>
      </c>
      <c r="D246" s="18" t="s">
        <v>1288</v>
      </c>
      <c r="E246" s="180" t="s">
        <v>3871</v>
      </c>
    </row>
    <row r="247" spans="1:5">
      <c r="A247" s="18" t="s">
        <v>3882</v>
      </c>
      <c r="B247" s="18" t="s">
        <v>4218</v>
      </c>
      <c r="C247" s="18" t="s">
        <v>4219</v>
      </c>
      <c r="D247" s="18" t="s">
        <v>1288</v>
      </c>
      <c r="E247" s="180" t="s">
        <v>3871</v>
      </c>
    </row>
    <row r="248" spans="1:5">
      <c r="A248" s="18" t="s">
        <v>3882</v>
      </c>
      <c r="B248" s="18" t="s">
        <v>4220</v>
      </c>
      <c r="C248" s="18" t="s">
        <v>4221</v>
      </c>
      <c r="D248" s="18" t="s">
        <v>1288</v>
      </c>
      <c r="E248" s="180" t="s">
        <v>3871</v>
      </c>
    </row>
    <row r="249" spans="1:5">
      <c r="A249" s="18" t="s">
        <v>3882</v>
      </c>
      <c r="B249" s="18" t="s">
        <v>4222</v>
      </c>
      <c r="C249" s="18" t="s">
        <v>4223</v>
      </c>
      <c r="D249" s="18" t="s">
        <v>1288</v>
      </c>
      <c r="E249" s="180" t="s">
        <v>3871</v>
      </c>
    </row>
    <row r="250" spans="1:5">
      <c r="A250" s="18" t="s">
        <v>3882</v>
      </c>
      <c r="B250" s="18" t="s">
        <v>4224</v>
      </c>
      <c r="C250" s="18" t="s">
        <v>4225</v>
      </c>
      <c r="D250" s="18" t="s">
        <v>1288</v>
      </c>
      <c r="E250" s="180" t="s">
        <v>3871</v>
      </c>
    </row>
    <row r="251" spans="1:5">
      <c r="A251" s="18" t="s">
        <v>3882</v>
      </c>
      <c r="B251" s="18" t="s">
        <v>4226</v>
      </c>
      <c r="C251" s="18" t="s">
        <v>4227</v>
      </c>
      <c r="D251" s="18" t="s">
        <v>1288</v>
      </c>
      <c r="E251" s="180" t="s">
        <v>3871</v>
      </c>
    </row>
    <row r="252" spans="1:5">
      <c r="A252" s="18" t="s">
        <v>3882</v>
      </c>
      <c r="B252" s="18" t="s">
        <v>4228</v>
      </c>
      <c r="C252" s="18" t="s">
        <v>4229</v>
      </c>
      <c r="D252" s="18" t="s">
        <v>1288</v>
      </c>
      <c r="E252" s="180" t="s">
        <v>3871</v>
      </c>
    </row>
    <row r="253" spans="1:5">
      <c r="A253" s="18" t="s">
        <v>3882</v>
      </c>
      <c r="B253" s="18" t="s">
        <v>4230</v>
      </c>
      <c r="C253" s="18" t="s">
        <v>4231</v>
      </c>
      <c r="D253" s="18" t="s">
        <v>1288</v>
      </c>
      <c r="E253" s="180" t="s">
        <v>1289</v>
      </c>
    </row>
    <row r="254" spans="1:5">
      <c r="A254" s="18" t="s">
        <v>3882</v>
      </c>
      <c r="B254" s="18" t="s">
        <v>4232</v>
      </c>
      <c r="C254" s="18" t="s">
        <v>4233</v>
      </c>
      <c r="D254" s="18" t="s">
        <v>1288</v>
      </c>
      <c r="E254" s="180" t="s">
        <v>1289</v>
      </c>
    </row>
    <row r="255" spans="1:5">
      <c r="A255" s="18" t="s">
        <v>3882</v>
      </c>
      <c r="B255" s="18" t="s">
        <v>1284</v>
      </c>
      <c r="C255" s="18" t="s">
        <v>2116</v>
      </c>
      <c r="D255" s="18" t="s">
        <v>1288</v>
      </c>
      <c r="E255" s="180" t="s">
        <v>1289</v>
      </c>
    </row>
    <row r="256" spans="1:5">
      <c r="A256" s="18" t="s">
        <v>3882</v>
      </c>
      <c r="B256" s="18" t="s">
        <v>4234</v>
      </c>
      <c r="C256" s="18" t="s">
        <v>4235</v>
      </c>
      <c r="D256" s="18" t="s">
        <v>1288</v>
      </c>
      <c r="E256" s="180" t="s">
        <v>1289</v>
      </c>
    </row>
    <row r="257" spans="1:5">
      <c r="A257" s="18" t="s">
        <v>3882</v>
      </c>
      <c r="B257" s="18" t="s">
        <v>4236</v>
      </c>
      <c r="C257" s="18" t="s">
        <v>4237</v>
      </c>
      <c r="D257" s="18" t="s">
        <v>1288</v>
      </c>
      <c r="E257" s="180" t="s">
        <v>1289</v>
      </c>
    </row>
    <row r="258" spans="1:5">
      <c r="A258" s="18" t="s">
        <v>3882</v>
      </c>
      <c r="B258" s="18" t="s">
        <v>4238</v>
      </c>
      <c r="C258" s="18" t="s">
        <v>4239</v>
      </c>
      <c r="D258" s="18" t="s">
        <v>1288</v>
      </c>
      <c r="E258" s="180" t="s">
        <v>1289</v>
      </c>
    </row>
    <row r="261" spans="1:5">
      <c r="A261" s="18" t="s">
        <v>3882</v>
      </c>
      <c r="B261" s="18" t="s">
        <v>4240</v>
      </c>
      <c r="C261" s="18" t="s">
        <v>4241</v>
      </c>
      <c r="D261" s="18" t="s">
        <v>3830</v>
      </c>
      <c r="E261" s="180" t="s">
        <v>3874</v>
      </c>
    </row>
    <row r="262" spans="1:5">
      <c r="A262" s="18" t="s">
        <v>3882</v>
      </c>
      <c r="B262" s="18" t="s">
        <v>4242</v>
      </c>
      <c r="C262" s="18" t="s">
        <v>4243</v>
      </c>
      <c r="D262" s="18" t="s">
        <v>3830</v>
      </c>
      <c r="E262" s="180" t="s">
        <v>3874</v>
      </c>
    </row>
    <row r="263" spans="1:5">
      <c r="A263" s="18" t="s">
        <v>3882</v>
      </c>
      <c r="B263" s="18" t="s">
        <v>4244</v>
      </c>
      <c r="C263" s="18" t="s">
        <v>4245</v>
      </c>
      <c r="D263" s="18" t="s">
        <v>3830</v>
      </c>
      <c r="E263" s="180" t="s">
        <v>3874</v>
      </c>
    </row>
    <row r="264" spans="1:5">
      <c r="A264" s="18" t="s">
        <v>3882</v>
      </c>
      <c r="B264" s="18" t="s">
        <v>4246</v>
      </c>
      <c r="C264" s="18" t="s">
        <v>4247</v>
      </c>
      <c r="D264" s="18" t="s">
        <v>3830</v>
      </c>
      <c r="E264" s="180" t="s">
        <v>3874</v>
      </c>
    </row>
    <row r="265" spans="1:5">
      <c r="A265" s="18" t="s">
        <v>3882</v>
      </c>
      <c r="B265" s="18" t="s">
        <v>4248</v>
      </c>
      <c r="C265" s="18" t="s">
        <v>4249</v>
      </c>
      <c r="D265" s="18" t="s">
        <v>3830</v>
      </c>
      <c r="E265" s="180" t="s">
        <v>3880</v>
      </c>
    </row>
    <row r="266" spans="1:5">
      <c r="A266" s="18" t="s">
        <v>3882</v>
      </c>
      <c r="B266" s="18" t="s">
        <v>4250</v>
      </c>
      <c r="C266" s="18" t="s">
        <v>4251</v>
      </c>
      <c r="D266" s="18" t="s">
        <v>3830</v>
      </c>
      <c r="E266" s="180" t="s">
        <v>3876</v>
      </c>
    </row>
    <row r="267" spans="1:5">
      <c r="A267" s="18" t="s">
        <v>3882</v>
      </c>
      <c r="B267" s="18" t="s">
        <v>4252</v>
      </c>
      <c r="C267" s="18" t="s">
        <v>4253</v>
      </c>
      <c r="D267" s="18" t="s">
        <v>3830</v>
      </c>
      <c r="E267" s="180" t="s">
        <v>3876</v>
      </c>
    </row>
    <row r="268" spans="1:5">
      <c r="A268" s="18" t="s">
        <v>3882</v>
      </c>
      <c r="B268" s="18" t="s">
        <v>4254</v>
      </c>
      <c r="C268" s="18" t="s">
        <v>4255</v>
      </c>
      <c r="D268" s="18" t="s">
        <v>3830</v>
      </c>
      <c r="E268" s="180" t="s">
        <v>3876</v>
      </c>
    </row>
    <row r="269" spans="1:5">
      <c r="A269" s="18" t="s">
        <v>3882</v>
      </c>
      <c r="B269" s="18" t="s">
        <v>4256</v>
      </c>
      <c r="C269" s="18" t="s">
        <v>4257</v>
      </c>
      <c r="D269" s="18" t="s">
        <v>3830</v>
      </c>
      <c r="E269" s="180" t="s">
        <v>3876</v>
      </c>
    </row>
    <row r="270" spans="1:5">
      <c r="A270" s="18" t="s">
        <v>3882</v>
      </c>
      <c r="B270" s="18" t="s">
        <v>4258</v>
      </c>
      <c r="C270" s="18" t="s">
        <v>4259</v>
      </c>
      <c r="D270" s="18" t="s">
        <v>3830</v>
      </c>
      <c r="E270" s="180" t="s">
        <v>3876</v>
      </c>
    </row>
    <row r="271" spans="1:5">
      <c r="A271" s="18" t="s">
        <v>3882</v>
      </c>
      <c r="B271" s="18" t="s">
        <v>4260</v>
      </c>
      <c r="C271" s="18" t="s">
        <v>4261</v>
      </c>
      <c r="D271" s="18" t="s">
        <v>3830</v>
      </c>
      <c r="E271" s="180" t="s">
        <v>3876</v>
      </c>
    </row>
    <row r="272" spans="1:5">
      <c r="A272" s="18" t="s">
        <v>3882</v>
      </c>
      <c r="B272" s="18" t="s">
        <v>4262</v>
      </c>
      <c r="C272" s="18" t="s">
        <v>4263</v>
      </c>
      <c r="D272" s="18" t="s">
        <v>3830</v>
      </c>
      <c r="E272" s="180" t="s">
        <v>3876</v>
      </c>
    </row>
    <row r="273" spans="1:5">
      <c r="A273" s="18" t="s">
        <v>3882</v>
      </c>
      <c r="B273" s="18" t="s">
        <v>4264</v>
      </c>
      <c r="C273" s="18" t="s">
        <v>4265</v>
      </c>
      <c r="D273" s="18" t="s">
        <v>3830</v>
      </c>
      <c r="E273" s="180" t="s">
        <v>3876</v>
      </c>
    </row>
    <row r="274" spans="1:5">
      <c r="A274" s="18" t="s">
        <v>3882</v>
      </c>
      <c r="B274" s="18" t="s">
        <v>4266</v>
      </c>
      <c r="C274" s="18" t="s">
        <v>4267</v>
      </c>
      <c r="D274" s="18" t="s">
        <v>3830</v>
      </c>
      <c r="E274" s="180" t="s">
        <v>3878</v>
      </c>
    </row>
    <row r="275" spans="1:5">
      <c r="A275" s="18" t="s">
        <v>3882</v>
      </c>
      <c r="B275" s="18" t="s">
        <v>4268</v>
      </c>
      <c r="C275" s="18" t="s">
        <v>4269</v>
      </c>
      <c r="D275" s="18" t="s">
        <v>3830</v>
      </c>
      <c r="E275" s="180" t="s">
        <v>3878</v>
      </c>
    </row>
    <row r="276" spans="1:5">
      <c r="A276" s="18" t="s">
        <v>3882</v>
      </c>
      <c r="B276" s="18" t="s">
        <v>4270</v>
      </c>
      <c r="C276" s="18" t="s">
        <v>4271</v>
      </c>
      <c r="D276" s="18" t="s">
        <v>3830</v>
      </c>
      <c r="E276" s="180" t="s">
        <v>3878</v>
      </c>
    </row>
    <row r="277" spans="1:5">
      <c r="A277" s="18" t="s">
        <v>3882</v>
      </c>
      <c r="B277" s="18" t="s">
        <v>4272</v>
      </c>
      <c r="C277" s="18" t="s">
        <v>4273</v>
      </c>
      <c r="D277" s="18" t="s">
        <v>3830</v>
      </c>
      <c r="E277" s="180" t="s">
        <v>3878</v>
      </c>
    </row>
    <row r="278" spans="1:5">
      <c r="A278" s="18" t="s">
        <v>3882</v>
      </c>
      <c r="B278" s="18" t="s">
        <v>4274</v>
      </c>
      <c r="C278" s="18" t="s">
        <v>4275</v>
      </c>
      <c r="D278" s="18" t="s">
        <v>3830</v>
      </c>
      <c r="E278" s="180" t="s">
        <v>3878</v>
      </c>
    </row>
    <row r="279" spans="1:5">
      <c r="A279" s="18" t="s">
        <v>3882</v>
      </c>
      <c r="B279" s="18" t="s">
        <v>4276</v>
      </c>
      <c r="C279" s="18" t="s">
        <v>4277</v>
      </c>
      <c r="D279" s="18" t="s">
        <v>3830</v>
      </c>
      <c r="E279" s="180" t="s">
        <v>3880</v>
      </c>
    </row>
    <row r="280" spans="1:5">
      <c r="A280" s="18" t="s">
        <v>3882</v>
      </c>
      <c r="B280" s="18" t="s">
        <v>4278</v>
      </c>
      <c r="C280" s="18" t="s">
        <v>4279</v>
      </c>
      <c r="D280" s="18" t="s">
        <v>3830</v>
      </c>
      <c r="E280" s="180" t="s">
        <v>3880</v>
      </c>
    </row>
    <row r="281" spans="1:5">
      <c r="A281" s="18" t="s">
        <v>3882</v>
      </c>
      <c r="B281" s="18" t="s">
        <v>4280</v>
      </c>
      <c r="C281" s="18" t="s">
        <v>4281</v>
      </c>
      <c r="D281" s="18" t="s">
        <v>3830</v>
      </c>
      <c r="E281" s="180" t="s">
        <v>3880</v>
      </c>
    </row>
    <row r="282" spans="1:5">
      <c r="A282" s="18" t="s">
        <v>3882</v>
      </c>
      <c r="B282" s="18" t="s">
        <v>4282</v>
      </c>
      <c r="C282" s="18" t="s">
        <v>4283</v>
      </c>
      <c r="D282" s="18" t="s">
        <v>3830</v>
      </c>
      <c r="E282" s="180" t="s">
        <v>3880</v>
      </c>
    </row>
    <row r="283" spans="1:5">
      <c r="A283" s="18" t="s">
        <v>3882</v>
      </c>
      <c r="B283" s="18" t="s">
        <v>4284</v>
      </c>
      <c r="C283" s="18" t="s">
        <v>4285</v>
      </c>
      <c r="D283" s="18" t="s">
        <v>3830</v>
      </c>
      <c r="E283" s="180" t="s">
        <v>3880</v>
      </c>
    </row>
    <row r="284" spans="1:5">
      <c r="A284" s="18" t="s">
        <v>3882</v>
      </c>
      <c r="B284" s="18" t="s">
        <v>4286</v>
      </c>
      <c r="C284" s="18" t="s">
        <v>4287</v>
      </c>
      <c r="D284" s="18" t="s">
        <v>3830</v>
      </c>
      <c r="E284" s="180" t="s">
        <v>3880</v>
      </c>
    </row>
    <row r="285" spans="1:5">
      <c r="A285" s="18" t="s">
        <v>3882</v>
      </c>
      <c r="B285" s="18" t="s">
        <v>4288</v>
      </c>
      <c r="C285" s="18" t="s">
        <v>4289</v>
      </c>
      <c r="D285" s="18" t="s">
        <v>3830</v>
      </c>
      <c r="E285" s="180" t="s">
        <v>3880</v>
      </c>
    </row>
    <row r="286" spans="1:5">
      <c r="A286" s="18" t="s">
        <v>3882</v>
      </c>
      <c r="B286" s="18" t="s">
        <v>4290</v>
      </c>
      <c r="C286" s="18" t="s">
        <v>4291</v>
      </c>
      <c r="D286" s="18" t="s">
        <v>3830</v>
      </c>
      <c r="E286" s="180" t="s">
        <v>3880</v>
      </c>
    </row>
    <row r="287" spans="1:5">
      <c r="A287" s="18" t="s">
        <v>3882</v>
      </c>
      <c r="B287" s="18" t="s">
        <v>4292</v>
      </c>
      <c r="C287" s="18" t="s">
        <v>4293</v>
      </c>
      <c r="D287" s="18" t="s">
        <v>3830</v>
      </c>
      <c r="E287" s="180" t="s">
        <v>3880</v>
      </c>
    </row>
    <row r="288" spans="1:5">
      <c r="A288" s="18" t="s">
        <v>3882</v>
      </c>
      <c r="B288" s="18" t="s">
        <v>4294</v>
      </c>
      <c r="C288" s="18" t="s">
        <v>4295</v>
      </c>
      <c r="D288" s="18" t="s">
        <v>3830</v>
      </c>
      <c r="E288" s="180" t="s">
        <v>3880</v>
      </c>
    </row>
    <row r="291" spans="1:6">
      <c r="A291" s="18" t="s">
        <v>4296</v>
      </c>
      <c r="B291" s="18" t="s">
        <v>4297</v>
      </c>
      <c r="C291" s="18" t="s">
        <v>4298</v>
      </c>
      <c r="D291" s="18" t="s">
        <v>1894</v>
      </c>
      <c r="E291" s="180" t="s">
        <v>3835</v>
      </c>
      <c r="F291" s="18" t="s">
        <v>3883</v>
      </c>
    </row>
    <row r="292" spans="1:6">
      <c r="A292" s="18" t="s">
        <v>4296</v>
      </c>
      <c r="B292" s="18" t="s">
        <v>4299</v>
      </c>
      <c r="C292" s="18" t="s">
        <v>4300</v>
      </c>
      <c r="D292" s="18" t="s">
        <v>1894</v>
      </c>
      <c r="E292" s="180" t="s">
        <v>3835</v>
      </c>
      <c r="F292" s="18" t="s">
        <v>3885</v>
      </c>
    </row>
    <row r="293" spans="1:6">
      <c r="A293" s="18" t="s">
        <v>4296</v>
      </c>
      <c r="B293" s="18" t="s">
        <v>4301</v>
      </c>
      <c r="C293" s="18" t="s">
        <v>4302</v>
      </c>
      <c r="D293" s="18" t="s">
        <v>1894</v>
      </c>
      <c r="E293" s="180" t="s">
        <v>3835</v>
      </c>
      <c r="F293" s="18" t="s">
        <v>3887</v>
      </c>
    </row>
    <row r="294" spans="1:6">
      <c r="A294" s="18" t="s">
        <v>4296</v>
      </c>
      <c r="B294" s="18" t="s">
        <v>4303</v>
      </c>
      <c r="C294" s="18" t="s">
        <v>4304</v>
      </c>
      <c r="D294" s="18" t="s">
        <v>1894</v>
      </c>
      <c r="E294" s="180" t="s">
        <v>3835</v>
      </c>
      <c r="F294" s="18" t="s">
        <v>3889</v>
      </c>
    </row>
    <row r="295" spans="1:6">
      <c r="A295" s="18" t="s">
        <v>4296</v>
      </c>
      <c r="B295" s="18" t="s">
        <v>4305</v>
      </c>
      <c r="C295" s="18" t="s">
        <v>4306</v>
      </c>
      <c r="D295" s="18" t="s">
        <v>1894</v>
      </c>
      <c r="E295" s="180" t="s">
        <v>3835</v>
      </c>
      <c r="F295" s="18" t="s">
        <v>3891</v>
      </c>
    </row>
    <row r="296" spans="1:6">
      <c r="A296" s="18" t="s">
        <v>4296</v>
      </c>
      <c r="B296" s="18" t="s">
        <v>4307</v>
      </c>
      <c r="C296" s="18" t="s">
        <v>4308</v>
      </c>
      <c r="D296" s="18" t="s">
        <v>1894</v>
      </c>
      <c r="E296" s="180" t="s">
        <v>3835</v>
      </c>
      <c r="F296" s="18" t="s">
        <v>3893</v>
      </c>
    </row>
    <row r="297" spans="1:6">
      <c r="A297" s="18" t="s">
        <v>4296</v>
      </c>
      <c r="B297" s="18" t="s">
        <v>4309</v>
      </c>
      <c r="C297" s="18" t="s">
        <v>4310</v>
      </c>
      <c r="D297" s="18" t="s">
        <v>1894</v>
      </c>
      <c r="E297" s="180" t="s">
        <v>3835</v>
      </c>
      <c r="F297" s="18" t="s">
        <v>3895</v>
      </c>
    </row>
    <row r="298" spans="1:6">
      <c r="A298" s="18" t="s">
        <v>4296</v>
      </c>
      <c r="B298" s="18" t="s">
        <v>4311</v>
      </c>
      <c r="C298" s="18" t="s">
        <v>4312</v>
      </c>
      <c r="D298" s="18" t="s">
        <v>1894</v>
      </c>
      <c r="E298" s="180" t="s">
        <v>3835</v>
      </c>
      <c r="F298" s="18" t="s">
        <v>3897</v>
      </c>
    </row>
    <row r="299" spans="1:6">
      <c r="A299" s="18" t="s">
        <v>4296</v>
      </c>
      <c r="B299" s="18" t="s">
        <v>4313</v>
      </c>
      <c r="C299" s="18" t="s">
        <v>4314</v>
      </c>
      <c r="D299" s="18" t="s">
        <v>1894</v>
      </c>
      <c r="E299" s="180" t="s">
        <v>3835</v>
      </c>
      <c r="F299" s="18" t="s">
        <v>3899</v>
      </c>
    </row>
    <row r="300" spans="1:6">
      <c r="A300" s="18" t="s">
        <v>4296</v>
      </c>
      <c r="B300" s="18" t="s">
        <v>4315</v>
      </c>
      <c r="C300" s="18" t="s">
        <v>4316</v>
      </c>
      <c r="D300" s="18" t="s">
        <v>1894</v>
      </c>
      <c r="E300" s="180" t="s">
        <v>3835</v>
      </c>
      <c r="F300" s="18" t="s">
        <v>3901</v>
      </c>
    </row>
    <row r="301" spans="1:6">
      <c r="A301" s="18" t="s">
        <v>4296</v>
      </c>
      <c r="B301" s="18" t="s">
        <v>4317</v>
      </c>
      <c r="C301" s="18" t="s">
        <v>4318</v>
      </c>
      <c r="D301" s="18" t="s">
        <v>1894</v>
      </c>
      <c r="E301" s="180" t="s">
        <v>3837</v>
      </c>
      <c r="F301" s="18" t="s">
        <v>3903</v>
      </c>
    </row>
    <row r="302" spans="1:6">
      <c r="A302" s="18" t="s">
        <v>4296</v>
      </c>
      <c r="B302" s="18" t="s">
        <v>4319</v>
      </c>
      <c r="C302" s="18" t="s">
        <v>4320</v>
      </c>
      <c r="D302" s="18" t="s">
        <v>1894</v>
      </c>
      <c r="E302" s="180" t="s">
        <v>3837</v>
      </c>
      <c r="F302" s="18" t="s">
        <v>3905</v>
      </c>
    </row>
    <row r="303" spans="1:6">
      <c r="A303" s="18" t="s">
        <v>4296</v>
      </c>
      <c r="B303" s="18" t="s">
        <v>4321</v>
      </c>
      <c r="C303" s="18" t="s">
        <v>4322</v>
      </c>
      <c r="D303" s="18" t="s">
        <v>1894</v>
      </c>
      <c r="E303" s="180" t="s">
        <v>3837</v>
      </c>
      <c r="F303" s="18" t="s">
        <v>3907</v>
      </c>
    </row>
    <row r="304" spans="1:6">
      <c r="A304" s="18" t="s">
        <v>4296</v>
      </c>
      <c r="B304" s="18" t="s">
        <v>4323</v>
      </c>
      <c r="C304" s="18" t="s">
        <v>4324</v>
      </c>
      <c r="D304" s="18" t="s">
        <v>1894</v>
      </c>
      <c r="E304" s="180" t="s">
        <v>3837</v>
      </c>
      <c r="F304" s="18" t="s">
        <v>3909</v>
      </c>
    </row>
    <row r="305" spans="1:6">
      <c r="A305" s="18" t="s">
        <v>4296</v>
      </c>
      <c r="B305" s="18" t="s">
        <v>4325</v>
      </c>
      <c r="C305" s="18" t="s">
        <v>4326</v>
      </c>
      <c r="D305" s="18" t="s">
        <v>1894</v>
      </c>
      <c r="E305" s="180" t="s">
        <v>3837</v>
      </c>
      <c r="F305" s="18" t="s">
        <v>3911</v>
      </c>
    </row>
    <row r="306" spans="1:6">
      <c r="A306" s="18" t="s">
        <v>4296</v>
      </c>
      <c r="B306" s="18" t="s">
        <v>4327</v>
      </c>
      <c r="C306" s="18" t="s">
        <v>4328</v>
      </c>
      <c r="D306" s="18" t="s">
        <v>1894</v>
      </c>
      <c r="E306" s="180" t="s">
        <v>3837</v>
      </c>
      <c r="F306" s="18" t="s">
        <v>3913</v>
      </c>
    </row>
    <row r="307" spans="1:6">
      <c r="A307" s="18" t="s">
        <v>4296</v>
      </c>
      <c r="B307" s="18" t="s">
        <v>4329</v>
      </c>
      <c r="C307" s="18" t="s">
        <v>4330</v>
      </c>
      <c r="D307" s="18" t="s">
        <v>1894</v>
      </c>
      <c r="E307" s="180" t="s">
        <v>3839</v>
      </c>
      <c r="F307" s="18" t="s">
        <v>3915</v>
      </c>
    </row>
    <row r="308" spans="1:6">
      <c r="A308" s="18" t="s">
        <v>4296</v>
      </c>
      <c r="B308" s="18" t="s">
        <v>4331</v>
      </c>
      <c r="C308" s="18" t="s">
        <v>4332</v>
      </c>
      <c r="D308" s="18" t="s">
        <v>1894</v>
      </c>
      <c r="E308" s="180" t="s">
        <v>3839</v>
      </c>
      <c r="F308" s="18" t="s">
        <v>3917</v>
      </c>
    </row>
    <row r="309" spans="1:6">
      <c r="A309" s="18" t="s">
        <v>4296</v>
      </c>
      <c r="B309" s="18" t="s">
        <v>4333</v>
      </c>
      <c r="C309" s="18" t="s">
        <v>4334</v>
      </c>
      <c r="D309" s="18" t="s">
        <v>1894</v>
      </c>
      <c r="E309" s="180" t="s">
        <v>3839</v>
      </c>
      <c r="F309" s="18" t="s">
        <v>3919</v>
      </c>
    </row>
    <row r="310" spans="1:6">
      <c r="A310" s="18" t="s">
        <v>4296</v>
      </c>
      <c r="B310" s="18" t="s">
        <v>4335</v>
      </c>
      <c r="C310" s="18" t="s">
        <v>4336</v>
      </c>
      <c r="D310" s="18" t="s">
        <v>1894</v>
      </c>
      <c r="E310" s="180" t="s">
        <v>3839</v>
      </c>
      <c r="F310" s="18" t="s">
        <v>3921</v>
      </c>
    </row>
    <row r="311" spans="1:6">
      <c r="A311" s="18" t="s">
        <v>4296</v>
      </c>
      <c r="B311" s="18" t="s">
        <v>4337</v>
      </c>
      <c r="C311" s="18" t="s">
        <v>4338</v>
      </c>
      <c r="D311" s="18" t="s">
        <v>1894</v>
      </c>
      <c r="E311" s="180" t="s">
        <v>3839</v>
      </c>
      <c r="F311" s="18" t="s">
        <v>3923</v>
      </c>
    </row>
    <row r="312" spans="1:6">
      <c r="A312" s="18" t="s">
        <v>4296</v>
      </c>
      <c r="B312" s="18" t="s">
        <v>4339</v>
      </c>
      <c r="C312" s="18" t="s">
        <v>4340</v>
      </c>
      <c r="D312" s="18" t="s">
        <v>1894</v>
      </c>
      <c r="E312" s="180" t="s">
        <v>3839</v>
      </c>
      <c r="F312" s="18" t="s">
        <v>3925</v>
      </c>
    </row>
    <row r="313" spans="1:6">
      <c r="A313" s="18" t="s">
        <v>4296</v>
      </c>
      <c r="B313" s="18" t="s">
        <v>4341</v>
      </c>
      <c r="C313" s="18" t="s">
        <v>4342</v>
      </c>
      <c r="D313" s="18" t="s">
        <v>1894</v>
      </c>
      <c r="E313" s="180" t="s">
        <v>3839</v>
      </c>
      <c r="F313" s="18" t="s">
        <v>3927</v>
      </c>
    </row>
    <row r="314" spans="1:6">
      <c r="A314" s="18" t="s">
        <v>4296</v>
      </c>
      <c r="B314" s="18" t="s">
        <v>4343</v>
      </c>
      <c r="C314" s="18" t="s">
        <v>4344</v>
      </c>
      <c r="D314" s="18" t="s">
        <v>1894</v>
      </c>
      <c r="E314" s="180" t="s">
        <v>3839</v>
      </c>
      <c r="F314" s="18" t="s">
        <v>3929</v>
      </c>
    </row>
    <row r="315" spans="1:6">
      <c r="A315" s="18" t="s">
        <v>4296</v>
      </c>
      <c r="B315" s="18" t="s">
        <v>4345</v>
      </c>
      <c r="C315" s="18" t="s">
        <v>4346</v>
      </c>
      <c r="D315" s="18" t="s">
        <v>1894</v>
      </c>
      <c r="E315" s="180" t="s">
        <v>3839</v>
      </c>
      <c r="F315" s="18" t="s">
        <v>3931</v>
      </c>
    </row>
    <row r="316" spans="1:6">
      <c r="A316" s="18" t="s">
        <v>4296</v>
      </c>
      <c r="B316" s="18" t="s">
        <v>4347</v>
      </c>
      <c r="C316" s="18" t="s">
        <v>4348</v>
      </c>
      <c r="D316" s="18" t="s">
        <v>1894</v>
      </c>
      <c r="E316" s="180" t="s">
        <v>3839</v>
      </c>
      <c r="F316" s="18" t="s">
        <v>3933</v>
      </c>
    </row>
    <row r="317" spans="1:6">
      <c r="A317" s="18" t="s">
        <v>4296</v>
      </c>
      <c r="B317" s="18" t="s">
        <v>4349</v>
      </c>
      <c r="C317" s="18" t="s">
        <v>4350</v>
      </c>
      <c r="D317" s="18" t="s">
        <v>1894</v>
      </c>
      <c r="E317" s="180" t="s">
        <v>2029</v>
      </c>
      <c r="F317" s="18" t="s">
        <v>3935</v>
      </c>
    </row>
    <row r="318" spans="1:6">
      <c r="A318" s="18" t="s">
        <v>4296</v>
      </c>
      <c r="B318" s="18" t="s">
        <v>2030</v>
      </c>
      <c r="C318" s="18" t="s">
        <v>2032</v>
      </c>
      <c r="D318" s="18" t="s">
        <v>1894</v>
      </c>
      <c r="E318" s="180" t="s">
        <v>2029</v>
      </c>
      <c r="F318" s="18" t="s">
        <v>2027</v>
      </c>
    </row>
    <row r="319" spans="1:6">
      <c r="A319" s="18" t="s">
        <v>4296</v>
      </c>
      <c r="B319" s="18" t="s">
        <v>4351</v>
      </c>
      <c r="C319" s="18" t="s">
        <v>4352</v>
      </c>
      <c r="D319" s="18" t="s">
        <v>1894</v>
      </c>
      <c r="E319" s="180" t="s">
        <v>2029</v>
      </c>
      <c r="F319" s="18" t="s">
        <v>3937</v>
      </c>
    </row>
    <row r="320" spans="1:6">
      <c r="A320" s="18" t="s">
        <v>4296</v>
      </c>
      <c r="B320" s="18" t="s">
        <v>4353</v>
      </c>
      <c r="C320" s="18" t="s">
        <v>4354</v>
      </c>
      <c r="D320" s="18" t="s">
        <v>1894</v>
      </c>
      <c r="E320" s="180" t="s">
        <v>2029</v>
      </c>
      <c r="F320" s="18" t="s">
        <v>3939</v>
      </c>
    </row>
    <row r="321" spans="1:6">
      <c r="A321" s="18" t="s">
        <v>4296</v>
      </c>
      <c r="B321" s="18" t="s">
        <v>4355</v>
      </c>
      <c r="C321" s="18" t="s">
        <v>4356</v>
      </c>
      <c r="D321" s="18" t="s">
        <v>1894</v>
      </c>
      <c r="E321" s="180" t="s">
        <v>2029</v>
      </c>
      <c r="F321" s="18" t="s">
        <v>3941</v>
      </c>
    </row>
    <row r="322" spans="1:6">
      <c r="A322" s="18" t="s">
        <v>4296</v>
      </c>
      <c r="B322" s="18" t="s">
        <v>4357</v>
      </c>
      <c r="C322" s="18" t="s">
        <v>4358</v>
      </c>
      <c r="D322" s="18" t="s">
        <v>1894</v>
      </c>
      <c r="E322" s="180" t="s">
        <v>2029</v>
      </c>
      <c r="F322" s="18" t="s">
        <v>3943</v>
      </c>
    </row>
    <row r="323" spans="1:6">
      <c r="A323" s="18" t="s">
        <v>4296</v>
      </c>
      <c r="B323" s="18" t="s">
        <v>4359</v>
      </c>
      <c r="C323" s="18" t="s">
        <v>4360</v>
      </c>
      <c r="D323" s="18" t="s">
        <v>1894</v>
      </c>
      <c r="E323" s="180" t="s">
        <v>2029</v>
      </c>
      <c r="F323" s="18" t="s">
        <v>3945</v>
      </c>
    </row>
    <row r="324" spans="1:6">
      <c r="A324" s="18" t="s">
        <v>4296</v>
      </c>
      <c r="B324" s="18" t="s">
        <v>4361</v>
      </c>
      <c r="C324" s="18" t="s">
        <v>4362</v>
      </c>
      <c r="D324" s="18" t="s">
        <v>1894</v>
      </c>
      <c r="E324" s="180" t="s">
        <v>3841</v>
      </c>
      <c r="F324" s="18" t="s">
        <v>3947</v>
      </c>
    </row>
    <row r="325" spans="1:6">
      <c r="A325" s="18" t="s">
        <v>4296</v>
      </c>
      <c r="B325" s="18" t="s">
        <v>4363</v>
      </c>
      <c r="C325" s="18" t="s">
        <v>4364</v>
      </c>
      <c r="D325" s="18" t="s">
        <v>1894</v>
      </c>
      <c r="E325" s="180" t="s">
        <v>3841</v>
      </c>
      <c r="F325" s="18" t="s">
        <v>3949</v>
      </c>
    </row>
    <row r="326" spans="1:6">
      <c r="A326" s="18" t="s">
        <v>4296</v>
      </c>
      <c r="B326" s="18" t="s">
        <v>4365</v>
      </c>
      <c r="C326" s="18" t="s">
        <v>4366</v>
      </c>
      <c r="D326" s="18" t="s">
        <v>1894</v>
      </c>
      <c r="E326" s="180" t="s">
        <v>3841</v>
      </c>
      <c r="F326" s="18" t="s">
        <v>3951</v>
      </c>
    </row>
    <row r="327" spans="1:6">
      <c r="A327" s="18" t="s">
        <v>4296</v>
      </c>
      <c r="B327" s="18" t="s">
        <v>4367</v>
      </c>
      <c r="C327" s="18" t="s">
        <v>4368</v>
      </c>
      <c r="D327" s="18" t="s">
        <v>1894</v>
      </c>
      <c r="E327" s="180" t="s">
        <v>3841</v>
      </c>
      <c r="F327" s="18" t="s">
        <v>3953</v>
      </c>
    </row>
    <row r="328" spans="1:6">
      <c r="A328" s="18" t="s">
        <v>4296</v>
      </c>
      <c r="B328" s="18" t="s">
        <v>4369</v>
      </c>
      <c r="C328" s="18" t="s">
        <v>4370</v>
      </c>
      <c r="D328" s="18" t="s">
        <v>1894</v>
      </c>
      <c r="E328" s="180" t="s">
        <v>3841</v>
      </c>
      <c r="F328" s="18" t="s">
        <v>3955</v>
      </c>
    </row>
    <row r="329" spans="1:6">
      <c r="A329" s="18" t="s">
        <v>4296</v>
      </c>
      <c r="B329" s="18" t="s">
        <v>4371</v>
      </c>
      <c r="C329" s="18" t="s">
        <v>4372</v>
      </c>
      <c r="D329" s="18" t="s">
        <v>1894</v>
      </c>
      <c r="E329" s="180" t="s">
        <v>3841</v>
      </c>
      <c r="F329" s="18" t="s">
        <v>3957</v>
      </c>
    </row>
    <row r="330" spans="1:6">
      <c r="A330" s="18" t="s">
        <v>4296</v>
      </c>
      <c r="B330" s="18" t="s">
        <v>4373</v>
      </c>
      <c r="C330" s="18" t="s">
        <v>4374</v>
      </c>
      <c r="D330" s="18" t="s">
        <v>1894</v>
      </c>
      <c r="E330" s="180" t="s">
        <v>1895</v>
      </c>
      <c r="F330" s="18" t="s">
        <v>3959</v>
      </c>
    </row>
    <row r="331" spans="1:6">
      <c r="A331" s="18" t="s">
        <v>4296</v>
      </c>
      <c r="B331" s="18" t="s">
        <v>4375</v>
      </c>
      <c r="C331" s="18" t="s">
        <v>4376</v>
      </c>
      <c r="D331" s="18" t="s">
        <v>1894</v>
      </c>
      <c r="E331" s="180" t="s">
        <v>1895</v>
      </c>
      <c r="F331" s="18" t="s">
        <v>3961</v>
      </c>
    </row>
    <row r="332" spans="1:6">
      <c r="A332" s="18" t="s">
        <v>4296</v>
      </c>
      <c r="B332" s="18" t="s">
        <v>4377</v>
      </c>
      <c r="C332" s="18" t="s">
        <v>4378</v>
      </c>
      <c r="D332" s="18" t="s">
        <v>1894</v>
      </c>
      <c r="E332" s="180" t="s">
        <v>1895</v>
      </c>
      <c r="F332" s="18" t="s">
        <v>3963</v>
      </c>
    </row>
    <row r="333" spans="1:6">
      <c r="A333" s="18" t="s">
        <v>4296</v>
      </c>
      <c r="B333" s="18" t="s">
        <v>4379</v>
      </c>
      <c r="C333" s="18" t="s">
        <v>4380</v>
      </c>
      <c r="D333" s="18" t="s">
        <v>1894</v>
      </c>
      <c r="E333" s="180" t="s">
        <v>1895</v>
      </c>
      <c r="F333" s="18" t="s">
        <v>3965</v>
      </c>
    </row>
    <row r="334" spans="1:6">
      <c r="A334" s="18" t="s">
        <v>4296</v>
      </c>
      <c r="B334" s="18" t="s">
        <v>4381</v>
      </c>
      <c r="C334" s="18" t="s">
        <v>4382</v>
      </c>
      <c r="D334" s="18" t="s">
        <v>1894</v>
      </c>
      <c r="E334" s="180" t="s">
        <v>1895</v>
      </c>
      <c r="F334" s="18" t="s">
        <v>3967</v>
      </c>
    </row>
    <row r="335" spans="1:6">
      <c r="A335" s="18" t="s">
        <v>4296</v>
      </c>
      <c r="B335" s="18" t="s">
        <v>4383</v>
      </c>
      <c r="C335" s="18" t="s">
        <v>4384</v>
      </c>
      <c r="D335" s="18" t="s">
        <v>1894</v>
      </c>
      <c r="E335" s="180" t="s">
        <v>1895</v>
      </c>
      <c r="F335" s="18" t="s">
        <v>3969</v>
      </c>
    </row>
    <row r="336" spans="1:6">
      <c r="A336" s="18" t="s">
        <v>4296</v>
      </c>
      <c r="B336" s="18" t="s">
        <v>4385</v>
      </c>
      <c r="C336" s="18" t="s">
        <v>4386</v>
      </c>
      <c r="D336" s="18" t="s">
        <v>1894</v>
      </c>
      <c r="E336" s="180" t="s">
        <v>1895</v>
      </c>
      <c r="F336" s="18" t="s">
        <v>3971</v>
      </c>
    </row>
    <row r="337" spans="1:8">
      <c r="A337" s="18" t="s">
        <v>4296</v>
      </c>
      <c r="B337" s="18" t="s">
        <v>1896</v>
      </c>
      <c r="C337" s="18" t="s">
        <v>1898</v>
      </c>
      <c r="D337" s="18" t="s">
        <v>1894</v>
      </c>
      <c r="E337" s="180" t="s">
        <v>1895</v>
      </c>
      <c r="F337" s="18" t="s">
        <v>1891</v>
      </c>
    </row>
    <row r="340" spans="1:8">
      <c r="A340" s="18" t="s">
        <v>4296</v>
      </c>
      <c r="B340" s="18" t="s">
        <v>4387</v>
      </c>
      <c r="C340" s="18" t="s">
        <v>4388</v>
      </c>
      <c r="D340" s="18" t="s">
        <v>3824</v>
      </c>
      <c r="E340" s="180" t="s">
        <v>3843</v>
      </c>
      <c r="F340" s="18" t="s">
        <v>3973</v>
      </c>
      <c r="H340" s="181"/>
    </row>
    <row r="341" spans="1:8">
      <c r="A341" s="18" t="s">
        <v>4296</v>
      </c>
      <c r="B341" s="18" t="s">
        <v>4389</v>
      </c>
      <c r="C341" s="18" t="s">
        <v>4390</v>
      </c>
      <c r="D341" s="18" t="s">
        <v>3824</v>
      </c>
      <c r="E341" s="180" t="s">
        <v>3843</v>
      </c>
      <c r="F341" s="18" t="s">
        <v>3975</v>
      </c>
      <c r="H341" s="181"/>
    </row>
    <row r="342" spans="1:8">
      <c r="A342" s="18" t="s">
        <v>4296</v>
      </c>
      <c r="B342" s="18" t="s">
        <v>4391</v>
      </c>
      <c r="C342" s="18" t="s">
        <v>4392</v>
      </c>
      <c r="D342" s="18" t="s">
        <v>3824</v>
      </c>
      <c r="E342" s="180" t="s">
        <v>3843</v>
      </c>
      <c r="F342" s="18" t="s">
        <v>3977</v>
      </c>
      <c r="H342" s="181"/>
    </row>
    <row r="343" spans="1:8">
      <c r="A343" s="18" t="s">
        <v>4296</v>
      </c>
      <c r="B343" s="18" t="s">
        <v>4393</v>
      </c>
      <c r="C343" s="18" t="s">
        <v>4394</v>
      </c>
      <c r="D343" s="18" t="s">
        <v>3824</v>
      </c>
      <c r="E343" s="180" t="s">
        <v>3843</v>
      </c>
      <c r="F343" s="18" t="s">
        <v>3979</v>
      </c>
      <c r="H343" s="181"/>
    </row>
    <row r="344" spans="1:8">
      <c r="A344" s="18" t="s">
        <v>4296</v>
      </c>
      <c r="B344" s="18" t="s">
        <v>4395</v>
      </c>
      <c r="C344" s="18" t="s">
        <v>4396</v>
      </c>
      <c r="D344" s="18" t="s">
        <v>3824</v>
      </c>
      <c r="E344" s="180" t="s">
        <v>3843</v>
      </c>
      <c r="F344" s="18" t="s">
        <v>3981</v>
      </c>
      <c r="H344" s="181"/>
    </row>
    <row r="345" spans="1:8">
      <c r="A345" s="18" t="s">
        <v>4296</v>
      </c>
      <c r="B345" s="18" t="s">
        <v>4397</v>
      </c>
      <c r="C345" s="18" t="s">
        <v>4398</v>
      </c>
      <c r="D345" s="18" t="s">
        <v>3824</v>
      </c>
      <c r="E345" s="180" t="s">
        <v>3843</v>
      </c>
      <c r="F345" s="18" t="s">
        <v>3983</v>
      </c>
      <c r="H345" s="181"/>
    </row>
    <row r="346" spans="1:8">
      <c r="A346" s="18" t="s">
        <v>4296</v>
      </c>
      <c r="B346" s="18" t="s">
        <v>4399</v>
      </c>
      <c r="C346" s="18" t="s">
        <v>4400</v>
      </c>
      <c r="D346" s="18" t="s">
        <v>3824</v>
      </c>
      <c r="E346" s="180" t="s">
        <v>3843</v>
      </c>
      <c r="F346" s="18" t="s">
        <v>3985</v>
      </c>
      <c r="H346" s="181"/>
    </row>
    <row r="347" spans="1:8">
      <c r="A347" s="18" t="s">
        <v>4296</v>
      </c>
      <c r="B347" s="18" t="s">
        <v>4401</v>
      </c>
      <c r="C347" s="18" t="s">
        <v>4402</v>
      </c>
      <c r="D347" s="18" t="s">
        <v>3824</v>
      </c>
      <c r="E347" s="180" t="s">
        <v>3843</v>
      </c>
      <c r="F347" s="18" t="s">
        <v>3987</v>
      </c>
      <c r="H347" s="181"/>
    </row>
    <row r="348" spans="1:8">
      <c r="A348" s="18" t="s">
        <v>4296</v>
      </c>
      <c r="B348" s="18" t="s">
        <v>4403</v>
      </c>
      <c r="C348" s="18" t="s">
        <v>4404</v>
      </c>
      <c r="D348" s="18" t="s">
        <v>3824</v>
      </c>
      <c r="E348" s="180" t="s">
        <v>3843</v>
      </c>
      <c r="F348" s="18" t="s">
        <v>3989</v>
      </c>
      <c r="H348" s="181"/>
    </row>
    <row r="349" spans="1:8">
      <c r="A349" s="18" t="s">
        <v>4296</v>
      </c>
      <c r="B349" s="18" t="s">
        <v>4405</v>
      </c>
      <c r="C349" s="18" t="s">
        <v>4406</v>
      </c>
      <c r="D349" s="18" t="s">
        <v>3824</v>
      </c>
      <c r="E349" s="180" t="s">
        <v>3843</v>
      </c>
      <c r="F349" s="18" t="s">
        <v>3991</v>
      </c>
      <c r="H349" s="181"/>
    </row>
    <row r="350" spans="1:8">
      <c r="A350" s="18" t="s">
        <v>4296</v>
      </c>
      <c r="B350" s="18" t="s">
        <v>4407</v>
      </c>
      <c r="C350" s="18" t="s">
        <v>4408</v>
      </c>
      <c r="D350" s="18" t="s">
        <v>3824</v>
      </c>
      <c r="E350" s="180" t="s">
        <v>3843</v>
      </c>
      <c r="F350" s="18" t="s">
        <v>3993</v>
      </c>
      <c r="H350" s="181"/>
    </row>
    <row r="351" spans="1:8">
      <c r="A351" s="18" t="s">
        <v>4296</v>
      </c>
      <c r="B351" s="18" t="s">
        <v>4409</v>
      </c>
      <c r="C351" s="18" t="s">
        <v>4410</v>
      </c>
      <c r="D351" s="18" t="s">
        <v>3824</v>
      </c>
      <c r="E351" s="180" t="s">
        <v>3843</v>
      </c>
      <c r="F351" s="18" t="s">
        <v>3995</v>
      </c>
      <c r="H351" s="181"/>
    </row>
    <row r="352" spans="1:8">
      <c r="A352" s="18" t="s">
        <v>4296</v>
      </c>
      <c r="B352" s="18" t="s">
        <v>4411</v>
      </c>
      <c r="C352" s="18" t="s">
        <v>4412</v>
      </c>
      <c r="D352" s="18" t="s">
        <v>3824</v>
      </c>
      <c r="E352" s="180" t="s">
        <v>3843</v>
      </c>
      <c r="F352" s="18" t="s">
        <v>3997</v>
      </c>
      <c r="H352" s="181"/>
    </row>
    <row r="353" spans="1:8">
      <c r="A353" s="18" t="s">
        <v>4296</v>
      </c>
      <c r="B353" s="18" t="s">
        <v>4413</v>
      </c>
      <c r="C353" s="18" t="s">
        <v>4414</v>
      </c>
      <c r="D353" s="18" t="s">
        <v>3824</v>
      </c>
      <c r="E353" s="180" t="s">
        <v>3847</v>
      </c>
      <c r="F353" s="18" t="s">
        <v>3999</v>
      </c>
      <c r="H353" s="181"/>
    </row>
    <row r="354" spans="1:8">
      <c r="A354" s="18" t="s">
        <v>4296</v>
      </c>
      <c r="B354" s="18" t="s">
        <v>4415</v>
      </c>
      <c r="C354" s="18" t="s">
        <v>4416</v>
      </c>
      <c r="D354" s="18" t="s">
        <v>3824</v>
      </c>
      <c r="E354" s="180" t="s">
        <v>3847</v>
      </c>
      <c r="F354" s="18" t="s">
        <v>4001</v>
      </c>
      <c r="H354" s="181"/>
    </row>
    <row r="355" spans="1:8">
      <c r="A355" s="18" t="s">
        <v>4296</v>
      </c>
      <c r="B355" s="18" t="s">
        <v>4417</v>
      </c>
      <c r="C355" s="18" t="s">
        <v>4418</v>
      </c>
      <c r="D355" s="18" t="s">
        <v>3824</v>
      </c>
      <c r="E355" s="180" t="s">
        <v>3847</v>
      </c>
      <c r="F355" s="18" t="s">
        <v>4003</v>
      </c>
      <c r="H355" s="181"/>
    </row>
    <row r="356" spans="1:8">
      <c r="A356" s="18" t="s">
        <v>4296</v>
      </c>
      <c r="B356" s="18" t="s">
        <v>4419</v>
      </c>
      <c r="C356" s="18" t="s">
        <v>4420</v>
      </c>
      <c r="D356" s="18" t="s">
        <v>3824</v>
      </c>
      <c r="E356" s="180" t="s">
        <v>3847</v>
      </c>
      <c r="F356" s="18" t="s">
        <v>4005</v>
      </c>
      <c r="H356" s="181"/>
    </row>
    <row r="357" spans="1:8">
      <c r="A357" s="18" t="s">
        <v>4296</v>
      </c>
      <c r="B357" s="18" t="s">
        <v>4421</v>
      </c>
      <c r="C357" s="18" t="s">
        <v>4422</v>
      </c>
      <c r="D357" s="18" t="s">
        <v>3824</v>
      </c>
      <c r="E357" s="180" t="s">
        <v>3847</v>
      </c>
      <c r="F357" s="18" t="s">
        <v>4007</v>
      </c>
      <c r="H357" s="181"/>
    </row>
    <row r="358" spans="1:8">
      <c r="A358" s="18" t="s">
        <v>4296</v>
      </c>
      <c r="B358" s="18" t="s">
        <v>4423</v>
      </c>
      <c r="C358" s="18" t="s">
        <v>4424</v>
      </c>
      <c r="D358" s="18" t="s">
        <v>3824</v>
      </c>
      <c r="E358" s="180" t="s">
        <v>3847</v>
      </c>
      <c r="F358" s="18" t="s">
        <v>4009</v>
      </c>
      <c r="H358" s="181"/>
    </row>
    <row r="359" spans="1:8">
      <c r="A359" s="18" t="s">
        <v>4296</v>
      </c>
      <c r="B359" s="18" t="s">
        <v>4425</v>
      </c>
      <c r="C359" s="18" t="s">
        <v>4426</v>
      </c>
      <c r="D359" s="18" t="s">
        <v>3824</v>
      </c>
      <c r="E359" s="180" t="s">
        <v>3847</v>
      </c>
      <c r="F359" s="18" t="s">
        <v>4011</v>
      </c>
      <c r="H359" s="181"/>
    </row>
    <row r="360" spans="1:8">
      <c r="A360" s="18" t="s">
        <v>4296</v>
      </c>
      <c r="B360" s="18" t="s">
        <v>4427</v>
      </c>
      <c r="C360" s="18" t="s">
        <v>4428</v>
      </c>
      <c r="D360" s="18" t="s">
        <v>3824</v>
      </c>
      <c r="E360" s="180" t="s">
        <v>3847</v>
      </c>
      <c r="F360" s="18" t="s">
        <v>4013</v>
      </c>
      <c r="H360" s="181"/>
    </row>
    <row r="361" spans="1:8">
      <c r="A361" s="18" t="s">
        <v>4296</v>
      </c>
      <c r="B361" s="18" t="s">
        <v>4429</v>
      </c>
      <c r="C361" s="18" t="s">
        <v>4430</v>
      </c>
      <c r="D361" s="18" t="s">
        <v>3824</v>
      </c>
      <c r="E361" s="180" t="s">
        <v>3845</v>
      </c>
      <c r="F361" s="18" t="s">
        <v>4015</v>
      </c>
      <c r="H361" s="181"/>
    </row>
    <row r="362" spans="1:8">
      <c r="A362" s="18" t="s">
        <v>4296</v>
      </c>
      <c r="B362" s="18" t="s">
        <v>4431</v>
      </c>
      <c r="C362" s="18" t="s">
        <v>4432</v>
      </c>
      <c r="D362" s="18" t="s">
        <v>3824</v>
      </c>
      <c r="E362" s="180" t="s">
        <v>3845</v>
      </c>
      <c r="F362" s="18" t="s">
        <v>4017</v>
      </c>
      <c r="H362" s="181"/>
    </row>
    <row r="363" spans="1:8">
      <c r="A363" s="18" t="s">
        <v>4296</v>
      </c>
      <c r="B363" s="18" t="s">
        <v>4433</v>
      </c>
      <c r="C363" s="18" t="s">
        <v>4434</v>
      </c>
      <c r="D363" s="18" t="s">
        <v>3824</v>
      </c>
      <c r="E363" s="180" t="s">
        <v>3845</v>
      </c>
      <c r="F363" s="18" t="s">
        <v>4019</v>
      </c>
      <c r="H363" s="181"/>
    </row>
    <row r="364" spans="1:8">
      <c r="A364" s="18" t="s">
        <v>4296</v>
      </c>
      <c r="B364" s="18" t="s">
        <v>4435</v>
      </c>
      <c r="C364" s="18" t="s">
        <v>4436</v>
      </c>
      <c r="D364" s="18" t="s">
        <v>3824</v>
      </c>
      <c r="E364" s="180" t="s">
        <v>3845</v>
      </c>
      <c r="F364" s="18" t="s">
        <v>4021</v>
      </c>
      <c r="H364" s="181"/>
    </row>
    <row r="365" spans="1:8">
      <c r="A365" s="18" t="s">
        <v>4296</v>
      </c>
      <c r="B365" s="18" t="s">
        <v>4437</v>
      </c>
      <c r="C365" s="18" t="s">
        <v>4438</v>
      </c>
      <c r="D365" s="18" t="s">
        <v>3824</v>
      </c>
      <c r="E365" s="180" t="s">
        <v>3845</v>
      </c>
      <c r="F365" s="18" t="s">
        <v>4023</v>
      </c>
      <c r="H365" s="181"/>
    </row>
    <row r="366" spans="1:8">
      <c r="A366" s="18" t="s">
        <v>4296</v>
      </c>
      <c r="B366" s="18" t="s">
        <v>4439</v>
      </c>
      <c r="C366" s="18" t="s">
        <v>4440</v>
      </c>
      <c r="D366" s="18" t="s">
        <v>3824</v>
      </c>
      <c r="E366" s="180" t="s">
        <v>3845</v>
      </c>
      <c r="F366" s="18" t="s">
        <v>4025</v>
      </c>
      <c r="H366" s="181"/>
    </row>
    <row r="367" spans="1:8">
      <c r="A367" s="18" t="s">
        <v>4296</v>
      </c>
      <c r="B367" s="18" t="s">
        <v>4441</v>
      </c>
      <c r="C367" s="18" t="s">
        <v>4442</v>
      </c>
      <c r="D367" s="18" t="s">
        <v>3824</v>
      </c>
      <c r="E367" s="180" t="s">
        <v>3845</v>
      </c>
      <c r="F367" s="18" t="s">
        <v>4027</v>
      </c>
      <c r="H367" s="181"/>
    </row>
    <row r="368" spans="1:8">
      <c r="A368" s="18" t="s">
        <v>4296</v>
      </c>
      <c r="B368" s="18" t="s">
        <v>4443</v>
      </c>
      <c r="C368" s="18" t="s">
        <v>4444</v>
      </c>
      <c r="D368" s="18" t="s">
        <v>3824</v>
      </c>
      <c r="E368" s="180" t="s">
        <v>3845</v>
      </c>
      <c r="F368" s="18" t="s">
        <v>4029</v>
      </c>
      <c r="H368" s="181"/>
    </row>
    <row r="369" spans="1:8">
      <c r="A369" s="18" t="s">
        <v>4296</v>
      </c>
      <c r="B369" s="18" t="s">
        <v>4445</v>
      </c>
      <c r="C369" s="18" t="s">
        <v>4446</v>
      </c>
      <c r="D369" s="18" t="s">
        <v>3824</v>
      </c>
      <c r="E369" s="180" t="s">
        <v>3845</v>
      </c>
      <c r="F369" s="18" t="s">
        <v>4031</v>
      </c>
      <c r="H369" s="181"/>
    </row>
    <row r="370" spans="1:8">
      <c r="H370" s="182"/>
    </row>
    <row r="372" spans="1:8">
      <c r="A372" s="18" t="s">
        <v>4296</v>
      </c>
      <c r="B372" s="18" t="s">
        <v>4447</v>
      </c>
      <c r="C372" s="18" t="s">
        <v>4448</v>
      </c>
      <c r="D372" s="18" t="s">
        <v>1366</v>
      </c>
      <c r="E372" s="180" t="s">
        <v>3854</v>
      </c>
      <c r="F372" s="18" t="s">
        <v>4087</v>
      </c>
    </row>
    <row r="373" spans="1:8">
      <c r="A373" s="18" t="s">
        <v>4296</v>
      </c>
      <c r="B373" s="18" t="s">
        <v>4449</v>
      </c>
      <c r="C373" s="18" t="s">
        <v>4450</v>
      </c>
      <c r="D373" s="18" t="s">
        <v>1366</v>
      </c>
      <c r="E373" s="180" t="s">
        <v>3854</v>
      </c>
      <c r="F373" s="18" t="s">
        <v>4089</v>
      </c>
    </row>
    <row r="374" spans="1:8">
      <c r="A374" s="18" t="s">
        <v>4296</v>
      </c>
      <c r="B374" s="18" t="s">
        <v>4451</v>
      </c>
      <c r="C374" s="18" t="s">
        <v>4452</v>
      </c>
      <c r="D374" s="18" t="s">
        <v>1366</v>
      </c>
      <c r="E374" s="180" t="s">
        <v>3854</v>
      </c>
      <c r="F374" s="18" t="s">
        <v>4091</v>
      </c>
    </row>
    <row r="375" spans="1:8">
      <c r="A375" s="18" t="s">
        <v>4296</v>
      </c>
      <c r="B375" s="18" t="s">
        <v>4453</v>
      </c>
      <c r="C375" s="18" t="s">
        <v>4454</v>
      </c>
      <c r="D375" s="18" t="s">
        <v>1366</v>
      </c>
      <c r="E375" s="180" t="s">
        <v>3854</v>
      </c>
      <c r="F375" s="18" t="s">
        <v>4093</v>
      </c>
    </row>
    <row r="376" spans="1:8">
      <c r="A376" s="18" t="s">
        <v>4296</v>
      </c>
      <c r="B376" s="18" t="s">
        <v>4455</v>
      </c>
      <c r="C376" s="18" t="s">
        <v>4456</v>
      </c>
      <c r="D376" s="18" t="s">
        <v>1366</v>
      </c>
      <c r="E376" s="180" t="s">
        <v>3854</v>
      </c>
      <c r="F376" s="18" t="s">
        <v>4095</v>
      </c>
    </row>
    <row r="377" spans="1:8">
      <c r="A377" s="18" t="s">
        <v>4296</v>
      </c>
      <c r="B377" s="18" t="s">
        <v>4457</v>
      </c>
      <c r="C377" s="18" t="s">
        <v>4458</v>
      </c>
      <c r="D377" s="18" t="s">
        <v>1366</v>
      </c>
      <c r="E377" s="180" t="s">
        <v>3854</v>
      </c>
      <c r="F377" s="18" t="s">
        <v>4097</v>
      </c>
    </row>
    <row r="378" spans="1:8">
      <c r="A378" s="18" t="s">
        <v>4296</v>
      </c>
      <c r="B378" s="18" t="s">
        <v>4459</v>
      </c>
      <c r="C378" s="18" t="s">
        <v>4460</v>
      </c>
      <c r="D378" s="18" t="s">
        <v>1366</v>
      </c>
      <c r="E378" s="180" t="s">
        <v>3854</v>
      </c>
      <c r="F378" s="18" t="s">
        <v>4099</v>
      </c>
    </row>
    <row r="379" spans="1:8">
      <c r="A379" s="18" t="s">
        <v>4296</v>
      </c>
      <c r="B379" s="18" t="s">
        <v>4461</v>
      </c>
      <c r="C379" s="18" t="s">
        <v>4462</v>
      </c>
      <c r="D379" s="18" t="s">
        <v>1366</v>
      </c>
      <c r="E379" s="180" t="s">
        <v>1459</v>
      </c>
      <c r="F379" s="18" t="s">
        <v>4101</v>
      </c>
    </row>
    <row r="380" spans="1:8">
      <c r="A380" s="18" t="s">
        <v>4296</v>
      </c>
      <c r="B380" s="18" t="s">
        <v>4463</v>
      </c>
      <c r="C380" s="18" t="s">
        <v>4464</v>
      </c>
      <c r="D380" s="18" t="s">
        <v>1366</v>
      </c>
      <c r="E380" s="180" t="s">
        <v>1459</v>
      </c>
      <c r="F380" s="18" t="s">
        <v>4103</v>
      </c>
    </row>
    <row r="381" spans="1:8">
      <c r="A381" s="18" t="s">
        <v>4296</v>
      </c>
      <c r="B381" s="18" t="s">
        <v>2008</v>
      </c>
      <c r="C381" s="18" t="s">
        <v>2009</v>
      </c>
      <c r="D381" s="18" t="s">
        <v>1366</v>
      </c>
      <c r="E381" s="180" t="s">
        <v>1459</v>
      </c>
      <c r="F381" s="18" t="s">
        <v>2006</v>
      </c>
    </row>
    <row r="382" spans="1:8">
      <c r="A382" s="18" t="s">
        <v>4296</v>
      </c>
      <c r="B382" s="18" t="s">
        <v>1460</v>
      </c>
      <c r="C382" s="18" t="s">
        <v>1462</v>
      </c>
      <c r="D382" s="18" t="s">
        <v>1366</v>
      </c>
      <c r="E382" s="180" t="s">
        <v>1459</v>
      </c>
      <c r="F382" s="18" t="s">
        <v>1456</v>
      </c>
    </row>
    <row r="383" spans="1:8">
      <c r="A383" s="18" t="s">
        <v>4296</v>
      </c>
      <c r="B383" s="18" t="s">
        <v>4465</v>
      </c>
      <c r="C383" s="18" t="s">
        <v>4466</v>
      </c>
      <c r="D383" s="18" t="s">
        <v>1366</v>
      </c>
      <c r="E383" s="180" t="s">
        <v>1459</v>
      </c>
      <c r="F383" s="18" t="s">
        <v>4106</v>
      </c>
    </row>
    <row r="384" spans="1:8">
      <c r="A384" s="18" t="s">
        <v>4296</v>
      </c>
      <c r="B384" s="18" t="s">
        <v>4467</v>
      </c>
      <c r="C384" s="18" t="s">
        <v>4468</v>
      </c>
      <c r="D384" s="18" t="s">
        <v>1366</v>
      </c>
      <c r="E384" s="180" t="s">
        <v>1459</v>
      </c>
      <c r="F384" s="18" t="s">
        <v>4108</v>
      </c>
    </row>
    <row r="385" spans="1:8">
      <c r="A385" s="18" t="s">
        <v>4296</v>
      </c>
      <c r="B385" s="18" t="s">
        <v>4469</v>
      </c>
      <c r="C385" s="18" t="s">
        <v>4470</v>
      </c>
      <c r="D385" s="18" t="s">
        <v>1366</v>
      </c>
      <c r="E385" s="180" t="s">
        <v>1367</v>
      </c>
      <c r="F385" s="18" t="s">
        <v>4110</v>
      </c>
    </row>
    <row r="386" spans="1:8">
      <c r="A386" s="18" t="s">
        <v>4296</v>
      </c>
      <c r="B386" s="18" t="s">
        <v>4471</v>
      </c>
      <c r="C386" s="18" t="s">
        <v>4472</v>
      </c>
      <c r="D386" s="18" t="s">
        <v>1366</v>
      </c>
      <c r="E386" s="180" t="s">
        <v>1367</v>
      </c>
      <c r="F386" s="18" t="s">
        <v>4112</v>
      </c>
    </row>
    <row r="387" spans="1:8">
      <c r="A387" s="18" t="s">
        <v>4296</v>
      </c>
      <c r="B387" s="18" t="s">
        <v>1368</v>
      </c>
      <c r="C387" s="18" t="s">
        <v>1370</v>
      </c>
      <c r="D387" s="18" t="s">
        <v>1366</v>
      </c>
      <c r="E387" s="180" t="s">
        <v>1367</v>
      </c>
      <c r="F387" s="18" t="s">
        <v>1363</v>
      </c>
    </row>
    <row r="388" spans="1:8">
      <c r="A388" s="18" t="s">
        <v>4296</v>
      </c>
      <c r="B388" s="18" t="s">
        <v>4473</v>
      </c>
      <c r="C388" s="18" t="s">
        <v>4474</v>
      </c>
      <c r="D388" s="18" t="s">
        <v>1366</v>
      </c>
      <c r="E388" s="180" t="s">
        <v>3858</v>
      </c>
      <c r="F388" s="18" t="s">
        <v>3858</v>
      </c>
    </row>
    <row r="389" spans="1:8">
      <c r="A389" s="18" t="s">
        <v>4296</v>
      </c>
      <c r="B389" s="18" t="s">
        <v>4475</v>
      </c>
      <c r="C389" s="18" t="s">
        <v>4476</v>
      </c>
      <c r="D389" s="18" t="s">
        <v>1366</v>
      </c>
      <c r="E389" s="180" t="s">
        <v>3858</v>
      </c>
      <c r="F389" s="18" t="s">
        <v>4114</v>
      </c>
    </row>
    <row r="390" spans="1:8">
      <c r="A390" s="18" t="s">
        <v>4296</v>
      </c>
      <c r="B390" s="18" t="s">
        <v>4477</v>
      </c>
      <c r="C390" s="18" t="s">
        <v>4478</v>
      </c>
      <c r="D390" s="18" t="s">
        <v>1366</v>
      </c>
      <c r="E390" s="180" t="s">
        <v>3858</v>
      </c>
      <c r="F390" s="18" t="s">
        <v>4116</v>
      </c>
    </row>
    <row r="391" spans="1:8">
      <c r="A391" s="18" t="s">
        <v>4296</v>
      </c>
      <c r="B391" s="18" t="s">
        <v>4479</v>
      </c>
      <c r="C391" s="18" t="s">
        <v>4480</v>
      </c>
      <c r="D391" s="18" t="s">
        <v>1366</v>
      </c>
      <c r="E391" s="180" t="s">
        <v>3860</v>
      </c>
      <c r="F391" s="18" t="s">
        <v>4118</v>
      </c>
    </row>
    <row r="392" spans="1:8">
      <c r="A392" s="18" t="s">
        <v>4296</v>
      </c>
      <c r="B392" s="18" t="s">
        <v>4481</v>
      </c>
      <c r="C392" s="18" t="s">
        <v>4482</v>
      </c>
      <c r="D392" s="18" t="s">
        <v>1366</v>
      </c>
      <c r="E392" s="180" t="s">
        <v>3860</v>
      </c>
      <c r="F392" s="18" t="s">
        <v>4120</v>
      </c>
    </row>
    <row r="393" spans="1:8">
      <c r="A393" s="18" t="s">
        <v>4296</v>
      </c>
      <c r="B393" s="18" t="s">
        <v>4483</v>
      </c>
      <c r="C393" s="18" t="s">
        <v>4484</v>
      </c>
      <c r="D393" s="18" t="s">
        <v>1366</v>
      </c>
      <c r="E393" s="180" t="s">
        <v>3860</v>
      </c>
      <c r="F393" s="18" t="s">
        <v>4122</v>
      </c>
    </row>
    <row r="394" spans="1:8">
      <c r="A394" s="18" t="s">
        <v>4296</v>
      </c>
      <c r="B394" s="18" t="s">
        <v>4485</v>
      </c>
      <c r="C394" s="18" t="s">
        <v>4486</v>
      </c>
      <c r="D394" s="18" t="s">
        <v>1366</v>
      </c>
      <c r="E394" s="180" t="s">
        <v>3860</v>
      </c>
      <c r="F394" s="18" t="s">
        <v>4124</v>
      </c>
    </row>
    <row r="395" spans="1:8">
      <c r="A395" s="18" t="s">
        <v>4296</v>
      </c>
      <c r="B395" s="18" t="s">
        <v>4487</v>
      </c>
      <c r="C395" s="18" t="s">
        <v>4488</v>
      </c>
      <c r="D395" s="18" t="s">
        <v>1366</v>
      </c>
      <c r="E395" s="180" t="s">
        <v>3860</v>
      </c>
      <c r="F395" s="18" t="s">
        <v>4126</v>
      </c>
    </row>
    <row r="396" spans="1:8">
      <c r="A396" s="18" t="s">
        <v>4296</v>
      </c>
      <c r="B396" s="18" t="s">
        <v>4489</v>
      </c>
      <c r="C396" s="18" t="s">
        <v>4490</v>
      </c>
      <c r="D396" s="18" t="s">
        <v>1366</v>
      </c>
      <c r="E396" s="180" t="s">
        <v>3860</v>
      </c>
      <c r="F396" s="18" t="s">
        <v>4128</v>
      </c>
    </row>
    <row r="397" spans="1:8">
      <c r="A397" s="18" t="s">
        <v>4296</v>
      </c>
      <c r="B397" s="18" t="s">
        <v>4491</v>
      </c>
      <c r="C397" s="18" t="s">
        <v>4492</v>
      </c>
      <c r="D397" s="18" t="s">
        <v>1366</v>
      </c>
      <c r="E397" s="180" t="s">
        <v>3860</v>
      </c>
      <c r="F397" s="18" t="s">
        <v>4130</v>
      </c>
    </row>
    <row r="398" spans="1:8">
      <c r="A398" s="18" t="s">
        <v>4296</v>
      </c>
      <c r="B398" s="18" t="s">
        <v>4493</v>
      </c>
      <c r="C398" s="18" t="s">
        <v>4494</v>
      </c>
      <c r="D398" s="18" t="s">
        <v>1366</v>
      </c>
      <c r="E398" s="180" t="s">
        <v>3860</v>
      </c>
      <c r="F398" s="18" t="s">
        <v>4132</v>
      </c>
    </row>
    <row r="399" spans="1:8">
      <c r="H399" s="182"/>
    </row>
    <row r="401" spans="1:6">
      <c r="A401" s="18" t="s">
        <v>4296</v>
      </c>
      <c r="B401" s="18" t="s">
        <v>4495</v>
      </c>
      <c r="C401" s="18" t="s">
        <v>4496</v>
      </c>
      <c r="D401" s="18" t="s">
        <v>1778</v>
      </c>
      <c r="E401" s="180" t="s">
        <v>3850</v>
      </c>
      <c r="F401" s="18" t="s">
        <v>4033</v>
      </c>
    </row>
    <row r="402" spans="1:6">
      <c r="A402" s="18" t="s">
        <v>4296</v>
      </c>
      <c r="B402" s="18" t="s">
        <v>4497</v>
      </c>
      <c r="C402" s="18" t="s">
        <v>4498</v>
      </c>
      <c r="D402" s="18" t="s">
        <v>1778</v>
      </c>
      <c r="E402" s="180" t="s">
        <v>3850</v>
      </c>
      <c r="F402" s="18" t="s">
        <v>4035</v>
      </c>
    </row>
    <row r="403" spans="1:6">
      <c r="A403" s="18" t="s">
        <v>4296</v>
      </c>
      <c r="B403" s="18" t="s">
        <v>4499</v>
      </c>
      <c r="C403" s="18" t="s">
        <v>4500</v>
      </c>
      <c r="D403" s="18" t="s">
        <v>1778</v>
      </c>
      <c r="E403" s="180" t="s">
        <v>3850</v>
      </c>
      <c r="F403" s="18" t="s">
        <v>4037</v>
      </c>
    </row>
    <row r="404" spans="1:6">
      <c r="A404" s="18" t="s">
        <v>4296</v>
      </c>
      <c r="B404" s="18" t="s">
        <v>4501</v>
      </c>
      <c r="C404" s="18" t="s">
        <v>4502</v>
      </c>
      <c r="D404" s="18" t="s">
        <v>1778</v>
      </c>
      <c r="E404" s="180" t="s">
        <v>3850</v>
      </c>
      <c r="F404" s="18" t="s">
        <v>4039</v>
      </c>
    </row>
    <row r="405" spans="1:6">
      <c r="A405" s="18" t="s">
        <v>4296</v>
      </c>
      <c r="B405" s="18" t="s">
        <v>4503</v>
      </c>
      <c r="C405" s="18" t="s">
        <v>4504</v>
      </c>
      <c r="D405" s="18" t="s">
        <v>1778</v>
      </c>
      <c r="E405" s="180" t="s">
        <v>3850</v>
      </c>
      <c r="F405" s="18" t="s">
        <v>4041</v>
      </c>
    </row>
    <row r="406" spans="1:6">
      <c r="A406" s="18" t="s">
        <v>4296</v>
      </c>
      <c r="B406" s="18" t="s">
        <v>4505</v>
      </c>
      <c r="C406" s="18" t="s">
        <v>4506</v>
      </c>
      <c r="D406" s="18" t="s">
        <v>1778</v>
      </c>
      <c r="E406" s="180" t="s">
        <v>3850</v>
      </c>
      <c r="F406" s="18" t="s">
        <v>4043</v>
      </c>
    </row>
    <row r="407" spans="1:6">
      <c r="A407" s="18" t="s">
        <v>4296</v>
      </c>
      <c r="B407" s="18" t="s">
        <v>4507</v>
      </c>
      <c r="C407" s="18" t="s">
        <v>4508</v>
      </c>
      <c r="D407" s="18" t="s">
        <v>1778</v>
      </c>
      <c r="E407" s="180" t="s">
        <v>3850</v>
      </c>
      <c r="F407" s="18" t="s">
        <v>4045</v>
      </c>
    </row>
    <row r="408" spans="1:6">
      <c r="A408" s="18" t="s">
        <v>4296</v>
      </c>
      <c r="B408" s="18" t="s">
        <v>4509</v>
      </c>
      <c r="C408" s="18" t="s">
        <v>4510</v>
      </c>
      <c r="D408" s="18" t="s">
        <v>1778</v>
      </c>
      <c r="E408" s="180" t="s">
        <v>3850</v>
      </c>
      <c r="F408" s="18" t="s">
        <v>4047</v>
      </c>
    </row>
    <row r="409" spans="1:6">
      <c r="A409" s="18" t="s">
        <v>4296</v>
      </c>
      <c r="B409" s="18" t="s">
        <v>4511</v>
      </c>
      <c r="C409" s="18" t="s">
        <v>4512</v>
      </c>
      <c r="D409" s="18" t="s">
        <v>1778</v>
      </c>
      <c r="E409" s="180" t="s">
        <v>3850</v>
      </c>
      <c r="F409" s="18" t="s">
        <v>4049</v>
      </c>
    </row>
    <row r="410" spans="1:6">
      <c r="A410" s="18" t="s">
        <v>4296</v>
      </c>
      <c r="B410" s="18" t="s">
        <v>4513</v>
      </c>
      <c r="C410" s="18" t="s">
        <v>4514</v>
      </c>
      <c r="D410" s="18" t="s">
        <v>1778</v>
      </c>
      <c r="E410" s="180" t="s">
        <v>3852</v>
      </c>
      <c r="F410" s="18" t="s">
        <v>4051</v>
      </c>
    </row>
    <row r="411" spans="1:6">
      <c r="A411" s="18" t="s">
        <v>4296</v>
      </c>
      <c r="B411" s="18" t="s">
        <v>4515</v>
      </c>
      <c r="C411" s="18" t="s">
        <v>4516</v>
      </c>
      <c r="D411" s="18" t="s">
        <v>1778</v>
      </c>
      <c r="E411" s="180" t="s">
        <v>3852</v>
      </c>
      <c r="F411" s="18" t="s">
        <v>4053</v>
      </c>
    </row>
    <row r="412" spans="1:6">
      <c r="A412" s="18" t="s">
        <v>4296</v>
      </c>
      <c r="B412" s="18" t="s">
        <v>4517</v>
      </c>
      <c r="C412" s="18" t="s">
        <v>4518</v>
      </c>
      <c r="D412" s="18" t="s">
        <v>1778</v>
      </c>
      <c r="E412" s="180" t="s">
        <v>3852</v>
      </c>
      <c r="F412" s="18" t="s">
        <v>4055</v>
      </c>
    </row>
    <row r="413" spans="1:6">
      <c r="A413" s="18" t="s">
        <v>4296</v>
      </c>
      <c r="B413" s="18" t="s">
        <v>4519</v>
      </c>
      <c r="C413" s="18" t="s">
        <v>4520</v>
      </c>
      <c r="D413" s="18" t="s">
        <v>1778</v>
      </c>
      <c r="E413" s="180" t="s">
        <v>3852</v>
      </c>
      <c r="F413" s="18" t="s">
        <v>4057</v>
      </c>
    </row>
    <row r="414" spans="1:6">
      <c r="A414" s="18" t="s">
        <v>4296</v>
      </c>
      <c r="B414" s="18" t="s">
        <v>4521</v>
      </c>
      <c r="C414" s="18" t="s">
        <v>4522</v>
      </c>
      <c r="D414" s="18" t="s">
        <v>1778</v>
      </c>
      <c r="E414" s="180" t="s">
        <v>3852</v>
      </c>
      <c r="F414" s="18" t="s">
        <v>4059</v>
      </c>
    </row>
    <row r="415" spans="1:6">
      <c r="A415" s="18" t="s">
        <v>4296</v>
      </c>
      <c r="B415" s="18" t="s">
        <v>4523</v>
      </c>
      <c r="C415" s="18" t="s">
        <v>4524</v>
      </c>
      <c r="D415" s="18" t="s">
        <v>1778</v>
      </c>
      <c r="E415" s="180" t="s">
        <v>3852</v>
      </c>
      <c r="F415" s="18" t="s">
        <v>4061</v>
      </c>
    </row>
    <row r="416" spans="1:6">
      <c r="A416" s="18" t="s">
        <v>4296</v>
      </c>
      <c r="B416" s="18" t="s">
        <v>4525</v>
      </c>
      <c r="C416" s="18" t="s">
        <v>4526</v>
      </c>
      <c r="D416" s="18" t="s">
        <v>1778</v>
      </c>
      <c r="E416" s="180" t="s">
        <v>3852</v>
      </c>
      <c r="F416" s="18" t="s">
        <v>4063</v>
      </c>
    </row>
    <row r="417" spans="1:8">
      <c r="A417" s="18" t="s">
        <v>4296</v>
      </c>
      <c r="B417" s="18" t="s">
        <v>4527</v>
      </c>
      <c r="C417" s="18" t="s">
        <v>4528</v>
      </c>
      <c r="D417" s="18" t="s">
        <v>1778</v>
      </c>
      <c r="E417" s="180" t="s">
        <v>3852</v>
      </c>
      <c r="F417" s="18" t="s">
        <v>4065</v>
      </c>
    </row>
    <row r="418" spans="1:8">
      <c r="A418" s="18" t="s">
        <v>4296</v>
      </c>
      <c r="B418" s="18" t="s">
        <v>4529</v>
      </c>
      <c r="C418" s="18" t="s">
        <v>4530</v>
      </c>
      <c r="D418" s="18" t="s">
        <v>1778</v>
      </c>
      <c r="E418" s="180" t="s">
        <v>1779</v>
      </c>
      <c r="F418" s="18" t="s">
        <v>4067</v>
      </c>
    </row>
    <row r="419" spans="1:8">
      <c r="A419" s="18" t="s">
        <v>4296</v>
      </c>
      <c r="B419" s="18" t="s">
        <v>1780</v>
      </c>
      <c r="C419" s="18" t="s">
        <v>1782</v>
      </c>
      <c r="D419" s="18" t="s">
        <v>1778</v>
      </c>
      <c r="E419" s="180" t="s">
        <v>1779</v>
      </c>
      <c r="F419" s="18" t="s">
        <v>1775</v>
      </c>
    </row>
    <row r="420" spans="1:8">
      <c r="A420" s="18" t="s">
        <v>4296</v>
      </c>
      <c r="B420" s="18" t="s">
        <v>4531</v>
      </c>
      <c r="C420" s="18" t="s">
        <v>4532</v>
      </c>
      <c r="D420" s="18" t="s">
        <v>1778</v>
      </c>
      <c r="E420" s="180" t="s">
        <v>1779</v>
      </c>
      <c r="F420" s="18" t="s">
        <v>4069</v>
      </c>
    </row>
    <row r="421" spans="1:8">
      <c r="A421" s="18" t="s">
        <v>4296</v>
      </c>
      <c r="B421" s="18" t="s">
        <v>4533</v>
      </c>
      <c r="C421" s="18" t="s">
        <v>4534</v>
      </c>
      <c r="D421" s="18" t="s">
        <v>1778</v>
      </c>
      <c r="E421" s="180" t="s">
        <v>1779</v>
      </c>
      <c r="F421" s="18" t="s">
        <v>4071</v>
      </c>
    </row>
    <row r="422" spans="1:8">
      <c r="A422" s="18" t="s">
        <v>4296</v>
      </c>
      <c r="B422" s="18" t="s">
        <v>4535</v>
      </c>
      <c r="C422" s="18" t="s">
        <v>4536</v>
      </c>
      <c r="D422" s="18" t="s">
        <v>1778</v>
      </c>
      <c r="E422" s="180" t="s">
        <v>1779</v>
      </c>
      <c r="F422" s="18" t="s">
        <v>4073</v>
      </c>
    </row>
    <row r="423" spans="1:8">
      <c r="A423" s="18" t="s">
        <v>4296</v>
      </c>
      <c r="B423" s="18" t="s">
        <v>4537</v>
      </c>
      <c r="C423" s="18" t="s">
        <v>4538</v>
      </c>
      <c r="D423" s="18" t="s">
        <v>1778</v>
      </c>
      <c r="E423" s="180" t="s">
        <v>1779</v>
      </c>
      <c r="F423" s="18" t="s">
        <v>4075</v>
      </c>
    </row>
    <row r="424" spans="1:8">
      <c r="A424" s="18" t="s">
        <v>4296</v>
      </c>
      <c r="B424" s="18" t="s">
        <v>4539</v>
      </c>
      <c r="C424" s="18" t="s">
        <v>4540</v>
      </c>
      <c r="D424" s="18" t="s">
        <v>1778</v>
      </c>
      <c r="E424" s="180" t="s">
        <v>1779</v>
      </c>
      <c r="F424" s="18" t="s">
        <v>4077</v>
      </c>
    </row>
    <row r="425" spans="1:8">
      <c r="A425" s="18" t="s">
        <v>4296</v>
      </c>
      <c r="B425" s="18" t="s">
        <v>4541</v>
      </c>
      <c r="C425" s="18" t="s">
        <v>4542</v>
      </c>
      <c r="D425" s="18" t="s">
        <v>1778</v>
      </c>
      <c r="E425" s="180" t="s">
        <v>1779</v>
      </c>
      <c r="F425" s="18" t="s">
        <v>4079</v>
      </c>
    </row>
    <row r="426" spans="1:8">
      <c r="A426" s="18" t="s">
        <v>4296</v>
      </c>
      <c r="B426" s="18" t="s">
        <v>4543</v>
      </c>
      <c r="C426" s="18" t="s">
        <v>4544</v>
      </c>
      <c r="D426" s="18" t="s">
        <v>1778</v>
      </c>
      <c r="E426" s="180" t="s">
        <v>1779</v>
      </c>
      <c r="F426" s="18" t="s">
        <v>4081</v>
      </c>
    </row>
    <row r="427" spans="1:8">
      <c r="A427" s="18" t="s">
        <v>4296</v>
      </c>
      <c r="B427" s="18" t="s">
        <v>4545</v>
      </c>
      <c r="C427" s="18" t="s">
        <v>4546</v>
      </c>
      <c r="D427" s="18" t="s">
        <v>1778</v>
      </c>
      <c r="E427" s="180" t="s">
        <v>1779</v>
      </c>
      <c r="F427" s="18" t="s">
        <v>4083</v>
      </c>
    </row>
    <row r="428" spans="1:8">
      <c r="A428" s="18" t="s">
        <v>4296</v>
      </c>
      <c r="B428" s="18" t="s">
        <v>4547</v>
      </c>
      <c r="C428" s="18" t="s">
        <v>4548</v>
      </c>
      <c r="D428" s="18" t="s">
        <v>1778</v>
      </c>
      <c r="E428" s="180" t="s">
        <v>1779</v>
      </c>
      <c r="F428" s="18" t="s">
        <v>4085</v>
      </c>
    </row>
    <row r="429" spans="1:8">
      <c r="H429" s="182"/>
    </row>
    <row r="431" spans="1:8">
      <c r="A431" s="18" t="s">
        <v>4296</v>
      </c>
      <c r="B431" s="18" t="s">
        <v>4549</v>
      </c>
      <c r="C431" s="18" t="s">
        <v>4550</v>
      </c>
      <c r="D431" s="18" t="s">
        <v>1819</v>
      </c>
      <c r="E431" s="180" t="s">
        <v>3862</v>
      </c>
      <c r="F431" s="18" t="s">
        <v>4134</v>
      </c>
    </row>
    <row r="432" spans="1:8">
      <c r="A432" s="18" t="s">
        <v>4296</v>
      </c>
      <c r="B432" s="18" t="s">
        <v>4551</v>
      </c>
      <c r="C432" s="18" t="s">
        <v>4552</v>
      </c>
      <c r="D432" s="18" t="s">
        <v>1819</v>
      </c>
      <c r="E432" s="180" t="s">
        <v>3862</v>
      </c>
      <c r="F432" s="18" t="s">
        <v>4136</v>
      </c>
    </row>
    <row r="433" spans="1:6">
      <c r="A433" s="18" t="s">
        <v>4296</v>
      </c>
      <c r="B433" s="18" t="s">
        <v>4553</v>
      </c>
      <c r="C433" s="18" t="s">
        <v>4554</v>
      </c>
      <c r="D433" s="18" t="s">
        <v>1819</v>
      </c>
      <c r="E433" s="180" t="s">
        <v>3862</v>
      </c>
      <c r="F433" s="18" t="s">
        <v>4138</v>
      </c>
    </row>
    <row r="434" spans="1:6">
      <c r="A434" s="18" t="s">
        <v>4296</v>
      </c>
      <c r="B434" s="18" t="s">
        <v>4555</v>
      </c>
      <c r="C434" s="18" t="s">
        <v>4556</v>
      </c>
      <c r="D434" s="18" t="s">
        <v>1819</v>
      </c>
      <c r="E434" s="180" t="s">
        <v>3862</v>
      </c>
      <c r="F434" s="18" t="s">
        <v>4140</v>
      </c>
    </row>
    <row r="435" spans="1:6">
      <c r="A435" s="18" t="s">
        <v>4296</v>
      </c>
      <c r="B435" s="18" t="s">
        <v>4557</v>
      </c>
      <c r="C435" s="18" t="s">
        <v>4558</v>
      </c>
      <c r="D435" s="18" t="s">
        <v>1819</v>
      </c>
      <c r="E435" s="180" t="s">
        <v>3864</v>
      </c>
      <c r="F435" s="18" t="s">
        <v>4142</v>
      </c>
    </row>
    <row r="436" spans="1:6">
      <c r="A436" s="18" t="s">
        <v>4296</v>
      </c>
      <c r="B436" s="18" t="s">
        <v>4559</v>
      </c>
      <c r="C436" s="18" t="s">
        <v>4560</v>
      </c>
      <c r="D436" s="18" t="s">
        <v>1819</v>
      </c>
      <c r="E436" s="180" t="s">
        <v>3864</v>
      </c>
      <c r="F436" s="18" t="s">
        <v>4144</v>
      </c>
    </row>
    <row r="437" spans="1:6">
      <c r="A437" s="18" t="s">
        <v>4296</v>
      </c>
      <c r="B437" s="18" t="s">
        <v>4561</v>
      </c>
      <c r="C437" s="18" t="s">
        <v>4562</v>
      </c>
      <c r="D437" s="18" t="s">
        <v>1819</v>
      </c>
      <c r="E437" s="180" t="s">
        <v>3864</v>
      </c>
      <c r="F437" s="18" t="s">
        <v>4146</v>
      </c>
    </row>
    <row r="438" spans="1:6">
      <c r="A438" s="18" t="s">
        <v>4296</v>
      </c>
      <c r="B438" s="18" t="s">
        <v>4563</v>
      </c>
      <c r="C438" s="18" t="s">
        <v>4564</v>
      </c>
      <c r="D438" s="18" t="s">
        <v>1819</v>
      </c>
      <c r="E438" s="180" t="s">
        <v>3864</v>
      </c>
      <c r="F438" s="18" t="s">
        <v>4148</v>
      </c>
    </row>
    <row r="439" spans="1:6">
      <c r="A439" s="18" t="s">
        <v>4296</v>
      </c>
      <c r="B439" s="18" t="s">
        <v>4565</v>
      </c>
      <c r="C439" s="18" t="s">
        <v>4566</v>
      </c>
      <c r="D439" s="18" t="s">
        <v>1819</v>
      </c>
      <c r="E439" s="180" t="s">
        <v>3864</v>
      </c>
      <c r="F439" s="18" t="s">
        <v>4150</v>
      </c>
    </row>
    <row r="440" spans="1:6">
      <c r="A440" s="18" t="s">
        <v>4296</v>
      </c>
      <c r="B440" s="18" t="s">
        <v>4567</v>
      </c>
      <c r="C440" s="18" t="s">
        <v>4568</v>
      </c>
      <c r="D440" s="18" t="s">
        <v>1819</v>
      </c>
      <c r="E440" s="180" t="s">
        <v>3864</v>
      </c>
      <c r="F440" s="18" t="s">
        <v>4152</v>
      </c>
    </row>
    <row r="441" spans="1:6">
      <c r="A441" s="18" t="s">
        <v>4296</v>
      </c>
      <c r="B441" s="18" t="s">
        <v>4569</v>
      </c>
      <c r="C441" s="18" t="s">
        <v>4570</v>
      </c>
      <c r="D441" s="18" t="s">
        <v>1819</v>
      </c>
      <c r="E441" s="180" t="s">
        <v>3864</v>
      </c>
      <c r="F441" s="18" t="s">
        <v>4154</v>
      </c>
    </row>
    <row r="442" spans="1:6">
      <c r="A442" s="18" t="s">
        <v>4296</v>
      </c>
      <c r="B442" s="18" t="s">
        <v>4571</v>
      </c>
      <c r="C442" s="18" t="s">
        <v>4572</v>
      </c>
      <c r="D442" s="18" t="s">
        <v>1819</v>
      </c>
      <c r="E442" s="180" t="s">
        <v>3864</v>
      </c>
      <c r="F442" s="18" t="s">
        <v>4156</v>
      </c>
    </row>
    <row r="443" spans="1:6">
      <c r="A443" s="18" t="s">
        <v>4296</v>
      </c>
      <c r="B443" s="18" t="s">
        <v>4573</v>
      </c>
      <c r="C443" s="18" t="s">
        <v>4574</v>
      </c>
      <c r="D443" s="18" t="s">
        <v>1819</v>
      </c>
      <c r="E443" s="180" t="s">
        <v>3864</v>
      </c>
      <c r="F443" s="18" t="s">
        <v>4158</v>
      </c>
    </row>
    <row r="444" spans="1:6">
      <c r="A444" s="18" t="s">
        <v>4296</v>
      </c>
      <c r="B444" s="18" t="s">
        <v>4575</v>
      </c>
      <c r="C444" s="18" t="s">
        <v>4576</v>
      </c>
      <c r="D444" s="18" t="s">
        <v>1819</v>
      </c>
      <c r="E444" s="180" t="s">
        <v>1820</v>
      </c>
      <c r="F444" s="18" t="s">
        <v>4160</v>
      </c>
    </row>
    <row r="445" spans="1:6">
      <c r="A445" s="18" t="s">
        <v>4296</v>
      </c>
      <c r="B445" s="18" t="s">
        <v>4577</v>
      </c>
      <c r="C445" s="18" t="s">
        <v>4578</v>
      </c>
      <c r="D445" s="18" t="s">
        <v>1819</v>
      </c>
      <c r="E445" s="180" t="s">
        <v>1820</v>
      </c>
      <c r="F445" s="18" t="s">
        <v>4162</v>
      </c>
    </row>
    <row r="446" spans="1:6">
      <c r="A446" s="18" t="s">
        <v>4296</v>
      </c>
      <c r="B446" s="18" t="s">
        <v>4579</v>
      </c>
      <c r="C446" s="18" t="s">
        <v>4580</v>
      </c>
      <c r="D446" s="18" t="s">
        <v>1819</v>
      </c>
      <c r="E446" s="180" t="s">
        <v>1820</v>
      </c>
      <c r="F446" s="18" t="s">
        <v>4164</v>
      </c>
    </row>
    <row r="447" spans="1:6">
      <c r="A447" s="18" t="s">
        <v>4296</v>
      </c>
      <c r="B447" s="18" t="s">
        <v>4581</v>
      </c>
      <c r="C447" s="18" t="s">
        <v>4582</v>
      </c>
      <c r="D447" s="18" t="s">
        <v>1819</v>
      </c>
      <c r="E447" s="180" t="s">
        <v>1820</v>
      </c>
      <c r="F447" s="18" t="s">
        <v>4166</v>
      </c>
    </row>
    <row r="448" spans="1:6">
      <c r="A448" s="18" t="s">
        <v>4296</v>
      </c>
      <c r="B448" s="18" t="s">
        <v>4583</v>
      </c>
      <c r="C448" s="18" t="s">
        <v>4584</v>
      </c>
      <c r="D448" s="18" t="s">
        <v>1819</v>
      </c>
      <c r="E448" s="180" t="s">
        <v>1820</v>
      </c>
      <c r="F448" s="18" t="s">
        <v>4168</v>
      </c>
    </row>
    <row r="449" spans="1:8">
      <c r="A449" s="18" t="s">
        <v>4296</v>
      </c>
      <c r="B449" s="18" t="s">
        <v>4585</v>
      </c>
      <c r="C449" s="18" t="s">
        <v>4586</v>
      </c>
      <c r="D449" s="18" t="s">
        <v>1819</v>
      </c>
      <c r="E449" s="180" t="s">
        <v>1820</v>
      </c>
      <c r="F449" s="18" t="s">
        <v>4170</v>
      </c>
    </row>
    <row r="450" spans="1:8">
      <c r="A450" s="18" t="s">
        <v>4296</v>
      </c>
      <c r="B450" s="18" t="s">
        <v>1821</v>
      </c>
      <c r="C450" s="18" t="s">
        <v>1822</v>
      </c>
      <c r="D450" s="18" t="s">
        <v>1819</v>
      </c>
      <c r="E450" s="180" t="s">
        <v>1820</v>
      </c>
      <c r="F450" s="18" t="s">
        <v>1817</v>
      </c>
    </row>
    <row r="451" spans="1:8">
      <c r="A451" s="18" t="s">
        <v>4296</v>
      </c>
      <c r="B451" s="18" t="s">
        <v>4587</v>
      </c>
      <c r="C451" s="18" t="s">
        <v>4588</v>
      </c>
      <c r="D451" s="18" t="s">
        <v>1819</v>
      </c>
      <c r="E451" s="180" t="s">
        <v>1820</v>
      </c>
      <c r="F451" s="18" t="s">
        <v>4172</v>
      </c>
    </row>
    <row r="452" spans="1:8">
      <c r="A452" s="18" t="s">
        <v>4296</v>
      </c>
      <c r="B452" s="18" t="s">
        <v>4589</v>
      </c>
      <c r="C452" s="18" t="s">
        <v>4590</v>
      </c>
      <c r="D452" s="18" t="s">
        <v>1819</v>
      </c>
      <c r="E452" s="180" t="s">
        <v>1820</v>
      </c>
      <c r="F452" s="18" t="s">
        <v>4174</v>
      </c>
    </row>
    <row r="453" spans="1:8">
      <c r="A453" s="18" t="s">
        <v>4296</v>
      </c>
      <c r="B453" s="18" t="s">
        <v>4591</v>
      </c>
      <c r="C453" s="18" t="s">
        <v>4592</v>
      </c>
      <c r="D453" s="18" t="s">
        <v>1819</v>
      </c>
      <c r="E453" s="180" t="s">
        <v>1820</v>
      </c>
      <c r="F453" s="18" t="s">
        <v>4176</v>
      </c>
    </row>
    <row r="454" spans="1:8">
      <c r="A454" s="18" t="s">
        <v>4296</v>
      </c>
      <c r="B454" s="18" t="s">
        <v>4593</v>
      </c>
      <c r="C454" s="18" t="s">
        <v>4594</v>
      </c>
      <c r="D454" s="18" t="s">
        <v>1819</v>
      </c>
      <c r="E454" s="180" t="s">
        <v>1820</v>
      </c>
      <c r="F454" s="18" t="s">
        <v>4178</v>
      </c>
    </row>
    <row r="455" spans="1:8">
      <c r="A455" s="18" t="s">
        <v>4296</v>
      </c>
      <c r="B455" s="18" t="s">
        <v>4595</v>
      </c>
      <c r="C455" s="18" t="s">
        <v>4596</v>
      </c>
      <c r="D455" s="18" t="s">
        <v>1819</v>
      </c>
      <c r="E455" s="180" t="s">
        <v>1820</v>
      </c>
      <c r="F455" s="18" t="s">
        <v>4180</v>
      </c>
    </row>
    <row r="456" spans="1:8">
      <c r="A456" s="18" t="s">
        <v>4296</v>
      </c>
      <c r="B456" s="18" t="s">
        <v>4597</v>
      </c>
      <c r="C456" s="18" t="s">
        <v>4598</v>
      </c>
      <c r="D456" s="18" t="s">
        <v>1819</v>
      </c>
      <c r="E456" s="180" t="s">
        <v>1820</v>
      </c>
      <c r="F456" s="18" t="s">
        <v>4182</v>
      </c>
    </row>
    <row r="457" spans="1:8">
      <c r="A457" s="18" t="s">
        <v>4296</v>
      </c>
      <c r="B457" s="18" t="s">
        <v>4599</v>
      </c>
      <c r="C457" s="18" t="s">
        <v>4600</v>
      </c>
      <c r="D457" s="18" t="s">
        <v>1819</v>
      </c>
      <c r="E457" s="180" t="s">
        <v>3867</v>
      </c>
      <c r="F457" s="18" t="s">
        <v>4184</v>
      </c>
    </row>
    <row r="458" spans="1:8">
      <c r="A458" s="18" t="s">
        <v>4296</v>
      </c>
      <c r="B458" s="18" t="s">
        <v>4601</v>
      </c>
      <c r="C458" s="18" t="s">
        <v>4602</v>
      </c>
      <c r="D458" s="18" t="s">
        <v>1819</v>
      </c>
      <c r="E458" s="180" t="s">
        <v>3867</v>
      </c>
      <c r="F458" s="18" t="s">
        <v>4186</v>
      </c>
    </row>
    <row r="459" spans="1:8">
      <c r="A459" s="18" t="s">
        <v>4296</v>
      </c>
      <c r="B459" s="18" t="s">
        <v>4603</v>
      </c>
      <c r="C459" s="18" t="s">
        <v>4604</v>
      </c>
      <c r="D459" s="18" t="s">
        <v>1819</v>
      </c>
      <c r="E459" s="180" t="s">
        <v>3867</v>
      </c>
      <c r="F459" s="18" t="s">
        <v>4188</v>
      </c>
    </row>
    <row r="460" spans="1:8">
      <c r="A460" s="18" t="s">
        <v>4296</v>
      </c>
      <c r="B460" s="18" t="s">
        <v>4605</v>
      </c>
      <c r="C460" s="18" t="s">
        <v>4606</v>
      </c>
      <c r="D460" s="18" t="s">
        <v>1819</v>
      </c>
      <c r="E460" s="180" t="s">
        <v>3867</v>
      </c>
      <c r="F460" s="18" t="s">
        <v>4190</v>
      </c>
    </row>
    <row r="461" spans="1:8">
      <c r="A461" s="18" t="s">
        <v>4296</v>
      </c>
      <c r="B461" s="18" t="s">
        <v>4607</v>
      </c>
      <c r="C461" s="18" t="s">
        <v>4608</v>
      </c>
      <c r="D461" s="18" t="s">
        <v>1819</v>
      </c>
      <c r="E461" s="180" t="s">
        <v>3867</v>
      </c>
      <c r="F461" s="18" t="s">
        <v>4192</v>
      </c>
    </row>
    <row r="462" spans="1:8">
      <c r="H462" s="182"/>
    </row>
    <row r="464" spans="1:8">
      <c r="A464" s="18" t="s">
        <v>4296</v>
      </c>
      <c r="B464" s="18" t="s">
        <v>4609</v>
      </c>
      <c r="C464" s="18" t="s">
        <v>4610</v>
      </c>
      <c r="D464" s="18" t="s">
        <v>1288</v>
      </c>
      <c r="E464" s="180" t="s">
        <v>1556</v>
      </c>
      <c r="F464" s="18" t="s">
        <v>4194</v>
      </c>
    </row>
    <row r="465" spans="1:6">
      <c r="A465" s="18" t="s">
        <v>4296</v>
      </c>
      <c r="B465" s="18" t="s">
        <v>1557</v>
      </c>
      <c r="C465" s="18" t="s">
        <v>1559</v>
      </c>
      <c r="D465" s="18" t="s">
        <v>1288</v>
      </c>
      <c r="E465" s="180" t="s">
        <v>1556</v>
      </c>
      <c r="F465" s="18" t="s">
        <v>1553</v>
      </c>
    </row>
    <row r="466" spans="1:6">
      <c r="A466" s="18" t="s">
        <v>4296</v>
      </c>
      <c r="B466" s="18" t="s">
        <v>4611</v>
      </c>
      <c r="C466" s="18" t="s">
        <v>4612</v>
      </c>
      <c r="D466" s="18" t="s">
        <v>1288</v>
      </c>
      <c r="E466" s="180" t="s">
        <v>1556</v>
      </c>
      <c r="F466" s="18" t="s">
        <v>4196</v>
      </c>
    </row>
    <row r="467" spans="1:6">
      <c r="A467" s="18" t="s">
        <v>4296</v>
      </c>
      <c r="B467" s="18" t="s">
        <v>4613</v>
      </c>
      <c r="C467" s="18" t="s">
        <v>4614</v>
      </c>
      <c r="D467" s="18" t="s">
        <v>1288</v>
      </c>
      <c r="E467" s="180" t="s">
        <v>1556</v>
      </c>
      <c r="F467" s="18" t="s">
        <v>4198</v>
      </c>
    </row>
    <row r="468" spans="1:6">
      <c r="A468" s="18" t="s">
        <v>4296</v>
      </c>
      <c r="B468" s="18" t="s">
        <v>4615</v>
      </c>
      <c r="C468" s="18" t="s">
        <v>4616</v>
      </c>
      <c r="D468" s="18" t="s">
        <v>1288</v>
      </c>
      <c r="E468" s="180" t="s">
        <v>1556</v>
      </c>
      <c r="F468" s="18" t="s">
        <v>4200</v>
      </c>
    </row>
    <row r="469" spans="1:6">
      <c r="A469" s="18" t="s">
        <v>4296</v>
      </c>
      <c r="B469" s="18" t="s">
        <v>4617</v>
      </c>
      <c r="C469" s="18" t="s">
        <v>4618</v>
      </c>
      <c r="D469" s="18" t="s">
        <v>1288</v>
      </c>
      <c r="E469" s="180" t="s">
        <v>1621</v>
      </c>
      <c r="F469" s="18" t="s">
        <v>4202</v>
      </c>
    </row>
    <row r="470" spans="1:6">
      <c r="A470" s="18" t="s">
        <v>4296</v>
      </c>
      <c r="B470" s="18" t="s">
        <v>4619</v>
      </c>
      <c r="C470" s="18" t="s">
        <v>4620</v>
      </c>
      <c r="D470" s="18" t="s">
        <v>1288</v>
      </c>
      <c r="E470" s="180" t="s">
        <v>1621</v>
      </c>
      <c r="F470" s="18" t="s">
        <v>4204</v>
      </c>
    </row>
    <row r="471" spans="1:6">
      <c r="A471" s="18" t="s">
        <v>4296</v>
      </c>
      <c r="B471" s="18" t="s">
        <v>4621</v>
      </c>
      <c r="C471" s="18" t="s">
        <v>4622</v>
      </c>
      <c r="D471" s="18" t="s">
        <v>1288</v>
      </c>
      <c r="E471" s="180" t="s">
        <v>1621</v>
      </c>
      <c r="F471" s="18" t="s">
        <v>4206</v>
      </c>
    </row>
    <row r="472" spans="1:6">
      <c r="A472" s="18" t="s">
        <v>4296</v>
      </c>
      <c r="B472" s="18" t="s">
        <v>1622</v>
      </c>
      <c r="C472" s="18" t="s">
        <v>1624</v>
      </c>
      <c r="D472" s="18" t="s">
        <v>1288</v>
      </c>
      <c r="E472" s="180" t="s">
        <v>1621</v>
      </c>
      <c r="F472" s="18" t="s">
        <v>1618</v>
      </c>
    </row>
    <row r="473" spans="1:6">
      <c r="A473" s="18" t="s">
        <v>4296</v>
      </c>
      <c r="B473" s="18" t="s">
        <v>4623</v>
      </c>
      <c r="C473" s="18" t="s">
        <v>4624</v>
      </c>
      <c r="D473" s="18" t="s">
        <v>1288</v>
      </c>
      <c r="E473" s="180" t="s">
        <v>1621</v>
      </c>
      <c r="F473" s="18" t="s">
        <v>4208</v>
      </c>
    </row>
    <row r="474" spans="1:6">
      <c r="A474" s="18" t="s">
        <v>4296</v>
      </c>
      <c r="B474" s="18" t="s">
        <v>4625</v>
      </c>
      <c r="C474" s="18" t="s">
        <v>4626</v>
      </c>
      <c r="D474" s="18" t="s">
        <v>1288</v>
      </c>
      <c r="E474" s="180" t="s">
        <v>1621</v>
      </c>
      <c r="F474" s="18" t="s">
        <v>4210</v>
      </c>
    </row>
    <row r="475" spans="1:6">
      <c r="A475" s="18" t="s">
        <v>4296</v>
      </c>
      <c r="B475" s="18" t="s">
        <v>4627</v>
      </c>
      <c r="C475" s="18" t="s">
        <v>4628</v>
      </c>
      <c r="D475" s="18" t="s">
        <v>1288</v>
      </c>
      <c r="E475" s="180" t="s">
        <v>3871</v>
      </c>
      <c r="F475" s="18" t="s">
        <v>4212</v>
      </c>
    </row>
    <row r="476" spans="1:6">
      <c r="A476" s="18" t="s">
        <v>4296</v>
      </c>
      <c r="B476" s="18" t="s">
        <v>4629</v>
      </c>
      <c r="C476" s="18" t="s">
        <v>4630</v>
      </c>
      <c r="D476" s="18" t="s">
        <v>1288</v>
      </c>
      <c r="E476" s="180" t="s">
        <v>3871</v>
      </c>
      <c r="F476" s="18" t="s">
        <v>4214</v>
      </c>
    </row>
    <row r="477" spans="1:6">
      <c r="A477" s="18" t="s">
        <v>4296</v>
      </c>
      <c r="B477" s="18" t="s">
        <v>4631</v>
      </c>
      <c r="C477" s="18" t="s">
        <v>4632</v>
      </c>
      <c r="D477" s="18" t="s">
        <v>1288</v>
      </c>
      <c r="E477" s="180" t="s">
        <v>3871</v>
      </c>
      <c r="F477" s="18" t="s">
        <v>4216</v>
      </c>
    </row>
    <row r="478" spans="1:6">
      <c r="A478" s="18" t="s">
        <v>4296</v>
      </c>
      <c r="B478" s="18" t="s">
        <v>4633</v>
      </c>
      <c r="C478" s="18" t="s">
        <v>4634</v>
      </c>
      <c r="D478" s="18" t="s">
        <v>1288</v>
      </c>
      <c r="E478" s="180" t="s">
        <v>3871</v>
      </c>
      <c r="F478" s="18" t="s">
        <v>4218</v>
      </c>
    </row>
    <row r="479" spans="1:6">
      <c r="A479" s="18" t="s">
        <v>4296</v>
      </c>
      <c r="B479" s="18" t="s">
        <v>4635</v>
      </c>
      <c r="C479" s="18" t="s">
        <v>4636</v>
      </c>
      <c r="D479" s="18" t="s">
        <v>1288</v>
      </c>
      <c r="E479" s="180" t="s">
        <v>3871</v>
      </c>
      <c r="F479" s="18" t="s">
        <v>4220</v>
      </c>
    </row>
    <row r="480" spans="1:6">
      <c r="A480" s="18" t="s">
        <v>4296</v>
      </c>
      <c r="B480" s="18" t="s">
        <v>4637</v>
      </c>
      <c r="C480" s="18" t="s">
        <v>4638</v>
      </c>
      <c r="D480" s="18" t="s">
        <v>1288</v>
      </c>
      <c r="E480" s="180" t="s">
        <v>3871</v>
      </c>
      <c r="F480" s="18" t="s">
        <v>4222</v>
      </c>
    </row>
    <row r="481" spans="1:8">
      <c r="A481" s="18" t="s">
        <v>4296</v>
      </c>
      <c r="B481" s="18" t="s">
        <v>4639</v>
      </c>
      <c r="C481" s="18" t="s">
        <v>4640</v>
      </c>
      <c r="D481" s="18" t="s">
        <v>1288</v>
      </c>
      <c r="E481" s="180" t="s">
        <v>3871</v>
      </c>
      <c r="F481" s="18" t="s">
        <v>4224</v>
      </c>
    </row>
    <row r="482" spans="1:8">
      <c r="A482" s="18" t="s">
        <v>4296</v>
      </c>
      <c r="B482" s="18" t="s">
        <v>4641</v>
      </c>
      <c r="C482" s="18" t="s">
        <v>4642</v>
      </c>
      <c r="D482" s="18" t="s">
        <v>1288</v>
      </c>
      <c r="E482" s="180" t="s">
        <v>3871</v>
      </c>
      <c r="F482" s="18" t="s">
        <v>4226</v>
      </c>
    </row>
    <row r="483" spans="1:8">
      <c r="A483" s="18" t="s">
        <v>4296</v>
      </c>
      <c r="B483" s="18" t="s">
        <v>4643</v>
      </c>
      <c r="C483" s="18" t="s">
        <v>4644</v>
      </c>
      <c r="D483" s="18" t="s">
        <v>1288</v>
      </c>
      <c r="E483" s="180" t="s">
        <v>3871</v>
      </c>
      <c r="F483" s="18" t="s">
        <v>4228</v>
      </c>
    </row>
    <row r="484" spans="1:8">
      <c r="A484" s="18" t="s">
        <v>4296</v>
      </c>
      <c r="B484" s="18" t="s">
        <v>4645</v>
      </c>
      <c r="C484" s="18" t="s">
        <v>4646</v>
      </c>
      <c r="D484" s="18" t="s">
        <v>1288</v>
      </c>
      <c r="E484" s="180" t="s">
        <v>1289</v>
      </c>
      <c r="F484" s="18" t="s">
        <v>4230</v>
      </c>
    </row>
    <row r="485" spans="1:8">
      <c r="A485" s="18" t="s">
        <v>4296</v>
      </c>
      <c r="B485" s="18" t="s">
        <v>4647</v>
      </c>
      <c r="C485" s="18" t="s">
        <v>4648</v>
      </c>
      <c r="D485" s="18" t="s">
        <v>1288</v>
      </c>
      <c r="E485" s="180" t="s">
        <v>1289</v>
      </c>
      <c r="F485" s="18" t="s">
        <v>4232</v>
      </c>
    </row>
    <row r="486" spans="1:8">
      <c r="A486" s="18" t="s">
        <v>4296</v>
      </c>
      <c r="B486" s="18" t="s">
        <v>1290</v>
      </c>
      <c r="C486" s="18" t="s">
        <v>1293</v>
      </c>
      <c r="D486" s="18" t="s">
        <v>1288</v>
      </c>
      <c r="E486" s="180" t="s">
        <v>1289</v>
      </c>
      <c r="F486" s="18" t="s">
        <v>1284</v>
      </c>
    </row>
    <row r="487" spans="1:8">
      <c r="A487" s="18" t="s">
        <v>4296</v>
      </c>
      <c r="B487" s="18" t="s">
        <v>4649</v>
      </c>
      <c r="C487" s="18" t="s">
        <v>4650</v>
      </c>
      <c r="D487" s="18" t="s">
        <v>1288</v>
      </c>
      <c r="E487" s="180" t="s">
        <v>1289</v>
      </c>
      <c r="F487" s="18" t="s">
        <v>4234</v>
      </c>
    </row>
    <row r="488" spans="1:8">
      <c r="A488" s="18" t="s">
        <v>4296</v>
      </c>
      <c r="B488" s="18" t="s">
        <v>4651</v>
      </c>
      <c r="C488" s="18" t="s">
        <v>4652</v>
      </c>
      <c r="D488" s="18" t="s">
        <v>1288</v>
      </c>
      <c r="E488" s="180" t="s">
        <v>1289</v>
      </c>
      <c r="F488" s="18" t="s">
        <v>4236</v>
      </c>
    </row>
    <row r="489" spans="1:8">
      <c r="A489" s="18" t="s">
        <v>4296</v>
      </c>
      <c r="B489" s="18" t="s">
        <v>4653</v>
      </c>
      <c r="C489" s="18" t="s">
        <v>4654</v>
      </c>
      <c r="D489" s="18" t="s">
        <v>1288</v>
      </c>
      <c r="E489" s="180" t="s">
        <v>1289</v>
      </c>
      <c r="F489" s="18" t="s">
        <v>4238</v>
      </c>
    </row>
    <row r="490" spans="1:8">
      <c r="H490" s="182"/>
    </row>
    <row r="492" spans="1:8">
      <c r="A492" s="18" t="s">
        <v>4296</v>
      </c>
      <c r="B492" s="18" t="s">
        <v>4655</v>
      </c>
      <c r="C492" s="18" t="s">
        <v>4656</v>
      </c>
      <c r="D492" s="18" t="s">
        <v>3830</v>
      </c>
      <c r="E492" s="180" t="s">
        <v>3874</v>
      </c>
      <c r="F492" s="18" t="s">
        <v>4240</v>
      </c>
      <c r="H492" s="181"/>
    </row>
    <row r="493" spans="1:8">
      <c r="A493" s="18" t="s">
        <v>4296</v>
      </c>
      <c r="B493" s="18" t="s">
        <v>4657</v>
      </c>
      <c r="C493" s="18" t="s">
        <v>4658</v>
      </c>
      <c r="D493" s="18" t="s">
        <v>3830</v>
      </c>
      <c r="E493" s="180" t="s">
        <v>3874</v>
      </c>
      <c r="F493" s="18" t="s">
        <v>4242</v>
      </c>
      <c r="H493" s="181"/>
    </row>
    <row r="494" spans="1:8">
      <c r="A494" s="18" t="s">
        <v>4296</v>
      </c>
      <c r="B494" s="18" t="s">
        <v>4659</v>
      </c>
      <c r="C494" s="18" t="s">
        <v>4660</v>
      </c>
      <c r="D494" s="18" t="s">
        <v>3830</v>
      </c>
      <c r="E494" s="180" t="s">
        <v>3874</v>
      </c>
      <c r="F494" s="18" t="s">
        <v>4244</v>
      </c>
      <c r="H494" s="181"/>
    </row>
    <row r="495" spans="1:8">
      <c r="A495" s="18" t="s">
        <v>4296</v>
      </c>
      <c r="B495" s="18" t="s">
        <v>4661</v>
      </c>
      <c r="C495" s="18" t="s">
        <v>4662</v>
      </c>
      <c r="D495" s="18" t="s">
        <v>3830</v>
      </c>
      <c r="E495" s="180" t="s">
        <v>3874</v>
      </c>
      <c r="F495" s="18" t="s">
        <v>4246</v>
      </c>
      <c r="H495" s="181"/>
    </row>
    <row r="496" spans="1:8">
      <c r="A496" s="18" t="s">
        <v>4296</v>
      </c>
      <c r="B496" s="18" t="s">
        <v>4663</v>
      </c>
      <c r="C496" s="18" t="s">
        <v>4664</v>
      </c>
      <c r="D496" s="18" t="s">
        <v>3830</v>
      </c>
      <c r="E496" s="180" t="s">
        <v>3880</v>
      </c>
      <c r="F496" s="18" t="s">
        <v>4248</v>
      </c>
      <c r="H496" s="181"/>
    </row>
    <row r="497" spans="1:8">
      <c r="A497" s="18" t="s">
        <v>4296</v>
      </c>
      <c r="B497" s="18" t="s">
        <v>4665</v>
      </c>
      <c r="C497" s="18" t="s">
        <v>4666</v>
      </c>
      <c r="D497" s="18" t="s">
        <v>3830</v>
      </c>
      <c r="E497" s="180" t="s">
        <v>3876</v>
      </c>
      <c r="F497" s="18" t="s">
        <v>4250</v>
      </c>
      <c r="H497" s="181"/>
    </row>
    <row r="498" spans="1:8">
      <c r="A498" s="18" t="s">
        <v>4296</v>
      </c>
      <c r="B498" s="18" t="s">
        <v>4667</v>
      </c>
      <c r="C498" s="18" t="s">
        <v>4668</v>
      </c>
      <c r="D498" s="18" t="s">
        <v>3830</v>
      </c>
      <c r="E498" s="180" t="s">
        <v>3876</v>
      </c>
      <c r="F498" s="18" t="s">
        <v>4252</v>
      </c>
      <c r="H498" s="181"/>
    </row>
    <row r="499" spans="1:8">
      <c r="A499" s="18" t="s">
        <v>4296</v>
      </c>
      <c r="B499" s="18" t="s">
        <v>4669</v>
      </c>
      <c r="C499" s="18" t="s">
        <v>4670</v>
      </c>
      <c r="D499" s="18" t="s">
        <v>3830</v>
      </c>
      <c r="E499" s="180" t="s">
        <v>3876</v>
      </c>
      <c r="F499" s="18" t="s">
        <v>4254</v>
      </c>
      <c r="H499" s="181"/>
    </row>
    <row r="500" spans="1:8">
      <c r="A500" s="18" t="s">
        <v>4296</v>
      </c>
      <c r="B500" s="18" t="s">
        <v>4671</v>
      </c>
      <c r="C500" s="18" t="s">
        <v>4672</v>
      </c>
      <c r="D500" s="18" t="s">
        <v>3830</v>
      </c>
      <c r="E500" s="180" t="s">
        <v>3876</v>
      </c>
      <c r="F500" s="18" t="s">
        <v>4256</v>
      </c>
      <c r="H500" s="181"/>
    </row>
    <row r="501" spans="1:8">
      <c r="A501" s="18" t="s">
        <v>4296</v>
      </c>
      <c r="B501" s="18" t="s">
        <v>4673</v>
      </c>
      <c r="C501" s="18" t="s">
        <v>4674</v>
      </c>
      <c r="D501" s="18" t="s">
        <v>3830</v>
      </c>
      <c r="E501" s="180" t="s">
        <v>3876</v>
      </c>
      <c r="F501" s="18" t="s">
        <v>4258</v>
      </c>
      <c r="H501" s="181"/>
    </row>
    <row r="502" spans="1:8">
      <c r="A502" s="18" t="s">
        <v>4296</v>
      </c>
      <c r="B502" s="18" t="s">
        <v>4675</v>
      </c>
      <c r="C502" s="18" t="s">
        <v>4676</v>
      </c>
      <c r="D502" s="18" t="s">
        <v>3830</v>
      </c>
      <c r="E502" s="180" t="s">
        <v>3876</v>
      </c>
      <c r="F502" s="18" t="s">
        <v>4260</v>
      </c>
      <c r="H502" s="181"/>
    </row>
    <row r="503" spans="1:8">
      <c r="A503" s="18" t="s">
        <v>4296</v>
      </c>
      <c r="B503" s="18" t="s">
        <v>4677</v>
      </c>
      <c r="C503" s="18" t="s">
        <v>4678</v>
      </c>
      <c r="D503" s="18" t="s">
        <v>3830</v>
      </c>
      <c r="E503" s="180" t="s">
        <v>3876</v>
      </c>
      <c r="F503" s="18" t="s">
        <v>4262</v>
      </c>
      <c r="H503" s="181"/>
    </row>
    <row r="504" spans="1:8">
      <c r="A504" s="18" t="s">
        <v>4296</v>
      </c>
      <c r="B504" s="18" t="s">
        <v>4679</v>
      </c>
      <c r="C504" s="18" t="s">
        <v>4680</v>
      </c>
      <c r="D504" s="18" t="s">
        <v>3830</v>
      </c>
      <c r="E504" s="180" t="s">
        <v>3876</v>
      </c>
      <c r="F504" s="18" t="s">
        <v>4264</v>
      </c>
      <c r="H504" s="181"/>
    </row>
    <row r="505" spans="1:8">
      <c r="A505" s="18" t="s">
        <v>4296</v>
      </c>
      <c r="B505" s="18" t="s">
        <v>4681</v>
      </c>
      <c r="C505" s="18" t="s">
        <v>4682</v>
      </c>
      <c r="D505" s="18" t="s">
        <v>3830</v>
      </c>
      <c r="E505" s="180" t="s">
        <v>3878</v>
      </c>
      <c r="F505" s="18" t="s">
        <v>4266</v>
      </c>
      <c r="H505" s="181"/>
    </row>
    <row r="506" spans="1:8">
      <c r="A506" s="18" t="s">
        <v>4296</v>
      </c>
      <c r="B506" s="18" t="s">
        <v>4683</v>
      </c>
      <c r="C506" s="18" t="s">
        <v>4684</v>
      </c>
      <c r="D506" s="18" t="s">
        <v>3830</v>
      </c>
      <c r="E506" s="180" t="s">
        <v>3878</v>
      </c>
      <c r="F506" s="18" t="s">
        <v>4268</v>
      </c>
      <c r="H506" s="181"/>
    </row>
    <row r="507" spans="1:8">
      <c r="A507" s="18" t="s">
        <v>4296</v>
      </c>
      <c r="B507" s="18" t="s">
        <v>4685</v>
      </c>
      <c r="C507" s="18" t="s">
        <v>4686</v>
      </c>
      <c r="D507" s="18" t="s">
        <v>3830</v>
      </c>
      <c r="E507" s="180" t="s">
        <v>3878</v>
      </c>
      <c r="F507" s="18" t="s">
        <v>4270</v>
      </c>
      <c r="H507" s="181"/>
    </row>
    <row r="508" spans="1:8">
      <c r="A508" s="18" t="s">
        <v>4296</v>
      </c>
      <c r="B508" s="18" t="s">
        <v>4687</v>
      </c>
      <c r="C508" s="18" t="s">
        <v>4688</v>
      </c>
      <c r="D508" s="18" t="s">
        <v>3830</v>
      </c>
      <c r="E508" s="180" t="s">
        <v>3878</v>
      </c>
      <c r="F508" s="18" t="s">
        <v>4272</v>
      </c>
      <c r="H508" s="181"/>
    </row>
    <row r="509" spans="1:8">
      <c r="A509" s="18" t="s">
        <v>4296</v>
      </c>
      <c r="B509" s="18" t="s">
        <v>4689</v>
      </c>
      <c r="C509" s="18" t="s">
        <v>4690</v>
      </c>
      <c r="D509" s="18" t="s">
        <v>3830</v>
      </c>
      <c r="E509" s="180" t="s">
        <v>3878</v>
      </c>
      <c r="F509" s="18" t="s">
        <v>4274</v>
      </c>
      <c r="H509" s="181"/>
    </row>
    <row r="510" spans="1:8">
      <c r="A510" s="18" t="s">
        <v>4296</v>
      </c>
      <c r="B510" s="18" t="s">
        <v>4691</v>
      </c>
      <c r="C510" s="18" t="s">
        <v>4692</v>
      </c>
      <c r="D510" s="18" t="s">
        <v>3830</v>
      </c>
      <c r="E510" s="180" t="s">
        <v>3880</v>
      </c>
      <c r="F510" s="18" t="s">
        <v>4276</v>
      </c>
      <c r="H510" s="181"/>
    </row>
    <row r="511" spans="1:8">
      <c r="A511" s="18" t="s">
        <v>4296</v>
      </c>
      <c r="B511" s="18" t="s">
        <v>4693</v>
      </c>
      <c r="C511" s="18" t="s">
        <v>4694</v>
      </c>
      <c r="D511" s="18" t="s">
        <v>3830</v>
      </c>
      <c r="E511" s="180" t="s">
        <v>3880</v>
      </c>
      <c r="F511" s="18" t="s">
        <v>4278</v>
      </c>
      <c r="H511" s="181"/>
    </row>
    <row r="512" spans="1:8">
      <c r="A512" s="18" t="s">
        <v>4296</v>
      </c>
      <c r="B512" s="18" t="s">
        <v>4695</v>
      </c>
      <c r="C512" s="18" t="s">
        <v>4696</v>
      </c>
      <c r="D512" s="18" t="s">
        <v>3830</v>
      </c>
      <c r="E512" s="180" t="s">
        <v>3880</v>
      </c>
      <c r="F512" s="18" t="s">
        <v>4280</v>
      </c>
      <c r="H512" s="181"/>
    </row>
    <row r="513" spans="1:8">
      <c r="A513" s="18" t="s">
        <v>4296</v>
      </c>
      <c r="B513" s="18" t="s">
        <v>4697</v>
      </c>
      <c r="C513" s="18" t="s">
        <v>4698</v>
      </c>
      <c r="D513" s="18" t="s">
        <v>3830</v>
      </c>
      <c r="E513" s="180" t="s">
        <v>3880</v>
      </c>
      <c r="F513" s="18" t="s">
        <v>4282</v>
      </c>
      <c r="H513" s="181"/>
    </row>
    <row r="514" spans="1:8">
      <c r="A514" s="18" t="s">
        <v>4296</v>
      </c>
      <c r="B514" s="18" t="s">
        <v>4699</v>
      </c>
      <c r="C514" s="18" t="s">
        <v>4700</v>
      </c>
      <c r="D514" s="18" t="s">
        <v>3830</v>
      </c>
      <c r="E514" s="180" t="s">
        <v>3880</v>
      </c>
      <c r="F514" s="18" t="s">
        <v>4284</v>
      </c>
      <c r="H514" s="181"/>
    </row>
    <row r="515" spans="1:8">
      <c r="A515" s="18" t="s">
        <v>4296</v>
      </c>
      <c r="B515" s="18" t="s">
        <v>4701</v>
      </c>
      <c r="C515" s="18" t="s">
        <v>4702</v>
      </c>
      <c r="D515" s="18" t="s">
        <v>3830</v>
      </c>
      <c r="E515" s="180" t="s">
        <v>3880</v>
      </c>
      <c r="F515" s="18" t="s">
        <v>4286</v>
      </c>
      <c r="H515" s="181"/>
    </row>
    <row r="516" spans="1:8">
      <c r="A516" s="18" t="s">
        <v>4296</v>
      </c>
      <c r="B516" s="18" t="s">
        <v>4703</v>
      </c>
      <c r="C516" s="18" t="s">
        <v>4704</v>
      </c>
      <c r="D516" s="18" t="s">
        <v>3830</v>
      </c>
      <c r="E516" s="180" t="s">
        <v>3880</v>
      </c>
      <c r="F516" s="18" t="s">
        <v>4288</v>
      </c>
      <c r="H516" s="181"/>
    </row>
    <row r="517" spans="1:8">
      <c r="A517" s="18" t="s">
        <v>4296</v>
      </c>
      <c r="B517" s="18" t="s">
        <v>4705</v>
      </c>
      <c r="C517" s="18" t="s">
        <v>4706</v>
      </c>
      <c r="D517" s="18" t="s">
        <v>3830</v>
      </c>
      <c r="E517" s="180" t="s">
        <v>3880</v>
      </c>
      <c r="F517" s="18" t="s">
        <v>4290</v>
      </c>
      <c r="H517" s="181"/>
    </row>
    <row r="518" spans="1:8">
      <c r="A518" s="18" t="s">
        <v>4296</v>
      </c>
      <c r="B518" s="18" t="s">
        <v>4707</v>
      </c>
      <c r="C518" s="18" t="s">
        <v>4708</v>
      </c>
      <c r="D518" s="18" t="s">
        <v>3830</v>
      </c>
      <c r="E518" s="180" t="s">
        <v>3880</v>
      </c>
      <c r="F518" s="18" t="s">
        <v>4292</v>
      </c>
      <c r="H518" s="181"/>
    </row>
    <row r="519" spans="1:8">
      <c r="A519" s="18" t="s">
        <v>4296</v>
      </c>
      <c r="B519" s="18" t="s">
        <v>4709</v>
      </c>
      <c r="C519" s="18" t="s">
        <v>4710</v>
      </c>
      <c r="D519" s="18" t="s">
        <v>3830</v>
      </c>
      <c r="E519" s="180" t="s">
        <v>3880</v>
      </c>
      <c r="F519" s="18" t="s">
        <v>4294</v>
      </c>
      <c r="H519" s="181"/>
    </row>
    <row r="522" spans="1:8">
      <c r="A522" s="18" t="s">
        <v>4711</v>
      </c>
      <c r="B522" s="18" t="s">
        <v>1294</v>
      </c>
      <c r="C522" s="18" t="s">
        <v>4712</v>
      </c>
    </row>
    <row r="523" spans="1:8">
      <c r="A523" s="18" t="s">
        <v>4711</v>
      </c>
      <c r="B523" s="18" t="s">
        <v>1314</v>
      </c>
      <c r="C523" s="18" t="s">
        <v>1889</v>
      </c>
    </row>
    <row r="525" spans="1:8">
      <c r="A525" s="18" t="s">
        <v>4713</v>
      </c>
      <c r="B525" s="18" t="s">
        <v>1294</v>
      </c>
      <c r="C525" s="18" t="s">
        <v>4712</v>
      </c>
    </row>
    <row r="526" spans="1:8">
      <c r="A526" s="18" t="s">
        <v>4713</v>
      </c>
      <c r="B526" s="18" t="s">
        <v>1314</v>
      </c>
      <c r="C526" s="18" t="s">
        <v>1889</v>
      </c>
    </row>
    <row r="527" spans="1:8">
      <c r="A527" s="18" t="s">
        <v>4713</v>
      </c>
      <c r="B527" s="18" t="s">
        <v>1302</v>
      </c>
      <c r="C527" s="18" t="s">
        <v>4714</v>
      </c>
    </row>
    <row r="529" spans="1:4">
      <c r="A529" s="18" t="s">
        <v>4715</v>
      </c>
      <c r="B529" s="18" t="s">
        <v>4716</v>
      </c>
      <c r="C529" s="18" t="s">
        <v>4717</v>
      </c>
    </row>
    <row r="530" spans="1:4">
      <c r="A530" s="18" t="s">
        <v>4715</v>
      </c>
      <c r="B530" s="18" t="s">
        <v>4718</v>
      </c>
      <c r="C530" s="18" t="s">
        <v>4719</v>
      </c>
    </row>
    <row r="531" spans="1:4">
      <c r="A531" s="18" t="s">
        <v>4715</v>
      </c>
      <c r="B531" s="18" t="s">
        <v>4720</v>
      </c>
      <c r="C531" s="18" t="s">
        <v>4721</v>
      </c>
    </row>
    <row r="533" spans="1:4">
      <c r="A533" s="18" t="s">
        <v>4722</v>
      </c>
      <c r="B533" s="18" t="s">
        <v>1291</v>
      </c>
      <c r="C533" s="18" t="s">
        <v>4723</v>
      </c>
    </row>
    <row r="534" spans="1:4">
      <c r="A534" s="18" t="s">
        <v>4722</v>
      </c>
      <c r="B534" s="18" t="s">
        <v>2031</v>
      </c>
      <c r="C534" s="18" t="s">
        <v>4724</v>
      </c>
    </row>
    <row r="536" spans="1:4">
      <c r="A536" s="183" t="s">
        <v>4725</v>
      </c>
      <c r="B536" s="183" t="s">
        <v>1371</v>
      </c>
      <c r="C536" s="183" t="s">
        <v>2508</v>
      </c>
    </row>
    <row r="537" spans="1:4">
      <c r="A537" s="183" t="s">
        <v>4725</v>
      </c>
      <c r="B537" s="183" t="s">
        <v>1685</v>
      </c>
      <c r="C537" s="183" t="s">
        <v>2539</v>
      </c>
    </row>
    <row r="538" spans="1:4">
      <c r="A538" s="183" t="s">
        <v>4725</v>
      </c>
      <c r="B538" s="183" t="s">
        <v>1412</v>
      </c>
      <c r="C538" s="183" t="s">
        <v>4726</v>
      </c>
    </row>
    <row r="539" spans="1:4">
      <c r="A539" s="183" t="s">
        <v>4725</v>
      </c>
      <c r="B539" s="183" t="s">
        <v>1372</v>
      </c>
      <c r="C539" s="183" t="s">
        <v>4727</v>
      </c>
    </row>
    <row r="541" spans="1:4">
      <c r="A541" s="183" t="s">
        <v>4728</v>
      </c>
      <c r="B541" s="183" t="s">
        <v>1631</v>
      </c>
      <c r="C541" s="183" t="s">
        <v>2636</v>
      </c>
    </row>
    <row r="542" spans="1:4">
      <c r="A542" s="183" t="s">
        <v>4728</v>
      </c>
      <c r="B542" s="183" t="s">
        <v>1688</v>
      </c>
      <c r="C542" s="183" t="s">
        <v>2655</v>
      </c>
    </row>
    <row r="543" spans="1:4">
      <c r="A543" s="183" t="s">
        <v>4728</v>
      </c>
      <c r="B543" s="183" t="s">
        <v>1755</v>
      </c>
      <c r="C543" s="183" t="s">
        <v>2674</v>
      </c>
    </row>
    <row r="544" spans="1:4">
      <c r="A544" s="183" t="s">
        <v>4728</v>
      </c>
      <c r="B544" s="183" t="s">
        <v>1673</v>
      </c>
      <c r="C544" s="183" t="s">
        <v>2693</v>
      </c>
    </row>
    <row r="545" spans="1:3">
      <c r="A545" s="183" t="s">
        <v>4728</v>
      </c>
      <c r="B545" s="183" t="s">
        <v>1372</v>
      </c>
      <c r="C545" s="183" t="s">
        <v>4727</v>
      </c>
    </row>
    <row r="547" spans="1:3">
      <c r="A547" s="183" t="s">
        <v>4729</v>
      </c>
      <c r="B547" s="183" t="s">
        <v>1691</v>
      </c>
      <c r="C547" s="183" t="s">
        <v>2753</v>
      </c>
    </row>
    <row r="548" spans="1:3">
      <c r="A548" s="183" t="s">
        <v>4729</v>
      </c>
      <c r="B548" s="183" t="s">
        <v>1474</v>
      </c>
      <c r="C548" s="183" t="s">
        <v>2772</v>
      </c>
    </row>
    <row r="549" spans="1:3">
      <c r="A549" s="183" t="s">
        <v>4729</v>
      </c>
      <c r="B549" s="183" t="s">
        <v>1823</v>
      </c>
      <c r="C549" s="183" t="s">
        <v>2796</v>
      </c>
    </row>
    <row r="550" spans="1:3">
      <c r="A550" s="183" t="s">
        <v>4729</v>
      </c>
      <c r="B550" s="183" t="s">
        <v>4730</v>
      </c>
      <c r="C550" s="183" t="s">
        <v>2822</v>
      </c>
    </row>
    <row r="551" spans="1:3">
      <c r="A551" s="183" t="s">
        <v>4729</v>
      </c>
      <c r="B551" s="183" t="s">
        <v>4731</v>
      </c>
      <c r="C551" s="183" t="s">
        <v>2841</v>
      </c>
    </row>
    <row r="552" spans="1:3">
      <c r="A552" s="183" t="s">
        <v>4729</v>
      </c>
      <c r="B552" s="183" t="s">
        <v>1963</v>
      </c>
      <c r="C552" s="183" t="s">
        <v>2860</v>
      </c>
    </row>
    <row r="553" spans="1:3">
      <c r="A553" s="183" t="s">
        <v>4729</v>
      </c>
      <c r="B553" s="183" t="s">
        <v>1446</v>
      </c>
      <c r="C553" s="183" t="s">
        <v>2879</v>
      </c>
    </row>
    <row r="554" spans="1:3">
      <c r="A554" s="183" t="s">
        <v>4729</v>
      </c>
      <c r="B554" s="183" t="s">
        <v>1747</v>
      </c>
      <c r="C554" s="183" t="s">
        <v>2898</v>
      </c>
    </row>
    <row r="555" spans="1:3">
      <c r="A555" s="183" t="s">
        <v>4729</v>
      </c>
      <c r="B555" s="183" t="s">
        <v>1706</v>
      </c>
      <c r="C555" s="183" t="s">
        <v>2924</v>
      </c>
    </row>
    <row r="556" spans="1:3">
      <c r="A556" s="183" t="s">
        <v>4729</v>
      </c>
      <c r="B556" s="183" t="s">
        <v>1595</v>
      </c>
      <c r="C556" s="183" t="s">
        <v>2943</v>
      </c>
    </row>
    <row r="557" spans="1:3">
      <c r="A557" s="183" t="s">
        <v>4729</v>
      </c>
      <c r="B557" s="183" t="s">
        <v>2357</v>
      </c>
      <c r="C557" s="183" t="s">
        <v>2962</v>
      </c>
    </row>
    <row r="558" spans="1:3">
      <c r="A558" s="183" t="s">
        <v>4729</v>
      </c>
      <c r="B558" s="183" t="s">
        <v>1665</v>
      </c>
      <c r="C558" s="183" t="s">
        <v>2981</v>
      </c>
    </row>
    <row r="559" spans="1:3">
      <c r="A559" s="183" t="s">
        <v>4729</v>
      </c>
      <c r="B559" s="183" t="s">
        <v>1548</v>
      </c>
      <c r="C559" s="183" t="s">
        <v>3000</v>
      </c>
    </row>
    <row r="560" spans="1:3">
      <c r="A560" s="183" t="s">
        <v>4729</v>
      </c>
      <c r="B560" s="183" t="s">
        <v>4732</v>
      </c>
      <c r="C560" s="183" t="s">
        <v>4733</v>
      </c>
    </row>
    <row r="561" spans="1:3">
      <c r="A561" s="183" t="s">
        <v>4729</v>
      </c>
      <c r="B561" s="183" t="s">
        <v>1879</v>
      </c>
      <c r="C561" s="183" t="s">
        <v>3042</v>
      </c>
    </row>
    <row r="562" spans="1:3">
      <c r="A562" s="183" t="s">
        <v>4729</v>
      </c>
      <c r="B562" s="183" t="s">
        <v>1372</v>
      </c>
      <c r="C562" s="183" t="s">
        <v>4727</v>
      </c>
    </row>
    <row r="564" spans="1:3">
      <c r="A564" s="18" t="s">
        <v>4734</v>
      </c>
      <c r="B564" s="18" t="s">
        <v>4735</v>
      </c>
      <c r="C564" s="18" t="s">
        <v>4736</v>
      </c>
    </row>
    <row r="565" spans="1:3">
      <c r="A565" s="18" t="s">
        <v>4734</v>
      </c>
      <c r="B565" s="18" t="s">
        <v>4737</v>
      </c>
      <c r="C565" s="18" t="s">
        <v>4738</v>
      </c>
    </row>
    <row r="567" spans="1:3">
      <c r="A567" s="18" t="s">
        <v>4739</v>
      </c>
      <c r="B567" s="18" t="s">
        <v>1295</v>
      </c>
      <c r="C567" s="18" t="s">
        <v>4740</v>
      </c>
    </row>
    <row r="568" spans="1:3">
      <c r="A568" s="18" t="s">
        <v>4739</v>
      </c>
      <c r="B568" s="18" t="s">
        <v>1485</v>
      </c>
      <c r="C568" s="18" t="s">
        <v>4741</v>
      </c>
    </row>
    <row r="569" spans="1:3">
      <c r="A569" s="18" t="s">
        <v>4739</v>
      </c>
      <c r="B569" s="18" t="s">
        <v>1560</v>
      </c>
      <c r="C569" s="18" t="s">
        <v>4742</v>
      </c>
    </row>
    <row r="570" spans="1:3">
      <c r="A570" s="18" t="s">
        <v>4739</v>
      </c>
      <c r="B570" s="18" t="s">
        <v>1302</v>
      </c>
      <c r="C570" s="18" t="s">
        <v>4714</v>
      </c>
    </row>
    <row r="572" spans="1:3">
      <c r="A572" s="18" t="s">
        <v>4743</v>
      </c>
      <c r="B572" s="18" t="s">
        <v>1467</v>
      </c>
      <c r="C572" s="18" t="s">
        <v>4744</v>
      </c>
    </row>
    <row r="573" spans="1:3">
      <c r="A573" s="18" t="s">
        <v>4743</v>
      </c>
      <c r="B573" s="18" t="s">
        <v>1298</v>
      </c>
      <c r="C573" s="18" t="s">
        <v>4745</v>
      </c>
    </row>
    <row r="574" spans="1:3">
      <c r="A574" s="18" t="s">
        <v>4743</v>
      </c>
      <c r="B574" s="18" t="s">
        <v>1297</v>
      </c>
      <c r="C574" s="18" t="s">
        <v>4746</v>
      </c>
    </row>
    <row r="576" spans="1:3">
      <c r="A576" s="18" t="s">
        <v>4747</v>
      </c>
      <c r="B576" s="18" t="s">
        <v>1353</v>
      </c>
      <c r="C576" s="18" t="s">
        <v>4748</v>
      </c>
    </row>
    <row r="577" spans="1:3">
      <c r="A577" s="18" t="s">
        <v>4747</v>
      </c>
      <c r="B577" s="18" t="s">
        <v>1426</v>
      </c>
      <c r="C577" s="18" t="s">
        <v>4749</v>
      </c>
    </row>
    <row r="579" spans="1:3">
      <c r="A579" s="183" t="s">
        <v>4750</v>
      </c>
      <c r="B579" s="183" t="s">
        <v>1682</v>
      </c>
      <c r="C579" s="183" t="s">
        <v>4751</v>
      </c>
    </row>
    <row r="580" spans="1:3">
      <c r="A580" s="183" t="s">
        <v>4750</v>
      </c>
      <c r="B580" s="183" t="s">
        <v>4752</v>
      </c>
      <c r="C580" s="183" t="s">
        <v>4753</v>
      </c>
    </row>
    <row r="581" spans="1:3">
      <c r="A581" s="183"/>
      <c r="B581" s="183"/>
      <c r="C581" s="183"/>
    </row>
    <row r="582" spans="1:3">
      <c r="A582" s="18" t="s">
        <v>4754</v>
      </c>
      <c r="B582" s="183" t="s">
        <v>1306</v>
      </c>
      <c r="C582" s="183" t="s">
        <v>4755</v>
      </c>
    </row>
    <row r="583" spans="1:3">
      <c r="A583" s="18" t="s">
        <v>4754</v>
      </c>
      <c r="B583" s="183" t="s">
        <v>1641</v>
      </c>
      <c r="C583" s="183" t="s">
        <v>4756</v>
      </c>
    </row>
    <row r="584" spans="1:3">
      <c r="A584" s="183"/>
      <c r="B584" s="183"/>
      <c r="C584" s="183"/>
    </row>
    <row r="585" spans="1:3">
      <c r="A585" s="18" t="s">
        <v>4757</v>
      </c>
      <c r="B585" s="183" t="s">
        <v>4758</v>
      </c>
      <c r="C585" s="183" t="s">
        <v>4759</v>
      </c>
    </row>
    <row r="586" spans="1:3">
      <c r="A586" s="18" t="s">
        <v>4757</v>
      </c>
      <c r="B586" s="183" t="s">
        <v>2013</v>
      </c>
      <c r="C586" s="183" t="s">
        <v>4760</v>
      </c>
    </row>
    <row r="587" spans="1:3">
      <c r="A587" s="18" t="s">
        <v>4757</v>
      </c>
      <c r="B587" s="183" t="s">
        <v>4761</v>
      </c>
      <c r="C587" s="183" t="s">
        <v>4762</v>
      </c>
    </row>
    <row r="589" spans="1:3">
      <c r="A589" s="183" t="s">
        <v>4763</v>
      </c>
      <c r="B589" s="183" t="s">
        <v>4764</v>
      </c>
      <c r="C589" s="183" t="s">
        <v>4765</v>
      </c>
    </row>
    <row r="590" spans="1:3">
      <c r="A590" s="183" t="s">
        <v>4763</v>
      </c>
      <c r="B590" s="183" t="s">
        <v>4766</v>
      </c>
      <c r="C590" s="183" t="s">
        <v>4767</v>
      </c>
    </row>
    <row r="591" spans="1:3">
      <c r="A591" s="183" t="s">
        <v>4763</v>
      </c>
      <c r="B591" s="183" t="s">
        <v>4768</v>
      </c>
      <c r="C591" s="183" t="s">
        <v>4769</v>
      </c>
    </row>
    <row r="592" spans="1:3">
      <c r="A592" s="183" t="s">
        <v>4763</v>
      </c>
      <c r="B592" s="183" t="s">
        <v>1381</v>
      </c>
      <c r="C592" s="183" t="s">
        <v>4770</v>
      </c>
    </row>
    <row r="594" spans="1:4">
      <c r="A594" s="18" t="s">
        <v>4771</v>
      </c>
      <c r="B594" s="18" t="s">
        <v>4772</v>
      </c>
      <c r="C594" s="18" t="s">
        <v>4773</v>
      </c>
    </row>
    <row r="595" spans="1:4">
      <c r="A595" s="18" t="s">
        <v>4771</v>
      </c>
      <c r="B595" s="18" t="s">
        <v>1664</v>
      </c>
      <c r="C595" s="18" t="s">
        <v>4774</v>
      </c>
    </row>
    <row r="596" spans="1:4">
      <c r="A596" s="18" t="s">
        <v>4771</v>
      </c>
      <c r="B596" s="18" t="s">
        <v>1374</v>
      </c>
      <c r="C596" s="18" t="s">
        <v>4775</v>
      </c>
    </row>
    <row r="598" spans="1:4">
      <c r="A598" s="183" t="s">
        <v>4776</v>
      </c>
      <c r="B598" s="183" t="s">
        <v>1305</v>
      </c>
      <c r="C598" s="183" t="s">
        <v>4777</v>
      </c>
    </row>
    <row r="599" spans="1:4">
      <c r="A599" s="183" t="s">
        <v>4776</v>
      </c>
      <c r="B599" s="183" t="s">
        <v>1642</v>
      </c>
      <c r="C599" s="183" t="s">
        <v>4778</v>
      </c>
    </row>
    <row r="600" spans="1:4">
      <c r="A600" s="183" t="s">
        <v>4776</v>
      </c>
      <c r="B600" s="183" t="s">
        <v>1500</v>
      </c>
      <c r="C600" s="183" t="s">
        <v>4779</v>
      </c>
    </row>
    <row r="601" spans="1:4">
      <c r="A601" s="183" t="s">
        <v>4776</v>
      </c>
      <c r="B601" s="183" t="s">
        <v>1469</v>
      </c>
      <c r="C601" s="183" t="s">
        <v>4780</v>
      </c>
    </row>
    <row r="602" spans="1:4">
      <c r="A602" s="183" t="s">
        <v>4776</v>
      </c>
      <c r="B602" s="183" t="s">
        <v>1300</v>
      </c>
      <c r="C602" s="183" t="s">
        <v>4781</v>
      </c>
    </row>
    <row r="603" spans="1:4">
      <c r="A603" s="183" t="s">
        <v>4776</v>
      </c>
      <c r="B603" s="183" t="s">
        <v>2059</v>
      </c>
      <c r="C603" s="183" t="s">
        <v>4782</v>
      </c>
    </row>
    <row r="605" spans="1:4">
      <c r="A605" s="170" t="s">
        <v>4783</v>
      </c>
      <c r="B605" s="18" t="s">
        <v>4784</v>
      </c>
      <c r="C605" s="18" t="s">
        <v>4785</v>
      </c>
    </row>
    <row r="606" spans="1:4">
      <c r="A606" s="18" t="s">
        <v>4783</v>
      </c>
      <c r="B606" s="18" t="s">
        <v>4786</v>
      </c>
      <c r="C606" s="18" t="s">
        <v>4787</v>
      </c>
    </row>
    <row r="607" spans="1:4">
      <c r="A607" s="18" t="s">
        <v>4783</v>
      </c>
      <c r="B607" s="18" t="s">
        <v>4788</v>
      </c>
      <c r="C607" s="18" t="s">
        <v>4789</v>
      </c>
    </row>
    <row r="608" spans="1:4">
      <c r="A608" s="18" t="s">
        <v>4783</v>
      </c>
      <c r="B608" s="18" t="s">
        <v>4790</v>
      </c>
      <c r="C608" s="18" t="s">
        <v>4791</v>
      </c>
    </row>
    <row r="609" spans="1:6">
      <c r="A609" s="18" t="s">
        <v>4783</v>
      </c>
      <c r="B609" s="18" t="s">
        <v>2060</v>
      </c>
      <c r="C609" s="18" t="s">
        <v>4792</v>
      </c>
    </row>
    <row r="610" spans="1:6">
      <c r="A610" s="18" t="s">
        <v>4783</v>
      </c>
      <c r="B610" s="18" t="s">
        <v>4793</v>
      </c>
      <c r="C610" s="18" t="s">
        <v>4794</v>
      </c>
    </row>
    <row r="611" spans="1:6">
      <c r="A611" s="18" t="s">
        <v>4783</v>
      </c>
      <c r="B611" s="18" t="s">
        <v>4795</v>
      </c>
      <c r="C611" s="18" t="s">
        <v>4796</v>
      </c>
    </row>
    <row r="612" spans="1:6">
      <c r="A612" s="18" t="s">
        <v>4783</v>
      </c>
      <c r="B612" s="18" t="s">
        <v>4797</v>
      </c>
      <c r="C612" s="18" t="s">
        <v>4798</v>
      </c>
    </row>
    <row r="613" spans="1:6">
      <c r="A613" s="18" t="s">
        <v>4783</v>
      </c>
      <c r="B613" s="18" t="s">
        <v>4799</v>
      </c>
      <c r="C613" s="18" t="s">
        <v>4800</v>
      </c>
    </row>
    <row r="614" spans="1:6">
      <c r="A614" s="18" t="s">
        <v>4783</v>
      </c>
      <c r="B614" s="18" t="s">
        <v>4801</v>
      </c>
      <c r="C614" s="18" t="s">
        <v>4802</v>
      </c>
    </row>
    <row r="615" spans="1:6">
      <c r="A615" s="170" t="s">
        <v>4783</v>
      </c>
      <c r="B615" s="18" t="s">
        <v>1381</v>
      </c>
      <c r="C615" s="18" t="s">
        <v>4770</v>
      </c>
      <c r="F615" s="184"/>
    </row>
    <row r="616" spans="1:6">
      <c r="F616" s="184"/>
    </row>
    <row r="617" spans="1:6">
      <c r="A617" s="18" t="s">
        <v>4803</v>
      </c>
      <c r="B617" s="18" t="s">
        <v>1301</v>
      </c>
      <c r="C617" s="18" t="s">
        <v>4804</v>
      </c>
      <c r="E617" s="185"/>
      <c r="F617" s="184"/>
    </row>
    <row r="618" spans="1:6">
      <c r="A618" s="18" t="s">
        <v>4803</v>
      </c>
      <c r="B618" s="18" t="s">
        <v>4805</v>
      </c>
      <c r="C618" s="18" t="s">
        <v>4806</v>
      </c>
      <c r="F618" s="184"/>
    </row>
    <row r="619" spans="1:6">
      <c r="A619" s="18" t="s">
        <v>4803</v>
      </c>
      <c r="B619" s="18" t="s">
        <v>1885</v>
      </c>
      <c r="C619" s="18" t="s">
        <v>4807</v>
      </c>
      <c r="F619" s="184"/>
    </row>
    <row r="620" spans="1:6">
      <c r="A620" s="18" t="s">
        <v>4803</v>
      </c>
      <c r="B620" s="18" t="s">
        <v>4808</v>
      </c>
      <c r="C620" s="18" t="s">
        <v>4809</v>
      </c>
      <c r="F620" s="184"/>
    </row>
    <row r="621" spans="1:6">
      <c r="A621" s="18" t="s">
        <v>4803</v>
      </c>
      <c r="B621" s="18" t="s">
        <v>1802</v>
      </c>
      <c r="C621" s="18" t="s">
        <v>4810</v>
      </c>
      <c r="F621" s="184"/>
    </row>
    <row r="622" spans="1:6">
      <c r="A622" s="18" t="s">
        <v>4803</v>
      </c>
      <c r="B622" s="18" t="s">
        <v>4811</v>
      </c>
      <c r="C622" s="18" t="s">
        <v>4812</v>
      </c>
      <c r="F622" s="184"/>
    </row>
    <row r="623" spans="1:6">
      <c r="A623" s="18" t="s">
        <v>4803</v>
      </c>
      <c r="B623" s="18" t="s">
        <v>4813</v>
      </c>
      <c r="C623" s="18" t="s">
        <v>4814</v>
      </c>
      <c r="F623" s="184"/>
    </row>
    <row r="624" spans="1:6">
      <c r="A624" s="18" t="s">
        <v>4803</v>
      </c>
      <c r="B624" s="18" t="s">
        <v>4815</v>
      </c>
      <c r="C624" s="18" t="s">
        <v>4816</v>
      </c>
      <c r="F624" s="186"/>
    </row>
    <row r="625" spans="1:6">
      <c r="A625" s="18" t="s">
        <v>4803</v>
      </c>
      <c r="B625" s="18" t="s">
        <v>4817</v>
      </c>
      <c r="C625" s="18" t="s">
        <v>4818</v>
      </c>
      <c r="F625" s="186"/>
    </row>
    <row r="626" spans="1:6">
      <c r="A626" s="18" t="s">
        <v>4803</v>
      </c>
      <c r="B626" s="18" t="s">
        <v>1381</v>
      </c>
      <c r="C626" s="18" t="s">
        <v>4770</v>
      </c>
      <c r="F626" s="186"/>
    </row>
    <row r="627" spans="1:6">
      <c r="A627" s="18" t="s">
        <v>4803</v>
      </c>
      <c r="B627" s="18" t="s">
        <v>1302</v>
      </c>
      <c r="C627" s="18" t="s">
        <v>4714</v>
      </c>
    </row>
    <row r="629" spans="1:6">
      <c r="A629" s="18" t="s">
        <v>4819</v>
      </c>
      <c r="B629" s="18" t="s">
        <v>1301</v>
      </c>
      <c r="C629" s="18" t="s">
        <v>4804</v>
      </c>
      <c r="E629" s="185"/>
      <c r="F629" s="184"/>
    </row>
    <row r="630" spans="1:6">
      <c r="A630" s="18" t="s">
        <v>4819</v>
      </c>
      <c r="B630" s="18" t="s">
        <v>4805</v>
      </c>
      <c r="C630" s="18" t="s">
        <v>4806</v>
      </c>
      <c r="F630" s="184"/>
    </row>
    <row r="631" spans="1:6">
      <c r="A631" s="18" t="s">
        <v>4819</v>
      </c>
      <c r="B631" s="18" t="s">
        <v>1885</v>
      </c>
      <c r="C631" s="18" t="s">
        <v>4807</v>
      </c>
      <c r="F631" s="184"/>
    </row>
    <row r="632" spans="1:6">
      <c r="A632" s="18" t="s">
        <v>4819</v>
      </c>
      <c r="B632" s="18" t="s">
        <v>4808</v>
      </c>
      <c r="C632" s="18" t="s">
        <v>4809</v>
      </c>
      <c r="F632" s="184"/>
    </row>
    <row r="633" spans="1:6">
      <c r="A633" s="18" t="s">
        <v>4819</v>
      </c>
      <c r="B633" s="18" t="s">
        <v>4820</v>
      </c>
      <c r="C633" s="18" t="s">
        <v>4821</v>
      </c>
      <c r="F633" s="184"/>
    </row>
    <row r="634" spans="1:6">
      <c r="A634" s="18" t="s">
        <v>4819</v>
      </c>
      <c r="B634" s="18" t="s">
        <v>1802</v>
      </c>
      <c r="C634" s="18" t="s">
        <v>4810</v>
      </c>
      <c r="F634" s="184"/>
    </row>
    <row r="635" spans="1:6">
      <c r="A635" s="18" t="s">
        <v>4819</v>
      </c>
      <c r="B635" s="18" t="s">
        <v>4811</v>
      </c>
      <c r="C635" s="18" t="s">
        <v>4812</v>
      </c>
      <c r="F635" s="184"/>
    </row>
    <row r="636" spans="1:6">
      <c r="A636" s="18" t="s">
        <v>4819</v>
      </c>
      <c r="B636" s="18" t="s">
        <v>4813</v>
      </c>
      <c r="C636" s="18" t="s">
        <v>4814</v>
      </c>
      <c r="F636" s="184"/>
    </row>
    <row r="637" spans="1:6">
      <c r="A637" s="18" t="s">
        <v>4819</v>
      </c>
      <c r="B637" s="18" t="s">
        <v>4815</v>
      </c>
      <c r="C637" s="18" t="s">
        <v>4816</v>
      </c>
      <c r="F637" s="186"/>
    </row>
    <row r="638" spans="1:6">
      <c r="A638" s="18" t="s">
        <v>4819</v>
      </c>
      <c r="B638" s="18" t="s">
        <v>4817</v>
      </c>
      <c r="C638" s="18" t="s">
        <v>4818</v>
      </c>
      <c r="F638" s="186"/>
    </row>
    <row r="639" spans="1:6">
      <c r="A639" s="18" t="s">
        <v>4819</v>
      </c>
      <c r="B639" s="18" t="s">
        <v>1381</v>
      </c>
      <c r="C639" s="18" t="s">
        <v>4770</v>
      </c>
      <c r="F639" s="186"/>
    </row>
    <row r="640" spans="1:6">
      <c r="A640" s="18" t="s">
        <v>4819</v>
      </c>
      <c r="B640" s="18" t="s">
        <v>1302</v>
      </c>
      <c r="C640" s="18" t="s">
        <v>4714</v>
      </c>
    </row>
    <row r="642" spans="1:6">
      <c r="A642" s="170" t="s">
        <v>4822</v>
      </c>
      <c r="B642" s="18" t="s">
        <v>1333</v>
      </c>
      <c r="C642" s="18" t="s">
        <v>4823</v>
      </c>
    </row>
    <row r="643" spans="1:6">
      <c r="A643" s="18" t="s">
        <v>4822</v>
      </c>
      <c r="B643" s="18" t="s">
        <v>1324</v>
      </c>
      <c r="C643" s="18" t="s">
        <v>4824</v>
      </c>
    </row>
    <row r="644" spans="1:6">
      <c r="A644" s="18" t="s">
        <v>4822</v>
      </c>
      <c r="B644" s="18" t="s">
        <v>4825</v>
      </c>
      <c r="C644" s="18" t="s">
        <v>4826</v>
      </c>
      <c r="F644" s="186"/>
    </row>
    <row r="645" spans="1:6">
      <c r="A645" s="170" t="s">
        <v>4822</v>
      </c>
      <c r="B645" s="18" t="s">
        <v>1302</v>
      </c>
      <c r="C645" s="18" t="s">
        <v>4714</v>
      </c>
    </row>
    <row r="647" spans="1:6">
      <c r="A647" s="170" t="s">
        <v>4827</v>
      </c>
      <c r="B647" s="18" t="s">
        <v>1325</v>
      </c>
      <c r="C647" s="18" t="s">
        <v>4828</v>
      </c>
    </row>
    <row r="648" spans="1:6">
      <c r="A648" s="18" t="s">
        <v>4827</v>
      </c>
      <c r="B648" s="18" t="s">
        <v>4829</v>
      </c>
      <c r="C648" s="18" t="s">
        <v>4830</v>
      </c>
    </row>
    <row r="649" spans="1:6">
      <c r="A649" s="18" t="s">
        <v>4827</v>
      </c>
      <c r="B649" s="18" t="s">
        <v>4831</v>
      </c>
      <c r="C649" s="18" t="s">
        <v>4832</v>
      </c>
    </row>
    <row r="650" spans="1:6">
      <c r="A650" s="18" t="s">
        <v>4827</v>
      </c>
      <c r="B650" s="18" t="s">
        <v>4833</v>
      </c>
      <c r="C650" s="18" t="s">
        <v>4834</v>
      </c>
    </row>
    <row r="651" spans="1:6">
      <c r="A651" s="18" t="s">
        <v>4827</v>
      </c>
      <c r="B651" s="18" t="s">
        <v>4835</v>
      </c>
      <c r="C651" s="18" t="s">
        <v>4836</v>
      </c>
    </row>
    <row r="652" spans="1:6">
      <c r="A652" s="18" t="s">
        <v>4827</v>
      </c>
      <c r="B652" s="18" t="s">
        <v>1869</v>
      </c>
      <c r="C652" s="18" t="s">
        <v>4837</v>
      </c>
    </row>
    <row r="653" spans="1:6">
      <c r="A653" s="18" t="s">
        <v>4827</v>
      </c>
      <c r="B653" s="18" t="s">
        <v>4838</v>
      </c>
      <c r="C653" s="18" t="s">
        <v>4839</v>
      </c>
    </row>
    <row r="654" spans="1:6">
      <c r="A654" s="18" t="s">
        <v>4827</v>
      </c>
      <c r="B654" s="18" t="s">
        <v>4840</v>
      </c>
      <c r="C654" s="18" t="s">
        <v>4841</v>
      </c>
    </row>
    <row r="655" spans="1:6">
      <c r="A655" s="18" t="s">
        <v>4827</v>
      </c>
      <c r="B655" s="18" t="s">
        <v>1342</v>
      </c>
      <c r="C655" s="18" t="s">
        <v>4842</v>
      </c>
    </row>
    <row r="656" spans="1:6">
      <c r="A656" s="18" t="s">
        <v>4827</v>
      </c>
      <c r="B656" s="18" t="s">
        <v>4843</v>
      </c>
      <c r="C656" s="18" t="s">
        <v>4844</v>
      </c>
    </row>
    <row r="657" spans="1:6">
      <c r="A657" s="18" t="s">
        <v>4827</v>
      </c>
      <c r="B657" s="18" t="s">
        <v>1381</v>
      </c>
      <c r="C657" s="18" t="s">
        <v>4845</v>
      </c>
    </row>
    <row r="658" spans="1:6" ht="18.75" customHeight="1">
      <c r="A658" s="170" t="s">
        <v>4827</v>
      </c>
      <c r="B658" s="18" t="s">
        <v>1302</v>
      </c>
      <c r="C658" s="18" t="s">
        <v>4846</v>
      </c>
    </row>
    <row r="661" spans="1:6">
      <c r="A661" s="170" t="s">
        <v>4847</v>
      </c>
      <c r="B661" s="18" t="s">
        <v>4848</v>
      </c>
      <c r="C661" s="18" t="s">
        <v>4849</v>
      </c>
    </row>
    <row r="662" spans="1:6">
      <c r="A662" s="18" t="s">
        <v>4847</v>
      </c>
      <c r="B662" s="18" t="s">
        <v>4850</v>
      </c>
      <c r="C662" s="18" t="s">
        <v>4851</v>
      </c>
    </row>
    <row r="663" spans="1:6">
      <c r="A663" s="18" t="s">
        <v>4847</v>
      </c>
      <c r="B663" s="18" t="s">
        <v>4852</v>
      </c>
      <c r="C663" s="18" t="s">
        <v>4853</v>
      </c>
    </row>
    <row r="664" spans="1:6">
      <c r="A664" s="18" t="s">
        <v>4847</v>
      </c>
      <c r="B664" s="18" t="s">
        <v>4854</v>
      </c>
      <c r="C664" s="18" t="s">
        <v>4855</v>
      </c>
    </row>
    <row r="665" spans="1:6">
      <c r="A665" s="18" t="s">
        <v>4847</v>
      </c>
      <c r="B665" s="18" t="s">
        <v>4856</v>
      </c>
      <c r="C665" s="18" t="s">
        <v>4857</v>
      </c>
    </row>
    <row r="666" spans="1:6">
      <c r="A666" s="18" t="s">
        <v>4847</v>
      </c>
      <c r="B666" s="18" t="s">
        <v>4858</v>
      </c>
      <c r="C666" s="18" t="s">
        <v>4859</v>
      </c>
    </row>
    <row r="667" spans="1:6">
      <c r="A667" s="18" t="s">
        <v>4847</v>
      </c>
      <c r="B667" s="18" t="s">
        <v>4860</v>
      </c>
      <c r="C667" s="18" t="s">
        <v>4861</v>
      </c>
    </row>
    <row r="668" spans="1:6">
      <c r="A668" s="18" t="s">
        <v>4847</v>
      </c>
      <c r="B668" s="18" t="s">
        <v>4862</v>
      </c>
      <c r="C668" s="18" t="s">
        <v>4863</v>
      </c>
    </row>
    <row r="669" spans="1:6">
      <c r="A669" s="18" t="s">
        <v>4847</v>
      </c>
      <c r="B669" s="18" t="s">
        <v>4864</v>
      </c>
      <c r="C669" s="18" t="s">
        <v>4865</v>
      </c>
    </row>
    <row r="670" spans="1:6">
      <c r="A670" s="18" t="s">
        <v>4847</v>
      </c>
      <c r="B670" s="18" t="s">
        <v>4866</v>
      </c>
      <c r="C670" s="18" t="s">
        <v>4867</v>
      </c>
    </row>
    <row r="671" spans="1:6">
      <c r="A671" s="18" t="s">
        <v>4847</v>
      </c>
      <c r="B671" s="18" t="s">
        <v>1381</v>
      </c>
      <c r="C671" s="18" t="s">
        <v>4770</v>
      </c>
      <c r="F671" s="186"/>
    </row>
    <row r="672" spans="1:6">
      <c r="A672" s="170" t="s">
        <v>4847</v>
      </c>
      <c r="B672" s="18" t="s">
        <v>1302</v>
      </c>
      <c r="C672" s="18" t="s">
        <v>4846</v>
      </c>
    </row>
    <row r="674" spans="1:3" s="160" customFormat="1"/>
    <row r="675" spans="1:3">
      <c r="A675" s="18" t="s">
        <v>1169</v>
      </c>
      <c r="B675" s="18" t="s">
        <v>1372</v>
      </c>
      <c r="C675" s="18" t="s">
        <v>4868</v>
      </c>
    </row>
    <row r="676" spans="1:3">
      <c r="A676" s="18" t="s">
        <v>1169</v>
      </c>
      <c r="B676" s="18" t="s">
        <v>1692</v>
      </c>
      <c r="C676" s="18" t="s">
        <v>2321</v>
      </c>
    </row>
    <row r="677" spans="1:3">
      <c r="A677" s="18" t="s">
        <v>1169</v>
      </c>
      <c r="B677" s="18" t="s">
        <v>1395</v>
      </c>
      <c r="C677" s="18" t="s">
        <v>4869</v>
      </c>
    </row>
    <row r="678" spans="1:3">
      <c r="A678" s="18" t="s">
        <v>1169</v>
      </c>
      <c r="B678" s="18" t="s">
        <v>1862</v>
      </c>
      <c r="C678" s="18" t="s">
        <v>2322</v>
      </c>
    </row>
    <row r="679" spans="1:3">
      <c r="A679" s="18" t="s">
        <v>1169</v>
      </c>
      <c r="B679" s="18" t="s">
        <v>4870</v>
      </c>
      <c r="C679" s="18" t="s">
        <v>4871</v>
      </c>
    </row>
    <row r="680" spans="1:3">
      <c r="A680" s="18" t="s">
        <v>1169</v>
      </c>
      <c r="B680" s="18" t="s">
        <v>1309</v>
      </c>
      <c r="C680" s="18" t="s">
        <v>4872</v>
      </c>
    </row>
    <row r="681" spans="1:3">
      <c r="A681" s="18" t="s">
        <v>1169</v>
      </c>
      <c r="B681" s="18" t="s">
        <v>4873</v>
      </c>
      <c r="C681" s="18" t="s">
        <v>4874</v>
      </c>
    </row>
    <row r="682" spans="1:3">
      <c r="A682" s="18" t="s">
        <v>1169</v>
      </c>
      <c r="B682" s="18" t="s">
        <v>1381</v>
      </c>
      <c r="C682" s="18" t="s">
        <v>4875</v>
      </c>
    </row>
    <row r="683" spans="1:3">
      <c r="A683" s="18" t="s">
        <v>1169</v>
      </c>
      <c r="B683" s="18" t="s">
        <v>1315</v>
      </c>
      <c r="C683" s="18" t="s">
        <v>4876</v>
      </c>
    </row>
    <row r="684" spans="1:3">
      <c r="A684" s="18" t="s">
        <v>1169</v>
      </c>
      <c r="B684" s="18" t="s">
        <v>1313</v>
      </c>
      <c r="C684" s="18" t="s">
        <v>4877</v>
      </c>
    </row>
    <row r="687" spans="1:3">
      <c r="A687" s="18" t="s">
        <v>1181</v>
      </c>
      <c r="B687" s="18" t="s">
        <v>1693</v>
      </c>
      <c r="C687" s="18" t="s">
        <v>4878</v>
      </c>
    </row>
    <row r="688" spans="1:3">
      <c r="A688" s="18" t="s">
        <v>1181</v>
      </c>
      <c r="B688" s="18" t="s">
        <v>4879</v>
      </c>
      <c r="C688" s="18" t="s">
        <v>4880</v>
      </c>
    </row>
    <row r="689" spans="1:3">
      <c r="A689" s="18" t="s">
        <v>1181</v>
      </c>
      <c r="B689" s="18" t="s">
        <v>1406</v>
      </c>
      <c r="C689" s="18" t="s">
        <v>4881</v>
      </c>
    </row>
    <row r="690" spans="1:3">
      <c r="A690" s="18" t="s">
        <v>1181</v>
      </c>
      <c r="B690" s="18" t="s">
        <v>1428</v>
      </c>
      <c r="C690" s="18" t="s">
        <v>4882</v>
      </c>
    </row>
    <row r="691" spans="1:3">
      <c r="A691" s="18" t="s">
        <v>1181</v>
      </c>
      <c r="B691" s="18" t="s">
        <v>4883</v>
      </c>
      <c r="C691" s="18" t="s">
        <v>4884</v>
      </c>
    </row>
    <row r="692" spans="1:3">
      <c r="A692" s="18" t="s">
        <v>1181</v>
      </c>
      <c r="B692" s="18" t="s">
        <v>1310</v>
      </c>
      <c r="C692" s="18" t="s">
        <v>4885</v>
      </c>
    </row>
    <row r="693" spans="1:3">
      <c r="A693" s="18" t="s">
        <v>1181</v>
      </c>
      <c r="B693" s="18" t="s">
        <v>4886</v>
      </c>
      <c r="C693" s="18" t="s">
        <v>4887</v>
      </c>
    </row>
    <row r="694" spans="1:3">
      <c r="A694" s="18" t="s">
        <v>1181</v>
      </c>
      <c r="B694" s="18" t="s">
        <v>4888</v>
      </c>
      <c r="C694" s="18" t="s">
        <v>4889</v>
      </c>
    </row>
    <row r="695" spans="1:3">
      <c r="A695" s="18" t="s">
        <v>1181</v>
      </c>
      <c r="B695" s="18" t="s">
        <v>1381</v>
      </c>
      <c r="C695" s="18" t="s">
        <v>4875</v>
      </c>
    </row>
    <row r="696" spans="1:3">
      <c r="A696" s="18" t="s">
        <v>1181</v>
      </c>
      <c r="B696" s="18" t="s">
        <v>1315</v>
      </c>
      <c r="C696" s="18" t="s">
        <v>4876</v>
      </c>
    </row>
    <row r="697" spans="1:3">
      <c r="A697" s="18" t="s">
        <v>1181</v>
      </c>
      <c r="B697" s="18" t="s">
        <v>1313</v>
      </c>
      <c r="C697" s="18" t="s">
        <v>4877</v>
      </c>
    </row>
    <row r="700" spans="1:3">
      <c r="A700" s="18" t="s">
        <v>1194</v>
      </c>
      <c r="B700" s="18" t="s">
        <v>1658</v>
      </c>
      <c r="C700" s="18" t="s">
        <v>4890</v>
      </c>
    </row>
    <row r="701" spans="1:3">
      <c r="A701" s="18" t="s">
        <v>1194</v>
      </c>
      <c r="B701" s="18" t="s">
        <v>1648</v>
      </c>
      <c r="C701" s="18" t="s">
        <v>4891</v>
      </c>
    </row>
    <row r="702" spans="1:3">
      <c r="A702" s="18" t="s">
        <v>1194</v>
      </c>
      <c r="B702" s="18" t="s">
        <v>1311</v>
      </c>
      <c r="C702" s="18" t="s">
        <v>4892</v>
      </c>
    </row>
    <row r="703" spans="1:3">
      <c r="A703" s="18" t="s">
        <v>1194</v>
      </c>
      <c r="B703" s="18" t="s">
        <v>1348</v>
      </c>
      <c r="C703" s="18" t="s">
        <v>4893</v>
      </c>
    </row>
    <row r="704" spans="1:3">
      <c r="A704" s="18" t="s">
        <v>1194</v>
      </c>
      <c r="B704" s="18" t="s">
        <v>1328</v>
      </c>
      <c r="C704" s="18" t="s">
        <v>4894</v>
      </c>
    </row>
    <row r="705" spans="1:3">
      <c r="A705" s="18" t="s">
        <v>1194</v>
      </c>
      <c r="B705" s="18" t="s">
        <v>1343</v>
      </c>
      <c r="C705" s="18" t="s">
        <v>4895</v>
      </c>
    </row>
    <row r="706" spans="1:3">
      <c r="A706" s="18" t="s">
        <v>1194</v>
      </c>
      <c r="B706" s="18" t="s">
        <v>1315</v>
      </c>
      <c r="C706" s="18" t="s">
        <v>4876</v>
      </c>
    </row>
    <row r="707" spans="1:3">
      <c r="A707" s="18" t="s">
        <v>1194</v>
      </c>
      <c r="B707" s="18" t="s">
        <v>1313</v>
      </c>
      <c r="C707" s="18" t="s">
        <v>4877</v>
      </c>
    </row>
    <row r="710" spans="1:3">
      <c r="A710" s="18" t="s">
        <v>1195</v>
      </c>
      <c r="B710" s="18" t="s">
        <v>1314</v>
      </c>
      <c r="C710" s="18" t="s">
        <v>4896</v>
      </c>
    </row>
    <row r="711" spans="1:3">
      <c r="A711" s="18" t="s">
        <v>1195</v>
      </c>
      <c r="B711" s="18" t="s">
        <v>1312</v>
      </c>
      <c r="C711" s="18" t="s">
        <v>4897</v>
      </c>
    </row>
    <row r="712" spans="1:3">
      <c r="A712" s="18" t="s">
        <v>1195</v>
      </c>
      <c r="B712" s="18" t="s">
        <v>1437</v>
      </c>
      <c r="C712" s="18" t="s">
        <v>4898</v>
      </c>
    </row>
    <row r="713" spans="1:3">
      <c r="A713" s="18" t="s">
        <v>1195</v>
      </c>
      <c r="B713" s="18" t="s">
        <v>1798</v>
      </c>
      <c r="C713" s="18" t="s">
        <v>4899</v>
      </c>
    </row>
    <row r="714" spans="1:3">
      <c r="A714" s="18" t="s">
        <v>1195</v>
      </c>
      <c r="B714" s="18" t="s">
        <v>1315</v>
      </c>
      <c r="C714" s="18" t="s">
        <v>4876</v>
      </c>
    </row>
    <row r="715" spans="1:3">
      <c r="A715" s="18" t="s">
        <v>1195</v>
      </c>
      <c r="B715" s="18" t="s">
        <v>1313</v>
      </c>
      <c r="C715" s="18" t="s">
        <v>4877</v>
      </c>
    </row>
    <row r="718" spans="1:3">
      <c r="A718" s="18" t="s">
        <v>1202</v>
      </c>
      <c r="B718" s="18" t="s">
        <v>2065</v>
      </c>
      <c r="C718" s="18" t="s">
        <v>4900</v>
      </c>
    </row>
    <row r="719" spans="1:3">
      <c r="A719" s="18" t="s">
        <v>1202</v>
      </c>
      <c r="B719" s="18" t="s">
        <v>1416</v>
      </c>
      <c r="C719" s="18" t="s">
        <v>4901</v>
      </c>
    </row>
    <row r="720" spans="1:3">
      <c r="A720" s="18" t="s">
        <v>1202</v>
      </c>
      <c r="B720" s="18" t="s">
        <v>1380</v>
      </c>
      <c r="C720" s="18" t="s">
        <v>4902</v>
      </c>
    </row>
    <row r="721" spans="1:3">
      <c r="A721" s="18" t="s">
        <v>1202</v>
      </c>
      <c r="B721" s="18" t="s">
        <v>1294</v>
      </c>
      <c r="C721" s="18" t="s">
        <v>4712</v>
      </c>
    </row>
    <row r="722" spans="1:3">
      <c r="A722" s="18" t="s">
        <v>1202</v>
      </c>
      <c r="B722" s="18" t="s">
        <v>1315</v>
      </c>
      <c r="C722" s="18" t="s">
        <v>4876</v>
      </c>
    </row>
    <row r="723" spans="1:3">
      <c r="A723" s="18" t="s">
        <v>1202</v>
      </c>
      <c r="B723" s="18" t="s">
        <v>1313</v>
      </c>
      <c r="C723" s="18" t="s">
        <v>4877</v>
      </c>
    </row>
    <row r="726" spans="1:3">
      <c r="A726" s="18" t="s">
        <v>1203</v>
      </c>
      <c r="B726" s="18" t="s">
        <v>1372</v>
      </c>
      <c r="C726" s="18" t="s">
        <v>4903</v>
      </c>
    </row>
    <row r="727" spans="1:3">
      <c r="A727" s="18" t="s">
        <v>1203</v>
      </c>
      <c r="B727" s="18" t="s">
        <v>1649</v>
      </c>
      <c r="C727" s="18" t="s">
        <v>4904</v>
      </c>
    </row>
    <row r="728" spans="1:3">
      <c r="A728" s="18" t="s">
        <v>1203</v>
      </c>
      <c r="B728" s="18" t="s">
        <v>4905</v>
      </c>
      <c r="C728" s="18" t="s">
        <v>4906</v>
      </c>
    </row>
    <row r="729" spans="1:3">
      <c r="A729" s="18" t="s">
        <v>1203</v>
      </c>
      <c r="B729" s="18" t="s">
        <v>4907</v>
      </c>
      <c r="C729" s="18" t="s">
        <v>4908</v>
      </c>
    </row>
    <row r="730" spans="1:3">
      <c r="A730" s="18" t="s">
        <v>1203</v>
      </c>
      <c r="B730" s="18" t="s">
        <v>4909</v>
      </c>
      <c r="C730" s="18" t="s">
        <v>4910</v>
      </c>
    </row>
    <row r="731" spans="1:3">
      <c r="A731" s="18" t="s">
        <v>1203</v>
      </c>
      <c r="B731" s="18" t="s">
        <v>4911</v>
      </c>
      <c r="C731" s="18" t="s">
        <v>4912</v>
      </c>
    </row>
    <row r="732" spans="1:3">
      <c r="A732" s="18" t="s">
        <v>1203</v>
      </c>
      <c r="B732" s="18" t="s">
        <v>1381</v>
      </c>
      <c r="C732" s="18" t="s">
        <v>4875</v>
      </c>
    </row>
    <row r="733" spans="1:3">
      <c r="A733" s="18" t="s">
        <v>1203</v>
      </c>
      <c r="B733" s="18" t="s">
        <v>1315</v>
      </c>
      <c r="C733" s="18" t="s">
        <v>4876</v>
      </c>
    </row>
    <row r="734" spans="1:3">
      <c r="A734" s="18" t="s">
        <v>1203</v>
      </c>
      <c r="B734" s="18" t="s">
        <v>1313</v>
      </c>
      <c r="C734" s="18" t="s">
        <v>4877</v>
      </c>
    </row>
    <row r="737" spans="1:3">
      <c r="A737" s="18" t="s">
        <v>1216</v>
      </c>
      <c r="B737" s="18" t="s">
        <v>1383</v>
      </c>
      <c r="C737" s="18" t="s">
        <v>4913</v>
      </c>
    </row>
    <row r="738" spans="1:3">
      <c r="A738" s="18" t="s">
        <v>1216</v>
      </c>
      <c r="B738" s="18" t="s">
        <v>1397</v>
      </c>
      <c r="C738" s="18" t="s">
        <v>4914</v>
      </c>
    </row>
    <row r="739" spans="1:3">
      <c r="A739" s="18" t="s">
        <v>1216</v>
      </c>
      <c r="B739" s="18" t="s">
        <v>1314</v>
      </c>
      <c r="C739" s="18" t="s">
        <v>4915</v>
      </c>
    </row>
    <row r="742" spans="1:3">
      <c r="A742" s="18" t="s">
        <v>1217</v>
      </c>
      <c r="B742" s="18" t="s">
        <v>1372</v>
      </c>
      <c r="C742" s="18" t="s">
        <v>4916</v>
      </c>
    </row>
    <row r="743" spans="1:3">
      <c r="A743" s="18" t="s">
        <v>1217</v>
      </c>
      <c r="B743" s="18" t="s">
        <v>1430</v>
      </c>
      <c r="C743" s="18" t="s">
        <v>4917</v>
      </c>
    </row>
    <row r="744" spans="1:3">
      <c r="A744" s="18" t="s">
        <v>1217</v>
      </c>
      <c r="B744" s="18" t="s">
        <v>1450</v>
      </c>
      <c r="C744" s="18" t="s">
        <v>4918</v>
      </c>
    </row>
    <row r="745" spans="1:3">
      <c r="A745" s="18" t="s">
        <v>1217</v>
      </c>
      <c r="B745" s="18" t="s">
        <v>4919</v>
      </c>
      <c r="C745" s="18" t="s">
        <v>4920</v>
      </c>
    </row>
    <row r="746" spans="1:3">
      <c r="A746" s="18" t="s">
        <v>1217</v>
      </c>
      <c r="B746" s="18" t="s">
        <v>1650</v>
      </c>
      <c r="C746" s="18" t="s">
        <v>4921</v>
      </c>
    </row>
    <row r="747" spans="1:3">
      <c r="A747" s="18" t="s">
        <v>1217</v>
      </c>
      <c r="B747" s="18" t="s">
        <v>1440</v>
      </c>
      <c r="C747" s="18" t="s">
        <v>4922</v>
      </c>
    </row>
    <row r="748" spans="1:3">
      <c r="A748" s="18" t="s">
        <v>1217</v>
      </c>
      <c r="B748" s="18" t="s">
        <v>1381</v>
      </c>
      <c r="C748" s="18" t="s">
        <v>4875</v>
      </c>
    </row>
    <row r="749" spans="1:3">
      <c r="A749" s="18" t="s">
        <v>1217</v>
      </c>
      <c r="B749" s="18" t="s">
        <v>1315</v>
      </c>
      <c r="C749" s="18" t="s">
        <v>4876</v>
      </c>
    </row>
    <row r="750" spans="1:3">
      <c r="A750" s="18" t="s">
        <v>1217</v>
      </c>
      <c r="B750" s="18" t="s">
        <v>1313</v>
      </c>
      <c r="C750" s="18" t="s">
        <v>4877</v>
      </c>
    </row>
    <row r="753" spans="1:3">
      <c r="A753" s="18" t="s">
        <v>1228</v>
      </c>
      <c r="B753" s="18" t="s">
        <v>1372</v>
      </c>
      <c r="C753" s="18" t="s">
        <v>4923</v>
      </c>
    </row>
    <row r="754" spans="1:3">
      <c r="A754" s="18" t="s">
        <v>1228</v>
      </c>
      <c r="B754" s="18" t="s">
        <v>4924</v>
      </c>
      <c r="C754" s="18" t="s">
        <v>4925</v>
      </c>
    </row>
    <row r="755" spans="1:3">
      <c r="A755" s="18" t="s">
        <v>1228</v>
      </c>
      <c r="B755" s="18" t="s">
        <v>1753</v>
      </c>
      <c r="C755" s="18" t="s">
        <v>4926</v>
      </c>
    </row>
    <row r="756" spans="1:3">
      <c r="A756" s="18" t="s">
        <v>1228</v>
      </c>
      <c r="B756" s="18" t="s">
        <v>1569</v>
      </c>
      <c r="C756" s="18" t="s">
        <v>4927</v>
      </c>
    </row>
    <row r="757" spans="1:3">
      <c r="A757" s="18" t="s">
        <v>1228</v>
      </c>
      <c r="B757" s="18" t="s">
        <v>4928</v>
      </c>
      <c r="C757" s="18" t="s">
        <v>4929</v>
      </c>
    </row>
    <row r="758" spans="1:3">
      <c r="A758" s="18" t="s">
        <v>1228</v>
      </c>
      <c r="B758" s="18" t="s">
        <v>1431</v>
      </c>
      <c r="C758" s="18" t="s">
        <v>4930</v>
      </c>
    </row>
    <row r="759" spans="1:3">
      <c r="A759" s="18" t="s">
        <v>1228</v>
      </c>
      <c r="B759" s="18" t="s">
        <v>1441</v>
      </c>
      <c r="C759" s="18" t="s">
        <v>4931</v>
      </c>
    </row>
    <row r="760" spans="1:3">
      <c r="A760" s="18" t="s">
        <v>1228</v>
      </c>
      <c r="B760" s="18" t="s">
        <v>1381</v>
      </c>
      <c r="C760" s="18" t="s">
        <v>4875</v>
      </c>
    </row>
    <row r="761" spans="1:3">
      <c r="A761" s="18" t="s">
        <v>1228</v>
      </c>
      <c r="B761" s="18" t="s">
        <v>1315</v>
      </c>
      <c r="C761" s="18" t="s">
        <v>4876</v>
      </c>
    </row>
    <row r="762" spans="1:3">
      <c r="A762" s="18" t="s">
        <v>1228</v>
      </c>
      <c r="B762" s="18" t="s">
        <v>1313</v>
      </c>
      <c r="C762" s="18" t="s">
        <v>4877</v>
      </c>
    </row>
    <row r="765" spans="1:3">
      <c r="A765" s="18" t="s">
        <v>1240</v>
      </c>
      <c r="B765" s="18" t="s">
        <v>1372</v>
      </c>
      <c r="C765" s="18" t="s">
        <v>4932</v>
      </c>
    </row>
    <row r="766" spans="1:3">
      <c r="A766" s="18" t="s">
        <v>1240</v>
      </c>
      <c r="B766" s="18" t="s">
        <v>1651</v>
      </c>
      <c r="C766" s="18" t="s">
        <v>4933</v>
      </c>
    </row>
    <row r="767" spans="1:3">
      <c r="A767" s="18" t="s">
        <v>1240</v>
      </c>
      <c r="B767" s="18" t="s">
        <v>1386</v>
      </c>
      <c r="C767" s="18" t="s">
        <v>4934</v>
      </c>
    </row>
    <row r="768" spans="1:3">
      <c r="A768" s="18" t="s">
        <v>1240</v>
      </c>
      <c r="B768" s="18" t="s">
        <v>1911</v>
      </c>
      <c r="C768" s="18" t="s">
        <v>4935</v>
      </c>
    </row>
    <row r="769" spans="1:3">
      <c r="A769" s="18" t="s">
        <v>1240</v>
      </c>
      <c r="B769" s="18" t="s">
        <v>1422</v>
      </c>
      <c r="C769" s="18" t="s">
        <v>4936</v>
      </c>
    </row>
    <row r="770" spans="1:3">
      <c r="A770" s="18" t="s">
        <v>1240</v>
      </c>
      <c r="B770" s="18" t="s">
        <v>1759</v>
      </c>
      <c r="C770" s="18" t="s">
        <v>4937</v>
      </c>
    </row>
    <row r="771" spans="1:3">
      <c r="A771" s="18" t="s">
        <v>1240</v>
      </c>
      <c r="B771" s="18" t="s">
        <v>1381</v>
      </c>
      <c r="C771" s="18" t="s">
        <v>4875</v>
      </c>
    </row>
    <row r="772" spans="1:3">
      <c r="A772" s="18" t="s">
        <v>1240</v>
      </c>
      <c r="B772" s="18" t="s">
        <v>1315</v>
      </c>
      <c r="C772" s="18" t="s">
        <v>4876</v>
      </c>
    </row>
    <row r="773" spans="1:3">
      <c r="A773" s="18" t="s">
        <v>1240</v>
      </c>
      <c r="B773" s="18" t="s">
        <v>1313</v>
      </c>
      <c r="C773" s="18" t="s">
        <v>4877</v>
      </c>
    </row>
    <row r="776" spans="1:3">
      <c r="A776" s="18" t="s">
        <v>1251</v>
      </c>
      <c r="B776" s="18" t="s">
        <v>1372</v>
      </c>
      <c r="C776" s="18" t="s">
        <v>4938</v>
      </c>
    </row>
    <row r="777" spans="1:3">
      <c r="A777" s="18" t="s">
        <v>1251</v>
      </c>
      <c r="B777" s="18" t="s">
        <v>1659</v>
      </c>
      <c r="C777" s="18" t="s">
        <v>4939</v>
      </c>
    </row>
    <row r="778" spans="1:3">
      <c r="A778" s="18" t="s">
        <v>1251</v>
      </c>
      <c r="B778" s="18" t="s">
        <v>1873</v>
      </c>
      <c r="C778" s="18" t="s">
        <v>4940</v>
      </c>
    </row>
    <row r="779" spans="1:3">
      <c r="A779" s="18" t="s">
        <v>1251</v>
      </c>
      <c r="B779" s="18" t="s">
        <v>4941</v>
      </c>
      <c r="C779" s="18" t="s">
        <v>4942</v>
      </c>
    </row>
    <row r="780" spans="1:3">
      <c r="A780" s="18" t="s">
        <v>1251</v>
      </c>
      <c r="B780" s="18" t="s">
        <v>1626</v>
      </c>
      <c r="C780" s="18" t="s">
        <v>4943</v>
      </c>
    </row>
    <row r="781" spans="1:3">
      <c r="A781" s="18" t="s">
        <v>1251</v>
      </c>
      <c r="B781" s="18" t="s">
        <v>4944</v>
      </c>
      <c r="C781" s="18" t="s">
        <v>4945</v>
      </c>
    </row>
    <row r="782" spans="1:3">
      <c r="A782" s="18" t="s">
        <v>1251</v>
      </c>
      <c r="B782" s="18" t="s">
        <v>1676</v>
      </c>
      <c r="C782" s="18" t="s">
        <v>4946</v>
      </c>
    </row>
    <row r="783" spans="1:3">
      <c r="A783" s="18" t="s">
        <v>1251</v>
      </c>
      <c r="B783" s="18" t="s">
        <v>1381</v>
      </c>
      <c r="C783" s="18" t="s">
        <v>4875</v>
      </c>
    </row>
    <row r="784" spans="1:3">
      <c r="A784" s="18" t="s">
        <v>1251</v>
      </c>
      <c r="B784" s="18" t="s">
        <v>1315</v>
      </c>
      <c r="C784" s="18" t="s">
        <v>4876</v>
      </c>
    </row>
    <row r="787" spans="1:3">
      <c r="A787" s="18" t="s">
        <v>4947</v>
      </c>
      <c r="B787" s="18" t="s">
        <v>1510</v>
      </c>
      <c r="C787" s="18" t="s">
        <v>4948</v>
      </c>
    </row>
    <row r="788" spans="1:3">
      <c r="A788" s="18" t="s">
        <v>4947</v>
      </c>
      <c r="B788" s="18" t="s">
        <v>1573</v>
      </c>
      <c r="C788" s="18" t="s">
        <v>4949</v>
      </c>
    </row>
    <row r="789" spans="1:3">
      <c r="A789" s="18" t="s">
        <v>4947</v>
      </c>
      <c r="B789" s="18" t="s">
        <v>1699</v>
      </c>
      <c r="C789" s="18" t="s">
        <v>4950</v>
      </c>
    </row>
    <row r="790" spans="1:3">
      <c r="A790" s="18" t="s">
        <v>4947</v>
      </c>
      <c r="B790" s="18" t="s">
        <v>1790</v>
      </c>
      <c r="C790" s="18" t="s">
        <v>4951</v>
      </c>
    </row>
    <row r="791" spans="1:3">
      <c r="A791" s="18" t="s">
        <v>4947</v>
      </c>
      <c r="B791" s="18" t="s">
        <v>1344</v>
      </c>
      <c r="C791" s="18" t="s">
        <v>4952</v>
      </c>
    </row>
    <row r="792" spans="1:3">
      <c r="A792" s="18" t="s">
        <v>4947</v>
      </c>
      <c r="B792" s="18" t="s">
        <v>1336</v>
      </c>
      <c r="C792" s="18" t="s">
        <v>4953</v>
      </c>
    </row>
    <row r="793" spans="1:3">
      <c r="A793" s="18" t="s">
        <v>4947</v>
      </c>
      <c r="B793" s="18" t="s">
        <v>1316</v>
      </c>
      <c r="C793" s="18" t="s">
        <v>4954</v>
      </c>
    </row>
    <row r="796" spans="1:3">
      <c r="A796" s="18" t="s">
        <v>4955</v>
      </c>
      <c r="B796" s="18" t="s">
        <v>1294</v>
      </c>
      <c r="C796" s="18" t="s">
        <v>4712</v>
      </c>
    </row>
    <row r="797" spans="1:3">
      <c r="A797" s="18" t="s">
        <v>4955</v>
      </c>
      <c r="B797" s="18" t="s">
        <v>1314</v>
      </c>
      <c r="C797" s="18" t="s">
        <v>1889</v>
      </c>
    </row>
    <row r="798" spans="1:3">
      <c r="A798" s="18" t="s">
        <v>4955</v>
      </c>
      <c r="B798" s="18" t="s">
        <v>1315</v>
      </c>
      <c r="C798" s="18" t="s">
        <v>4876</v>
      </c>
    </row>
    <row r="799" spans="1:3">
      <c r="A799" s="18" t="s">
        <v>4955</v>
      </c>
      <c r="B799" s="18" t="s">
        <v>1313</v>
      </c>
      <c r="C799" s="18" t="s">
        <v>4877</v>
      </c>
    </row>
    <row r="802" spans="1:3" s="160" customFormat="1"/>
    <row r="803" spans="1:3">
      <c r="A803" s="183" t="s">
        <v>4956</v>
      </c>
      <c r="B803" s="183" t="s">
        <v>2363</v>
      </c>
      <c r="C803" s="183" t="s">
        <v>3101</v>
      </c>
    </row>
    <row r="804" spans="1:3">
      <c r="A804" s="183" t="s">
        <v>4956</v>
      </c>
      <c r="B804" s="183" t="s">
        <v>2365</v>
      </c>
      <c r="C804" s="183" t="s">
        <v>3153</v>
      </c>
    </row>
    <row r="805" spans="1:3">
      <c r="A805" s="183" t="s">
        <v>4956</v>
      </c>
      <c r="B805" s="183" t="s">
        <v>2364</v>
      </c>
      <c r="C805" s="183" t="s">
        <v>3127</v>
      </c>
    </row>
    <row r="806" spans="1:3">
      <c r="A806" s="183" t="s">
        <v>4956</v>
      </c>
      <c r="B806" s="183" t="s">
        <v>4957</v>
      </c>
      <c r="C806" s="183" t="s">
        <v>2293</v>
      </c>
    </row>
    <row r="807" spans="1:3">
      <c r="A807" s="183" t="s">
        <v>4956</v>
      </c>
      <c r="B807" s="183" t="s">
        <v>2367</v>
      </c>
      <c r="C807" s="183" t="s">
        <v>3203</v>
      </c>
    </row>
    <row r="808" spans="1:3">
      <c r="A808" s="183" t="s">
        <v>4956</v>
      </c>
      <c r="B808" s="183" t="s">
        <v>2368</v>
      </c>
      <c r="C808" s="183" t="s">
        <v>4958</v>
      </c>
    </row>
    <row r="809" spans="1:3">
      <c r="A809" s="183" t="s">
        <v>4956</v>
      </c>
      <c r="B809" s="183" t="s">
        <v>4959</v>
      </c>
      <c r="C809" s="183" t="s">
        <v>4960</v>
      </c>
    </row>
    <row r="810" spans="1:3">
      <c r="A810" s="183" t="s">
        <v>4956</v>
      </c>
      <c r="B810" s="183" t="s">
        <v>4961</v>
      </c>
      <c r="C810" s="183" t="s">
        <v>3280</v>
      </c>
    </row>
    <row r="811" spans="1:3">
      <c r="A811" s="183" t="s">
        <v>4956</v>
      </c>
      <c r="B811" s="183" t="s">
        <v>4962</v>
      </c>
      <c r="C811" s="183" t="s">
        <v>2147</v>
      </c>
    </row>
    <row r="812" spans="1:3">
      <c r="A812" s="183" t="s">
        <v>4956</v>
      </c>
      <c r="B812" s="183" t="s">
        <v>4963</v>
      </c>
      <c r="C812" s="183" t="s">
        <v>3317</v>
      </c>
    </row>
    <row r="813" spans="1:3">
      <c r="A813" s="183" t="s">
        <v>4956</v>
      </c>
      <c r="B813" s="183" t="s">
        <v>4964</v>
      </c>
      <c r="C813" s="183" t="s">
        <v>2149</v>
      </c>
    </row>
    <row r="814" spans="1:3">
      <c r="A814" s="183" t="s">
        <v>4956</v>
      </c>
      <c r="B814" s="183" t="s">
        <v>2369</v>
      </c>
      <c r="C814" s="183" t="s">
        <v>2296</v>
      </c>
    </row>
    <row r="815" spans="1:3">
      <c r="A815" s="183" t="s">
        <v>4956</v>
      </c>
      <c r="B815" s="183" t="s">
        <v>4965</v>
      </c>
      <c r="C815" s="183" t="s">
        <v>3374</v>
      </c>
    </row>
    <row r="816" spans="1:3">
      <c r="A816" s="183" t="s">
        <v>4956</v>
      </c>
      <c r="B816" s="183" t="s">
        <v>2371</v>
      </c>
      <c r="C816" s="183" t="s">
        <v>3393</v>
      </c>
    </row>
    <row r="817" spans="1:4">
      <c r="A817" s="183" t="s">
        <v>4956</v>
      </c>
      <c r="B817" s="183" t="s">
        <v>2153</v>
      </c>
      <c r="C817" s="183" t="s">
        <v>3412</v>
      </c>
    </row>
    <row r="818" spans="1:4">
      <c r="A818" s="183" t="s">
        <v>4956</v>
      </c>
      <c r="B818" s="183" t="s">
        <v>2154</v>
      </c>
      <c r="C818" s="183" t="s">
        <v>3431</v>
      </c>
    </row>
    <row r="819" spans="1:4">
      <c r="A819" s="183" t="s">
        <v>4956</v>
      </c>
      <c r="B819" s="183" t="s">
        <v>4966</v>
      </c>
      <c r="C819" s="183" t="s">
        <v>3450</v>
      </c>
    </row>
    <row r="820" spans="1:4">
      <c r="A820" s="183" t="s">
        <v>4956</v>
      </c>
      <c r="B820" s="183" t="s">
        <v>2373</v>
      </c>
      <c r="C820" s="183" t="s">
        <v>3476</v>
      </c>
    </row>
    <row r="821" spans="1:4">
      <c r="A821" s="183" t="s">
        <v>4956</v>
      </c>
      <c r="B821" s="183" t="s">
        <v>4967</v>
      </c>
      <c r="C821" s="183" t="s">
        <v>3503</v>
      </c>
    </row>
    <row r="822" spans="1:4">
      <c r="A822" s="183" t="s">
        <v>4956</v>
      </c>
      <c r="B822" s="183" t="s">
        <v>2374</v>
      </c>
      <c r="C822" s="183" t="s">
        <v>3528</v>
      </c>
    </row>
    <row r="823" spans="1:4">
      <c r="A823" s="183" t="s">
        <v>4956</v>
      </c>
      <c r="B823" s="183" t="s">
        <v>2375</v>
      </c>
      <c r="C823" s="183" t="s">
        <v>3554</v>
      </c>
    </row>
    <row r="824" spans="1:4">
      <c r="A824" s="183" t="s">
        <v>4956</v>
      </c>
      <c r="B824" s="183" t="s">
        <v>2376</v>
      </c>
      <c r="C824" s="183" t="s">
        <v>3580</v>
      </c>
    </row>
    <row r="825" spans="1:4">
      <c r="A825" s="183" t="s">
        <v>4956</v>
      </c>
      <c r="B825" s="183" t="s">
        <v>2377</v>
      </c>
      <c r="C825" s="183" t="s">
        <v>3604</v>
      </c>
    </row>
    <row r="826" spans="1:4">
      <c r="A826" s="183" t="s">
        <v>4956</v>
      </c>
      <c r="B826" s="183" t="s">
        <v>2174</v>
      </c>
      <c r="C826" s="183" t="s">
        <v>3628</v>
      </c>
    </row>
    <row r="827" spans="1:4">
      <c r="A827" s="183" t="s">
        <v>4956</v>
      </c>
      <c r="B827" s="183" t="s">
        <v>2378</v>
      </c>
      <c r="C827" s="183" t="s">
        <v>3646</v>
      </c>
    </row>
    <row r="828" spans="1:4">
      <c r="A828" s="183" t="s">
        <v>4956</v>
      </c>
      <c r="B828" s="183" t="s">
        <v>2379</v>
      </c>
      <c r="C828" s="183" t="s">
        <v>3671</v>
      </c>
    </row>
    <row r="829" spans="1:4">
      <c r="A829" s="183" t="s">
        <v>4956</v>
      </c>
      <c r="B829" s="183" t="s">
        <v>2180</v>
      </c>
      <c r="C829" s="183" t="s">
        <v>3695</v>
      </c>
    </row>
    <row r="830" spans="1:4">
      <c r="A830" s="183" t="s">
        <v>4956</v>
      </c>
      <c r="B830" s="183" t="s">
        <v>1372</v>
      </c>
      <c r="C830" s="183" t="s">
        <v>4727</v>
      </c>
    </row>
    <row r="832" spans="1:4">
      <c r="A832" s="183" t="s">
        <v>4968</v>
      </c>
      <c r="B832" s="183" t="s">
        <v>1786</v>
      </c>
      <c r="C832" s="183" t="s">
        <v>4969</v>
      </c>
    </row>
    <row r="833" spans="1:4">
      <c r="A833" s="183" t="s">
        <v>4968</v>
      </c>
      <c r="B833" s="183" t="s">
        <v>1785</v>
      </c>
      <c r="C833" s="183" t="s">
        <v>4970</v>
      </c>
    </row>
    <row r="834" spans="1:4">
      <c r="A834" s="183" t="s">
        <v>4968</v>
      </c>
      <c r="B834" s="183" t="s">
        <v>4971</v>
      </c>
      <c r="C834" s="183" t="s">
        <v>4972</v>
      </c>
    </row>
    <row r="836" spans="1:4">
      <c r="A836" s="183" t="s">
        <v>4973</v>
      </c>
      <c r="B836" s="183" t="s">
        <v>1786</v>
      </c>
      <c r="C836" s="183" t="s">
        <v>4969</v>
      </c>
    </row>
    <row r="837" spans="1:4">
      <c r="A837" s="183" t="s">
        <v>4973</v>
      </c>
      <c r="B837" s="183" t="s">
        <v>1785</v>
      </c>
      <c r="C837" s="183" t="s">
        <v>4970</v>
      </c>
    </row>
    <row r="838" spans="1:4">
      <c r="A838" s="183" t="s">
        <v>4973</v>
      </c>
      <c r="B838" s="183" t="s">
        <v>4971</v>
      </c>
      <c r="C838" s="183" t="s">
        <v>4972</v>
      </c>
    </row>
    <row r="841" spans="1:4">
      <c r="A841" s="183" t="s">
        <v>4974</v>
      </c>
      <c r="B841" s="183" t="s">
        <v>1786</v>
      </c>
      <c r="C841" s="183" t="s">
        <v>4969</v>
      </c>
    </row>
    <row r="842" spans="1:4">
      <c r="A842" s="183" t="s">
        <v>4974</v>
      </c>
      <c r="B842" s="183" t="s">
        <v>1785</v>
      </c>
      <c r="C842" s="183" t="s">
        <v>4970</v>
      </c>
    </row>
    <row r="843" spans="1:4">
      <c r="A843" s="183" t="s">
        <v>4974</v>
      </c>
      <c r="B843" s="183" t="s">
        <v>4971</v>
      </c>
      <c r="C843" s="183" t="s">
        <v>4972</v>
      </c>
    </row>
    <row r="845" spans="1:4">
      <c r="A845" s="183" t="s">
        <v>4975</v>
      </c>
      <c r="B845" s="183" t="s">
        <v>1786</v>
      </c>
      <c r="C845" s="183" t="s">
        <v>4969</v>
      </c>
    </row>
    <row r="846" spans="1:4">
      <c r="A846" s="183" t="s">
        <v>4975</v>
      </c>
      <c r="B846" s="183" t="s">
        <v>1785</v>
      </c>
      <c r="C846" s="183" t="s">
        <v>4970</v>
      </c>
    </row>
    <row r="847" spans="1:4">
      <c r="A847" s="183" t="s">
        <v>4975</v>
      </c>
      <c r="B847" s="183" t="s">
        <v>4971</v>
      </c>
      <c r="C847" s="183" t="s">
        <v>4972</v>
      </c>
    </row>
    <row r="849" spans="1:3">
      <c r="A849" s="183" t="s">
        <v>4976</v>
      </c>
      <c r="B849" s="183" t="s">
        <v>1786</v>
      </c>
      <c r="C849" s="183" t="s">
        <v>4969</v>
      </c>
    </row>
    <row r="850" spans="1:3">
      <c r="A850" s="183" t="s">
        <v>4976</v>
      </c>
      <c r="B850" s="183" t="s">
        <v>1785</v>
      </c>
      <c r="C850" s="183" t="s">
        <v>4970</v>
      </c>
    </row>
    <row r="851" spans="1:3">
      <c r="A851" s="183" t="s">
        <v>4976</v>
      </c>
      <c r="B851" s="183" t="s">
        <v>4971</v>
      </c>
      <c r="C851" s="183" t="s">
        <v>4972</v>
      </c>
    </row>
    <row r="853" spans="1:3">
      <c r="A853" s="183" t="s">
        <v>4977</v>
      </c>
      <c r="B853" s="183" t="s">
        <v>1786</v>
      </c>
      <c r="C853" s="183" t="s">
        <v>4969</v>
      </c>
    </row>
    <row r="854" spans="1:3">
      <c r="A854" s="183" t="s">
        <v>4977</v>
      </c>
      <c r="B854" s="183" t="s">
        <v>1785</v>
      </c>
      <c r="C854" s="183" t="s">
        <v>4970</v>
      </c>
    </row>
    <row r="855" spans="1:3">
      <c r="A855" s="183" t="s">
        <v>4977</v>
      </c>
      <c r="B855" s="183" t="s">
        <v>4971</v>
      </c>
      <c r="C855" s="183" t="s">
        <v>4972</v>
      </c>
    </row>
    <row r="857" spans="1:3">
      <c r="A857" s="183" t="s">
        <v>4978</v>
      </c>
      <c r="B857" s="183" t="s">
        <v>1786</v>
      </c>
      <c r="C857" s="183" t="s">
        <v>4969</v>
      </c>
    </row>
    <row r="858" spans="1:3">
      <c r="A858" s="183" t="s">
        <v>4978</v>
      </c>
      <c r="B858" s="183" t="s">
        <v>1785</v>
      </c>
      <c r="C858" s="183" t="s">
        <v>4970</v>
      </c>
    </row>
    <row r="859" spans="1:3">
      <c r="A859" s="183" t="s">
        <v>4978</v>
      </c>
      <c r="B859" s="183" t="s">
        <v>4971</v>
      </c>
      <c r="C859" s="183" t="s">
        <v>4972</v>
      </c>
    </row>
    <row r="861" spans="1:3">
      <c r="A861" s="183" t="s">
        <v>4979</v>
      </c>
      <c r="B861" s="183" t="s">
        <v>1786</v>
      </c>
      <c r="C861" s="183" t="s">
        <v>4969</v>
      </c>
    </row>
    <row r="862" spans="1:3">
      <c r="A862" s="183" t="s">
        <v>4979</v>
      </c>
      <c r="B862" s="183" t="s">
        <v>1785</v>
      </c>
      <c r="C862" s="183" t="s">
        <v>4970</v>
      </c>
    </row>
    <row r="863" spans="1:3">
      <c r="A863" s="183" t="s">
        <v>4979</v>
      </c>
      <c r="B863" s="183" t="s">
        <v>4971</v>
      </c>
      <c r="C863" s="183" t="s">
        <v>4972</v>
      </c>
    </row>
    <row r="865" spans="1:3">
      <c r="A865" s="183" t="s">
        <v>4980</v>
      </c>
      <c r="B865" s="183" t="s">
        <v>1786</v>
      </c>
      <c r="C865" s="183" t="s">
        <v>4969</v>
      </c>
    </row>
    <row r="866" spans="1:3">
      <c r="A866" s="183" t="s">
        <v>4980</v>
      </c>
      <c r="B866" s="183" t="s">
        <v>1785</v>
      </c>
      <c r="C866" s="183" t="s">
        <v>4970</v>
      </c>
    </row>
    <row r="867" spans="1:3">
      <c r="A867" s="183" t="s">
        <v>4980</v>
      </c>
      <c r="B867" s="183" t="s">
        <v>1787</v>
      </c>
      <c r="C867" s="183" t="s">
        <v>4981</v>
      </c>
    </row>
    <row r="869" spans="1:3">
      <c r="A869" s="183" t="s">
        <v>4982</v>
      </c>
      <c r="B869" s="183" t="s">
        <v>1786</v>
      </c>
      <c r="C869" s="183" t="s">
        <v>4969</v>
      </c>
    </row>
    <row r="870" spans="1:3">
      <c r="A870" s="183" t="s">
        <v>4982</v>
      </c>
      <c r="B870" s="183" t="s">
        <v>1787</v>
      </c>
      <c r="C870" s="183" t="s">
        <v>4981</v>
      </c>
    </row>
    <row r="872" spans="1:3">
      <c r="A872" s="183" t="s">
        <v>4983</v>
      </c>
      <c r="B872" s="183" t="s">
        <v>1786</v>
      </c>
      <c r="C872" s="183" t="s">
        <v>4969</v>
      </c>
    </row>
    <row r="873" spans="1:3">
      <c r="A873" s="183" t="s">
        <v>4983</v>
      </c>
      <c r="B873" s="183" t="s">
        <v>1787</v>
      </c>
      <c r="C873" s="183" t="s">
        <v>4981</v>
      </c>
    </row>
    <row r="875" spans="1:3">
      <c r="A875" s="183" t="s">
        <v>4984</v>
      </c>
      <c r="B875" s="183" t="s">
        <v>4985</v>
      </c>
      <c r="C875" s="183" t="s">
        <v>4986</v>
      </c>
    </row>
    <row r="876" spans="1:3">
      <c r="A876" s="183" t="s">
        <v>4984</v>
      </c>
      <c r="B876" s="183" t="s">
        <v>1786</v>
      </c>
      <c r="C876" s="183" t="s">
        <v>4969</v>
      </c>
    </row>
    <row r="877" spans="1:3">
      <c r="A877" s="183" t="s">
        <v>4984</v>
      </c>
      <c r="B877" s="183" t="s">
        <v>1788</v>
      </c>
      <c r="C877" s="183" t="s">
        <v>4987</v>
      </c>
    </row>
    <row r="879" spans="1:3">
      <c r="A879" s="183" t="s">
        <v>4988</v>
      </c>
      <c r="B879" s="183" t="s">
        <v>1797</v>
      </c>
      <c r="C879" s="183" t="s">
        <v>4989</v>
      </c>
    </row>
    <row r="880" spans="1:3">
      <c r="A880" s="183" t="s">
        <v>4988</v>
      </c>
      <c r="B880" s="183" t="s">
        <v>4990</v>
      </c>
      <c r="C880" s="183" t="s">
        <v>4991</v>
      </c>
    </row>
  </sheetData>
  <autoFilter ref="A1:H1" xr:uid="{00000000-0001-0000-0100-000000000000}"/>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4BC3B2-666A-4CDE-B217-F8EC0A440156}"/>
</file>

<file path=customXml/itemProps2.xml><?xml version="1.0" encoding="utf-8"?>
<ds:datastoreItem xmlns:ds="http://schemas.openxmlformats.org/officeDocument/2006/customXml" ds:itemID="{B9F570BC-C26B-493F-889D-1CB508F4AD58}"/>
</file>

<file path=customXml/itemProps3.xml><?xml version="1.0" encoding="utf-8"?>
<ds:datastoreItem xmlns:ds="http://schemas.openxmlformats.org/officeDocument/2006/customXml" ds:itemID="{377D33D1-5509-4453-8616-9442DE7345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Somaila</dc:creator>
  <cp:keywords/>
  <dc:description/>
  <cp:lastModifiedBy>Somaila ZONGO</cp:lastModifiedBy>
  <cp:revision/>
  <dcterms:created xsi:type="dcterms:W3CDTF">2022-12-08T15:30:53Z</dcterms:created>
  <dcterms:modified xsi:type="dcterms:W3CDTF">2023-09-29T08:01:33Z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