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acted.sharepoint.com/sites/IMPACTUGA/Shared Documents/REACH/Ongoing_REACH/8. Urban migration monitoring/3. Data collection/Round 2/"/>
    </mc:Choice>
  </mc:AlternateContent>
  <xr:revisionPtr revIDLastSave="33" documentId="8_{958429F5-6250-4F69-8908-222528C96E56}" xr6:coauthVersionLast="47" xr6:coauthVersionMax="47" xr10:uidLastSave="{69B5D8DD-D471-4AAB-8DC1-8FCEB4DE0D6C}"/>
  <bookViews>
    <workbookView xWindow="28680" yWindow="-120" windowWidth="29040" windowHeight="15720" activeTab="7" xr2:uid="{00000000-000D-0000-FFFF-FFFF00000000}"/>
  </bookViews>
  <sheets>
    <sheet name="READ ME" sheetId="11" r:id="rId1"/>
    <sheet name="Survey" sheetId="7" r:id="rId2"/>
    <sheet name="Choices" sheetId="8" r:id="rId3"/>
    <sheet name="Data" sheetId="1" r:id="rId4"/>
    <sheet name="Inflows_intro" sheetId="4" r:id="rId5"/>
    <sheet name="Inflows_shelter" sheetId="9" r:id="rId6"/>
    <sheet name="Inflows_needs" sheetId="10" r:id="rId7"/>
    <sheet name="Outflows" sheetId="5" r:id="rId8"/>
    <sheet name="Open feedback" sheetId="6" r:id="rId9"/>
  </sheets>
  <definedNames>
    <definedName name="_xlnm._FilterDatabase" localSheetId="1" hidden="1">Survey!$A$1:$J$9</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4" l="1"/>
  <c r="F35" i="4"/>
  <c r="G60" i="5"/>
  <c r="C54" i="5"/>
  <c r="F36" i="5"/>
  <c r="C29" i="5"/>
  <c r="D12" i="5"/>
  <c r="C101" i="10" a="1"/>
  <c r="C101" i="10" s="1"/>
  <c r="D101" i="10" s="1" a="1"/>
  <c r="D101" i="10" s="1"/>
  <c r="C100" i="10" a="1"/>
  <c r="C100" i="10" s="1"/>
  <c r="D100" i="10" s="1" a="1"/>
  <c r="D100" i="10" s="1"/>
  <c r="C99" i="10" a="1"/>
  <c r="C99" i="10" s="1"/>
  <c r="D99" i="10" s="1" a="1"/>
  <c r="D99" i="10" s="1"/>
  <c r="C98" i="10" a="1"/>
  <c r="C98" i="10" s="1"/>
  <c r="D98" i="10" s="1" a="1"/>
  <c r="D98" i="10" s="1"/>
  <c r="C97" i="10" a="1"/>
  <c r="C97" i="10" s="1"/>
  <c r="D97" i="10" s="1" a="1"/>
  <c r="D97" i="10" s="1"/>
  <c r="C96" i="10" a="1"/>
  <c r="C96" i="10" s="1"/>
  <c r="D96" i="10" s="1" a="1"/>
  <c r="D96" i="10" s="1"/>
  <c r="C95" i="10" a="1"/>
  <c r="C95" i="10" s="1"/>
  <c r="D95" i="10" s="1" a="1"/>
  <c r="D95" i="10" s="1"/>
  <c r="C94" i="10" a="1"/>
  <c r="C94" i="10" s="1"/>
  <c r="D94" i="10" s="1" a="1"/>
  <c r="D94" i="10" s="1"/>
  <c r="C93" i="10" a="1"/>
  <c r="C93" i="10" s="1"/>
  <c r="D93" i="10" s="1" a="1"/>
  <c r="D93" i="10" s="1"/>
  <c r="C92" i="10" a="1"/>
  <c r="C92" i="10" s="1"/>
  <c r="D92" i="10" s="1" a="1"/>
  <c r="D92" i="10" s="1"/>
  <c r="C91" i="10" a="1"/>
  <c r="C91" i="10" s="1"/>
  <c r="D91" i="10" s="1" a="1"/>
  <c r="D91" i="10" s="1"/>
  <c r="C90" i="10" a="1"/>
  <c r="C90" i="10" s="1"/>
  <c r="D90" i="10" s="1" a="1"/>
  <c r="D90" i="10" s="1"/>
  <c r="F79" i="10"/>
  <c r="C74" i="10"/>
  <c r="D58" i="10"/>
  <c r="C49" i="10"/>
  <c r="D38" i="10"/>
  <c r="D15" i="10"/>
  <c r="C8" i="10"/>
  <c r="C180" i="9" a="1"/>
  <c r="C180" i="9" s="1"/>
  <c r="D180" i="9" s="1" a="1"/>
  <c r="D180" i="9" s="1"/>
  <c r="E180" i="9" s="1" a="1"/>
  <c r="E180" i="9" s="1"/>
  <c r="C179" i="9" a="1"/>
  <c r="C179" i="9" s="1"/>
  <c r="D179" i="9" s="1" a="1"/>
  <c r="D179" i="9" s="1"/>
  <c r="C178" i="9" a="1"/>
  <c r="C178" i="9" s="1"/>
  <c r="D178" i="9" s="1" a="1"/>
  <c r="D178" i="9" s="1"/>
  <c r="C177" i="9" a="1"/>
  <c r="C177" i="9" s="1"/>
  <c r="C176" i="9" a="1"/>
  <c r="C176" i="9" s="1"/>
  <c r="D176" i="9" s="1" a="1"/>
  <c r="D176" i="9" s="1"/>
  <c r="C175" i="9" a="1"/>
  <c r="C175" i="9" s="1"/>
  <c r="D175" i="9" s="1" a="1"/>
  <c r="D175" i="9" s="1"/>
  <c r="C174" i="9" a="1"/>
  <c r="C174" i="9" s="1"/>
  <c r="D174" i="9" s="1" a="1"/>
  <c r="D174" i="9" s="1"/>
  <c r="E174" i="9" s="1" a="1"/>
  <c r="E174" i="9" s="1"/>
  <c r="C173" i="9" a="1"/>
  <c r="C173" i="9" s="1"/>
  <c r="D173" i="9" s="1" a="1"/>
  <c r="D173" i="9" s="1"/>
  <c r="C172" i="9" a="1"/>
  <c r="C172" i="9" s="1"/>
  <c r="D172" i="9" s="1" a="1"/>
  <c r="D172" i="9" s="1"/>
  <c r="E172" i="9" s="1" a="1"/>
  <c r="E172" i="9" s="1"/>
  <c r="C171" i="9" a="1"/>
  <c r="C171" i="9" s="1"/>
  <c r="D171" i="9" s="1" a="1"/>
  <c r="D171" i="9" s="1"/>
  <c r="C170" i="9" a="1"/>
  <c r="C170" i="9" s="1"/>
  <c r="D170" i="9" s="1" a="1"/>
  <c r="D170" i="9" s="1"/>
  <c r="C169" i="9" a="1"/>
  <c r="C169" i="9" s="1"/>
  <c r="D169" i="9" s="1" a="1"/>
  <c r="D169" i="9" s="1"/>
  <c r="F157" i="9"/>
  <c r="C155" i="9"/>
  <c r="C140" i="9" a="1"/>
  <c r="C140" i="9" s="1"/>
  <c r="D140" i="9" s="1" a="1"/>
  <c r="D140" i="9" s="1"/>
  <c r="C139" i="9" a="1"/>
  <c r="C139" i="9" s="1"/>
  <c r="D139" i="9" s="1" a="1"/>
  <c r="D139" i="9" s="1"/>
  <c r="C138" i="9" a="1"/>
  <c r="C138" i="9" s="1"/>
  <c r="C137" i="9" a="1"/>
  <c r="C137" i="9" s="1"/>
  <c r="D137" i="9" s="1" a="1"/>
  <c r="D137" i="9" s="1"/>
  <c r="C136" i="9" a="1"/>
  <c r="C136" i="9" s="1"/>
  <c r="D136" i="9" s="1" a="1"/>
  <c r="D136" i="9" s="1"/>
  <c r="C135" i="9" a="1"/>
  <c r="C135" i="9" s="1"/>
  <c r="D135" i="9" s="1" a="1"/>
  <c r="D135" i="9" s="1"/>
  <c r="C134" i="9" a="1"/>
  <c r="C134" i="9" s="1"/>
  <c r="D134" i="9" s="1" a="1"/>
  <c r="D134" i="9" s="1"/>
  <c r="C133" i="9" a="1"/>
  <c r="C133" i="9" s="1"/>
  <c r="D133" i="9" s="1" a="1"/>
  <c r="D133" i="9" s="1"/>
  <c r="C132" i="9" a="1"/>
  <c r="C132" i="9" s="1"/>
  <c r="D132" i="9" s="1" a="1"/>
  <c r="D132" i="9" s="1"/>
  <c r="C131" i="9" a="1"/>
  <c r="C131" i="9" s="1"/>
  <c r="D131" i="9" s="1" a="1"/>
  <c r="D131" i="9" s="1"/>
  <c r="C130" i="9" a="1"/>
  <c r="C130" i="9" s="1"/>
  <c r="D130" i="9" s="1" a="1"/>
  <c r="D130" i="9" s="1"/>
  <c r="C129" i="9" a="1"/>
  <c r="C129" i="9" s="1"/>
  <c r="D129" i="9" s="1" a="1"/>
  <c r="D129" i="9" s="1"/>
  <c r="I118" i="9"/>
  <c r="E111" i="9"/>
  <c r="D96" i="9"/>
  <c r="C88" i="9"/>
  <c r="C79" i="9" a="1"/>
  <c r="C79" i="9" s="1"/>
  <c r="D79" i="9" s="1" a="1"/>
  <c r="D79" i="9" s="1"/>
  <c r="C78" i="9" a="1"/>
  <c r="C78" i="9" s="1"/>
  <c r="D78" i="9" s="1" a="1"/>
  <c r="D78" i="9" s="1"/>
  <c r="C77" i="9" a="1"/>
  <c r="C77" i="9" s="1"/>
  <c r="D77" i="9" s="1" a="1"/>
  <c r="D77" i="9" s="1"/>
  <c r="C76" i="9" a="1"/>
  <c r="C76" i="9" s="1"/>
  <c r="D76" i="9" s="1" a="1"/>
  <c r="D76" i="9" s="1"/>
  <c r="C75" i="9" a="1"/>
  <c r="C75" i="9" s="1"/>
  <c r="D75" i="9" s="1" a="1"/>
  <c r="D75" i="9" s="1"/>
  <c r="C74" i="9" a="1"/>
  <c r="C74" i="9" s="1"/>
  <c r="D74" i="9" s="1" a="1"/>
  <c r="D74" i="9" s="1"/>
  <c r="C73" i="9" a="1"/>
  <c r="C73" i="9" s="1"/>
  <c r="D73" i="9" s="1" a="1"/>
  <c r="D73" i="9" s="1"/>
  <c r="C72" i="9" a="1"/>
  <c r="C72" i="9" s="1"/>
  <c r="D72" i="9" s="1" a="1"/>
  <c r="D72" i="9" s="1"/>
  <c r="C71" i="9" a="1"/>
  <c r="C71" i="9" s="1"/>
  <c r="D71" i="9" s="1" a="1"/>
  <c r="D71" i="9" s="1"/>
  <c r="C70" i="9" a="1"/>
  <c r="C70" i="9" s="1"/>
  <c r="D70" i="9" s="1" a="1"/>
  <c r="D70" i="9" s="1"/>
  <c r="C69" i="9" a="1"/>
  <c r="C69" i="9" s="1"/>
  <c r="C68" i="9" a="1"/>
  <c r="C68" i="9" s="1"/>
  <c r="D68" i="9" s="1" a="1"/>
  <c r="D68" i="9" s="1"/>
  <c r="E55" i="9"/>
  <c r="C48" i="9"/>
  <c r="C39" i="9" a="1"/>
  <c r="C39" i="9" s="1"/>
  <c r="D39" i="9" s="1" a="1"/>
  <c r="D39" i="9" s="1"/>
  <c r="C38" i="9" a="1"/>
  <c r="C38" i="9" s="1"/>
  <c r="D38" i="9" s="1" a="1"/>
  <c r="D38" i="9" s="1"/>
  <c r="C37" i="9" a="1"/>
  <c r="C37" i="9" s="1"/>
  <c r="D37" i="9" s="1" a="1"/>
  <c r="D37" i="9" s="1"/>
  <c r="C36" i="9" a="1"/>
  <c r="C36" i="9" s="1"/>
  <c r="D36" i="9" s="1" a="1"/>
  <c r="D36" i="9" s="1"/>
  <c r="C35" i="9" a="1"/>
  <c r="C35" i="9" s="1"/>
  <c r="D35" i="9" s="1" a="1"/>
  <c r="D35" i="9" s="1"/>
  <c r="C34" i="9" a="1"/>
  <c r="C34" i="9" s="1"/>
  <c r="D34" i="9" s="1" a="1"/>
  <c r="D34" i="9" s="1"/>
  <c r="C33" i="9" a="1"/>
  <c r="C33" i="9" s="1"/>
  <c r="D33" i="9" s="1" a="1"/>
  <c r="D33" i="9" s="1"/>
  <c r="C32" i="9" a="1"/>
  <c r="C32" i="9" s="1"/>
  <c r="D32" i="9" s="1" a="1"/>
  <c r="D32" i="9" s="1"/>
  <c r="C31" i="9" a="1"/>
  <c r="C31" i="9" s="1"/>
  <c r="D31" i="9" s="1" a="1"/>
  <c r="D31" i="9" s="1"/>
  <c r="C30" i="9" a="1"/>
  <c r="C30" i="9" s="1"/>
  <c r="D30" i="9" s="1" a="1"/>
  <c r="D30" i="9" s="1"/>
  <c r="C29" i="9" a="1"/>
  <c r="C29" i="9" s="1"/>
  <c r="D29" i="9" s="1" a="1"/>
  <c r="D29" i="9" s="1"/>
  <c r="C28" i="9" a="1"/>
  <c r="C28" i="9" s="1"/>
  <c r="D28" i="9" s="1" a="1"/>
  <c r="D28" i="9" s="1"/>
  <c r="D8" i="9"/>
  <c r="D9" i="9"/>
  <c r="D10" i="9"/>
  <c r="D11" i="9"/>
  <c r="D12" i="9"/>
  <c r="D13" i="9"/>
  <c r="D14" i="9"/>
  <c r="D15" i="9"/>
  <c r="D16" i="9"/>
  <c r="D17" i="9"/>
  <c r="D18" i="9"/>
  <c r="D19" i="9"/>
  <c r="C9" i="9"/>
  <c r="C10" i="9"/>
  <c r="C11" i="9"/>
  <c r="C12" i="9"/>
  <c r="C13" i="9"/>
  <c r="C14" i="9"/>
  <c r="C15" i="9"/>
  <c r="C16" i="9"/>
  <c r="C17" i="9"/>
  <c r="C18" i="9"/>
  <c r="C19" i="9"/>
  <c r="C8" i="9"/>
  <c r="C81" i="4" a="1"/>
  <c r="C81" i="4" s="1"/>
  <c r="D81" i="4" s="1" a="1"/>
  <c r="D81" i="4" s="1"/>
  <c r="C80" i="4" a="1"/>
  <c r="C80" i="4" s="1"/>
  <c r="D80" i="4" s="1" a="1"/>
  <c r="D80" i="4" s="1"/>
  <c r="C79" i="4" a="1"/>
  <c r="C79" i="4" s="1"/>
  <c r="D79" i="4" s="1" a="1"/>
  <c r="D79" i="4" s="1"/>
  <c r="C78" i="4" a="1"/>
  <c r="C78" i="4" s="1"/>
  <c r="C77" i="4" a="1"/>
  <c r="C77" i="4" s="1"/>
  <c r="D77" i="4" s="1" a="1"/>
  <c r="D77" i="4" s="1"/>
  <c r="C76" i="4" a="1"/>
  <c r="C76" i="4" s="1"/>
  <c r="D76" i="4" s="1" a="1"/>
  <c r="D76" i="4" s="1"/>
  <c r="C75" i="4" a="1"/>
  <c r="C75" i="4" s="1"/>
  <c r="D75" i="4" s="1" a="1"/>
  <c r="D75" i="4" s="1"/>
  <c r="C74" i="4" a="1"/>
  <c r="C74" i="4" s="1"/>
  <c r="D74" i="4" s="1" a="1"/>
  <c r="D74" i="4" s="1"/>
  <c r="C73" i="4" a="1"/>
  <c r="C73" i="4" s="1"/>
  <c r="D73" i="4" s="1" a="1"/>
  <c r="D73" i="4" s="1"/>
  <c r="C72" i="4" a="1"/>
  <c r="C72" i="4" s="1"/>
  <c r="D72" i="4" s="1" a="1"/>
  <c r="D72" i="4" s="1"/>
  <c r="C71" i="4" a="1"/>
  <c r="C71" i="4" s="1"/>
  <c r="D71" i="4" s="1" a="1"/>
  <c r="D71" i="4" s="1"/>
  <c r="C70" i="4" a="1"/>
  <c r="C70" i="4" s="1"/>
  <c r="D70" i="4" s="1" a="1"/>
  <c r="D70" i="4" s="1"/>
  <c r="H53" i="4"/>
  <c r="H54" i="4"/>
  <c r="C53" i="4"/>
  <c r="D34" i="4"/>
  <c r="C34" i="4"/>
  <c r="C10" i="4"/>
  <c r="H81" i="10"/>
  <c r="G81" i="10"/>
  <c r="F81" i="10"/>
  <c r="E81" i="10"/>
  <c r="D81" i="10"/>
  <c r="C81" i="10"/>
  <c r="H80" i="10"/>
  <c r="G80" i="10"/>
  <c r="F80" i="10"/>
  <c r="E80" i="10"/>
  <c r="D80" i="10"/>
  <c r="C80" i="10"/>
  <c r="H79" i="10"/>
  <c r="G79" i="10"/>
  <c r="E79" i="10"/>
  <c r="D79" i="10"/>
  <c r="C79" i="10"/>
  <c r="H78" i="10"/>
  <c r="G78" i="10"/>
  <c r="F78" i="10"/>
  <c r="E78" i="10"/>
  <c r="D78" i="10"/>
  <c r="C78" i="10"/>
  <c r="H77" i="10"/>
  <c r="G77" i="10"/>
  <c r="F77" i="10"/>
  <c r="E77" i="10"/>
  <c r="D77" i="10"/>
  <c r="C77" i="10"/>
  <c r="H76" i="10"/>
  <c r="G76" i="10"/>
  <c r="F76" i="10"/>
  <c r="E76" i="10"/>
  <c r="D76" i="10"/>
  <c r="C76" i="10"/>
  <c r="H75" i="10"/>
  <c r="G75" i="10"/>
  <c r="F75" i="10"/>
  <c r="E75" i="10"/>
  <c r="D75" i="10"/>
  <c r="C75" i="10"/>
  <c r="H74" i="10"/>
  <c r="G74" i="10"/>
  <c r="F74" i="10"/>
  <c r="E74" i="10"/>
  <c r="D74" i="10"/>
  <c r="H73" i="10"/>
  <c r="G73" i="10"/>
  <c r="F73" i="10"/>
  <c r="E73" i="10"/>
  <c r="D73" i="10"/>
  <c r="C73" i="10"/>
  <c r="H72" i="10"/>
  <c r="G72" i="10"/>
  <c r="F72" i="10"/>
  <c r="E72" i="10"/>
  <c r="D72" i="10"/>
  <c r="C72" i="10"/>
  <c r="H71" i="10"/>
  <c r="G71" i="10"/>
  <c r="F71" i="10"/>
  <c r="E71" i="10"/>
  <c r="D71" i="10"/>
  <c r="C71" i="10"/>
  <c r="H70" i="10"/>
  <c r="G70" i="10"/>
  <c r="F70" i="10"/>
  <c r="E70" i="10"/>
  <c r="D70" i="10"/>
  <c r="C70" i="10"/>
  <c r="D60" i="10"/>
  <c r="C60" i="10"/>
  <c r="D59" i="10"/>
  <c r="C59" i="10"/>
  <c r="C58" i="10"/>
  <c r="D57" i="10"/>
  <c r="C57" i="10"/>
  <c r="D56" i="10"/>
  <c r="C56" i="10"/>
  <c r="D55" i="10"/>
  <c r="C55" i="10"/>
  <c r="D54" i="10"/>
  <c r="C54" i="10"/>
  <c r="D53" i="10"/>
  <c r="C53" i="10"/>
  <c r="D52" i="10"/>
  <c r="C52" i="10"/>
  <c r="D51" i="10"/>
  <c r="C51" i="10"/>
  <c r="D50" i="10"/>
  <c r="C50" i="10"/>
  <c r="D49" i="10"/>
  <c r="H40" i="10"/>
  <c r="G40" i="10"/>
  <c r="F40" i="10"/>
  <c r="E40" i="10"/>
  <c r="D40" i="10"/>
  <c r="C40" i="10"/>
  <c r="H39" i="10"/>
  <c r="G39" i="10"/>
  <c r="F39" i="10"/>
  <c r="E39" i="10"/>
  <c r="D39" i="10"/>
  <c r="C39" i="10"/>
  <c r="H38" i="10"/>
  <c r="G38" i="10"/>
  <c r="F38" i="10"/>
  <c r="E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G31" i="10"/>
  <c r="F31" i="10"/>
  <c r="E31" i="10"/>
  <c r="D31" i="10"/>
  <c r="C31" i="10"/>
  <c r="H30" i="10"/>
  <c r="G30" i="10"/>
  <c r="F30" i="10"/>
  <c r="E30" i="10"/>
  <c r="D30" i="10"/>
  <c r="C30" i="10"/>
  <c r="H29" i="10"/>
  <c r="G29" i="10"/>
  <c r="F29" i="10"/>
  <c r="E29" i="10"/>
  <c r="D29" i="10"/>
  <c r="C29" i="10"/>
  <c r="D19" i="10"/>
  <c r="C19" i="10"/>
  <c r="D18" i="10"/>
  <c r="C18" i="10"/>
  <c r="D17" i="10"/>
  <c r="C17" i="10"/>
  <c r="D16" i="10"/>
  <c r="C16" i="10"/>
  <c r="C15" i="10"/>
  <c r="D14" i="10"/>
  <c r="C14" i="10"/>
  <c r="D13" i="10"/>
  <c r="C13" i="10"/>
  <c r="D12" i="10"/>
  <c r="C12" i="10"/>
  <c r="D11" i="10"/>
  <c r="C11" i="10"/>
  <c r="D10" i="10"/>
  <c r="C10" i="10"/>
  <c r="D9" i="10"/>
  <c r="C9" i="10"/>
  <c r="D8" i="10"/>
  <c r="F160" i="9"/>
  <c r="E160" i="9"/>
  <c r="D160" i="9"/>
  <c r="C160" i="9"/>
  <c r="F159" i="9"/>
  <c r="E159" i="9"/>
  <c r="D159" i="9"/>
  <c r="C159" i="9"/>
  <c r="F158" i="9"/>
  <c r="E158" i="9"/>
  <c r="D158" i="9"/>
  <c r="C158" i="9"/>
  <c r="E157" i="9"/>
  <c r="D157" i="9"/>
  <c r="C157" i="9"/>
  <c r="F156" i="9"/>
  <c r="E156" i="9"/>
  <c r="D156" i="9"/>
  <c r="C156" i="9"/>
  <c r="F155" i="9"/>
  <c r="E155" i="9"/>
  <c r="D155" i="9"/>
  <c r="F154" i="9"/>
  <c r="E154" i="9"/>
  <c r="D154" i="9"/>
  <c r="C154" i="9"/>
  <c r="F153" i="9"/>
  <c r="E153" i="9"/>
  <c r="D153" i="9"/>
  <c r="C153" i="9"/>
  <c r="F152" i="9"/>
  <c r="E152" i="9"/>
  <c r="D152" i="9"/>
  <c r="C152" i="9"/>
  <c r="F151" i="9"/>
  <c r="E151" i="9"/>
  <c r="D151" i="9"/>
  <c r="C151" i="9"/>
  <c r="F150" i="9"/>
  <c r="E150" i="9"/>
  <c r="D150" i="9"/>
  <c r="C150" i="9"/>
  <c r="F149" i="9"/>
  <c r="E149" i="9"/>
  <c r="D149" i="9"/>
  <c r="C149" i="9"/>
  <c r="J120" i="9"/>
  <c r="I120" i="9"/>
  <c r="H120" i="9"/>
  <c r="G120" i="9"/>
  <c r="F120" i="9"/>
  <c r="E120" i="9"/>
  <c r="D120" i="9"/>
  <c r="C120" i="9"/>
  <c r="J119" i="9"/>
  <c r="I119" i="9"/>
  <c r="H119" i="9"/>
  <c r="G119" i="9"/>
  <c r="F119" i="9"/>
  <c r="E119" i="9"/>
  <c r="D119" i="9"/>
  <c r="C119" i="9"/>
  <c r="J118" i="9"/>
  <c r="H118" i="9"/>
  <c r="G118" i="9"/>
  <c r="F118" i="9"/>
  <c r="E118" i="9"/>
  <c r="D118" i="9"/>
  <c r="C118" i="9"/>
  <c r="J117" i="9"/>
  <c r="I117" i="9"/>
  <c r="H117" i="9"/>
  <c r="G117" i="9"/>
  <c r="F117" i="9"/>
  <c r="E117" i="9"/>
  <c r="D117" i="9"/>
  <c r="C117" i="9"/>
  <c r="J116" i="9"/>
  <c r="I116" i="9"/>
  <c r="H116" i="9"/>
  <c r="G116" i="9"/>
  <c r="F116" i="9"/>
  <c r="E116" i="9"/>
  <c r="D116" i="9"/>
  <c r="C116" i="9"/>
  <c r="J115" i="9"/>
  <c r="I115" i="9"/>
  <c r="H115" i="9"/>
  <c r="G115" i="9"/>
  <c r="F115" i="9"/>
  <c r="E115" i="9"/>
  <c r="D115" i="9"/>
  <c r="C115" i="9"/>
  <c r="J114" i="9"/>
  <c r="I114" i="9"/>
  <c r="H114" i="9"/>
  <c r="G114" i="9"/>
  <c r="F114" i="9"/>
  <c r="E114" i="9"/>
  <c r="D114" i="9"/>
  <c r="C114" i="9"/>
  <c r="J113" i="9"/>
  <c r="I113" i="9"/>
  <c r="H113" i="9"/>
  <c r="G113" i="9"/>
  <c r="F113" i="9"/>
  <c r="E113" i="9"/>
  <c r="D113" i="9"/>
  <c r="C113" i="9"/>
  <c r="J112" i="9"/>
  <c r="I112" i="9"/>
  <c r="H112" i="9"/>
  <c r="G112" i="9"/>
  <c r="F112" i="9"/>
  <c r="E112" i="9"/>
  <c r="D112" i="9"/>
  <c r="C112" i="9"/>
  <c r="J111" i="9"/>
  <c r="I111" i="9"/>
  <c r="H111" i="9"/>
  <c r="G111" i="9"/>
  <c r="F111" i="9"/>
  <c r="D111" i="9"/>
  <c r="C111" i="9"/>
  <c r="J110" i="9"/>
  <c r="I110" i="9"/>
  <c r="H110" i="9"/>
  <c r="G110" i="9"/>
  <c r="F110" i="9"/>
  <c r="E110" i="9"/>
  <c r="D110" i="9"/>
  <c r="C110" i="9"/>
  <c r="J109" i="9"/>
  <c r="I109" i="9"/>
  <c r="H109" i="9"/>
  <c r="G109" i="9"/>
  <c r="F109" i="9"/>
  <c r="E109" i="9"/>
  <c r="D109" i="9"/>
  <c r="C109" i="9"/>
  <c r="D99" i="9"/>
  <c r="C99" i="9"/>
  <c r="D98" i="9"/>
  <c r="C98" i="9"/>
  <c r="D97" i="9"/>
  <c r="C97" i="9"/>
  <c r="C96" i="9"/>
  <c r="D95" i="9"/>
  <c r="C95" i="9"/>
  <c r="D94" i="9"/>
  <c r="C94" i="9"/>
  <c r="D93" i="9"/>
  <c r="C93" i="9"/>
  <c r="D92" i="9"/>
  <c r="C92" i="9"/>
  <c r="D91" i="9"/>
  <c r="C91" i="9"/>
  <c r="D90" i="9"/>
  <c r="C90" i="9"/>
  <c r="D89" i="9"/>
  <c r="C89" i="9"/>
  <c r="D88" i="9"/>
  <c r="F59" i="9"/>
  <c r="E59" i="9"/>
  <c r="D59" i="9"/>
  <c r="C59" i="9"/>
  <c r="F58" i="9"/>
  <c r="E58" i="9"/>
  <c r="D58" i="9"/>
  <c r="C58" i="9"/>
  <c r="F57" i="9"/>
  <c r="E57" i="9"/>
  <c r="D57" i="9"/>
  <c r="C57" i="9"/>
  <c r="F56" i="9"/>
  <c r="E56" i="9"/>
  <c r="D56" i="9"/>
  <c r="C56" i="9"/>
  <c r="F55" i="9"/>
  <c r="D55" i="9"/>
  <c r="C55" i="9"/>
  <c r="F54" i="9"/>
  <c r="E54" i="9"/>
  <c r="D54" i="9"/>
  <c r="C54" i="9"/>
  <c r="F53" i="9"/>
  <c r="E53" i="9"/>
  <c r="D53" i="9"/>
  <c r="C53" i="9"/>
  <c r="F52" i="9"/>
  <c r="E52" i="9"/>
  <c r="D52" i="9"/>
  <c r="C52" i="9"/>
  <c r="F51" i="9"/>
  <c r="E51" i="9"/>
  <c r="D51" i="9"/>
  <c r="C51" i="9"/>
  <c r="F50" i="9"/>
  <c r="E50" i="9"/>
  <c r="D50" i="9"/>
  <c r="C50" i="9"/>
  <c r="F49" i="9"/>
  <c r="E49" i="9"/>
  <c r="D49" i="9"/>
  <c r="C49" i="9"/>
  <c r="F48" i="9"/>
  <c r="E48" i="9"/>
  <c r="D48" i="9"/>
  <c r="D50" i="5"/>
  <c r="E50" i="5"/>
  <c r="F50" i="5"/>
  <c r="G50" i="5"/>
  <c r="D51" i="5"/>
  <c r="E51" i="5"/>
  <c r="F51" i="5"/>
  <c r="G51" i="5"/>
  <c r="D52" i="5"/>
  <c r="E52" i="5"/>
  <c r="F52" i="5"/>
  <c r="G52" i="5"/>
  <c r="D53" i="5"/>
  <c r="E53" i="5"/>
  <c r="F53" i="5"/>
  <c r="G53" i="5"/>
  <c r="D54" i="5"/>
  <c r="E54" i="5"/>
  <c r="F54" i="5"/>
  <c r="G54" i="5"/>
  <c r="D55" i="5"/>
  <c r="E55" i="5"/>
  <c r="F55" i="5"/>
  <c r="G55" i="5"/>
  <c r="D56" i="5"/>
  <c r="E56" i="5"/>
  <c r="F56" i="5"/>
  <c r="G56" i="5"/>
  <c r="D57" i="5"/>
  <c r="E57" i="5"/>
  <c r="F57" i="5"/>
  <c r="G57" i="5"/>
  <c r="D58" i="5"/>
  <c r="E58" i="5"/>
  <c r="F58" i="5"/>
  <c r="G58" i="5"/>
  <c r="D59" i="5"/>
  <c r="E59" i="5"/>
  <c r="F59" i="5"/>
  <c r="G59" i="5"/>
  <c r="D60" i="5"/>
  <c r="E60" i="5"/>
  <c r="F60" i="5"/>
  <c r="D61" i="5"/>
  <c r="E61" i="5"/>
  <c r="F61" i="5"/>
  <c r="G61" i="5"/>
  <c r="C51" i="5"/>
  <c r="C52" i="5"/>
  <c r="C53" i="5"/>
  <c r="C55" i="5"/>
  <c r="C56" i="5"/>
  <c r="C57" i="5"/>
  <c r="C58" i="5"/>
  <c r="C59" i="5"/>
  <c r="C60" i="5"/>
  <c r="C61" i="5"/>
  <c r="C50" i="5"/>
  <c r="D29" i="5"/>
  <c r="E29" i="5"/>
  <c r="F29" i="5"/>
  <c r="G29" i="5"/>
  <c r="D30" i="5"/>
  <c r="E30" i="5"/>
  <c r="F30" i="5"/>
  <c r="G30" i="5"/>
  <c r="D31" i="5"/>
  <c r="E31" i="5"/>
  <c r="F31" i="5"/>
  <c r="G31" i="5"/>
  <c r="D32" i="5"/>
  <c r="E32" i="5"/>
  <c r="F32" i="5"/>
  <c r="G32" i="5"/>
  <c r="D33" i="5"/>
  <c r="E33" i="5"/>
  <c r="F33" i="5"/>
  <c r="G33" i="5"/>
  <c r="D34" i="5"/>
  <c r="E34" i="5"/>
  <c r="F34" i="5"/>
  <c r="G34" i="5"/>
  <c r="D35" i="5"/>
  <c r="E35" i="5"/>
  <c r="F35" i="5"/>
  <c r="G35" i="5"/>
  <c r="D36" i="5"/>
  <c r="E36" i="5"/>
  <c r="G36" i="5"/>
  <c r="D37" i="5"/>
  <c r="E37" i="5"/>
  <c r="F37" i="5"/>
  <c r="G37" i="5"/>
  <c r="D38" i="5"/>
  <c r="E38" i="5"/>
  <c r="F38" i="5"/>
  <c r="G38" i="5"/>
  <c r="D39" i="5"/>
  <c r="E39" i="5"/>
  <c r="F39" i="5"/>
  <c r="G39" i="5"/>
  <c r="D40" i="5"/>
  <c r="E40" i="5"/>
  <c r="F40" i="5"/>
  <c r="G40" i="5"/>
  <c r="C30" i="5"/>
  <c r="C31" i="5"/>
  <c r="C32" i="5"/>
  <c r="C33" i="5"/>
  <c r="C34" i="5"/>
  <c r="C35" i="5"/>
  <c r="C36" i="5"/>
  <c r="C37" i="5"/>
  <c r="C38" i="5"/>
  <c r="C39" i="5"/>
  <c r="C40" i="5"/>
  <c r="D8" i="5"/>
  <c r="D9" i="5"/>
  <c r="D10" i="5"/>
  <c r="D11" i="5"/>
  <c r="D13" i="5"/>
  <c r="D14" i="5"/>
  <c r="D15" i="5"/>
  <c r="D16" i="5"/>
  <c r="D17" i="5"/>
  <c r="D18" i="5"/>
  <c r="D19" i="5"/>
  <c r="C9" i="5"/>
  <c r="C10" i="5"/>
  <c r="C11" i="5"/>
  <c r="C12" i="5"/>
  <c r="C13" i="5"/>
  <c r="C14" i="5"/>
  <c r="C15" i="5"/>
  <c r="C16" i="5"/>
  <c r="C17" i="5"/>
  <c r="C18" i="5"/>
  <c r="C19" i="5"/>
  <c r="C8" i="5"/>
  <c r="C50" i="4"/>
  <c r="C51" i="4"/>
  <c r="C52" i="4"/>
  <c r="C54" i="4"/>
  <c r="C55" i="4"/>
  <c r="C56" i="4"/>
  <c r="C57" i="4"/>
  <c r="C58" i="4"/>
  <c r="C59" i="4"/>
  <c r="C60" i="4"/>
  <c r="C61" i="4"/>
  <c r="E50" i="4"/>
  <c r="F50" i="4"/>
  <c r="G50" i="4"/>
  <c r="H50" i="4"/>
  <c r="E51" i="4"/>
  <c r="F51" i="4"/>
  <c r="G51" i="4"/>
  <c r="H51" i="4"/>
  <c r="E52" i="4"/>
  <c r="F52" i="4"/>
  <c r="G52" i="4"/>
  <c r="H52" i="4"/>
  <c r="E53" i="4"/>
  <c r="F53" i="4"/>
  <c r="G53" i="4"/>
  <c r="E54" i="4"/>
  <c r="F54" i="4"/>
  <c r="G54" i="4"/>
  <c r="E55" i="4"/>
  <c r="F55" i="4"/>
  <c r="G55" i="4"/>
  <c r="H55" i="4"/>
  <c r="E56" i="4"/>
  <c r="F56" i="4"/>
  <c r="G56" i="4"/>
  <c r="H56" i="4"/>
  <c r="F57" i="4"/>
  <c r="G57" i="4"/>
  <c r="H57" i="4"/>
  <c r="E58" i="4"/>
  <c r="F58" i="4"/>
  <c r="G58" i="4"/>
  <c r="H58" i="4"/>
  <c r="E59" i="4"/>
  <c r="F59" i="4"/>
  <c r="G59" i="4"/>
  <c r="H59" i="4"/>
  <c r="E60" i="4"/>
  <c r="F60" i="4"/>
  <c r="G60" i="4"/>
  <c r="H60" i="4"/>
  <c r="E61" i="4"/>
  <c r="F61" i="4"/>
  <c r="G61" i="4"/>
  <c r="H61" i="4"/>
  <c r="D50" i="4"/>
  <c r="D51" i="4"/>
  <c r="D52" i="4"/>
  <c r="D53" i="4"/>
  <c r="D54" i="4"/>
  <c r="D55" i="4"/>
  <c r="D57" i="4"/>
  <c r="D58" i="4"/>
  <c r="D59" i="4"/>
  <c r="D60" i="4"/>
  <c r="D61" i="4"/>
  <c r="D56" i="4"/>
  <c r="D29" i="4"/>
  <c r="E29" i="4"/>
  <c r="F29" i="4"/>
  <c r="G29" i="4"/>
  <c r="D30" i="4"/>
  <c r="E30" i="4"/>
  <c r="F30" i="4"/>
  <c r="G30" i="4"/>
  <c r="D31" i="4"/>
  <c r="E31" i="4"/>
  <c r="F31" i="4"/>
  <c r="G31" i="4"/>
  <c r="D32" i="4"/>
  <c r="E32" i="4"/>
  <c r="F32" i="4"/>
  <c r="G32" i="4"/>
  <c r="D33" i="4"/>
  <c r="E33" i="4"/>
  <c r="F33" i="4"/>
  <c r="G33" i="4"/>
  <c r="E34" i="4"/>
  <c r="F34" i="4"/>
  <c r="G34" i="4"/>
  <c r="D35" i="4"/>
  <c r="E35" i="4"/>
  <c r="G35" i="4"/>
  <c r="D36" i="4"/>
  <c r="E36" i="4"/>
  <c r="F36" i="4"/>
  <c r="G36" i="4"/>
  <c r="D37" i="4"/>
  <c r="E37" i="4"/>
  <c r="F37" i="4"/>
  <c r="G37" i="4"/>
  <c r="D38" i="4"/>
  <c r="E38" i="4"/>
  <c r="F38" i="4"/>
  <c r="G38" i="4"/>
  <c r="D39" i="4"/>
  <c r="E39" i="4"/>
  <c r="F39" i="4"/>
  <c r="G39" i="4"/>
  <c r="D40" i="4"/>
  <c r="E40" i="4"/>
  <c r="F40" i="4"/>
  <c r="G40" i="4"/>
  <c r="C30" i="4"/>
  <c r="C31" i="4"/>
  <c r="C32" i="4"/>
  <c r="C33" i="4"/>
  <c r="C35" i="4"/>
  <c r="C36" i="4"/>
  <c r="C37" i="4"/>
  <c r="C38" i="4"/>
  <c r="C39" i="4"/>
  <c r="C40" i="4"/>
  <c r="C29" i="4"/>
  <c r="D19" i="4"/>
  <c r="C19" i="4"/>
  <c r="D18" i="4"/>
  <c r="C18" i="4"/>
  <c r="D17" i="4"/>
  <c r="C17" i="4"/>
  <c r="D16" i="4"/>
  <c r="C16" i="4"/>
  <c r="D15" i="4"/>
  <c r="C15" i="4"/>
  <c r="D14" i="4"/>
  <c r="C14" i="4"/>
  <c r="D13" i="4"/>
  <c r="C13" i="4"/>
  <c r="D12" i="4"/>
  <c r="C12" i="4"/>
  <c r="D11" i="4"/>
  <c r="C11" i="4"/>
  <c r="D10" i="4"/>
  <c r="D9" i="4"/>
  <c r="C9" i="4"/>
  <c r="D8" i="4"/>
  <c r="C8" i="4"/>
  <c r="I38" i="10" l="1"/>
  <c r="E51" i="10"/>
  <c r="E55" i="10"/>
  <c r="H54" i="5"/>
  <c r="C161" i="9"/>
  <c r="I80" i="10"/>
  <c r="I37" i="10"/>
  <c r="E176" i="9" a="1"/>
  <c r="E176" i="9" s="1"/>
  <c r="F176" i="9" s="1" a="1"/>
  <c r="F176" i="9" s="1"/>
  <c r="G176" i="9" s="1" a="1"/>
  <c r="G176" i="9" s="1"/>
  <c r="E178" i="9" a="1"/>
  <c r="E178" i="9" s="1"/>
  <c r="F178" i="9" s="1" a="1"/>
  <c r="F178" i="9" s="1"/>
  <c r="E170" i="9" a="1"/>
  <c r="E170" i="9" s="1"/>
  <c r="F170" i="9" s="1" a="1"/>
  <c r="F170" i="9" s="1"/>
  <c r="I54" i="4"/>
  <c r="H121" i="9"/>
  <c r="D177" i="9" a="1"/>
  <c r="D177" i="9" s="1"/>
  <c r="E177" i="9" s="1" a="1"/>
  <c r="E177" i="9" s="1"/>
  <c r="E18" i="5"/>
  <c r="G151" i="9"/>
  <c r="I53" i="4"/>
  <c r="D78" i="4" a="1"/>
  <c r="D78" i="4" s="1"/>
  <c r="E78" i="4" s="1" a="1"/>
  <c r="E78" i="4" s="1"/>
  <c r="E9" i="5"/>
  <c r="E13" i="5"/>
  <c r="E17" i="5"/>
  <c r="H52" i="5"/>
  <c r="H39" i="5"/>
  <c r="H50" i="5"/>
  <c r="H60" i="5"/>
  <c r="E19" i="5"/>
  <c r="H61" i="5"/>
  <c r="H58" i="5"/>
  <c r="H56" i="5"/>
  <c r="H53" i="5"/>
  <c r="E15" i="5"/>
  <c r="H55" i="5"/>
  <c r="H59" i="5"/>
  <c r="H57" i="5"/>
  <c r="H51" i="5"/>
  <c r="F62" i="5"/>
  <c r="E14" i="5"/>
  <c r="D62" i="5"/>
  <c r="H31" i="5"/>
  <c r="E12" i="5"/>
  <c r="E62" i="5"/>
  <c r="E97" i="10" a="1"/>
  <c r="E97" i="10" s="1"/>
  <c r="F97" i="10" s="1" a="1"/>
  <c r="F97" i="10" s="1"/>
  <c r="E96" i="10" a="1"/>
  <c r="E96" i="10" s="1"/>
  <c r="E95" i="10" a="1"/>
  <c r="E95" i="10" s="1"/>
  <c r="E94" i="10" a="1"/>
  <c r="E94" i="10" s="1"/>
  <c r="E101" i="10" a="1"/>
  <c r="E101" i="10" s="1"/>
  <c r="E93" i="10" a="1"/>
  <c r="E93" i="10" s="1"/>
  <c r="E100" i="10" a="1"/>
  <c r="E100" i="10" s="1"/>
  <c r="E92" i="10" a="1"/>
  <c r="E92" i="10" s="1"/>
  <c r="E99" i="10" a="1"/>
  <c r="E99" i="10" s="1"/>
  <c r="F99" i="10" s="1" a="1"/>
  <c r="F99" i="10" s="1"/>
  <c r="E91" i="10" a="1"/>
  <c r="E91" i="10" s="1"/>
  <c r="E98" i="10" a="1"/>
  <c r="E98" i="10" s="1"/>
  <c r="F98" i="10" s="1" a="1"/>
  <c r="F98" i="10" s="1"/>
  <c r="E90" i="10" a="1"/>
  <c r="E90" i="10" s="1"/>
  <c r="E50" i="10"/>
  <c r="E54" i="10"/>
  <c r="E58" i="10"/>
  <c r="E12" i="10"/>
  <c r="E8" i="10"/>
  <c r="E53" i="10"/>
  <c r="E57" i="10"/>
  <c r="E15" i="10"/>
  <c r="E19" i="10"/>
  <c r="E10" i="10"/>
  <c r="E14" i="10"/>
  <c r="E18" i="10"/>
  <c r="E49" i="10"/>
  <c r="I74" i="10"/>
  <c r="I77" i="10"/>
  <c r="I81" i="10"/>
  <c r="D61" i="10"/>
  <c r="I76" i="10"/>
  <c r="C41" i="10"/>
  <c r="I36" i="10"/>
  <c r="I35" i="10"/>
  <c r="E52" i="10"/>
  <c r="E56" i="10"/>
  <c r="E60" i="10"/>
  <c r="E9" i="10"/>
  <c r="D20" i="10"/>
  <c r="H82" i="10"/>
  <c r="B87" i="10" s="1"/>
  <c r="D41" i="10"/>
  <c r="E16" i="10"/>
  <c r="I79" i="10"/>
  <c r="E17" i="10"/>
  <c r="E41" i="10"/>
  <c r="F41" i="10"/>
  <c r="I71" i="10"/>
  <c r="E13" i="10"/>
  <c r="G41" i="10"/>
  <c r="I73" i="10"/>
  <c r="I75" i="10"/>
  <c r="H41" i="10"/>
  <c r="F180" i="9" a="1"/>
  <c r="F180" i="9" s="1"/>
  <c r="G180" i="9" s="1" a="1"/>
  <c r="G180" i="9" s="1"/>
  <c r="E173" i="9" a="1"/>
  <c r="E173" i="9" s="1"/>
  <c r="F174" i="9" a="1"/>
  <c r="F174" i="9" s="1"/>
  <c r="E171" i="9" a="1"/>
  <c r="E171" i="9" s="1"/>
  <c r="F171" i="9" s="1" a="1"/>
  <c r="F171" i="9" s="1"/>
  <c r="G171" i="9" s="1" a="1"/>
  <c r="G171" i="9" s="1"/>
  <c r="E175" i="9" a="1"/>
  <c r="E175" i="9" s="1"/>
  <c r="E179" i="9" a="1"/>
  <c r="E179" i="9" s="1"/>
  <c r="F179" i="9" s="1" a="1"/>
  <c r="F179" i="9" s="1"/>
  <c r="F172" i="9" a="1"/>
  <c r="F172" i="9" s="1"/>
  <c r="G172" i="9" s="1" a="1"/>
  <c r="G172" i="9" s="1"/>
  <c r="E169" i="9" a="1"/>
  <c r="E169" i="9" s="1"/>
  <c r="E97" i="9"/>
  <c r="K119" i="9"/>
  <c r="D138" i="9" a="1"/>
  <c r="D138" i="9" s="1"/>
  <c r="E138" i="9" s="1" a="1"/>
  <c r="E138" i="9" s="1"/>
  <c r="F138" i="9" s="1" a="1"/>
  <c r="F138" i="9" s="1"/>
  <c r="E134" i="9" a="1"/>
  <c r="E134" i="9" s="1"/>
  <c r="F134" i="9" s="1" a="1"/>
  <c r="F134" i="9" s="1"/>
  <c r="E133" i="9" a="1"/>
  <c r="E133" i="9" s="1"/>
  <c r="E136" i="9" a="1"/>
  <c r="E136" i="9" s="1"/>
  <c r="E135" i="9" a="1"/>
  <c r="E135" i="9" s="1"/>
  <c r="F135" i="9" s="1" a="1"/>
  <c r="F135" i="9" s="1"/>
  <c r="E140" i="9" a="1"/>
  <c r="E140" i="9" s="1"/>
  <c r="E132" i="9" a="1"/>
  <c r="E132" i="9" s="1"/>
  <c r="E139" i="9" a="1"/>
  <c r="E139" i="9" s="1"/>
  <c r="E131" i="9" a="1"/>
  <c r="E131" i="9" s="1"/>
  <c r="F131" i="9" s="1" a="1"/>
  <c r="F131" i="9" s="1"/>
  <c r="G131" i="9" s="1" a="1"/>
  <c r="G131" i="9" s="1"/>
  <c r="E130" i="9" a="1"/>
  <c r="E130" i="9" s="1"/>
  <c r="F130" i="9" s="1" a="1"/>
  <c r="F130" i="9" s="1"/>
  <c r="E137" i="9" a="1"/>
  <c r="E137" i="9" s="1"/>
  <c r="F137" i="9" s="1" a="1"/>
  <c r="F137" i="9" s="1"/>
  <c r="E129" i="9" a="1"/>
  <c r="E129" i="9" s="1"/>
  <c r="G56" i="9"/>
  <c r="E19" i="9"/>
  <c r="G48" i="9"/>
  <c r="D121" i="9"/>
  <c r="E71" i="9" a="1"/>
  <c r="E71" i="9" s="1"/>
  <c r="F71" i="9" s="1" a="1"/>
  <c r="F71" i="9" s="1"/>
  <c r="F161" i="9"/>
  <c r="B166" i="9" s="1"/>
  <c r="D69" i="9" a="1"/>
  <c r="D69" i="9" s="1"/>
  <c r="E76" i="9" a="1"/>
  <c r="E76" i="9" s="1"/>
  <c r="F76" i="9" s="1" a="1"/>
  <c r="F76" i="9" s="1"/>
  <c r="E74" i="9" a="1"/>
  <c r="E74" i="9" s="1"/>
  <c r="E70" i="9" a="1"/>
  <c r="E70" i="9" s="1"/>
  <c r="F70" i="9" s="1" a="1"/>
  <c r="F70" i="9" s="1"/>
  <c r="E73" i="9" a="1"/>
  <c r="E73" i="9" s="1"/>
  <c r="E72" i="9" a="1"/>
  <c r="E72" i="9" s="1"/>
  <c r="E75" i="9" a="1"/>
  <c r="E75" i="9" s="1"/>
  <c r="E79" i="9" a="1"/>
  <c r="E79" i="9" s="1"/>
  <c r="F79" i="9" s="1" a="1"/>
  <c r="F79" i="9" s="1"/>
  <c r="G79" i="9" s="1" a="1"/>
  <c r="G79" i="9" s="1"/>
  <c r="E78" i="9" a="1"/>
  <c r="E78" i="9" s="1"/>
  <c r="F78" i="9" s="1" a="1"/>
  <c r="F78" i="9" s="1"/>
  <c r="E77" i="9" a="1"/>
  <c r="E77" i="9" s="1"/>
  <c r="E68" i="9" a="1"/>
  <c r="E68" i="9" s="1"/>
  <c r="E94" i="9"/>
  <c r="G152" i="9"/>
  <c r="G154" i="9"/>
  <c r="G156" i="9"/>
  <c r="G158" i="9"/>
  <c r="E95" i="9"/>
  <c r="E88" i="9"/>
  <c r="E98" i="9"/>
  <c r="E90" i="9"/>
  <c r="J121" i="9"/>
  <c r="B126" i="9" s="1"/>
  <c r="E96" i="9"/>
  <c r="D100" i="9"/>
  <c r="B145" i="9" s="1"/>
  <c r="G50" i="9"/>
  <c r="G58" i="9"/>
  <c r="E89" i="9"/>
  <c r="E93" i="9"/>
  <c r="G155" i="9"/>
  <c r="E36" i="9" a="1"/>
  <c r="E36" i="9" s="1"/>
  <c r="E34" i="9" a="1"/>
  <c r="E34" i="9" s="1"/>
  <c r="E33" i="9" a="1"/>
  <c r="E33" i="9" s="1"/>
  <c r="E38" i="9" a="1"/>
  <c r="E38" i="9" s="1"/>
  <c r="E32" i="9" a="1"/>
  <c r="E32" i="9" s="1"/>
  <c r="E37" i="9" a="1"/>
  <c r="E37" i="9" s="1"/>
  <c r="E39" i="9" a="1"/>
  <c r="E39" i="9" s="1"/>
  <c r="E35" i="9" a="1"/>
  <c r="E35" i="9" s="1"/>
  <c r="E31" i="9" a="1"/>
  <c r="E31" i="9" s="1"/>
  <c r="E30" i="9" a="1"/>
  <c r="E30" i="9" s="1"/>
  <c r="E29" i="9" a="1"/>
  <c r="E29" i="9" s="1"/>
  <c r="E28" i="9" a="1"/>
  <c r="E28" i="9" s="1"/>
  <c r="F28" i="9" s="1" a="1"/>
  <c r="F28" i="9" s="1"/>
  <c r="G49" i="9"/>
  <c r="G57" i="9"/>
  <c r="E99" i="9"/>
  <c r="G150" i="9"/>
  <c r="G157" i="9"/>
  <c r="G55" i="9"/>
  <c r="G53" i="9"/>
  <c r="K110" i="9"/>
  <c r="K111" i="9"/>
  <c r="K114" i="9"/>
  <c r="K116" i="9"/>
  <c r="K118" i="9"/>
  <c r="K120" i="9"/>
  <c r="D60" i="9"/>
  <c r="E91" i="9"/>
  <c r="G160" i="9"/>
  <c r="I121" i="9"/>
  <c r="E60" i="9"/>
  <c r="E92" i="9"/>
  <c r="F121" i="9"/>
  <c r="E77" i="4" a="1"/>
  <c r="E77" i="4" s="1"/>
  <c r="E76" i="4" a="1"/>
  <c r="E76" i="4" s="1"/>
  <c r="E79" i="4" a="1"/>
  <c r="E79" i="4" s="1"/>
  <c r="E75" i="4" a="1"/>
  <c r="E75" i="4" s="1"/>
  <c r="E71" i="4" a="1"/>
  <c r="E71" i="4" s="1"/>
  <c r="F71" i="4" s="1" a="1"/>
  <c r="F71" i="4" s="1"/>
  <c r="E70" i="4" a="1"/>
  <c r="E70" i="4" s="1"/>
  <c r="E74" i="4" a="1"/>
  <c r="E74" i="4" s="1"/>
  <c r="F74" i="4" s="1" a="1"/>
  <c r="F74" i="4" s="1"/>
  <c r="E81" i="4" a="1"/>
  <c r="E81" i="4" s="1"/>
  <c r="F81" i="4" s="1" a="1"/>
  <c r="F81" i="4" s="1"/>
  <c r="E73" i="4" a="1"/>
  <c r="E73" i="4" s="1"/>
  <c r="F73" i="4" s="1" a="1"/>
  <c r="F73" i="4" s="1"/>
  <c r="E80" i="4" a="1"/>
  <c r="E80" i="4" s="1"/>
  <c r="E72" i="4" a="1"/>
  <c r="E72" i="4" s="1"/>
  <c r="E13" i="9"/>
  <c r="E11" i="4"/>
  <c r="H38" i="4"/>
  <c r="E14" i="9"/>
  <c r="E11" i="9"/>
  <c r="E16" i="9"/>
  <c r="I50" i="4"/>
  <c r="I58" i="4"/>
  <c r="E12" i="9"/>
  <c r="C20" i="10"/>
  <c r="I31" i="10"/>
  <c r="I39" i="10"/>
  <c r="E11" i="10"/>
  <c r="I29" i="10"/>
  <c r="C61" i="10"/>
  <c r="F82" i="10"/>
  <c r="I34" i="10"/>
  <c r="I32" i="10"/>
  <c r="I40" i="10"/>
  <c r="I33" i="10"/>
  <c r="D20" i="9"/>
  <c r="I30" i="10"/>
  <c r="E10" i="9"/>
  <c r="E17" i="9"/>
  <c r="E59" i="10"/>
  <c r="I70" i="10"/>
  <c r="E82" i="10"/>
  <c r="E18" i="9"/>
  <c r="G82" i="10"/>
  <c r="E15" i="9"/>
  <c r="I72" i="10"/>
  <c r="I78" i="10"/>
  <c r="E9" i="9"/>
  <c r="D82" i="10"/>
  <c r="C82" i="10"/>
  <c r="C60" i="9"/>
  <c r="I60" i="4"/>
  <c r="E8" i="9"/>
  <c r="G52" i="9"/>
  <c r="F60" i="9"/>
  <c r="B65" i="9" s="1"/>
  <c r="G54" i="9"/>
  <c r="G59" i="9"/>
  <c r="C20" i="9"/>
  <c r="G51" i="9"/>
  <c r="C100" i="9"/>
  <c r="K109" i="9"/>
  <c r="E121" i="9"/>
  <c r="K112" i="9"/>
  <c r="K113" i="9"/>
  <c r="K115" i="9"/>
  <c r="G121" i="9"/>
  <c r="K117" i="9"/>
  <c r="D161" i="9"/>
  <c r="G159" i="9"/>
  <c r="C121" i="9"/>
  <c r="G149" i="9"/>
  <c r="E161" i="9"/>
  <c r="G153" i="9"/>
  <c r="G62" i="5"/>
  <c r="H35" i="5"/>
  <c r="H30" i="5"/>
  <c r="H38" i="5"/>
  <c r="E10" i="5"/>
  <c r="E11" i="5"/>
  <c r="C62" i="5"/>
  <c r="E16" i="5"/>
  <c r="E41" i="5"/>
  <c r="H34" i="5"/>
  <c r="D20" i="5"/>
  <c r="H33" i="5"/>
  <c r="E8" i="5"/>
  <c r="D41" i="5"/>
  <c r="H29" i="5"/>
  <c r="C41" i="5"/>
  <c r="H37" i="5"/>
  <c r="H40" i="5"/>
  <c r="F41" i="5"/>
  <c r="C20" i="5"/>
  <c r="B25" i="5" s="1"/>
  <c r="G41" i="5"/>
  <c r="H32" i="5"/>
  <c r="H36" i="5"/>
  <c r="I52" i="4"/>
  <c r="I56" i="4"/>
  <c r="I55" i="4"/>
  <c r="I59" i="4"/>
  <c r="I51" i="4"/>
  <c r="I61" i="4"/>
  <c r="I57" i="4"/>
  <c r="F62" i="4"/>
  <c r="E19" i="4"/>
  <c r="E62" i="4"/>
  <c r="F41" i="4"/>
  <c r="H40" i="4"/>
  <c r="D62" i="4"/>
  <c r="G62" i="4"/>
  <c r="H62" i="4"/>
  <c r="C62" i="4"/>
  <c r="H33" i="4"/>
  <c r="H30" i="4"/>
  <c r="H31" i="4"/>
  <c r="E41" i="4"/>
  <c r="G41" i="4"/>
  <c r="H35" i="4"/>
  <c r="H39" i="4"/>
  <c r="H36" i="4"/>
  <c r="H34" i="4"/>
  <c r="H37" i="4"/>
  <c r="H32" i="4"/>
  <c r="C41" i="4"/>
  <c r="D41" i="4"/>
  <c r="H29" i="4"/>
  <c r="E8" i="4"/>
  <c r="E12" i="4"/>
  <c r="E16" i="4"/>
  <c r="D20" i="4"/>
  <c r="E14" i="4"/>
  <c r="E10" i="4"/>
  <c r="E15" i="4"/>
  <c r="E18" i="4"/>
  <c r="E9" i="4"/>
  <c r="E13" i="4"/>
  <c r="E17" i="4"/>
  <c r="C20" i="4"/>
  <c r="I41" i="10" l="1"/>
  <c r="G170" i="9" a="1"/>
  <c r="G170" i="9" s="1"/>
  <c r="H170" i="9" s="1" a="1"/>
  <c r="H170" i="9" s="1"/>
  <c r="B25" i="4"/>
  <c r="B46" i="4" s="1"/>
  <c r="B4" i="9"/>
  <c r="B84" i="9" s="1"/>
  <c r="B4" i="10"/>
  <c r="B45" i="10" s="1"/>
  <c r="B25" i="10"/>
  <c r="E20" i="10"/>
  <c r="B66" i="10"/>
  <c r="E61" i="10"/>
  <c r="I82" i="10"/>
  <c r="H62" i="5"/>
  <c r="H41" i="5"/>
  <c r="E20" i="5"/>
  <c r="F94" i="10" a="1"/>
  <c r="F94" i="10" s="1"/>
  <c r="G94" i="10" s="1" a="1"/>
  <c r="G94" i="10" s="1"/>
  <c r="F90" i="10" a="1"/>
  <c r="F90" i="10" s="1"/>
  <c r="F91" i="10" a="1"/>
  <c r="F91" i="10" s="1"/>
  <c r="F100" i="10" a="1"/>
  <c r="F100" i="10" s="1"/>
  <c r="F96" i="10" a="1"/>
  <c r="F96" i="10" s="1"/>
  <c r="F92" i="10" a="1"/>
  <c r="F92" i="10" s="1"/>
  <c r="G98" i="10" a="1"/>
  <c r="G98" i="10" s="1"/>
  <c r="G99" i="10" a="1"/>
  <c r="G99" i="10" s="1"/>
  <c r="F101" i="10" a="1"/>
  <c r="F101" i="10" s="1"/>
  <c r="G101" i="10" s="1" a="1"/>
  <c r="G101" i="10" s="1"/>
  <c r="H101" i="10" s="1" a="1"/>
  <c r="H101" i="10" s="1"/>
  <c r="F95" i="10" a="1"/>
  <c r="F95" i="10" s="1"/>
  <c r="F93" i="10" a="1"/>
  <c r="F93" i="10" s="1"/>
  <c r="G97" i="10" a="1"/>
  <c r="G97" i="10" s="1"/>
  <c r="G174" i="9" a="1"/>
  <c r="G174" i="9" s="1"/>
  <c r="H176" i="9" a="1"/>
  <c r="H176" i="9" s="1"/>
  <c r="I176" i="9" s="1" a="1"/>
  <c r="I176" i="9" s="1"/>
  <c r="H171" i="9" a="1"/>
  <c r="H171" i="9" s="1"/>
  <c r="F177" i="9" a="1"/>
  <c r="F177" i="9" s="1"/>
  <c r="F169" i="9" a="1"/>
  <c r="F169" i="9" s="1"/>
  <c r="F175" i="9" a="1"/>
  <c r="F175" i="9" s="1"/>
  <c r="H172" i="9" a="1"/>
  <c r="H172" i="9" s="1"/>
  <c r="I172" i="9" s="1" a="1"/>
  <c r="I172" i="9" s="1"/>
  <c r="G179" i="9" a="1"/>
  <c r="G179" i="9" s="1"/>
  <c r="H179" i="9" s="1" a="1"/>
  <c r="H179" i="9" s="1"/>
  <c r="F173" i="9" a="1"/>
  <c r="F173" i="9" s="1"/>
  <c r="H180" i="9" a="1"/>
  <c r="H180" i="9" s="1"/>
  <c r="G178" i="9" a="1"/>
  <c r="G178" i="9" s="1"/>
  <c r="G135" i="9" a="1"/>
  <c r="G135" i="9" s="1"/>
  <c r="H135" i="9" s="1" a="1"/>
  <c r="H135" i="9" s="1"/>
  <c r="G161" i="9"/>
  <c r="E100" i="9"/>
  <c r="G137" i="9" a="1"/>
  <c r="G137" i="9" s="1"/>
  <c r="H137" i="9" s="1" a="1"/>
  <c r="H137" i="9" s="1"/>
  <c r="I137" i="9" s="1" a="1"/>
  <c r="I137" i="9" s="1"/>
  <c r="J137" i="9" s="1" a="1"/>
  <c r="J137" i="9" s="1"/>
  <c r="G138" i="9" a="1"/>
  <c r="G138" i="9" s="1"/>
  <c r="H138" i="9" s="1" a="1"/>
  <c r="H138" i="9" s="1"/>
  <c r="F129" i="9" a="1"/>
  <c r="F129" i="9" s="1"/>
  <c r="G129" i="9" s="1" a="1"/>
  <c r="G129" i="9" s="1"/>
  <c r="F133" i="9" a="1"/>
  <c r="F133" i="9" s="1"/>
  <c r="H131" i="9" a="1"/>
  <c r="H131" i="9" s="1"/>
  <c r="I131" i="9" s="1" a="1"/>
  <c r="I131" i="9" s="1"/>
  <c r="F139" i="9" a="1"/>
  <c r="F139" i="9" s="1"/>
  <c r="F136" i="9" a="1"/>
  <c r="F136" i="9" s="1"/>
  <c r="G134" i="9" a="1"/>
  <c r="G134" i="9" s="1"/>
  <c r="G130" i="9" a="1"/>
  <c r="G130" i="9" s="1"/>
  <c r="F140" i="9" a="1"/>
  <c r="F140" i="9" s="1"/>
  <c r="F132" i="9" a="1"/>
  <c r="F132" i="9" s="1"/>
  <c r="K121" i="9"/>
  <c r="G71" i="9" a="1"/>
  <c r="G71" i="9" s="1"/>
  <c r="H71" i="9" s="1" a="1"/>
  <c r="H71" i="9" s="1"/>
  <c r="G60" i="9"/>
  <c r="E69" i="9" a="1"/>
  <c r="E69" i="9" s="1"/>
  <c r="F74" i="9" a="1"/>
  <c r="F74" i="9" s="1"/>
  <c r="G70" i="9" a="1"/>
  <c r="G70" i="9" s="1"/>
  <c r="H70" i="9" s="1" a="1"/>
  <c r="H70" i="9" s="1"/>
  <c r="F77" i="9" a="1"/>
  <c r="F77" i="9" s="1"/>
  <c r="F75" i="9" a="1"/>
  <c r="F75" i="9" s="1"/>
  <c r="G75" i="9" s="1" a="1"/>
  <c r="G75" i="9" s="1"/>
  <c r="H79" i="9" a="1"/>
  <c r="H79" i="9" s="1"/>
  <c r="F72" i="9" a="1"/>
  <c r="F72" i="9" s="1"/>
  <c r="G76" i="9" a="1"/>
  <c r="G76" i="9" s="1"/>
  <c r="G78" i="9" a="1"/>
  <c r="G78" i="9" s="1"/>
  <c r="F68" i="9" a="1"/>
  <c r="F68" i="9" s="1"/>
  <c r="F73" i="9" a="1"/>
  <c r="F73" i="9" s="1"/>
  <c r="G73" i="9" s="1" a="1"/>
  <c r="G73" i="9" s="1"/>
  <c r="E20" i="9"/>
  <c r="B25" i="9"/>
  <c r="B44" i="9" s="1"/>
  <c r="F35" i="9" a="1"/>
  <c r="F35" i="9" s="1"/>
  <c r="G35" i="9" s="1" a="1"/>
  <c r="G35" i="9" s="1"/>
  <c r="F30" i="9" a="1"/>
  <c r="F30" i="9" s="1"/>
  <c r="G30" i="9" s="1" a="1"/>
  <c r="G30" i="9" s="1"/>
  <c r="F33" i="9" a="1"/>
  <c r="F33" i="9" s="1"/>
  <c r="F36" i="9" a="1"/>
  <c r="F36" i="9" s="1"/>
  <c r="F39" i="9" a="1"/>
  <c r="F39" i="9" s="1"/>
  <c r="F32" i="9" a="1"/>
  <c r="F32" i="9" s="1"/>
  <c r="G28" i="9" a="1"/>
  <c r="G28" i="9" s="1"/>
  <c r="F29" i="9" a="1"/>
  <c r="F29" i="9" s="1"/>
  <c r="F31" i="9" a="1"/>
  <c r="F31" i="9" s="1"/>
  <c r="F38" i="9" a="1"/>
  <c r="F38" i="9" s="1"/>
  <c r="F34" i="9" a="1"/>
  <c r="F34" i="9" s="1"/>
  <c r="F37" i="9" a="1"/>
  <c r="F37" i="9" s="1"/>
  <c r="F80" i="4" a="1"/>
  <c r="F80" i="4" s="1"/>
  <c r="G73" i="4" a="1"/>
  <c r="G73" i="4" s="1"/>
  <c r="H73" i="4" s="1" a="1"/>
  <c r="H73" i="4" s="1"/>
  <c r="F70" i="4" a="1"/>
  <c r="F70" i="4" s="1"/>
  <c r="F72" i="4" a="1"/>
  <c r="F72" i="4" s="1"/>
  <c r="F78" i="4" a="1"/>
  <c r="F78" i="4" s="1"/>
  <c r="G74" i="4" a="1"/>
  <c r="G74" i="4" s="1"/>
  <c r="G71" i="4" a="1"/>
  <c r="G71" i="4" s="1"/>
  <c r="F75" i="4" a="1"/>
  <c r="F75" i="4" s="1"/>
  <c r="F76" i="4" a="1"/>
  <c r="F76" i="4" s="1"/>
  <c r="F77" i="4" a="1"/>
  <c r="F77" i="4" s="1"/>
  <c r="G77" i="4" s="1" a="1"/>
  <c r="G77" i="4" s="1"/>
  <c r="F79" i="4" a="1"/>
  <c r="F79" i="4" s="1"/>
  <c r="G81" i="4" a="1"/>
  <c r="G81" i="4" s="1"/>
  <c r="B67" i="4"/>
  <c r="I62" i="4"/>
  <c r="H41" i="4"/>
  <c r="B105" i="9"/>
  <c r="B46" i="5"/>
  <c r="E20" i="4"/>
  <c r="I170" i="9" l="1" a="1"/>
  <c r="I170" i="9" s="1"/>
  <c r="J170" i="9" s="1" a="1"/>
  <c r="J170" i="9" s="1"/>
  <c r="K170" i="9" s="1" a="1"/>
  <c r="K170" i="9" s="1"/>
  <c r="I135" i="9" a="1"/>
  <c r="I135" i="9" s="1"/>
  <c r="J135" i="9" s="1" a="1"/>
  <c r="J135" i="9" s="1"/>
  <c r="G91" i="10" a="1"/>
  <c r="G91" i="10" s="1"/>
  <c r="H98" i="10" a="1"/>
  <c r="H98" i="10" s="1"/>
  <c r="G93" i="10" a="1"/>
  <c r="G93" i="10" s="1"/>
  <c r="H93" i="10" s="1" a="1"/>
  <c r="H93" i="10" s="1"/>
  <c r="H97" i="10" a="1"/>
  <c r="H97" i="10" s="1"/>
  <c r="I101" i="10" a="1"/>
  <c r="I101" i="10" s="1"/>
  <c r="H94" i="10" a="1"/>
  <c r="H94" i="10" s="1"/>
  <c r="I94" i="10" s="1" a="1"/>
  <c r="I94" i="10" s="1"/>
  <c r="G90" i="10" a="1"/>
  <c r="G90" i="10" s="1"/>
  <c r="H90" i="10" s="1" a="1"/>
  <c r="H90" i="10" s="1"/>
  <c r="G96" i="10" a="1"/>
  <c r="G96" i="10" s="1"/>
  <c r="G95" i="10" a="1"/>
  <c r="G95" i="10" s="1"/>
  <c r="H95" i="10" s="1" a="1"/>
  <c r="H95" i="10" s="1"/>
  <c r="G92" i="10" a="1"/>
  <c r="G92" i="10" s="1"/>
  <c r="H92" i="10" s="1" a="1"/>
  <c r="H92" i="10" s="1"/>
  <c r="I92" i="10" s="1" a="1"/>
  <c r="I92" i="10" s="1"/>
  <c r="G100" i="10" a="1"/>
  <c r="G100" i="10" s="1"/>
  <c r="H99" i="10" a="1"/>
  <c r="H99" i="10" s="1"/>
  <c r="H174" i="9" a="1"/>
  <c r="H174" i="9" s="1"/>
  <c r="I174" i="9" s="1" a="1"/>
  <c r="I174" i="9" s="1"/>
  <c r="I179" i="9" a="1"/>
  <c r="I179" i="9" s="1"/>
  <c r="J179" i="9" s="1" a="1"/>
  <c r="J179" i="9" s="1"/>
  <c r="J172" i="9" a="1"/>
  <c r="J172" i="9" s="1"/>
  <c r="G175" i="9" a="1"/>
  <c r="G175" i="9" s="1"/>
  <c r="I180" i="9" a="1"/>
  <c r="I180" i="9" s="1"/>
  <c r="H178" i="9" a="1"/>
  <c r="H178" i="9" s="1"/>
  <c r="G173" i="9" a="1"/>
  <c r="G173" i="9" s="1"/>
  <c r="G169" i="9" a="1"/>
  <c r="G169" i="9" s="1"/>
  <c r="H169" i="9" s="1" a="1"/>
  <c r="H169" i="9" s="1"/>
  <c r="I169" i="9" s="1" a="1"/>
  <c r="I169" i="9" s="1"/>
  <c r="J176" i="9" a="1"/>
  <c r="J176" i="9" s="1"/>
  <c r="G177" i="9" a="1"/>
  <c r="G177" i="9" s="1"/>
  <c r="I171" i="9" a="1"/>
  <c r="I171" i="9" s="1"/>
  <c r="J171" i="9" s="1" a="1"/>
  <c r="J171" i="9" s="1"/>
  <c r="G133" i="9" a="1"/>
  <c r="G133" i="9" s="1"/>
  <c r="H130" i="9" a="1"/>
  <c r="H130" i="9" s="1"/>
  <c r="G140" i="9" a="1"/>
  <c r="G140" i="9" s="1"/>
  <c r="K137" i="9" a="1"/>
  <c r="K137" i="9" s="1"/>
  <c r="I138" i="9" a="1"/>
  <c r="I138" i="9" s="1"/>
  <c r="H129" i="9" a="1"/>
  <c r="H129" i="9" s="1"/>
  <c r="G132" i="9" a="1"/>
  <c r="G132" i="9" s="1"/>
  <c r="G139" i="9" a="1"/>
  <c r="G139" i="9" s="1"/>
  <c r="H134" i="9" a="1"/>
  <c r="H134" i="9" s="1"/>
  <c r="G136" i="9" a="1"/>
  <c r="G136" i="9" s="1"/>
  <c r="J131" i="9" a="1"/>
  <c r="J131" i="9" s="1"/>
  <c r="I71" i="9" a="1"/>
  <c r="I71" i="9" s="1"/>
  <c r="J71" i="9" s="1" a="1"/>
  <c r="J71" i="9" s="1"/>
  <c r="F69" i="9" a="1"/>
  <c r="F69" i="9" s="1"/>
  <c r="G69" i="9" s="1" a="1"/>
  <c r="G69" i="9" s="1"/>
  <c r="I70" i="9" a="1"/>
  <c r="I70" i="9" s="1"/>
  <c r="G74" i="9" a="1"/>
  <c r="G74" i="9" s="1"/>
  <c r="H73" i="9" a="1"/>
  <c r="H73" i="9" s="1"/>
  <c r="I73" i="9" s="1" a="1"/>
  <c r="I73" i="9" s="1"/>
  <c r="J73" i="9" s="1" a="1"/>
  <c r="J73" i="9" s="1"/>
  <c r="H76" i="9" a="1"/>
  <c r="H76" i="9" s="1"/>
  <c r="I76" i="9" s="1" a="1"/>
  <c r="I76" i="9" s="1"/>
  <c r="J76" i="9" s="1" a="1"/>
  <c r="J76" i="9" s="1"/>
  <c r="H78" i="9" a="1"/>
  <c r="H78" i="9" s="1"/>
  <c r="I78" i="9" s="1" a="1"/>
  <c r="I78" i="9" s="1"/>
  <c r="G77" i="9" a="1"/>
  <c r="G77" i="9" s="1"/>
  <c r="H75" i="9" a="1"/>
  <c r="H75" i="9" s="1"/>
  <c r="I79" i="9" a="1"/>
  <c r="I79" i="9" s="1"/>
  <c r="G72" i="9" a="1"/>
  <c r="G72" i="9" s="1"/>
  <c r="G68" i="9" a="1"/>
  <c r="G68" i="9" s="1"/>
  <c r="G33" i="9" a="1"/>
  <c r="G33" i="9" s="1"/>
  <c r="H33" i="9" s="1" a="1"/>
  <c r="H33" i="9" s="1"/>
  <c r="I33" i="9" s="1" a="1"/>
  <c r="I33" i="9" s="1"/>
  <c r="J33" i="9" s="1" a="1"/>
  <c r="J33" i="9" s="1"/>
  <c r="H30" i="9" a="1"/>
  <c r="H30" i="9" s="1"/>
  <c r="I30" i="9" s="1" a="1"/>
  <c r="I30" i="9" s="1"/>
  <c r="J30" i="9" s="1" a="1"/>
  <c r="J30" i="9" s="1"/>
  <c r="G39" i="9" a="1"/>
  <c r="G39" i="9" s="1"/>
  <c r="G29" i="9" a="1"/>
  <c r="G29" i="9" s="1"/>
  <c r="G34" i="9" a="1"/>
  <c r="G34" i="9" s="1"/>
  <c r="H34" i="9" s="1" a="1"/>
  <c r="H34" i="9" s="1"/>
  <c r="H35" i="9" a="1"/>
  <c r="H35" i="9" s="1"/>
  <c r="I35" i="9" s="1" a="1"/>
  <c r="I35" i="9" s="1"/>
  <c r="H28" i="9" a="1"/>
  <c r="H28" i="9" s="1"/>
  <c r="G36" i="9" a="1"/>
  <c r="G36" i="9" s="1"/>
  <c r="G31" i="9" a="1"/>
  <c r="G31" i="9" s="1"/>
  <c r="G38" i="9" a="1"/>
  <c r="G38" i="9" s="1"/>
  <c r="G37" i="9" a="1"/>
  <c r="G37" i="9" s="1"/>
  <c r="G32" i="9" a="1"/>
  <c r="G32" i="9" s="1"/>
  <c r="G76" i="4" a="1"/>
  <c r="G76" i="4" s="1"/>
  <c r="H76" i="4" s="1" a="1"/>
  <c r="H76" i="4" s="1"/>
  <c r="I76" i="4" s="1" a="1"/>
  <c r="I76" i="4" s="1"/>
  <c r="G70" i="4" a="1"/>
  <c r="G70" i="4" s="1"/>
  <c r="H70" i="4" s="1" a="1"/>
  <c r="H70" i="4" s="1"/>
  <c r="G80" i="4" a="1"/>
  <c r="G80" i="4" s="1"/>
  <c r="H80" i="4" s="1" a="1"/>
  <c r="H80" i="4" s="1"/>
  <c r="H74" i="4" a="1"/>
  <c r="H74" i="4" s="1"/>
  <c r="H81" i="4" a="1"/>
  <c r="H81" i="4" s="1"/>
  <c r="I81" i="4" s="1" a="1"/>
  <c r="I81" i="4" s="1"/>
  <c r="I73" i="4" a="1"/>
  <c r="I73" i="4" s="1"/>
  <c r="G79" i="4" a="1"/>
  <c r="G79" i="4" s="1"/>
  <c r="H79" i="4" s="1" a="1"/>
  <c r="H79" i="4" s="1"/>
  <c r="G75" i="4" a="1"/>
  <c r="G75" i="4" s="1"/>
  <c r="H71" i="4" a="1"/>
  <c r="H71" i="4" s="1"/>
  <c r="I71" i="4" s="1" a="1"/>
  <c r="I71" i="4" s="1"/>
  <c r="H77" i="4" a="1"/>
  <c r="H77" i="4" s="1"/>
  <c r="G78" i="4" a="1"/>
  <c r="G78" i="4" s="1"/>
  <c r="H78" i="4" s="1" a="1"/>
  <c r="H78" i="4" s="1"/>
  <c r="G72" i="4" a="1"/>
  <c r="G72" i="4" s="1"/>
  <c r="K135" i="9" l="1" a="1"/>
  <c r="K135" i="9" s="1"/>
  <c r="L135" i="9" s="1" a="1"/>
  <c r="L135" i="9" s="1"/>
  <c r="H91" i="10" a="1"/>
  <c r="H91" i="10" s="1"/>
  <c r="I91" i="10" s="1" a="1"/>
  <c r="I91" i="10" s="1"/>
  <c r="J91" i="10" s="1" a="1"/>
  <c r="J91" i="10" s="1"/>
  <c r="I99" i="10" a="1"/>
  <c r="I99" i="10" s="1"/>
  <c r="J99" i="10" s="1" a="1"/>
  <c r="J99" i="10" s="1"/>
  <c r="K99" i="10" s="1" a="1"/>
  <c r="K99" i="10" s="1"/>
  <c r="I90" i="10" a="1"/>
  <c r="I90" i="10" s="1"/>
  <c r="J90" i="10" s="1" a="1"/>
  <c r="J90" i="10" s="1"/>
  <c r="J94" i="10" a="1"/>
  <c r="J94" i="10" s="1"/>
  <c r="I98" i="10" a="1"/>
  <c r="I98" i="10" s="1"/>
  <c r="J101" i="10" a="1"/>
  <c r="J101" i="10" s="1"/>
  <c r="I97" i="10" a="1"/>
  <c r="I97" i="10" s="1"/>
  <c r="J97" i="10" s="1" a="1"/>
  <c r="J97" i="10" s="1"/>
  <c r="J92" i="10" a="1"/>
  <c r="J92" i="10" s="1"/>
  <c r="K92" i="10" s="1" a="1"/>
  <c r="K92" i="10" s="1"/>
  <c r="H100" i="10" a="1"/>
  <c r="H100" i="10" s="1"/>
  <c r="I100" i="10" s="1" a="1"/>
  <c r="I100" i="10" s="1"/>
  <c r="H96" i="10" a="1"/>
  <c r="H96" i="10" s="1"/>
  <c r="I93" i="10" a="1"/>
  <c r="I93" i="10" s="1"/>
  <c r="I95" i="10" a="1"/>
  <c r="I95" i="10" s="1"/>
  <c r="J174" i="9" a="1"/>
  <c r="J174" i="9" s="1"/>
  <c r="K174" i="9" s="1" a="1"/>
  <c r="K174" i="9" s="1"/>
  <c r="L170" i="9" a="1"/>
  <c r="L170" i="9" s="1"/>
  <c r="M170" i="9" s="1" a="1"/>
  <c r="M170" i="9" s="1"/>
  <c r="K172" i="9" a="1"/>
  <c r="K172" i="9" s="1"/>
  <c r="H173" i="9" a="1"/>
  <c r="H173" i="9" s="1"/>
  <c r="J180" i="9" a="1"/>
  <c r="J180" i="9" s="1"/>
  <c r="K180" i="9" s="1" a="1"/>
  <c r="K180" i="9" s="1"/>
  <c r="K179" i="9" a="1"/>
  <c r="K179" i="9" s="1"/>
  <c r="K171" i="9" a="1"/>
  <c r="K171" i="9" s="1"/>
  <c r="L171" i="9" s="1" a="1"/>
  <c r="L171" i="9" s="1"/>
  <c r="J169" i="9" a="1"/>
  <c r="J169" i="9" s="1"/>
  <c r="K169" i="9" s="1" a="1"/>
  <c r="K169" i="9" s="1"/>
  <c r="H177" i="9" a="1"/>
  <c r="H177" i="9" s="1"/>
  <c r="K176" i="9" a="1"/>
  <c r="K176" i="9" s="1"/>
  <c r="H175" i="9" a="1"/>
  <c r="H175" i="9" s="1"/>
  <c r="I178" i="9" a="1"/>
  <c r="I178" i="9" s="1"/>
  <c r="L137" i="9" a="1"/>
  <c r="L137" i="9" s="1"/>
  <c r="J138" i="9" a="1"/>
  <c r="J138" i="9" s="1"/>
  <c r="K131" i="9" a="1"/>
  <c r="K131" i="9" s="1"/>
  <c r="L131" i="9" s="1" a="1"/>
  <c r="L131" i="9" s="1"/>
  <c r="I130" i="9" a="1"/>
  <c r="I130" i="9" s="1"/>
  <c r="J130" i="9" s="1" a="1"/>
  <c r="J130" i="9" s="1"/>
  <c r="H139" i="9" a="1"/>
  <c r="H139" i="9" s="1"/>
  <c r="H133" i="9" a="1"/>
  <c r="H133" i="9" s="1"/>
  <c r="I133" i="9" s="1" a="1"/>
  <c r="I133" i="9" s="1"/>
  <c r="H136" i="9" a="1"/>
  <c r="H136" i="9" s="1"/>
  <c r="I136" i="9" s="1" a="1"/>
  <c r="I136" i="9" s="1"/>
  <c r="I134" i="9" a="1"/>
  <c r="I134" i="9" s="1"/>
  <c r="M135" i="9" a="1"/>
  <c r="M135" i="9" s="1"/>
  <c r="N135" i="9" s="1" a="1"/>
  <c r="N135" i="9" s="1"/>
  <c r="O135" i="9" s="1" a="1"/>
  <c r="O135" i="9" s="1"/>
  <c r="P135" i="9" s="1" a="1"/>
  <c r="P135" i="9" s="1"/>
  <c r="H140" i="9" a="1"/>
  <c r="H140" i="9" s="1"/>
  <c r="H132" i="9" a="1"/>
  <c r="H132" i="9" s="1"/>
  <c r="I129" i="9" a="1"/>
  <c r="I129" i="9" s="1"/>
  <c r="J129" i="9" s="1" a="1"/>
  <c r="J129" i="9" s="1"/>
  <c r="K71" i="9" a="1"/>
  <c r="K71" i="9" s="1"/>
  <c r="L71" i="9" s="1" a="1"/>
  <c r="L71" i="9" s="1"/>
  <c r="H69" i="9" a="1"/>
  <c r="H69" i="9" s="1"/>
  <c r="J78" i="9" a="1"/>
  <c r="J78" i="9" s="1"/>
  <c r="K73" i="9" a="1"/>
  <c r="K73" i="9" s="1"/>
  <c r="I75" i="9" a="1"/>
  <c r="I75" i="9" s="1"/>
  <c r="J70" i="9" a="1"/>
  <c r="J70" i="9" s="1"/>
  <c r="H77" i="9" a="1"/>
  <c r="H77" i="9" s="1"/>
  <c r="I77" i="9" s="1" a="1"/>
  <c r="I77" i="9" s="1"/>
  <c r="J79" i="9" a="1"/>
  <c r="J79" i="9" s="1"/>
  <c r="K79" i="9" s="1" a="1"/>
  <c r="K79" i="9" s="1"/>
  <c r="H72" i="9" a="1"/>
  <c r="H72" i="9" s="1"/>
  <c r="I72" i="9" s="1" a="1"/>
  <c r="I72" i="9" s="1"/>
  <c r="J72" i="9" s="1" a="1"/>
  <c r="J72" i="9" s="1"/>
  <c r="H68" i="9" a="1"/>
  <c r="H68" i="9" s="1"/>
  <c r="I68" i="9" s="1" a="1"/>
  <c r="I68" i="9" s="1"/>
  <c r="H74" i="9" a="1"/>
  <c r="H74" i="9" s="1"/>
  <c r="K76" i="9" a="1"/>
  <c r="K76" i="9" s="1"/>
  <c r="K33" i="9" a="1"/>
  <c r="K33" i="9" s="1"/>
  <c r="L33" i="9" s="1" a="1"/>
  <c r="L33" i="9" s="1"/>
  <c r="M33" i="9" s="1" a="1"/>
  <c r="M33" i="9" s="1"/>
  <c r="I34" i="9" a="1"/>
  <c r="I34" i="9" s="1"/>
  <c r="J34" i="9" s="1" a="1"/>
  <c r="J34" i="9" s="1"/>
  <c r="K30" i="9" a="1"/>
  <c r="K30" i="9" s="1"/>
  <c r="H29" i="9" a="1"/>
  <c r="H29" i="9" s="1"/>
  <c r="H32" i="9" a="1"/>
  <c r="H32" i="9" s="1"/>
  <c r="I32" i="9" s="1" a="1"/>
  <c r="I32" i="9" s="1"/>
  <c r="H37" i="9" a="1"/>
  <c r="H37" i="9" s="1"/>
  <c r="J35" i="9" a="1"/>
  <c r="J35" i="9" s="1"/>
  <c r="K35" i="9" s="1" a="1"/>
  <c r="K35" i="9" s="1"/>
  <c r="H39" i="9" a="1"/>
  <c r="H39" i="9" s="1"/>
  <c r="I39" i="9" s="1" a="1"/>
  <c r="I39" i="9" s="1"/>
  <c r="H38" i="9" a="1"/>
  <c r="H38" i="9" s="1"/>
  <c r="I38" i="9" s="1" a="1"/>
  <c r="I38" i="9" s="1"/>
  <c r="J38" i="9" s="1" a="1"/>
  <c r="J38" i="9" s="1"/>
  <c r="I28" i="9" a="1"/>
  <c r="I28" i="9" s="1"/>
  <c r="H31" i="9" a="1"/>
  <c r="H31" i="9" s="1"/>
  <c r="H36" i="9" a="1"/>
  <c r="H36" i="9" s="1"/>
  <c r="I36" i="9" s="1" a="1"/>
  <c r="I36" i="9" s="1"/>
  <c r="J81" i="4" a="1"/>
  <c r="J81" i="4" s="1"/>
  <c r="K81" i="4" s="1" a="1"/>
  <c r="K81" i="4" s="1"/>
  <c r="L81" i="4" s="1" a="1"/>
  <c r="L81" i="4" s="1"/>
  <c r="M81" i="4" s="1" a="1"/>
  <c r="M81" i="4" s="1"/>
  <c r="J76" i="4" a="1"/>
  <c r="J76" i="4" s="1"/>
  <c r="K76" i="4" s="1" a="1"/>
  <c r="K76" i="4" s="1"/>
  <c r="I74" i="4" a="1"/>
  <c r="I74" i="4" s="1"/>
  <c r="J74" i="4" s="1" a="1"/>
  <c r="J74" i="4" s="1"/>
  <c r="J73" i="4" a="1"/>
  <c r="J73" i="4" s="1"/>
  <c r="K73" i="4" a="1"/>
  <c r="K73" i="4" s="1"/>
  <c r="L73" i="4" s="1" a="1"/>
  <c r="L73" i="4" s="1"/>
  <c r="I80" i="4" a="1"/>
  <c r="I80" i="4" s="1"/>
  <c r="J71" i="4" a="1"/>
  <c r="J71" i="4" s="1"/>
  <c r="K71" i="4" s="1" a="1"/>
  <c r="K71" i="4" s="1"/>
  <c r="H75" i="4" a="1"/>
  <c r="H75" i="4" s="1"/>
  <c r="I75" i="4" s="1" a="1"/>
  <c r="I75" i="4" s="1"/>
  <c r="I79" i="4" a="1"/>
  <c r="I79" i="4" s="1"/>
  <c r="I77" i="4" a="1"/>
  <c r="I77" i="4" s="1"/>
  <c r="J77" i="4" s="1" a="1"/>
  <c r="J77" i="4" s="1"/>
  <c r="I78" i="4" a="1"/>
  <c r="I78" i="4" s="1"/>
  <c r="J78" i="4" s="1" a="1"/>
  <c r="J78" i="4" s="1"/>
  <c r="K78" i="4" s="1" a="1"/>
  <c r="K78" i="4" s="1"/>
  <c r="H72" i="4" a="1"/>
  <c r="H72" i="4" s="1"/>
  <c r="I70" i="4" a="1"/>
  <c r="I70" i="4" s="1"/>
  <c r="L169" i="9" l="1" a="1"/>
  <c r="L169" i="9" s="1"/>
  <c r="M169" i="9" s="1" a="1"/>
  <c r="M169" i="9" s="1"/>
  <c r="L92" i="10" a="1"/>
  <c r="L92" i="10" s="1"/>
  <c r="M92" i="10" s="1" a="1"/>
  <c r="M92" i="10" s="1"/>
  <c r="L99" i="10" a="1"/>
  <c r="L99" i="10" s="1"/>
  <c r="M99" i="10" s="1" a="1"/>
  <c r="M99" i="10" s="1"/>
  <c r="J100" i="10" a="1"/>
  <c r="J100" i="10" s="1"/>
  <c r="K90" i="10" a="1"/>
  <c r="K90" i="10" s="1"/>
  <c r="K97" i="10" a="1"/>
  <c r="K97" i="10" s="1"/>
  <c r="L97" i="10" s="1" a="1"/>
  <c r="L97" i="10" s="1"/>
  <c r="J95" i="10" a="1"/>
  <c r="J95" i="10" s="1"/>
  <c r="K95" i="10" s="1" a="1"/>
  <c r="K95" i="10" s="1"/>
  <c r="J98" i="10" a="1"/>
  <c r="J98" i="10" s="1"/>
  <c r="I96" i="10" a="1"/>
  <c r="I96" i="10" s="1"/>
  <c r="J96" i="10" s="1" a="1"/>
  <c r="J96" i="10" s="1"/>
  <c r="K91" i="10" a="1"/>
  <c r="K91" i="10" s="1"/>
  <c r="J93" i="10" a="1"/>
  <c r="J93" i="10" s="1"/>
  <c r="K94" i="10" a="1"/>
  <c r="K94" i="10" s="1"/>
  <c r="L94" i="10" s="1" a="1"/>
  <c r="L94" i="10" s="1"/>
  <c r="K101" i="10" a="1"/>
  <c r="K101" i="10" s="1"/>
  <c r="L174" i="9" a="1"/>
  <c r="L174" i="9" s="1"/>
  <c r="M174" i="9" s="1" a="1"/>
  <c r="M174" i="9" s="1"/>
  <c r="M171" i="9" a="1"/>
  <c r="M171" i="9" s="1"/>
  <c r="N171" i="9" s="1" a="1"/>
  <c r="N171" i="9" s="1"/>
  <c r="O171" i="9" s="1" a="1"/>
  <c r="O171" i="9" s="1"/>
  <c r="P171" i="9" s="1" a="1"/>
  <c r="P171" i="9" s="1"/>
  <c r="Q171" i="9" s="1" a="1"/>
  <c r="Q171" i="9" s="1"/>
  <c r="L180" i="9" a="1"/>
  <c r="L180" i="9" s="1"/>
  <c r="M180" i="9" s="1" a="1"/>
  <c r="M180" i="9" s="1"/>
  <c r="L176" i="9" a="1"/>
  <c r="L176" i="9" s="1"/>
  <c r="L179" i="9" a="1"/>
  <c r="L179" i="9" s="1"/>
  <c r="N170" i="9" a="1"/>
  <c r="N170" i="9" s="1"/>
  <c r="O170" i="9" s="1" a="1"/>
  <c r="O170" i="9" s="1"/>
  <c r="P170" i="9" s="1" a="1"/>
  <c r="P170" i="9" s="1"/>
  <c r="Q170" i="9" s="1" a="1"/>
  <c r="Q170" i="9" s="1"/>
  <c r="I173" i="9" a="1"/>
  <c r="I173" i="9" s="1"/>
  <c r="J173" i="9" s="1" a="1"/>
  <c r="J173" i="9" s="1"/>
  <c r="I175" i="9" a="1"/>
  <c r="I175" i="9" s="1"/>
  <c r="I177" i="9" a="1"/>
  <c r="I177" i="9" s="1"/>
  <c r="J177" i="9" s="1" a="1"/>
  <c r="J177" i="9" s="1"/>
  <c r="K177" i="9" s="1" a="1"/>
  <c r="K177" i="9" s="1"/>
  <c r="J178" i="9" a="1"/>
  <c r="J178" i="9" s="1"/>
  <c r="L172" i="9" a="1"/>
  <c r="L172" i="9" s="1"/>
  <c r="M172" i="9" s="1" a="1"/>
  <c r="M172" i="9" s="1"/>
  <c r="J136" i="9" a="1"/>
  <c r="J136" i="9" s="1"/>
  <c r="K136" i="9" s="1" a="1"/>
  <c r="K136" i="9" s="1"/>
  <c r="L136" i="9" s="1" a="1"/>
  <c r="L136" i="9" s="1"/>
  <c r="M136" i="9" s="1" a="1"/>
  <c r="M136" i="9" s="1"/>
  <c r="N136" i="9" s="1" a="1"/>
  <c r="N136" i="9" s="1"/>
  <c r="O136" i="9" s="1" a="1"/>
  <c r="O136" i="9" s="1"/>
  <c r="M131" i="9" a="1"/>
  <c r="M131" i="9" s="1"/>
  <c r="N131" i="9" s="1" a="1"/>
  <c r="N131" i="9" s="1"/>
  <c r="O131" i="9" s="1" a="1"/>
  <c r="O131" i="9" s="1"/>
  <c r="P131" i="9" s="1" a="1"/>
  <c r="P131" i="9" s="1"/>
  <c r="Q131" i="9" s="1" a="1"/>
  <c r="Q131" i="9" s="1"/>
  <c r="K129" i="9" a="1"/>
  <c r="K129" i="9" s="1"/>
  <c r="L129" i="9" s="1" a="1"/>
  <c r="L129" i="9" s="1"/>
  <c r="M129" i="9" s="1" a="1"/>
  <c r="M129" i="9" s="1"/>
  <c r="I132" i="9" a="1"/>
  <c r="I132" i="9" s="1"/>
  <c r="J132" i="9" s="1" a="1"/>
  <c r="J132" i="9" s="1"/>
  <c r="K132" i="9" s="1" a="1"/>
  <c r="K132" i="9" s="1"/>
  <c r="Q135" i="9" a="1"/>
  <c r="Q135" i="9" s="1"/>
  <c r="K130" i="9" a="1"/>
  <c r="K130" i="9" s="1"/>
  <c r="L130" i="9" s="1" a="1"/>
  <c r="L130" i="9" s="1"/>
  <c r="M137" i="9" a="1"/>
  <c r="M137" i="9" s="1"/>
  <c r="N137" i="9" s="1" a="1"/>
  <c r="N137" i="9" s="1"/>
  <c r="O137" i="9" s="1" a="1"/>
  <c r="O137" i="9" s="1"/>
  <c r="J134" i="9" a="1"/>
  <c r="J134" i="9" s="1"/>
  <c r="K134" i="9" s="1" a="1"/>
  <c r="K134" i="9" s="1"/>
  <c r="I140" i="9" a="1"/>
  <c r="I140" i="9" s="1"/>
  <c r="J140" i="9" s="1" a="1"/>
  <c r="J140" i="9" s="1"/>
  <c r="J133" i="9" a="1"/>
  <c r="J133" i="9" s="1"/>
  <c r="K133" i="9" s="1" a="1"/>
  <c r="K133" i="9" s="1"/>
  <c r="K138" i="9" a="1"/>
  <c r="K138" i="9" s="1"/>
  <c r="L138" i="9" s="1" a="1"/>
  <c r="L138" i="9" s="1"/>
  <c r="M138" i="9" s="1" a="1"/>
  <c r="M138" i="9" s="1"/>
  <c r="I139" i="9" a="1"/>
  <c r="I139" i="9" s="1"/>
  <c r="J139" i="9" s="1" a="1"/>
  <c r="J139" i="9" s="1"/>
  <c r="K139" i="9" s="1" a="1"/>
  <c r="K139" i="9" s="1"/>
  <c r="L139" i="9" s="1" a="1"/>
  <c r="L139" i="9" s="1"/>
  <c r="M139" i="9" s="1" a="1"/>
  <c r="M139" i="9" s="1"/>
  <c r="N139" i="9" s="1" a="1"/>
  <c r="N139" i="9" s="1"/>
  <c r="O139" i="9" s="1" a="1"/>
  <c r="O139" i="9" s="1"/>
  <c r="P139" i="9" s="1" a="1"/>
  <c r="P139" i="9" s="1"/>
  <c r="Q139" i="9" s="1" a="1"/>
  <c r="Q139" i="9" s="1"/>
  <c r="M71" i="9" a="1"/>
  <c r="M71" i="9" s="1"/>
  <c r="I69" i="9" a="1"/>
  <c r="I69" i="9" s="1"/>
  <c r="L79" i="9" a="1"/>
  <c r="L79" i="9" s="1"/>
  <c r="M79" i="9" s="1" a="1"/>
  <c r="M79" i="9" s="1"/>
  <c r="N79" i="9" s="1" a="1"/>
  <c r="N79" i="9" s="1"/>
  <c r="O79" i="9" s="1" a="1"/>
  <c r="O79" i="9" s="1"/>
  <c r="J75" i="9" a="1"/>
  <c r="J75" i="9" s="1"/>
  <c r="K75" i="9" s="1" a="1"/>
  <c r="K75" i="9" s="1"/>
  <c r="L75" i="9" s="1" a="1"/>
  <c r="L75" i="9" s="1"/>
  <c r="M75" i="9" s="1" a="1"/>
  <c r="M75" i="9" s="1"/>
  <c r="N75" i="9" s="1" a="1"/>
  <c r="N75" i="9" s="1"/>
  <c r="L76" i="9" a="1"/>
  <c r="L76" i="9" s="1"/>
  <c r="M76" i="9" s="1" a="1"/>
  <c r="M76" i="9" s="1"/>
  <c r="I74" i="9" a="1"/>
  <c r="I74" i="9" s="1"/>
  <c r="K72" i="9" a="1"/>
  <c r="K72" i="9" s="1"/>
  <c r="L72" i="9" s="1" a="1"/>
  <c r="L72" i="9" s="1"/>
  <c r="K78" i="9" a="1"/>
  <c r="K78" i="9" s="1"/>
  <c r="L73" i="9" a="1"/>
  <c r="L73" i="9" s="1"/>
  <c r="K70" i="9" a="1"/>
  <c r="K70" i="9" s="1"/>
  <c r="J68" i="9" a="1"/>
  <c r="J68" i="9" s="1"/>
  <c r="K68" i="9" s="1" a="1"/>
  <c r="K68" i="9" s="1"/>
  <c r="J77" i="9" a="1"/>
  <c r="J77" i="9" s="1"/>
  <c r="J32" i="9" a="1"/>
  <c r="J32" i="9" s="1"/>
  <c r="I31" i="9" a="1"/>
  <c r="I31" i="9" s="1"/>
  <c r="J31" i="9" s="1" a="1"/>
  <c r="J31" i="9" s="1"/>
  <c r="K31" i="9" s="1" a="1"/>
  <c r="K31" i="9" s="1"/>
  <c r="N33" i="9" a="1"/>
  <c r="N33" i="9" s="1"/>
  <c r="O33" i="9" s="1" a="1"/>
  <c r="O33" i="9" s="1"/>
  <c r="P33" i="9" s="1" a="1"/>
  <c r="P33" i="9" s="1"/>
  <c r="Q33" i="9" s="1" a="1"/>
  <c r="Q33" i="9" s="1"/>
  <c r="K34" i="9" a="1"/>
  <c r="K34" i="9" s="1"/>
  <c r="K38" i="9" a="1"/>
  <c r="K38" i="9" s="1"/>
  <c r="L30" i="9" a="1"/>
  <c r="L30" i="9" s="1"/>
  <c r="M30" i="9" s="1" a="1"/>
  <c r="M30" i="9" s="1"/>
  <c r="N30" i="9" s="1" a="1"/>
  <c r="N30" i="9" s="1"/>
  <c r="O30" i="9" s="1" a="1"/>
  <c r="O30" i="9" s="1"/>
  <c r="P30" i="9" s="1" a="1"/>
  <c r="P30" i="9" s="1"/>
  <c r="L35" i="9" a="1"/>
  <c r="L35" i="9" s="1"/>
  <c r="M35" i="9" s="1" a="1"/>
  <c r="M35" i="9" s="1"/>
  <c r="N35" i="9" s="1" a="1"/>
  <c r="N35" i="9" s="1"/>
  <c r="I37" i="9" a="1"/>
  <c r="I37" i="9" s="1"/>
  <c r="J36" i="9" a="1"/>
  <c r="J36" i="9" s="1"/>
  <c r="K36" i="9" s="1" a="1"/>
  <c r="K36" i="9" s="1"/>
  <c r="J39" i="9" a="1"/>
  <c r="J39" i="9" s="1"/>
  <c r="K39" i="9" s="1" a="1"/>
  <c r="K39" i="9" s="1"/>
  <c r="L39" i="9" s="1" a="1"/>
  <c r="L39" i="9" s="1"/>
  <c r="J28" i="9" a="1"/>
  <c r="J28" i="9" s="1"/>
  <c r="K28" i="9" s="1" a="1"/>
  <c r="K28" i="9" s="1"/>
  <c r="I29" i="9" a="1"/>
  <c r="I29" i="9" s="1"/>
  <c r="J29" i="9" s="1" a="1"/>
  <c r="J29" i="9" s="1"/>
  <c r="L76" i="4" a="1"/>
  <c r="L76" i="4" s="1"/>
  <c r="M76" i="4" s="1" a="1"/>
  <c r="M76" i="4" s="1"/>
  <c r="N76" i="4" s="1" a="1"/>
  <c r="N76" i="4" s="1"/>
  <c r="O76" i="4" s="1" a="1"/>
  <c r="O76" i="4" s="1"/>
  <c r="P76" i="4" s="1" a="1"/>
  <c r="P76" i="4" s="1"/>
  <c r="Q76" i="4" s="1" a="1"/>
  <c r="Q76" i="4" s="1"/>
  <c r="J75" i="4" a="1"/>
  <c r="J75" i="4" s="1"/>
  <c r="K75" i="4" s="1" a="1"/>
  <c r="K75" i="4" s="1"/>
  <c r="K74" i="4" a="1"/>
  <c r="K74" i="4" s="1"/>
  <c r="I72" i="4" a="1"/>
  <c r="I72" i="4" s="1"/>
  <c r="J72" i="4" s="1" a="1"/>
  <c r="J72" i="4" s="1"/>
  <c r="J70" i="4" a="1"/>
  <c r="J70" i="4" s="1"/>
  <c r="K77" i="4" a="1"/>
  <c r="K77" i="4" s="1"/>
  <c r="L77" i="4" s="1" a="1"/>
  <c r="L77" i="4" s="1"/>
  <c r="M77" i="4" s="1" a="1"/>
  <c r="M77" i="4" s="1"/>
  <c r="N77" i="4" s="1" a="1"/>
  <c r="N77" i="4" s="1"/>
  <c r="O77" i="4" s="1" a="1"/>
  <c r="O77" i="4" s="1"/>
  <c r="P77" i="4" s="1" a="1"/>
  <c r="P77" i="4" s="1"/>
  <c r="Q77" i="4" s="1" a="1"/>
  <c r="Q77" i="4" s="1"/>
  <c r="J79" i="4" a="1"/>
  <c r="J79" i="4" s="1"/>
  <c r="K79" i="4" s="1" a="1"/>
  <c r="K79" i="4" s="1"/>
  <c r="J80" i="4" a="1"/>
  <c r="J80" i="4" s="1"/>
  <c r="N81" i="4" a="1"/>
  <c r="N81" i="4" s="1"/>
  <c r="O81" i="4" s="1" a="1"/>
  <c r="O81" i="4" s="1"/>
  <c r="P81" i="4" s="1" a="1"/>
  <c r="P81" i="4" s="1"/>
  <c r="Q81" i="4" s="1" a="1"/>
  <c r="Q81" i="4" s="1"/>
  <c r="M73" i="4" a="1"/>
  <c r="M73" i="4" s="1"/>
  <c r="N73" i="4" s="1" a="1"/>
  <c r="N73" i="4" s="1"/>
  <c r="O73" i="4" s="1" a="1"/>
  <c r="O73" i="4" s="1"/>
  <c r="P73" i="4" s="1" a="1"/>
  <c r="P73" i="4" s="1"/>
  <c r="Q73" i="4" s="1" a="1"/>
  <c r="Q73" i="4" s="1"/>
  <c r="L78" i="4" a="1"/>
  <c r="L78" i="4" s="1"/>
  <c r="L71" i="4" a="1"/>
  <c r="L71" i="4" s="1"/>
  <c r="L74" i="4" l="1" a="1"/>
  <c r="L74" i="4" s="1"/>
  <c r="M74" i="4" s="1" a="1"/>
  <c r="M74" i="4" s="1"/>
  <c r="L177" i="9" a="1"/>
  <c r="L177" i="9" s="1"/>
  <c r="N92" i="10" a="1"/>
  <c r="N92" i="10" s="1"/>
  <c r="O92" i="10" s="1" a="1"/>
  <c r="O92" i="10" s="1"/>
  <c r="K173" i="9" a="1"/>
  <c r="K173" i="9" s="1"/>
  <c r="N169" i="9" a="1"/>
  <c r="N169" i="9" s="1"/>
  <c r="M97" i="10" a="1"/>
  <c r="M97" i="10" s="1"/>
  <c r="N97" i="10" s="1" a="1"/>
  <c r="N97" i="10" s="1"/>
  <c r="O97" i="10" s="1" a="1"/>
  <c r="O97" i="10" s="1"/>
  <c r="P97" i="10" s="1" a="1"/>
  <c r="P97" i="10" s="1"/>
  <c r="Q97" i="10" s="1" a="1"/>
  <c r="Q97" i="10" s="1"/>
  <c r="M94" i="10" a="1"/>
  <c r="M94" i="10" s="1"/>
  <c r="N94" i="10" s="1" a="1"/>
  <c r="N94" i="10" s="1"/>
  <c r="O94" i="10" s="1" a="1"/>
  <c r="O94" i="10" s="1"/>
  <c r="P94" i="10" s="1" a="1"/>
  <c r="P94" i="10" s="1"/>
  <c r="Q94" i="10" s="1" a="1"/>
  <c r="Q94" i="10" s="1"/>
  <c r="L95" i="10" a="1"/>
  <c r="L95" i="10" s="1"/>
  <c r="M95" i="10" s="1" a="1"/>
  <c r="M95" i="10" s="1"/>
  <c r="N95" i="10" s="1" a="1"/>
  <c r="N95" i="10" s="1"/>
  <c r="O95" i="10" s="1" a="1"/>
  <c r="O95" i="10" s="1"/>
  <c r="P95" i="10" s="1" a="1"/>
  <c r="P95" i="10" s="1"/>
  <c r="Q95" i="10" s="1" a="1"/>
  <c r="Q95" i="10" s="1"/>
  <c r="L101" i="10" a="1"/>
  <c r="L101" i="10" s="1"/>
  <c r="M101" i="10" s="1" a="1"/>
  <c r="M101" i="10" s="1"/>
  <c r="N101" i="10" s="1" a="1"/>
  <c r="N101" i="10" s="1"/>
  <c r="O101" i="10" s="1" a="1"/>
  <c r="O101" i="10" s="1"/>
  <c r="P101" i="10" s="1" a="1"/>
  <c r="P101" i="10" s="1"/>
  <c r="Q101" i="10" s="1" a="1"/>
  <c r="Q101" i="10" s="1"/>
  <c r="K98" i="10" a="1"/>
  <c r="K98" i="10" s="1"/>
  <c r="L98" i="10" s="1" a="1"/>
  <c r="L98" i="10" s="1"/>
  <c r="M98" i="10" s="1" a="1"/>
  <c r="M98" i="10" s="1"/>
  <c r="N98" i="10" s="1" a="1"/>
  <c r="N98" i="10" s="1"/>
  <c r="O98" i="10" s="1" a="1"/>
  <c r="O98" i="10" s="1"/>
  <c r="P98" i="10" s="1" a="1"/>
  <c r="P98" i="10" s="1"/>
  <c r="Q98" i="10" s="1" a="1"/>
  <c r="Q98" i="10" s="1"/>
  <c r="N99" i="10" a="1"/>
  <c r="N99" i="10" s="1"/>
  <c r="O99" i="10" s="1" a="1"/>
  <c r="O99" i="10" s="1"/>
  <c r="P99" i="10" s="1" a="1"/>
  <c r="P99" i="10" s="1"/>
  <c r="Q99" i="10" s="1" a="1"/>
  <c r="Q99" i="10" s="1"/>
  <c r="K96" i="10" a="1"/>
  <c r="K96" i="10" s="1"/>
  <c r="K93" i="10" a="1"/>
  <c r="K93" i="10" s="1"/>
  <c r="L93" i="10" s="1" a="1"/>
  <c r="L93" i="10" s="1"/>
  <c r="M93" i="10" s="1" a="1"/>
  <c r="M93" i="10" s="1"/>
  <c r="N93" i="10" s="1" a="1"/>
  <c r="N93" i="10" s="1"/>
  <c r="O93" i="10" s="1" a="1"/>
  <c r="O93" i="10" s="1"/>
  <c r="P93" i="10" s="1" a="1"/>
  <c r="P93" i="10" s="1"/>
  <c r="Q93" i="10" s="1" a="1"/>
  <c r="Q93" i="10" s="1"/>
  <c r="K100" i="10" a="1"/>
  <c r="K100" i="10" s="1"/>
  <c r="L96" i="10" a="1"/>
  <c r="L96" i="10" s="1"/>
  <c r="M96" i="10" s="1" a="1"/>
  <c r="M96" i="10" s="1"/>
  <c r="N96" i="10" s="1" a="1"/>
  <c r="N96" i="10" s="1"/>
  <c r="L90" i="10" a="1"/>
  <c r="L90" i="10" s="1"/>
  <c r="L91" i="10" a="1"/>
  <c r="L91" i="10" s="1"/>
  <c r="M91" i="10" s="1" a="1"/>
  <c r="M91" i="10" s="1"/>
  <c r="N91" i="10" s="1" a="1"/>
  <c r="N91" i="10" s="1"/>
  <c r="O91" i="10" s="1" a="1"/>
  <c r="O91" i="10" s="1"/>
  <c r="P91" i="10" s="1" a="1"/>
  <c r="P91" i="10" s="1"/>
  <c r="Q91" i="10" s="1" a="1"/>
  <c r="Q91" i="10" s="1"/>
  <c r="N174" i="9" a="1"/>
  <c r="N174" i="9" s="1"/>
  <c r="O174" i="9" s="1" a="1"/>
  <c r="O174" i="9" s="1"/>
  <c r="P174" i="9" s="1" a="1"/>
  <c r="P174" i="9" s="1"/>
  <c r="Q174" i="9" s="1" a="1"/>
  <c r="Q174" i="9" s="1"/>
  <c r="N180" i="9" a="1"/>
  <c r="N180" i="9" s="1"/>
  <c r="O180" i="9" s="1" a="1"/>
  <c r="O180" i="9" s="1"/>
  <c r="P180" i="9" s="1" a="1"/>
  <c r="P180" i="9" s="1"/>
  <c r="Q180" i="9" s="1" a="1"/>
  <c r="Q180" i="9" s="1"/>
  <c r="L173" i="9" a="1"/>
  <c r="L173" i="9" s="1"/>
  <c r="M173" i="9" s="1" a="1"/>
  <c r="M173" i="9" s="1"/>
  <c r="N173" i="9" s="1" a="1"/>
  <c r="N173" i="9" s="1"/>
  <c r="O173" i="9" s="1" a="1"/>
  <c r="O173" i="9" s="1"/>
  <c r="P173" i="9" s="1" a="1"/>
  <c r="P173" i="9" s="1"/>
  <c r="Q173" i="9" s="1" a="1"/>
  <c r="Q173" i="9" s="1"/>
  <c r="M177" i="9" a="1"/>
  <c r="M177" i="9" s="1"/>
  <c r="N177" i="9" s="1" a="1"/>
  <c r="N177" i="9" s="1"/>
  <c r="K178" i="9" a="1"/>
  <c r="K178" i="9" s="1"/>
  <c r="L178" i="9" s="1" a="1"/>
  <c r="L178" i="9" s="1"/>
  <c r="M178" i="9" s="1" a="1"/>
  <c r="M178" i="9" s="1"/>
  <c r="M176" i="9" a="1"/>
  <c r="M176" i="9" s="1"/>
  <c r="N176" i="9" s="1" a="1"/>
  <c r="N176" i="9" s="1"/>
  <c r="J175" i="9" a="1"/>
  <c r="J175" i="9" s="1"/>
  <c r="K175" i="9" s="1" a="1"/>
  <c r="K175" i="9" s="1"/>
  <c r="L175" i="9" s="1" a="1"/>
  <c r="L175" i="9" s="1"/>
  <c r="M175" i="9" s="1" a="1"/>
  <c r="M175" i="9" s="1"/>
  <c r="N172" i="9" a="1"/>
  <c r="N172" i="9" s="1"/>
  <c r="O172" i="9" s="1" a="1"/>
  <c r="O172" i="9" s="1"/>
  <c r="P172" i="9" s="1" a="1"/>
  <c r="P172" i="9" s="1"/>
  <c r="Q172" i="9" s="1" a="1"/>
  <c r="Q172" i="9" s="1"/>
  <c r="M179" i="9" a="1"/>
  <c r="M179" i="9" s="1"/>
  <c r="N179" i="9" s="1" a="1"/>
  <c r="N179" i="9" s="1"/>
  <c r="O179" i="9" s="1" a="1"/>
  <c r="O179" i="9" s="1"/>
  <c r="K140" i="9" a="1"/>
  <c r="K140" i="9" s="1"/>
  <c r="L140" i="9" s="1" a="1"/>
  <c r="L140" i="9" s="1"/>
  <c r="M140" i="9" s="1" a="1"/>
  <c r="M140" i="9" s="1"/>
  <c r="N140" i="9" s="1" a="1"/>
  <c r="N140" i="9" s="1"/>
  <c r="O140" i="9" s="1" a="1"/>
  <c r="O140" i="9" s="1"/>
  <c r="P140" i="9" s="1" a="1"/>
  <c r="P140" i="9" s="1"/>
  <c r="Q140" i="9" s="1" a="1"/>
  <c r="Q140" i="9" s="1"/>
  <c r="L134" i="9" a="1"/>
  <c r="L134" i="9" s="1"/>
  <c r="M134" i="9" s="1" a="1"/>
  <c r="M134" i="9" s="1"/>
  <c r="N129" i="9" a="1"/>
  <c r="N129" i="9" s="1"/>
  <c r="O129" i="9" s="1" a="1"/>
  <c r="O129" i="9" s="1"/>
  <c r="P129" i="9" s="1" a="1"/>
  <c r="P129" i="9" s="1"/>
  <c r="Q129" i="9" s="1" a="1"/>
  <c r="Q129" i="9" s="1"/>
  <c r="N138" i="9" a="1"/>
  <c r="N138" i="9" s="1"/>
  <c r="O138" i="9" s="1" a="1"/>
  <c r="O138" i="9" s="1"/>
  <c r="P138" i="9" s="1" a="1"/>
  <c r="P138" i="9" s="1"/>
  <c r="Q138" i="9" s="1" a="1"/>
  <c r="Q138" i="9" s="1"/>
  <c r="L133" i="9" a="1"/>
  <c r="L133" i="9" s="1"/>
  <c r="P137" i="9" a="1"/>
  <c r="P137" i="9" s="1"/>
  <c r="Q137" i="9" s="1" a="1"/>
  <c r="Q137" i="9" s="1"/>
  <c r="L132" i="9" a="1"/>
  <c r="L132" i="9" s="1"/>
  <c r="M132" i="9" s="1" a="1"/>
  <c r="M132" i="9" s="1"/>
  <c r="N132" i="9" s="1" a="1"/>
  <c r="N132" i="9" s="1"/>
  <c r="O132" i="9" s="1" a="1"/>
  <c r="O132" i="9" s="1"/>
  <c r="P132" i="9" s="1" a="1"/>
  <c r="P132" i="9" s="1"/>
  <c r="Q132" i="9" s="1" a="1"/>
  <c r="Q132" i="9" s="1"/>
  <c r="M130" i="9" a="1"/>
  <c r="M130" i="9" s="1"/>
  <c r="N130" i="9" s="1" a="1"/>
  <c r="N130" i="9" s="1"/>
  <c r="O130" i="9" s="1" a="1"/>
  <c r="O130" i="9" s="1"/>
  <c r="P130" i="9" s="1" a="1"/>
  <c r="P130" i="9" s="1"/>
  <c r="Q130" i="9" s="1" a="1"/>
  <c r="Q130" i="9" s="1"/>
  <c r="P136" i="9" a="1"/>
  <c r="P136" i="9" s="1"/>
  <c r="Q136" i="9" s="1" a="1"/>
  <c r="Q136" i="9" s="1"/>
  <c r="N71" i="9" a="1"/>
  <c r="N71" i="9" s="1"/>
  <c r="O71" i="9" s="1" a="1"/>
  <c r="O71" i="9" s="1"/>
  <c r="P71" i="9" s="1" a="1"/>
  <c r="P71" i="9" s="1"/>
  <c r="Q71" i="9" s="1" a="1"/>
  <c r="Q71" i="9" s="1"/>
  <c r="N76" i="9" a="1"/>
  <c r="N76" i="9" s="1"/>
  <c r="O76" i="9" s="1" a="1"/>
  <c r="O76" i="9" s="1"/>
  <c r="P76" i="9" s="1" a="1"/>
  <c r="P76" i="9" s="1"/>
  <c r="Q76" i="9" s="1" a="1"/>
  <c r="Q76" i="9" s="1"/>
  <c r="J69" i="9" a="1"/>
  <c r="J69" i="9" s="1"/>
  <c r="O75" i="9" a="1"/>
  <c r="O75" i="9" s="1"/>
  <c r="P75" i="9" s="1" a="1"/>
  <c r="P75" i="9" s="1"/>
  <c r="Q75" i="9" s="1" a="1"/>
  <c r="Q75" i="9" s="1"/>
  <c r="L68" i="9" a="1"/>
  <c r="L68" i="9" s="1"/>
  <c r="M68" i="9" s="1" a="1"/>
  <c r="M68" i="9" s="1"/>
  <c r="N68" i="9" s="1" a="1"/>
  <c r="N68" i="9" s="1"/>
  <c r="O68" i="9" s="1" a="1"/>
  <c r="O68" i="9" s="1"/>
  <c r="P68" i="9" s="1" a="1"/>
  <c r="P68" i="9" s="1"/>
  <c r="Q68" i="9" s="1" a="1"/>
  <c r="Q68" i="9" s="1"/>
  <c r="L70" i="9" a="1"/>
  <c r="L70" i="9" s="1"/>
  <c r="M70" i="9" s="1" a="1"/>
  <c r="M70" i="9" s="1"/>
  <c r="N70" i="9" s="1" a="1"/>
  <c r="N70" i="9" s="1"/>
  <c r="O70" i="9" s="1" a="1"/>
  <c r="O70" i="9" s="1"/>
  <c r="P70" i="9" s="1" a="1"/>
  <c r="P70" i="9" s="1"/>
  <c r="Q70" i="9" s="1" a="1"/>
  <c r="Q70" i="9" s="1"/>
  <c r="P79" i="9" a="1"/>
  <c r="P79" i="9" s="1"/>
  <c r="Q79" i="9" s="1" a="1"/>
  <c r="Q79" i="9" s="1"/>
  <c r="K77" i="9" a="1"/>
  <c r="K77" i="9" s="1"/>
  <c r="L77" i="9" s="1" a="1"/>
  <c r="L77" i="9" s="1"/>
  <c r="M77" i="9" s="1" a="1"/>
  <c r="M77" i="9" s="1"/>
  <c r="N77" i="9" s="1" a="1"/>
  <c r="N77" i="9" s="1"/>
  <c r="O77" i="9" s="1" a="1"/>
  <c r="O77" i="9" s="1"/>
  <c r="P77" i="9" s="1" a="1"/>
  <c r="P77" i="9" s="1"/>
  <c r="Q77" i="9" s="1" a="1"/>
  <c r="Q77" i="9" s="1"/>
  <c r="M72" i="9" a="1"/>
  <c r="M72" i="9" s="1"/>
  <c r="J74" i="9" a="1"/>
  <c r="J74" i="9" s="1"/>
  <c r="L78" i="9" a="1"/>
  <c r="L78" i="9" s="1"/>
  <c r="M78" i="9" s="1" a="1"/>
  <c r="M78" i="9" s="1"/>
  <c r="N78" i="9" s="1" a="1"/>
  <c r="N78" i="9" s="1"/>
  <c r="O78" i="9" s="1" a="1"/>
  <c r="O78" i="9" s="1"/>
  <c r="P78" i="9" s="1" a="1"/>
  <c r="P78" i="9" s="1"/>
  <c r="Q78" i="9" s="1" a="1"/>
  <c r="Q78" i="9" s="1"/>
  <c r="M73" i="9" a="1"/>
  <c r="M73" i="9" s="1"/>
  <c r="N73" i="9" s="1" a="1"/>
  <c r="N73" i="9" s="1"/>
  <c r="O73" i="9" s="1" a="1"/>
  <c r="O73" i="9" s="1"/>
  <c r="P73" i="9" s="1" a="1"/>
  <c r="P73" i="9" s="1"/>
  <c r="Q73" i="9" s="1" a="1"/>
  <c r="Q73" i="9" s="1"/>
  <c r="O35" i="9" a="1"/>
  <c r="O35" i="9" s="1"/>
  <c r="P35" i="9" s="1" a="1"/>
  <c r="P35" i="9" s="1"/>
  <c r="Q35" i="9" s="1" a="1"/>
  <c r="Q35" i="9" s="1"/>
  <c r="M39" i="9" a="1"/>
  <c r="M39" i="9" s="1"/>
  <c r="N39" i="9" s="1" a="1"/>
  <c r="N39" i="9" s="1"/>
  <c r="O39" i="9" s="1" a="1"/>
  <c r="O39" i="9" s="1"/>
  <c r="P39" i="9" s="1" a="1"/>
  <c r="P39" i="9" s="1"/>
  <c r="Q39" i="9" s="1" a="1"/>
  <c r="Q39" i="9" s="1"/>
  <c r="L31" i="9" a="1"/>
  <c r="L31" i="9" s="1"/>
  <c r="M31" i="9" s="1" a="1"/>
  <c r="M31" i="9" s="1"/>
  <c r="N31" i="9" s="1" a="1"/>
  <c r="N31" i="9" s="1"/>
  <c r="O31" i="9" s="1" a="1"/>
  <c r="O31" i="9" s="1"/>
  <c r="P31" i="9" s="1" a="1"/>
  <c r="P31" i="9" s="1"/>
  <c r="Q31" i="9" s="1" a="1"/>
  <c r="Q31" i="9" s="1"/>
  <c r="K32" i="9" a="1"/>
  <c r="K32" i="9" s="1"/>
  <c r="L32" i="9" s="1" a="1"/>
  <c r="L32" i="9" s="1"/>
  <c r="M32" i="9" s="1" a="1"/>
  <c r="M32" i="9" s="1"/>
  <c r="N32" i="9" s="1" a="1"/>
  <c r="N32" i="9" s="1"/>
  <c r="O32" i="9" s="1" a="1"/>
  <c r="O32" i="9" s="1"/>
  <c r="P32" i="9" s="1" a="1"/>
  <c r="P32" i="9" s="1"/>
  <c r="Q32" i="9" s="1" a="1"/>
  <c r="Q32" i="9" s="1"/>
  <c r="K29" i="9" a="1"/>
  <c r="K29" i="9" s="1"/>
  <c r="L29" i="9" s="1" a="1"/>
  <c r="L29" i="9" s="1"/>
  <c r="M29" i="9" s="1" a="1"/>
  <c r="M29" i="9" s="1"/>
  <c r="N29" i="9" s="1" a="1"/>
  <c r="N29" i="9" s="1"/>
  <c r="O29" i="9" s="1" a="1"/>
  <c r="O29" i="9" s="1"/>
  <c r="P29" i="9" s="1" a="1"/>
  <c r="P29" i="9" s="1"/>
  <c r="Q29" i="9" s="1" a="1"/>
  <c r="Q29" i="9" s="1"/>
  <c r="L28" i="9" a="1"/>
  <c r="L28" i="9" s="1"/>
  <c r="M28" i="9" s="1" a="1"/>
  <c r="M28" i="9" s="1"/>
  <c r="N28" i="9" s="1" a="1"/>
  <c r="N28" i="9" s="1"/>
  <c r="O28" i="9" s="1" a="1"/>
  <c r="O28" i="9" s="1"/>
  <c r="P28" i="9" s="1" a="1"/>
  <c r="P28" i="9" s="1"/>
  <c r="Q28" i="9" s="1" a="1"/>
  <c r="Q28" i="9" s="1"/>
  <c r="J37" i="9" a="1"/>
  <c r="J37" i="9" s="1"/>
  <c r="L38" i="9" a="1"/>
  <c r="L38" i="9" s="1"/>
  <c r="L36" i="9" a="1"/>
  <c r="L36" i="9" s="1"/>
  <c r="M36" i="9" s="1" a="1"/>
  <c r="M36" i="9" s="1"/>
  <c r="Q30" i="9" a="1"/>
  <c r="Q30" i="9" s="1"/>
  <c r="L34" i="9" a="1"/>
  <c r="L34" i="9" s="1"/>
  <c r="M34" i="9" s="1" a="1"/>
  <c r="M34" i="9" s="1"/>
  <c r="L75" i="4" a="1"/>
  <c r="L75" i="4" s="1"/>
  <c r="M75" i="4" s="1" a="1"/>
  <c r="M75" i="4" s="1"/>
  <c r="N75" i="4" s="1" a="1"/>
  <c r="N75" i="4" s="1"/>
  <c r="O75" i="4" s="1" a="1"/>
  <c r="O75" i="4" s="1"/>
  <c r="P75" i="4" s="1" a="1"/>
  <c r="P75" i="4" s="1"/>
  <c r="Q75" i="4" s="1" a="1"/>
  <c r="Q75" i="4" s="1"/>
  <c r="M78" i="4" a="1"/>
  <c r="M78" i="4" s="1"/>
  <c r="N78" i="4" s="1" a="1"/>
  <c r="N78" i="4" s="1"/>
  <c r="O78" i="4" s="1" a="1"/>
  <c r="O78" i="4" s="1"/>
  <c r="P78" i="4" s="1" a="1"/>
  <c r="P78" i="4" s="1"/>
  <c r="Q78" i="4" s="1" a="1"/>
  <c r="Q78" i="4" s="1"/>
  <c r="K72" i="4" a="1"/>
  <c r="K72" i="4" s="1"/>
  <c r="L72" i="4" s="1" a="1"/>
  <c r="L72" i="4" s="1"/>
  <c r="M72" i="4" s="1" a="1"/>
  <c r="M72" i="4" s="1"/>
  <c r="N72" i="4" s="1" a="1"/>
  <c r="N72" i="4" s="1"/>
  <c r="O72" i="4" s="1" a="1"/>
  <c r="O72" i="4" s="1"/>
  <c r="P72" i="4" s="1" a="1"/>
  <c r="P72" i="4" s="1"/>
  <c r="Q72" i="4" s="1" a="1"/>
  <c r="Q72" i="4" s="1"/>
  <c r="K70" i="4" a="1"/>
  <c r="K70" i="4" s="1"/>
  <c r="L70" i="4" s="1" a="1"/>
  <c r="L70" i="4" s="1"/>
  <c r="L79" i="4" a="1"/>
  <c r="L79" i="4" s="1"/>
  <c r="M79" i="4" s="1" a="1"/>
  <c r="M79" i="4" s="1"/>
  <c r="N79" i="4" s="1" a="1"/>
  <c r="N79" i="4" s="1"/>
  <c r="O79" i="4" s="1" a="1"/>
  <c r="O79" i="4" s="1"/>
  <c r="P79" i="4" s="1" a="1"/>
  <c r="P79" i="4" s="1"/>
  <c r="Q79" i="4" s="1" a="1"/>
  <c r="Q79" i="4" s="1"/>
  <c r="K80" i="4" a="1"/>
  <c r="K80" i="4" s="1"/>
  <c r="M71" i="4" a="1"/>
  <c r="M71" i="4" s="1"/>
  <c r="N71" i="4" s="1" a="1"/>
  <c r="N71" i="4" s="1"/>
  <c r="O71" i="4" s="1" a="1"/>
  <c r="O71" i="4" s="1"/>
  <c r="P71" i="4" s="1" a="1"/>
  <c r="P71" i="4" s="1"/>
  <c r="Q71" i="4" s="1" a="1"/>
  <c r="Q71" i="4" s="1"/>
  <c r="N74" i="4" l="1" a="1"/>
  <c r="N74" i="4" s="1"/>
  <c r="P92" i="10" a="1"/>
  <c r="P92" i="10" s="1"/>
  <c r="Q92" i="10" s="1" a="1"/>
  <c r="Q92" i="10" s="1"/>
  <c r="O96" i="10" a="1"/>
  <c r="O96" i="10" s="1"/>
  <c r="P96" i="10" s="1" a="1"/>
  <c r="P96" i="10" s="1"/>
  <c r="Q96" i="10" s="1" a="1"/>
  <c r="Q96" i="10" s="1"/>
  <c r="O169" i="9" a="1"/>
  <c r="O169" i="9" s="1"/>
  <c r="P169" i="9" s="1" a="1"/>
  <c r="P169" i="9" s="1"/>
  <c r="Q169" i="9" s="1" a="1"/>
  <c r="Q169" i="9" s="1"/>
  <c r="M90" i="10" a="1"/>
  <c r="M90" i="10" s="1"/>
  <c r="N90" i="10" s="1" a="1"/>
  <c r="N90" i="10" s="1"/>
  <c r="O90" i="10" s="1" a="1"/>
  <c r="O90" i="10" s="1"/>
  <c r="P90" i="10" s="1" a="1"/>
  <c r="P90" i="10" s="1"/>
  <c r="Q90" i="10" s="1" a="1"/>
  <c r="Q90" i="10" s="1"/>
  <c r="L100" i="10" a="1"/>
  <c r="L100" i="10" s="1"/>
  <c r="M100" i="10" s="1" a="1"/>
  <c r="M100" i="10" s="1"/>
  <c r="N100" i="10" s="1" a="1"/>
  <c r="N100" i="10" s="1"/>
  <c r="O100" i="10" s="1" a="1"/>
  <c r="O100" i="10" s="1"/>
  <c r="P100" i="10" s="1" a="1"/>
  <c r="P100" i="10" s="1"/>
  <c r="Q100" i="10" s="1" a="1"/>
  <c r="Q100" i="10" s="1"/>
  <c r="O177" i="9" a="1"/>
  <c r="O177" i="9" s="1"/>
  <c r="P177" i="9" s="1" a="1"/>
  <c r="P177" i="9" s="1"/>
  <c r="Q177" i="9" s="1" a="1"/>
  <c r="Q177" i="9" s="1"/>
  <c r="N178" i="9" a="1"/>
  <c r="N178" i="9" s="1"/>
  <c r="O178" i="9" s="1" a="1"/>
  <c r="O178" i="9" s="1"/>
  <c r="P178" i="9" s="1" a="1"/>
  <c r="P178" i="9" s="1"/>
  <c r="Q178" i="9" s="1" a="1"/>
  <c r="Q178" i="9" s="1"/>
  <c r="P179" i="9" a="1"/>
  <c r="P179" i="9" s="1"/>
  <c r="Q179" i="9" s="1" a="1"/>
  <c r="Q179" i="9" s="1"/>
  <c r="O176" i="9" a="1"/>
  <c r="O176" i="9" s="1"/>
  <c r="P176" i="9" s="1" a="1"/>
  <c r="P176" i="9" s="1"/>
  <c r="Q176" i="9" s="1" a="1"/>
  <c r="Q176" i="9" s="1"/>
  <c r="N175" i="9" a="1"/>
  <c r="N175" i="9" s="1"/>
  <c r="O175" i="9" s="1" a="1"/>
  <c r="O175" i="9" s="1"/>
  <c r="P175" i="9" s="1" a="1"/>
  <c r="P175" i="9" s="1"/>
  <c r="Q175" i="9" s="1" a="1"/>
  <c r="Q175" i="9" s="1"/>
  <c r="N134" i="9" a="1"/>
  <c r="N134" i="9" s="1"/>
  <c r="O134" i="9" s="1" a="1"/>
  <c r="O134" i="9" s="1"/>
  <c r="P134" i="9" s="1" a="1"/>
  <c r="P134" i="9" s="1"/>
  <c r="Q134" i="9" s="1" a="1"/>
  <c r="Q134" i="9" s="1"/>
  <c r="M133" i="9" a="1"/>
  <c r="M133" i="9" s="1"/>
  <c r="N133" i="9" s="1" a="1"/>
  <c r="N133" i="9" s="1"/>
  <c r="O133" i="9" s="1" a="1"/>
  <c r="O133" i="9" s="1"/>
  <c r="K69" i="9" a="1"/>
  <c r="K69" i="9" s="1"/>
  <c r="N72" i="9" a="1"/>
  <c r="N72" i="9" s="1"/>
  <c r="O72" i="9" s="1" a="1"/>
  <c r="O72" i="9" s="1"/>
  <c r="P72" i="9" s="1" a="1"/>
  <c r="P72" i="9" s="1"/>
  <c r="K74" i="9" a="1"/>
  <c r="K74" i="9" s="1"/>
  <c r="L74" i="9" s="1" a="1"/>
  <c r="L74" i="9" s="1"/>
  <c r="M74" i="9" s="1" a="1"/>
  <c r="M74" i="9" s="1"/>
  <c r="N74" i="9" s="1" a="1"/>
  <c r="N74" i="9" s="1"/>
  <c r="O74" i="9" s="1" a="1"/>
  <c r="O74" i="9" s="1"/>
  <c r="P74" i="9" s="1" a="1"/>
  <c r="P74" i="9" s="1"/>
  <c r="Q74" i="9" s="1" a="1"/>
  <c r="Q74" i="9" s="1"/>
  <c r="N36" i="9" a="1"/>
  <c r="N36" i="9" s="1"/>
  <c r="O36" i="9" s="1" a="1"/>
  <c r="O36" i="9" s="1"/>
  <c r="P36" i="9" s="1" a="1"/>
  <c r="P36" i="9" s="1"/>
  <c r="Q36" i="9" s="1" a="1"/>
  <c r="Q36" i="9" s="1"/>
  <c r="N34" i="9" a="1"/>
  <c r="N34" i="9" s="1"/>
  <c r="O34" i="9" s="1" a="1"/>
  <c r="O34" i="9" s="1"/>
  <c r="P34" i="9" s="1" a="1"/>
  <c r="P34" i="9" s="1"/>
  <c r="Q34" i="9" s="1" a="1"/>
  <c r="Q34" i="9" s="1"/>
  <c r="M38" i="9" a="1"/>
  <c r="M38" i="9" s="1"/>
  <c r="N38" i="9" s="1" a="1"/>
  <c r="N38" i="9" s="1"/>
  <c r="O38" i="9" s="1" a="1"/>
  <c r="O38" i="9" s="1"/>
  <c r="P38" i="9" s="1" a="1"/>
  <c r="P38" i="9" s="1"/>
  <c r="Q38" i="9" s="1" a="1"/>
  <c r="Q38" i="9" s="1"/>
  <c r="K37" i="9" a="1"/>
  <c r="K37" i="9" s="1"/>
  <c r="L37" i="9" s="1" a="1"/>
  <c r="L37" i="9" s="1"/>
  <c r="M37" i="9" s="1" a="1"/>
  <c r="M37" i="9" s="1"/>
  <c r="N37" i="9" s="1" a="1"/>
  <c r="N37" i="9" s="1"/>
  <c r="O37" i="9" s="1" a="1"/>
  <c r="O37" i="9" s="1"/>
  <c r="P37" i="9" s="1" a="1"/>
  <c r="P37" i="9" s="1"/>
  <c r="Q37" i="9" s="1" a="1"/>
  <c r="Q37" i="9" s="1"/>
  <c r="M70" i="4" a="1"/>
  <c r="M70" i="4" s="1"/>
  <c r="N70" i="4" s="1" a="1"/>
  <c r="N70" i="4" s="1"/>
  <c r="O70" i="4" s="1" a="1"/>
  <c r="O70" i="4" s="1"/>
  <c r="P70" i="4" s="1" a="1"/>
  <c r="P70" i="4" s="1"/>
  <c r="Q70" i="4" s="1" a="1"/>
  <c r="Q70" i="4" s="1"/>
  <c r="L80" i="4" a="1"/>
  <c r="L80" i="4" s="1"/>
  <c r="M80" i="4" s="1" a="1"/>
  <c r="M80" i="4" s="1"/>
  <c r="N80" i="4" s="1" a="1"/>
  <c r="N80" i="4" s="1"/>
  <c r="O80" i="4" s="1" a="1"/>
  <c r="O80" i="4" s="1"/>
  <c r="P80" i="4" s="1" a="1"/>
  <c r="P80" i="4" s="1"/>
  <c r="Q80" i="4" s="1" a="1"/>
  <c r="Q80" i="4" s="1"/>
  <c r="O74" i="4" l="1" a="1"/>
  <c r="O74" i="4" s="1"/>
  <c r="P74" i="4" s="1" a="1"/>
  <c r="P74" i="4" s="1"/>
  <c r="Q74" i="4" s="1" a="1"/>
  <c r="Q74" i="4" s="1"/>
  <c r="P133" i="9" a="1"/>
  <c r="P133" i="9" s="1"/>
  <c r="Q133" i="9" s="1" a="1"/>
  <c r="Q133" i="9" s="1"/>
  <c r="L69" i="9" a="1"/>
  <c r="L69" i="9" s="1"/>
  <c r="Q72" i="9" a="1"/>
  <c r="Q72" i="9" s="1"/>
  <c r="M69" i="9" l="1" a="1"/>
  <c r="M69" i="9" s="1"/>
  <c r="N69" i="9" s="1" a="1"/>
  <c r="N69" i="9" s="1"/>
  <c r="O69" i="9" s="1" a="1"/>
  <c r="O69" i="9" s="1"/>
  <c r="P69" i="9" s="1" a="1"/>
  <c r="P69" i="9" s="1"/>
  <c r="Q69" i="9" s="1" a="1"/>
  <c r="Q69"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<sst xmlns="http://schemas.openxmlformats.org/spreadsheetml/2006/main" count="2853" uniqueCount="591">
  <si>
    <t>start</t>
  </si>
  <si>
    <t>end</t>
  </si>
  <si>
    <t>today</t>
  </si>
  <si>
    <t>deviceid</t>
  </si>
  <si>
    <t>field_officer</t>
  </si>
  <si>
    <t>consent</t>
  </si>
  <si>
    <t>district_name</t>
  </si>
  <si>
    <t>city_municipality</t>
  </si>
  <si>
    <t>respondent_id</t>
  </si>
  <si>
    <t>secondary_city</t>
  </si>
  <si>
    <t>municipality</t>
  </si>
  <si>
    <t>job_title</t>
  </si>
  <si>
    <t>job_title_other</t>
  </si>
  <si>
    <t>refugees_inflow</t>
  </si>
  <si>
    <t>reasons_refugees_inflow</t>
  </si>
  <si>
    <t>reasons_refugees_inflow/access_medical_services</t>
  </si>
  <si>
    <t>reasons_refugees_inflow/access_education_training</t>
  </si>
  <si>
    <t>reasons_refugees_inflow/employment_opportunities</t>
  </si>
  <si>
    <t>reasons_refugees_inflow/live_other_family_members</t>
  </si>
  <si>
    <t>reasons_refugees_inflow/gfa_changes</t>
  </si>
  <si>
    <t>reasons_refugees_inflow/other</t>
  </si>
  <si>
    <t>reasons_refugees_inflow_other</t>
  </si>
  <si>
    <t>number_refugees_inflow</t>
  </si>
  <si>
    <t>estimate_refugees_inflow</t>
  </si>
  <si>
    <t>refugees_outflow</t>
  </si>
  <si>
    <t>reasons_refugees_outflow</t>
  </si>
  <si>
    <t>reasons_refugees_outflow/high_rental_prices_cost_of_living</t>
  </si>
  <si>
    <t>reasons_refugees_outflow/unemployment</t>
  </si>
  <si>
    <t>reasons_refugees_outflow/gfa_changes</t>
  </si>
  <si>
    <t>reasons_refugees_outflow/social_networks</t>
  </si>
  <si>
    <t>reasons_refugees_outflow/other</t>
  </si>
  <si>
    <t>reasons_refugees_outflow_other</t>
  </si>
  <si>
    <t>number_refugees_outflow</t>
  </si>
  <si>
    <t>estimate_refugees_outflow</t>
  </si>
  <si>
    <t>refugees_location</t>
  </si>
  <si>
    <t>location_areas</t>
  </si>
  <si>
    <t>location_reasons</t>
  </si>
  <si>
    <t>location_reasons/availability_shelters</t>
  </si>
  <si>
    <t>location_reasons/most_refugees_settled_here_social_networks</t>
  </si>
  <si>
    <t>location_reasons/affordability_price_shelters</t>
  </si>
  <si>
    <t>location_reasons/other</t>
  </si>
  <si>
    <t>location_reasons_other</t>
  </si>
  <si>
    <t>shelter_access</t>
  </si>
  <si>
    <t>shelter_type</t>
  </si>
  <si>
    <t>shelter_type_other</t>
  </si>
  <si>
    <t>access_challenges</t>
  </si>
  <si>
    <t>access_challenges/not_enough_money_to_afford_housing</t>
  </si>
  <si>
    <t>access_challenges/high_rental_costs</t>
  </si>
  <si>
    <t>access_challenges/bad_geographic_location</t>
  </si>
  <si>
    <t>access_challenges/other</t>
  </si>
  <si>
    <t>access_challenges_other</t>
  </si>
  <si>
    <t>refugee_immediate_needs</t>
  </si>
  <si>
    <t>immediate_needs_required</t>
  </si>
  <si>
    <t>immediate_needs_required/food</t>
  </si>
  <si>
    <t>immediate_needs_required/clean_water</t>
  </si>
  <si>
    <t>immediate_needs_required/shelter</t>
  </si>
  <si>
    <t>immediate_needs_required/non_food_items</t>
  </si>
  <si>
    <t>immediate_needs_required/medical_care</t>
  </si>
  <si>
    <t>immediate_needs_required/other</t>
  </si>
  <si>
    <t>immediate_needs_required_other</t>
  </si>
  <si>
    <t>support_services</t>
  </si>
  <si>
    <t>support_services_available</t>
  </si>
  <si>
    <t>support_services_available/food</t>
  </si>
  <si>
    <t>support_services_available/clean_water</t>
  </si>
  <si>
    <t>support_services_available/shelter</t>
  </si>
  <si>
    <t>support_services_available/non_food_items</t>
  </si>
  <si>
    <t>support_services_available/medical_care</t>
  </si>
  <si>
    <t>support_services_available/other</t>
  </si>
  <si>
    <t>support_services_available_other</t>
  </si>
  <si>
    <t>any_other_feedback</t>
  </si>
  <si>
    <t>end_note</t>
  </si>
  <si>
    <t>_id</t>
  </si>
  <si>
    <t>_uuid</t>
  </si>
  <si>
    <t>_submission_time</t>
  </si>
  <si>
    <t>_validation_status</t>
  </si>
  <si>
    <t>_notes</t>
  </si>
  <si>
    <t>_status</t>
  </si>
  <si>
    <t>_submitted_by</t>
  </si>
  <si>
    <t>__version__</t>
  </si>
  <si>
    <t>_tags</t>
  </si>
  <si>
    <t>_index</t>
  </si>
  <si>
    <t>yes</t>
  </si>
  <si>
    <t>mbarara</t>
  </si>
  <si>
    <t>mbarara_city</t>
  </si>
  <si>
    <t>refugee_leaders</t>
  </si>
  <si>
    <t>gfa_changes</t>
  </si>
  <si>
    <t>100_or_less</t>
  </si>
  <si>
    <t>no</t>
  </si>
  <si>
    <t>houses_apartments_rent</t>
  </si>
  <si>
    <t>food shelter</t>
  </si>
  <si>
    <t>submitted_via_web</t>
  </si>
  <si>
    <t>uga_reach_enum</t>
  </si>
  <si>
    <t>vMw57L7isAcG6jzN8D7JgV</t>
  </si>
  <si>
    <t>moyo</t>
  </si>
  <si>
    <t>moyo_town_council</t>
  </si>
  <si>
    <t>clerks</t>
  </si>
  <si>
    <t>houses_apartments_friends_family</t>
  </si>
  <si>
    <t>kitgum</t>
  </si>
  <si>
    <t>kitgum_municipality</t>
  </si>
  <si>
    <t>local_councils</t>
  </si>
  <si>
    <t>most_refugees_settled_here_social_networks affordability_price_shelters</t>
  </si>
  <si>
    <t>Kony paco</t>
  </si>
  <si>
    <t>affordability_price_shelters</t>
  </si>
  <si>
    <t>food shelter non_food_items</t>
  </si>
  <si>
    <t>other</t>
  </si>
  <si>
    <t>gfa_changes employment_opportunities</t>
  </si>
  <si>
    <t>501_to_1000</t>
  </si>
  <si>
    <t>yumbe</t>
  </si>
  <si>
    <t>yumbe_town_council</t>
  </si>
  <si>
    <t>gfa_changes live_other_family_members other</t>
  </si>
  <si>
    <t>101_to_200</t>
  </si>
  <si>
    <t>No</t>
  </si>
  <si>
    <t>clean_water</t>
  </si>
  <si>
    <t>community_development_officer</t>
  </si>
  <si>
    <t>adjumani</t>
  </si>
  <si>
    <t>adjumani_town_council</t>
  </si>
  <si>
    <t>not_enough_money_to_afford_housing high_rental_costs</t>
  </si>
  <si>
    <t>refugee_community_members</t>
  </si>
  <si>
    <t>gulu</t>
  </si>
  <si>
    <t>gulu_city</t>
  </si>
  <si>
    <t>high_rental_costs</t>
  </si>
  <si>
    <t>kiryandongo</t>
  </si>
  <si>
    <t>kiryandongo_town_council</t>
  </si>
  <si>
    <t>district_community_development_officer</t>
  </si>
  <si>
    <t>availability_shelters other</t>
  </si>
  <si>
    <t>clean_water medical_care</t>
  </si>
  <si>
    <t>planner</t>
  </si>
  <si>
    <t>koboko</t>
  </si>
  <si>
    <t>koboko_municipality</t>
  </si>
  <si>
    <t>employment_opportunities gfa_changes other</t>
  </si>
  <si>
    <t>availability_shelters most_refugees_settled_here_social_networks</t>
  </si>
  <si>
    <t>medical_care other</t>
  </si>
  <si>
    <t>medical_care</t>
  </si>
  <si>
    <t>religious_leaders</t>
  </si>
  <si>
    <t>arua</t>
  </si>
  <si>
    <t>arua_city</t>
  </si>
  <si>
    <t>high_rental_prices_cost_of_living unemployment</t>
  </si>
  <si>
    <t>employment_opportunities gfa_changes</t>
  </si>
  <si>
    <t>medical_care clean_water</t>
  </si>
  <si>
    <t>mubende</t>
  </si>
  <si>
    <t>mubende_municipality</t>
  </si>
  <si>
    <t>201_to_500</t>
  </si>
  <si>
    <t>kabarole</t>
  </si>
  <si>
    <t>fortportal_city</t>
  </si>
  <si>
    <t>access_education_training employment_opportunities</t>
  </si>
  <si>
    <t>shelter food medical_care</t>
  </si>
  <si>
    <t>social_networks gfa_changes</t>
  </si>
  <si>
    <t>hoima</t>
  </si>
  <si>
    <t>hoima_city</t>
  </si>
  <si>
    <t>employment_opportunities</t>
  </si>
  <si>
    <t>most_refugees_settled_here_social_networks</t>
  </si>
  <si>
    <t>inspector_of_schools</t>
  </si>
  <si>
    <t>most_refugees_settled_here_social_networks availability_shelters</t>
  </si>
  <si>
    <t>shelter food non_food_items</t>
  </si>
  <si>
    <t>shelter medical_care food</t>
  </si>
  <si>
    <t>food shelter medical_care</t>
  </si>
  <si>
    <t>type</t>
  </si>
  <si>
    <t>name</t>
  </si>
  <si>
    <t>label</t>
  </si>
  <si>
    <t>hint</t>
  </si>
  <si>
    <t>required</t>
  </si>
  <si>
    <t>relevant</t>
  </si>
  <si>
    <t>choice_filter</t>
  </si>
  <si>
    <t>appearance</t>
  </si>
  <si>
    <t>constraint</t>
  </si>
  <si>
    <t>constraint_message</t>
  </si>
  <si>
    <t>repeat_count</t>
  </si>
  <si>
    <t>calculation</t>
  </si>
  <si>
    <t>Device ID</t>
  </si>
  <si>
    <t>select_one field_officer_list</t>
  </si>
  <si>
    <t>Field Officer ID</t>
  </si>
  <si>
    <t>begin group</t>
  </si>
  <si>
    <t>grp_consent</t>
  </si>
  <si>
    <t>Consent</t>
  </si>
  <si>
    <t>select_one yn_list</t>
  </si>
  <si>
    <r>
      <t>Hello, my name is […............] and I am working with IMPACT/REACH Initiatives. We are doing an assessment to understand whether there is an increase in the number of refugees moving from the settlements to urban centers as a result of the general food assistance (GFA) changes in Uganda which are effective from July,</t>
    </r>
    <r>
      <rPr>
        <sz val="11"/>
        <rFont val="Arial Narrow"/>
        <family val="2"/>
      </rPr>
      <t xml:space="preserve"> where they have settled and what their immediate needs are in the urban centers.</t>
    </r>
    <r>
      <rPr>
        <sz val="11"/>
        <color theme="1"/>
        <rFont val="Arial Narrow"/>
        <family val="2"/>
      </rPr>
      <t xml:space="preserve"> This will be used to inform allocation decisions regarding extension of assistance to urban centres. We do not provide any assistance ourselves. If you agree to participate, any information you give us will be anonymous and your personal information will under no circumstances be shared with others. The discussion will take approximately 10 - 15 minutes. Are you willing to participate? </t>
    </r>
  </si>
  <si>
    <t>end group</t>
  </si>
  <si>
    <t>grp_consent_received</t>
  </si>
  <si>
    <t>Consent received</t>
  </si>
  <si>
    <t>selected(${consent}, "yes")</t>
  </si>
  <si>
    <t>grp_introduction</t>
  </si>
  <si>
    <t>Introduction</t>
  </si>
  <si>
    <t>select_one district_list</t>
  </si>
  <si>
    <t>In which district is the interview taking place?</t>
  </si>
  <si>
    <t>select_one city_municipality_list</t>
  </si>
  <si>
    <t>For which city/municipality is the interview being conducted?</t>
  </si>
  <si>
    <t>district = ${district_name}</t>
  </si>
  <si>
    <t>select_one respondent_id_list</t>
  </si>
  <si>
    <t>Respondent ID</t>
  </si>
  <si>
    <t>select_one sec_city_list</t>
  </si>
  <si>
    <t>For which secondary city is the interview being conducted?</t>
  </si>
  <si>
    <t>selected(${district_name}, "secondary_city")</t>
  </si>
  <si>
    <t>select_one mun_list</t>
  </si>
  <si>
    <t>For which municipality is the interview being conducted?</t>
  </si>
  <si>
    <t>selected(${district_name}, "municipality" )</t>
  </si>
  <si>
    <t>select_one job_title_list</t>
  </si>
  <si>
    <t xml:space="preserve">What is your position in the City/Municipal Council? </t>
  </si>
  <si>
    <t>text</t>
  </si>
  <si>
    <t>Other, please specify:</t>
  </si>
  <si>
    <t>selected(${job_title}, "other")</t>
  </si>
  <si>
    <t>grp_inflows</t>
  </si>
  <si>
    <t>Inflows</t>
  </si>
  <si>
    <t>Have you observed an increase in the number of refugees migrating from settlements to your town/city/municipality in Uganda in the last two weeks?</t>
  </si>
  <si>
    <t>select_multiple reasons_refugees_inflow_list</t>
  </si>
  <si>
    <t>If yes? What are some of the reasons for the migration from the settlement to your town/city/municipality in Uganda?</t>
  </si>
  <si>
    <t>selected(${refugees_inflow}, "yes")</t>
  </si>
  <si>
    <t>selected(${reasons_refugees_inflow}, "other")</t>
  </si>
  <si>
    <t>select_one number_refugee_inflow_list</t>
  </si>
  <si>
    <t>If yes? How many?</t>
  </si>
  <si>
    <t>integer</t>
  </si>
  <si>
    <t xml:space="preserve">If over 1000, can you give an estimate of how many have arrived? </t>
  </si>
  <si>
    <t>selected(${number_refugees_inflow}, "over_1000")</t>
  </si>
  <si>
    <t>Are there urban refugees who are moving back to the settlement from the urban centers in Uganda?</t>
  </si>
  <si>
    <t>select_multiple reasons_refugees_outflow_list</t>
  </si>
  <si>
    <t>If yes? What are some of the reasons for the migration from the urban centers to the settlement in Uganda?</t>
  </si>
  <si>
    <t>selected(${refugees_outflow}, "yes")</t>
  </si>
  <si>
    <t>selected(${reasons_refugees_outflow}, "other")</t>
  </si>
  <si>
    <t>select_one number_refugee_outflow_list</t>
  </si>
  <si>
    <t>selected(${number_refugees_outflow}, "over_1000")</t>
  </si>
  <si>
    <t>grp_location</t>
  </si>
  <si>
    <t>Location</t>
  </si>
  <si>
    <t xml:space="preserve">selected(${refugees_inflow}, "yes") </t>
  </si>
  <si>
    <t xml:space="preserve">Are newly arrived refugees concentrated in certain villages or areas within the town/city/municpality? </t>
  </si>
  <si>
    <t>If yes, which areas in the urban centers are the new arrivals settled in?</t>
  </si>
  <si>
    <t>selected(${refugees_location}, "yes")</t>
  </si>
  <si>
    <t>select_multiple location_reasons_list</t>
  </si>
  <si>
    <t>What are the reasons for their choice of these particular areas?</t>
  </si>
  <si>
    <t>If other, what are the reasons for their choice of these particular areas?</t>
  </si>
  <si>
    <t>selected(${location_reasons}, "other")</t>
  </si>
  <si>
    <t>grp_shelter</t>
  </si>
  <si>
    <t>Shelter</t>
  </si>
  <si>
    <t>Can they easily access shelter/housing?</t>
  </si>
  <si>
    <t>select_one shelter_list</t>
  </si>
  <si>
    <t>What type of shelters are refugees mostly staying in when they arrive in this area?</t>
  </si>
  <si>
    <t>selected(${shelter_access}, "yes")</t>
  </si>
  <si>
    <t>If other, what type of shelters are refugees mostly staying in when they arrive in this area?</t>
  </si>
  <si>
    <t>selected(${shelter_type}, "other")</t>
  </si>
  <si>
    <t>select_multiple access_challenges_list</t>
  </si>
  <si>
    <t>What are the main reasons you find it challenging to access shelter or housing?</t>
  </si>
  <si>
    <t>selected(${shelter_access}, "no")</t>
  </si>
  <si>
    <t>selected(${access_challenges}, "other")</t>
  </si>
  <si>
    <t>grp_needs</t>
  </si>
  <si>
    <t>Needs</t>
  </si>
  <si>
    <t>Based on your knowledge, do the newly arrived refugees have any urgent or immediate needs?</t>
  </si>
  <si>
    <t>select_multiple immediate_needs_list</t>
  </si>
  <si>
    <t>If yes, what are they?</t>
  </si>
  <si>
    <t>selected(${refugee_immediate_needs}, "yes")</t>
  </si>
  <si>
    <t xml:space="preserve">If other, do the newly arrived refugees have any urgent or immediate needs, and if yes what are they? </t>
  </si>
  <si>
    <t>selected(${immediate_needs_required}, "other")</t>
  </si>
  <si>
    <t>Are there existing support services or programs available to address the immediate needs of newly arrived refugees in urban centers?</t>
  </si>
  <si>
    <t>select_multiple support_services_available_list</t>
  </si>
  <si>
    <t>If yes? Which services or programs are available?</t>
  </si>
  <si>
    <t>selected(${support_services}, "yes")</t>
  </si>
  <si>
    <t>If yes, which services or programs are available?</t>
  </si>
  <si>
    <t>selected(${support_services_available}, "other")</t>
  </si>
  <si>
    <t xml:space="preserve">Is there anything else you would like service and assistance providers to know about newly arrived refugees in your town/city/municipality? </t>
  </si>
  <si>
    <t>note</t>
  </si>
  <si>
    <t>Thank you for your time!</t>
  </si>
  <si>
    <t>list_name</t>
  </si>
  <si>
    <t>city</t>
  </si>
  <si>
    <t>district</t>
  </si>
  <si>
    <t>yn_list</t>
  </si>
  <si>
    <t>Yes</t>
  </si>
  <si>
    <t>sec_city_list</t>
  </si>
  <si>
    <t>Fortportal City</t>
  </si>
  <si>
    <t>Mbarara City</t>
  </si>
  <si>
    <t>Gulu City</t>
  </si>
  <si>
    <t>Arua City</t>
  </si>
  <si>
    <t>Hoima City</t>
  </si>
  <si>
    <t>mun_list</t>
  </si>
  <si>
    <t>Moyo</t>
  </si>
  <si>
    <t>Koboko</t>
  </si>
  <si>
    <t>Yumbe</t>
  </si>
  <si>
    <t>Adjumani</t>
  </si>
  <si>
    <t>Kitgum</t>
  </si>
  <si>
    <t>Mubende</t>
  </si>
  <si>
    <t>Kiryandongo</t>
  </si>
  <si>
    <t>shelter_list</t>
  </si>
  <si>
    <t>Houses/apartments of friends and family</t>
  </si>
  <si>
    <t>Houses/apartments that they rent</t>
  </si>
  <si>
    <t>stores_friends_family</t>
  </si>
  <si>
    <t>Stores of friends and family</t>
  </si>
  <si>
    <t>public_and_or_religious_buildings</t>
  </si>
  <si>
    <t>Public and/or religious buildings (e.g., schools, churches, or community centres)</t>
  </si>
  <si>
    <t>abandoned_buildings_or_apartments</t>
  </si>
  <si>
    <t>Abandoned buildings or apartments</t>
  </si>
  <si>
    <t>in_tents_and_or_makeshift_shelters</t>
  </si>
  <si>
    <t>In tents and/or makeshift shelters</t>
  </si>
  <si>
    <t>no_shelter_they_stay_on_streets</t>
  </si>
  <si>
    <t>No shelter/they stay on the streets</t>
  </si>
  <si>
    <t>Other (specify)</t>
  </si>
  <si>
    <t>location_reasons_list</t>
  </si>
  <si>
    <t>availability_shelters</t>
  </si>
  <si>
    <t>Availability of shelters</t>
  </si>
  <si>
    <t>Most of the refugees have settled here/social networks</t>
  </si>
  <si>
    <t>Affordability/price of shelters</t>
  </si>
  <si>
    <t xml:space="preserve">other </t>
  </si>
  <si>
    <t xml:space="preserve">Other (specify) </t>
  </si>
  <si>
    <t xml:space="preserve"> immediate_needs_list</t>
  </si>
  <si>
    <t>no_immediate_or_urgent_needs</t>
  </si>
  <si>
    <t>No immediate or urgent needs</t>
  </si>
  <si>
    <t>food</t>
  </si>
  <si>
    <t>Food</t>
  </si>
  <si>
    <t>Clean Water</t>
  </si>
  <si>
    <t>shelter</t>
  </si>
  <si>
    <t>non_food_items</t>
  </si>
  <si>
    <t xml:space="preserve">Non-food items (e.g., cooking equipment, bedding, or clothes) </t>
  </si>
  <si>
    <t>Medical care</t>
  </si>
  <si>
    <t>support_services_available_list</t>
  </si>
  <si>
    <t>number_refugee_inflow_list</t>
  </si>
  <si>
    <t>100 or less</t>
  </si>
  <si>
    <t>101 to 200</t>
  </si>
  <si>
    <t>201 to 500</t>
  </si>
  <si>
    <t>501 to 1000</t>
  </si>
  <si>
    <t>over_1000</t>
  </si>
  <si>
    <t>Over 1000</t>
  </si>
  <si>
    <t xml:space="preserve"> number_refugee_outflow_list</t>
  </si>
  <si>
    <t xml:space="preserve"> interview_location_list</t>
  </si>
  <si>
    <t>Secondary City</t>
  </si>
  <si>
    <t>Municipality</t>
  </si>
  <si>
    <t>field_officer_list</t>
  </si>
  <si>
    <t>org_type_list</t>
  </si>
  <si>
    <t>community_based_organization</t>
  </si>
  <si>
    <t>Community based organization (CBO)</t>
  </si>
  <si>
    <t>district_local_government</t>
  </si>
  <si>
    <t>District local government</t>
  </si>
  <si>
    <t>international_government_donor</t>
  </si>
  <si>
    <t>International government donor</t>
  </si>
  <si>
    <t>international_non_governmental_organization</t>
  </si>
  <si>
    <t>International non-governmental organization (INGO)</t>
  </si>
  <si>
    <t>national_non_governmental_organization</t>
  </si>
  <si>
    <t>National non-governmental organization (NGO) or CBO/CSO</t>
  </si>
  <si>
    <t>local_non_governmental_organization</t>
  </si>
  <si>
    <t>Local non-governmental organization (NGO) or CBO/CSO</t>
  </si>
  <si>
    <t>national_government</t>
  </si>
  <si>
    <t>National government</t>
  </si>
  <si>
    <t>private_sector_actor_or_innovator</t>
  </si>
  <si>
    <t>Private sector actor or Innovator (social businesses, start up etc.)</t>
  </si>
  <si>
    <t>refugee_led_organization</t>
  </si>
  <si>
    <t>Refugee led organization (RLO)</t>
  </si>
  <si>
    <t>Other</t>
  </si>
  <si>
    <t>access_challenges_list</t>
  </si>
  <si>
    <t>not_enough_money_to_afford_housing</t>
  </si>
  <si>
    <t>Not enough money to afford housing</t>
  </si>
  <si>
    <t>High rental costs</t>
  </si>
  <si>
    <t>bad_geographic_location</t>
  </si>
  <si>
    <t>Bad geographic location</t>
  </si>
  <si>
    <t>job_title_list</t>
  </si>
  <si>
    <t>Planner</t>
  </si>
  <si>
    <t>District Community Development Officer</t>
  </si>
  <si>
    <t>Community Development Officer</t>
  </si>
  <si>
    <t>Local Councils</t>
  </si>
  <si>
    <t>Clerks (City or Municipal)</t>
  </si>
  <si>
    <t>Refugee leaders</t>
  </si>
  <si>
    <t>Refugee community members</t>
  </si>
  <si>
    <t>Religious leaders</t>
  </si>
  <si>
    <t>health_assistant</t>
  </si>
  <si>
    <t>Health Assistant </t>
  </si>
  <si>
    <t>registration_officer</t>
  </si>
  <si>
    <t>Registration Officer</t>
  </si>
  <si>
    <t>labor_and_probation_officer</t>
  </si>
  <si>
    <t>Labor and Probation Officer</t>
  </si>
  <si>
    <t>Inspector of Schools/Education</t>
  </si>
  <si>
    <t>information_and_technology</t>
  </si>
  <si>
    <t>Information and Technology</t>
  </si>
  <si>
    <t>reasons_refugees_inflow_list</t>
  </si>
  <si>
    <t>access_medical_services</t>
  </si>
  <si>
    <t>Access to medical services</t>
  </si>
  <si>
    <t>access_education_training</t>
  </si>
  <si>
    <t>Access to education and training</t>
  </si>
  <si>
    <t>Employment opportunities</t>
  </si>
  <si>
    <t>live_other_family_members</t>
  </si>
  <si>
    <t>To live with other family members</t>
  </si>
  <si>
    <t>General Food Assistance changes</t>
  </si>
  <si>
    <t>reasons_refugees_outflow_list</t>
  </si>
  <si>
    <t>high_rental_prices_cost_of_living</t>
  </si>
  <si>
    <t>High rental prices/cost of living</t>
  </si>
  <si>
    <t>unemployment</t>
  </si>
  <si>
    <t>Unemployment/loss of jobs</t>
  </si>
  <si>
    <t>social_networks</t>
  </si>
  <si>
    <t>Social networks (To stay with other family members)</t>
  </si>
  <si>
    <t xml:space="preserve">Other </t>
  </si>
  <si>
    <t>respondent_id_list</t>
  </si>
  <si>
    <t>fortportal</t>
  </si>
  <si>
    <t>district_list</t>
  </si>
  <si>
    <t>Kabarole</t>
  </si>
  <si>
    <t>Mbarara</t>
  </si>
  <si>
    <t>Gulu</t>
  </si>
  <si>
    <t>Arua</t>
  </si>
  <si>
    <t>Hoima</t>
  </si>
  <si>
    <t>city_municipality_list</t>
  </si>
  <si>
    <t>Moyo Town Council</t>
  </si>
  <si>
    <t>Koboko Municipality</t>
  </si>
  <si>
    <t>Yumbe Town Council</t>
  </si>
  <si>
    <t>Adjumani Town Council</t>
  </si>
  <si>
    <t>Kitgum Municipality</t>
  </si>
  <si>
    <t>Mubende Municipality</t>
  </si>
  <si>
    <t>Kiryandongo Town Council</t>
  </si>
  <si>
    <t xml:space="preserve">Question: </t>
  </si>
  <si>
    <t xml:space="preserve">Question name: </t>
  </si>
  <si>
    <t xml:space="preserve">Subset size: </t>
  </si>
  <si>
    <t>District</t>
  </si>
  <si>
    <t>Adjumani Town</t>
  </si>
  <si>
    <t>Kiryandongo Town</t>
  </si>
  <si>
    <t>Moyo Town</t>
  </si>
  <si>
    <t>Yumbe Town</t>
  </si>
  <si>
    <t>Fort Portal City</t>
  </si>
  <si>
    <t>Total</t>
  </si>
  <si>
    <t>N/A</t>
  </si>
  <si>
    <t>Responses</t>
  </si>
  <si>
    <t>Item</t>
  </si>
  <si>
    <t>Further information</t>
  </si>
  <si>
    <t>Assessment background</t>
  </si>
  <si>
    <t>Methodology</t>
  </si>
  <si>
    <t>Scope</t>
  </si>
  <si>
    <t>Data collection timeline</t>
  </si>
  <si>
    <t>In this workbook</t>
  </si>
  <si>
    <t>Terms of reference</t>
  </si>
  <si>
    <t>Contact</t>
  </si>
  <si>
    <t xml:space="preserve">Melle van Hilten, melle.van-hilten@impact-initiatives.org </t>
  </si>
  <si>
    <t>Details</t>
  </si>
  <si>
    <t>Sheet</t>
  </si>
  <si>
    <t>access_education_training employment_opportunities gfa_changes</t>
  </si>
  <si>
    <t>employment_opportunities live_other_family_members</t>
  </si>
  <si>
    <t>affordability_price_shelters other</t>
  </si>
  <si>
    <t>employment_opportunities live_other_family_members gfa_changes</t>
  </si>
  <si>
    <t>Monitoring Urban Refugee Influxes due to Food Assistance Changes in Uganda</t>
  </si>
  <si>
    <t xml:space="preserve">As of the start of July 2023, General Food Assistance (GFA) to refugees in Uganda is being prioritized according to the third phase prioritization model developed by the World Food Programme (WFP) and (UNHCR), and approved by the Office of the Prime Minister (OPM). In conjunction with the prioritization of the GFA, considerable food cuts due to funding gaps have also been implemented. The considerable decrease in food rations available to refugees has caused concerns about the impacts on refugee well-being, social cohesion, and movement. 
IMPACT, through its REACH initiative, is therefore developing a monitoring system to determine if there is an increase in the number of refugees moving to the urban centers, the impact of this movement on the hosting areas, and the various needs that may be associated with this movement. REACH plans to collect data through a minimum of 3 rounds at 3 week intervals. </t>
  </si>
  <si>
    <t>Urban centres were selected based on whether they are currently known to host refugees, as well as their proximity to settlements. The assumption is that these locations will see the most significant influxes as a result of spontaneous migration, if any. A total of 12 locations were selected, including towns, municipalities, and cities.</t>
  </si>
  <si>
    <t xml:space="preserve">Data collection is done through a structured tool, with several open questions to allow for broad feedback. In each location, 5-10 key informants (KIs) were pre-selected based on their knowledge of their area and connections to the refugee communities present in that location. The number of KIs was decided on based on the number and size of refugee communities in the locations, as well as the overall size of the location. E.g., if KIs could speak to influxes in the entire town, municipality, or city, then 5 KIs were selected. If a KI would only be able to speak to a specfiic division or neighborhoord, up to 10 KIs were selected from different divisions to cover the entire town, municipality, or city. All interviews are done remotely over the phone, and responses are entered by the REACH field officers into KOBO. </t>
  </si>
  <si>
    <t>The terms of reference can be found here</t>
  </si>
  <si>
    <t>Survey</t>
  </si>
  <si>
    <t>Choices</t>
  </si>
  <si>
    <t>Data</t>
  </si>
  <si>
    <t>Inflows_intro</t>
  </si>
  <si>
    <t>Inflows_shelter</t>
  </si>
  <si>
    <t>Inflows_needs</t>
  </si>
  <si>
    <t>Outflows</t>
  </si>
  <si>
    <t>Open feedback</t>
  </si>
  <si>
    <t>The questions asked during the survey, in the KOBO format. The tool can be found in a more accessible format through the terms of reference link above</t>
  </si>
  <si>
    <t xml:space="preserve">The answer options provided in the survey tool. </t>
  </si>
  <si>
    <t xml:space="preserve">Analysis of the indicators related to the location and shelter status of newly arrived refugees in the locations, if any. </t>
  </si>
  <si>
    <t xml:space="preserve">Analysis of the indicators related to the immediate needs of newly arrived refugees in the locations, if any. </t>
  </si>
  <si>
    <t>Analysis of the indicators related to inflows of refugees, the extend of the inflows, and the reasons, if any inflows.</t>
  </si>
  <si>
    <t xml:space="preserve">Analysis of the indicators related to the outflows of refugees, if any. </t>
  </si>
  <si>
    <t xml:space="preserve">Responses to the final question regarding open feedback regarding urban refugees and influxes. </t>
  </si>
  <si>
    <t>Data and Analysis: Round 2, September 2023</t>
  </si>
  <si>
    <t xml:space="preserve">For round 2, data collection took place between the 21st of August and the 1st of September.  </t>
  </si>
  <si>
    <t xml:space="preserve">In this workbook, the data and preliminary analysis for Round 2 of data collection can be found. </t>
  </si>
  <si>
    <t>The data collected during Round 2.</t>
  </si>
  <si>
    <t>Round 1 findings</t>
  </si>
  <si>
    <t>The findings from Round 1 can be found here</t>
  </si>
  <si>
    <t xml:space="preserve">Access to land for agriculture </t>
  </si>
  <si>
    <t>Within town</t>
  </si>
  <si>
    <t>shelter clean_water</t>
  </si>
  <si>
    <t xml:space="preserve">There is population increase so more help is needed for both refugees and host community </t>
  </si>
  <si>
    <t>305ba8e3-9f43-4e83-9d34-60bdb90ec5bf</t>
  </si>
  <si>
    <t>d5babbd9-432b-414c-8c85-1a83974403e7</t>
  </si>
  <si>
    <t>e5461e85-c6a9-4cf5-90db-2fd2aad789c1</t>
  </si>
  <si>
    <t>Westland, ayul, lamit, 2nd jenge</t>
  </si>
  <si>
    <t>82c65397-11a0-4b7f-bfb4-cae6fc125bf8</t>
  </si>
  <si>
    <t>Alimakoda, Yibongo cell, dembelenga. Triangle, gaaga. Ombachi. Market square</t>
  </si>
  <si>
    <t>To do prostitution business</t>
  </si>
  <si>
    <t>shelter non_food_items</t>
  </si>
  <si>
    <t>There is congestion in our service points, for social cohesion,  organisations should come up to support the urban refugees so that the service points are decongested.</t>
  </si>
  <si>
    <t>51ee994a-96dd-48ba-ade1-b82bbb87cab7</t>
  </si>
  <si>
    <t>23efb310-f056-47ba-b77c-7db20be22c1d</t>
  </si>
  <si>
    <t>eb037b6f-2293-490e-9467-c091b89e8d2e</t>
  </si>
  <si>
    <t>b1f7c913-9b79-47af-89d9-71c92bc4ff1d</t>
  </si>
  <si>
    <t>Limited supply  of food</t>
  </si>
  <si>
    <t xml:space="preserve">Besia, pelecelia, Afoji
</t>
  </si>
  <si>
    <t>availability_shelters most_refugees_settled_here_social_networks other</t>
  </si>
  <si>
    <t>Availability of land for cultivation</t>
  </si>
  <si>
    <t>food clean_water</t>
  </si>
  <si>
    <t xml:space="preserve">There  is need for livelihood support so that they can sustain themselves </t>
  </si>
  <si>
    <t>5890fec6-ef75-4cda-9049-9b4ed8224665</t>
  </si>
  <si>
    <t>access_education_training employment_opportunities gfa_changes other</t>
  </si>
  <si>
    <t>Mixed with other tribes so there is no peace</t>
  </si>
  <si>
    <t>Paridi village</t>
  </si>
  <si>
    <t>affordability_price_shelters most_refugees_settled_here_social_networks other</t>
  </si>
  <si>
    <t>Most people come because we speak Arabic so easy to connect</t>
  </si>
  <si>
    <t xml:space="preserve">Good security provided by the government </t>
  </si>
  <si>
    <t xml:space="preserve">Most of the services here are meant for host communities but we are now sharing and it doesn't cover the whole financial year as it is constrained by the numbers of people </t>
  </si>
  <si>
    <t>9b11bd51-e40b-4f0b-aa4c-04f8570577a0</t>
  </si>
  <si>
    <t>gfa_changes employment_opportunities other</t>
  </si>
  <si>
    <t xml:space="preserve">Security reasons as the town has more Security </t>
  </si>
  <si>
    <t xml:space="preserve">Town Council </t>
  </si>
  <si>
    <t xml:space="preserve">Security reasons </t>
  </si>
  <si>
    <t>clean_water food</t>
  </si>
  <si>
    <t>There is pressure on the resources like the health services, market is small and is strained because of the high numbers of refugees. There is high demand of goods hence high prices.</t>
  </si>
  <si>
    <t>2547acb1-caae-474c-9491-78d21cb97ca6</t>
  </si>
  <si>
    <t>gfa_changes other</t>
  </si>
  <si>
    <t>To access land for farming</t>
  </si>
  <si>
    <t>other clean_water</t>
  </si>
  <si>
    <t>Livelihoods by Dr.Dip</t>
  </si>
  <si>
    <t>With the funding stopped by World Bank, we are worried of the projects which were started in Koboko, we had hoped that more projects would come up to support thr urban refugees but now all hopes are lost yet the refugees population in urban centers is increasing.</t>
  </si>
  <si>
    <t>3ae9c355-82f2-47d5-9105-b4e812c28553</t>
  </si>
  <si>
    <t>df195482-b8f3-49d6-9a10-cd532a6ab49a</t>
  </si>
  <si>
    <t>gfa_changes employment_opportunities access_medical_services</t>
  </si>
  <si>
    <t xml:space="preserve">Besia </t>
  </si>
  <si>
    <t>food medical_care</t>
  </si>
  <si>
    <t xml:space="preserve">There should be a comprehensive assessment on the number of refugees in Moyo so as to inform us on planning because right now we only plan for our citizens but the facilities are being used by both citizens and refugees and its overwhelming. </t>
  </si>
  <si>
    <t>093ed884-67b9-4d44-a0cc-694e48e8babc</t>
  </si>
  <si>
    <t>359655dd-fe25-4b55-8c8b-f306d4aa5868</t>
  </si>
  <si>
    <t>d3108ca7-4cfa-40be-859f-515e1f2abb18</t>
  </si>
  <si>
    <t xml:space="preserve">Implementating partners should give a hand to the government. Assessment should be done to know the census of the refugees in urban centers. </t>
  </si>
  <si>
    <t>94e19887-bcaa-46c2-86a2-2c2e20c2cd19</t>
  </si>
  <si>
    <t>Nothing so far except that these new arrivals look miserable.</t>
  </si>
  <si>
    <t>185cabb5-b5e0-4095-8a67-d50127bac920</t>
  </si>
  <si>
    <t>Majorly, these new arrivals are supported by their fellow refugees whom they find in Mubende.</t>
  </si>
  <si>
    <t>73c66f4e-0485-4052-a38e-b8fc8cf7c3c2</t>
  </si>
  <si>
    <t>One of the 3 families that came to Mbarara city was helped to get a job as a night watchman/guard and this is the kind of support we can give to our fellows. I suggest that assistance providers look into giving additional support to these families so that they can live happily.</t>
  </si>
  <si>
    <t>1b1f3d31-b3b1-4779-9f1d-b5c7f9502cac</t>
  </si>
  <si>
    <t>Insecurity concerns led to the movement mainly</t>
  </si>
  <si>
    <t>There is need to support refugee children with fair education and not for a few but all of them. While there is need to support the new arrivals with meeting the basic needs, there is need to consider their hosts in the city as they share the hard-earned food and other stuff.</t>
  </si>
  <si>
    <t>29f2ed4a-1fa2-460f-aead-3d1a7f3febc9</t>
  </si>
  <si>
    <t>5af6c101-8aa6-4718-87b3-d084486817d2</t>
  </si>
  <si>
    <t>high_rental_prices_cost_of_living social_networks</t>
  </si>
  <si>
    <t>1a85cdd2-144e-4c17-ac82-7ee367e123f9</t>
  </si>
  <si>
    <t>99196703-d79b-4bf0-b0e3-81532d3d0cd5</t>
  </si>
  <si>
    <t>Niva cell</t>
  </si>
  <si>
    <t>They need better medical services since Arua medical center is always packed with people.</t>
  </si>
  <si>
    <t>96e3d0f4-2ddd-42ee-8b5e-4654d45262fa</t>
  </si>
  <si>
    <t>employment_opportunities access_medical_services access_education_training</t>
  </si>
  <si>
    <t>medical_care shelter clean_water</t>
  </si>
  <si>
    <t>There is need to look into the WASH and public health in general. We need to find ways of integrating them into the community.
There is need for refugee training in livelihood so that they are more self reliant.</t>
  </si>
  <si>
    <t>ab26f919-d50c-43a1-a775-ad2e9eedd86e</t>
  </si>
  <si>
    <t>ea7d3ffc-76c1-4fa1-a30c-af4a4f7c5046</t>
  </si>
  <si>
    <t>Pajulu</t>
  </si>
  <si>
    <t>Unfinished houses</t>
  </si>
  <si>
    <t>There is need to support them with food items and recognizing the urban refugees in Arua.
There is need to give refugees free legal access in case they have issues because we are charged highly from here</t>
  </si>
  <si>
    <t>ce6b28f9-bbd3-4638-8611-1e3191b107e6</t>
  </si>
  <si>
    <t>80981f25-f07a-4caf-9175-e6dd408696f3</t>
  </si>
  <si>
    <t>Am not sure how they are staying in towns but what I know is life is hard in town and they need assistance</t>
  </si>
  <si>
    <t>f33582df-3341-49d1-8ff2-973487e998ac</t>
  </si>
  <si>
    <t>96120375-753c-4d0c-ab25-182d84bcc315</t>
  </si>
  <si>
    <t>employment_opportunities access_education_training gfa_changes</t>
  </si>
  <si>
    <t>The refugee population exert pressure on our services. We are planning for a comprehensive census to find out where the refugees are concentrated. They should be considered during planning as additional population so that the services provided to them are catered for.</t>
  </si>
  <si>
    <t>84c33990-2c9b-40be-a1c5-460fd70432c1</t>
  </si>
  <si>
    <t>00b5f103-ad5e-4bf9-ab57-e8161c5f3ecf</t>
  </si>
  <si>
    <t>medical_care clean_water food</t>
  </si>
  <si>
    <t>The services available are mainly for the host community but can also be accessed by the refugees but there is need for the service providers to give a helping hand to the government.</t>
  </si>
  <si>
    <t>c0a01c73-31a5-47b2-9b3f-39caef45b886</t>
  </si>
  <si>
    <t>2e6c49e3-f29a-45db-9b3c-ae726d1826db</t>
  </si>
  <si>
    <t>296169bb-8019-45e8-a460-b7066a70ddc2</t>
  </si>
  <si>
    <t>Services are being strained by these population and the government needs to be supported</t>
  </si>
  <si>
    <t>92243c8d-8f45-460b-a9d1-303cbf5a4f81</t>
  </si>
  <si>
    <t>c9e5d959-2382-4483-82db-8dffea7dcc74</t>
  </si>
  <si>
    <t>Bukwali ward</t>
  </si>
  <si>
    <t>There should be a tracking system on why most of the refugees are moving from settlement to the cities.</t>
  </si>
  <si>
    <t>a988e9b5-730d-4a38-ba50-507e465726e7</t>
  </si>
  <si>
    <t>The movements have been there and they will continue to move because of different reasons not just reduction in food rations, programs should be tailored to help these refugees.</t>
  </si>
  <si>
    <t>f77f20af-7ccb-4ae0-b005-579c478cd0ed</t>
  </si>
  <si>
    <t>food medical_care non_food_items</t>
  </si>
  <si>
    <t>If there is any support, it should be given to both the refugees and host community because even their stay here has made prices of commodities very high.</t>
  </si>
  <si>
    <t>1debc079-fa73-4674-91e2-ce406f497850</t>
  </si>
  <si>
    <t>23063a8e-7932-4410-97e2-2fe6e52cb57a</t>
  </si>
  <si>
    <t>17a12ae3-c5ff-4878-a10f-6032f7967b53</t>
  </si>
  <si>
    <t>e62bad40-722d-42c7-a92a-feddd16cf7f1</t>
  </si>
  <si>
    <t>b7c0e618-596c-4058-9c99-1bb8a435c2f4</t>
  </si>
  <si>
    <t>food medical_care shelter</t>
  </si>
  <si>
    <t>The refugees need help as the number is increasing. The recent census done by VNG last month can't work because more people have moved in towns. There is need for service providers to help with service provision.</t>
  </si>
  <si>
    <t>ae629279-1773-4df6-a890-9c45d991e0db</t>
  </si>
  <si>
    <t>49cbb9e8-c71e-4376-8c7e-0f346796ae08</t>
  </si>
  <si>
    <t>159e419f-cfbf-4b9a-b131-3442a2f3044c</t>
  </si>
  <si>
    <t>food clean_water medical_care</t>
  </si>
  <si>
    <t xml:space="preserve">I meet most of them in the church and they say they are lucking food for their children and the schools are so expensive </t>
  </si>
  <si>
    <t>f6ba78e0-c22c-44b8-a9a3-05d618f45bca</t>
  </si>
  <si>
    <t>Kanyogoga</t>
  </si>
  <si>
    <t xml:space="preserve">The social services are overwhelmed and there is need to help the government </t>
  </si>
  <si>
    <t>fe05ba20-6e08-4ef5-8da3-d6635a90995e</t>
  </si>
  <si>
    <t xml:space="preserve">The arrival of the refugees exerts more pressure on the social services  that is being provided by the government for indigineous people. So there is need to support the government provide these services to the people </t>
  </si>
  <si>
    <t>ad818446-f9ea-4d09-a39f-0d13c4c316a4</t>
  </si>
  <si>
    <t>face7089-97ca-434c-9ceb-06c00344ff80</t>
  </si>
  <si>
    <t>cad9f142-0e58-419c-877b-68e5b93e9fc0</t>
  </si>
  <si>
    <t>Mubende has no funding that caters for the refugees yet many stay here,  there is need to recognize the refugees who stay here so that planning can be made as most of the resources are being shared.</t>
  </si>
  <si>
    <t>1c05cc48-745b-4b1d-9254-bafc29fd47b8</t>
  </si>
  <si>
    <t>d093f0c7-426f-427d-83e2-65c52709eaf8</t>
  </si>
  <si>
    <t>862fa19f-267d-4405-8ad8-8ff3a7995271</t>
  </si>
  <si>
    <t>ab2e36ad-48c7-4eac-b54c-811c229ce501</t>
  </si>
  <si>
    <t>f6c205d9-01f4-47ab-9ca6-a716b2c9e0cf</t>
  </si>
  <si>
    <t xml:space="preserve">These new refugees are willing to work so that they need to be supported so that they can sustain themselves in the urban centers. </t>
  </si>
  <si>
    <t>688c22d8-a05c-40c6-bd1f-2d5ead92e486</t>
  </si>
  <si>
    <t xml:space="preserve">The two households I have interacted with have so many children and the house they stay in is very small,  they even don't have enough food so help is really needed for these refugees </t>
  </si>
  <si>
    <t>bbd2bae1-141f-4ed2-8887-48010feaa309</t>
  </si>
  <si>
    <t>As refugees, right now we have no land to farm. We nolonger get food from the camp. So we're suffering so they should find ways to help us.</t>
  </si>
  <si>
    <t>9db1e1ae-dd90-48c1-83a1-0cae5167b767</t>
  </si>
  <si>
    <t>011ec648-2e6f-499c-b4c1-2c471af2745a</t>
  </si>
  <si>
    <t>Limitations</t>
  </si>
  <si>
    <t>Due to the nature of the data, which is structured but qualitative in nature, comprehensive data cleaning was foregone. During the analysis and reporting, attention will be paid to sense-checking of the data and ensuring that unreliable data is omitted from the eventual output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</si>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</sst>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theme="1"/>
      <name val="Calibri"/>
      <family val="2"/>
      <scheme val="minor"/>
    </font>
    <font>
      <b/>
      <sz val="11"/>
      <color theme="1"/>
      <name val="Arial Narrow"/>
      <family val="2"/>
    </font>
    <font>
      <b/>
      <i/>
      <sz val="11"/>
      <color theme="1"/>
      <name val="Arial Narrow"/>
      <family val="2"/>
    </font>
    <font>
      <sz val="11"/>
      <color theme="1"/>
      <name val="Arial Narrow"/>
      <family val="2"/>
    </font>
    <font>
      <b/>
      <sz val="11"/>
      <color theme="0"/>
      <name val="Arial Narrow"/>
      <family val="2"/>
    </font>
    <font>
      <sz val="11"/>
      <name val="Arial Narrow"/>
      <family val="2"/>
    </font>
    <font>
      <sz val="11"/>
      <color theme="0"/>
      <name val="Arial Narrow"/>
      <family val="2"/>
    </font>
    <font>
      <b/>
      <i/>
      <sz val="11"/>
      <color theme="0"/>
      <name val="Arial Narrow"/>
      <family val="2"/>
    </font>
    <font>
      <i/>
      <sz val="11"/>
      <color theme="1"/>
      <name val="Arial Narrow"/>
      <family val="2"/>
    </font>
    <font>
      <sz val="11"/>
      <color rgb="FFFFFFFF"/>
      <name val="Arial Narrow"/>
      <family val="2"/>
    </font>
    <font>
      <b/>
      <sz val="11"/>
      <name val="Arial Narrow"/>
      <family val="2"/>
    </font>
    <font>
      <i/>
      <sz val="11"/>
      <name val="Arial Narrow"/>
      <family val="2"/>
    </font>
    <font>
      <sz val="11"/>
      <color rgb="FF000000"/>
      <name val="Arial Narrow"/>
      <family val="2"/>
    </font>
    <font>
      <sz val="10"/>
      <color rgb="FF000000"/>
      <name val="Arial"/>
      <family val="2"/>
    </font>
    <font>
      <u/>
      <sz val="11"/>
      <color theme="10"/>
      <name val="Calibri"/>
      <family val="2"/>
      <scheme val="minor"/>
    </font>
    <font>
      <b/>
      <sz val="16"/>
      <name val="Arial Narrow"/>
      <family val="2"/>
    </font>
    <font>
      <b/>
      <sz val="14"/>
      <name val="Arial Narrow"/>
      <family val="2"/>
    </font>
    <font>
      <u/>
      <sz val="11"/>
      <color theme="10"/>
      <name val="Arial Narrow"/>
      <family val="2"/>
    </font>
    <font>
      <sz val="10"/>
      <color theme="1"/>
      <name val="Arial Narrow"/>
      <family val="2"/>
    </font>
  </fonts>
  <fills count="1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1"/>
        <bgColor rgb="FF000000"/>
      </patternFill>
    </fill>
    <fill>
      <patternFill patternType="solid">
        <fgColor rgb="FF000000"/>
        <bgColor rgb="FF000000"/>
      </patternFill>
    </fill>
    <fill>
      <patternFill patternType="solid">
        <fgColor theme="0"/>
        <bgColor rgb="FF000000"/>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rgb="FFEE5859"/>
        <bgColor indexed="64"/>
      </patternFill>
    </fill>
    <fill>
      <patternFill patternType="solid">
        <fgColor rgb="FFF39B9C"/>
        <bgColor indexed="64"/>
      </patternFill>
    </fill>
    <fill>
      <patternFill patternType="solid">
        <fgColor rgb="FFFCDEDC"/>
        <bgColor indexed="64"/>
      </patternFill>
    </fill>
    <fill>
      <patternFill patternType="solid">
        <fgColor rgb="FF58585A"/>
        <bgColor indexed="64"/>
      </patternFill>
    </fill>
    <fill>
      <patternFill patternType="solid">
        <fgColor rgb="FF9A999A"/>
        <bgColor indexed="64"/>
      </patternFill>
    </fill>
    <fill>
      <patternFill patternType="solid">
        <fgColor rgb="FFDDDDDE"/>
        <bgColor indexed="64"/>
      </patternFill>
    </fill>
    <fill>
      <patternFill patternType="solid">
        <fgColor rgb="FFD2CBB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3" fillId="0" borderId="0"/>
    <xf numFmtId="0" fontId="14" fillId="0" borderId="0" applyNumberFormat="0" applyFill="0" applyBorder="0" applyAlignment="0" applyProtection="0"/>
  </cellStyleXfs>
  <cellXfs count="87">
    <xf numFmtId="0" fontId="0" fillId="0" borderId="0" xfId="0"/>
    <xf numFmtId="0" fontId="1" fillId="2" borderId="0" xfId="0" applyFont="1" applyFill="1"/>
    <xf numFmtId="0" fontId="2" fillId="2" borderId="0" xfId="0" applyFont="1" applyFill="1"/>
    <xf numFmtId="0" fontId="1" fillId="0" borderId="0" xfId="0" applyFont="1"/>
    <xf numFmtId="0" fontId="3" fillId="0" borderId="0" xfId="0" applyFont="1"/>
    <xf numFmtId="0" fontId="3" fillId="3" borderId="0" xfId="0" applyFont="1" applyFill="1"/>
    <xf numFmtId="0" fontId="3" fillId="2" borderId="0" xfId="0" applyFont="1" applyFill="1"/>
    <xf numFmtId="0" fontId="4" fillId="4" borderId="0" xfId="0" applyFont="1" applyFill="1"/>
    <xf numFmtId="0" fontId="3" fillId="0" borderId="0" xfId="0" applyFont="1" applyAlignment="1">
      <alignment horizontal="left" vertical="top" wrapText="1"/>
    </xf>
    <xf numFmtId="0" fontId="4" fillId="0" borderId="0" xfId="0" applyFont="1"/>
    <xf numFmtId="0" fontId="7" fillId="4" borderId="0" xfId="0" applyFont="1" applyFill="1"/>
    <xf numFmtId="0" fontId="6" fillId="5" borderId="0" xfId="0" applyFont="1" applyFill="1" applyAlignment="1">
      <alignment vertical="top"/>
    </xf>
    <xf numFmtId="0" fontId="3" fillId="4" borderId="0" xfId="0" applyFont="1" applyFill="1"/>
    <xf numFmtId="0" fontId="8" fillId="0" borderId="0" xfId="0" applyFont="1"/>
    <xf numFmtId="0" fontId="5" fillId="2" borderId="0" xfId="0" applyFont="1" applyFill="1"/>
    <xf numFmtId="0" fontId="9" fillId="6" borderId="0" xfId="0" applyFont="1" applyFill="1" applyAlignment="1">
      <alignment vertical="top"/>
    </xf>
    <xf numFmtId="0" fontId="3" fillId="0" borderId="0" xfId="0" applyFont="1" applyAlignment="1">
      <alignment horizontal="left" wrapText="1"/>
    </xf>
    <xf numFmtId="0" fontId="3" fillId="0" borderId="0" xfId="0" applyFont="1" applyAlignment="1">
      <alignment horizontal="left"/>
    </xf>
    <xf numFmtId="0" fontId="8" fillId="0" borderId="0" xfId="0" applyFont="1" applyAlignment="1">
      <alignment horizontal="left"/>
    </xf>
    <xf numFmtId="0" fontId="5" fillId="0" borderId="0" xfId="0" applyFont="1"/>
    <xf numFmtId="0" fontId="10" fillId="0" borderId="0" xfId="0" applyFont="1"/>
    <xf numFmtId="0" fontId="11" fillId="0" borderId="0" xfId="0" applyFont="1"/>
    <xf numFmtId="0" fontId="6" fillId="4" borderId="0" xfId="0" applyFont="1" applyFill="1"/>
    <xf numFmtId="0" fontId="12" fillId="0" borderId="0" xfId="0" applyFont="1"/>
    <xf numFmtId="0" fontId="3" fillId="0" borderId="0" xfId="0" applyFont="1" applyAlignment="1">
      <alignment vertical="center"/>
    </xf>
    <xf numFmtId="0" fontId="3" fillId="0" borderId="0" xfId="0" applyFont="1" applyAlignment="1">
      <alignment wrapText="1"/>
    </xf>
    <xf numFmtId="0" fontId="5" fillId="7" borderId="0" xfId="0" applyFont="1" applyFill="1" applyAlignment="1">
      <alignment vertical="top"/>
    </xf>
    <xf numFmtId="0" fontId="10" fillId="8" borderId="0" xfId="0" applyFont="1" applyFill="1"/>
    <xf numFmtId="0" fontId="10" fillId="8" borderId="0" xfId="0" applyFont="1" applyFill="1" applyAlignment="1">
      <alignment horizontal="left"/>
    </xf>
    <xf numFmtId="0" fontId="12" fillId="0" borderId="0" xfId="1" applyFont="1" applyAlignment="1">
      <alignment horizontal="left"/>
    </xf>
    <xf numFmtId="0" fontId="3" fillId="0" borderId="0" xfId="0" applyFont="1" applyAlignment="1">
      <alignment horizontal="left" vertical="center"/>
    </xf>
    <xf numFmtId="0" fontId="3" fillId="0" borderId="0" xfId="0" applyFont="1" applyAlignment="1">
      <alignment horizontal="left" vertical="top"/>
    </xf>
    <xf numFmtId="0" fontId="3" fillId="9" borderId="1" xfId="0" applyFont="1" applyFill="1" applyBorder="1" applyAlignment="1">
      <alignment horizontal="left"/>
    </xf>
    <xf numFmtId="0" fontId="3" fillId="9" borderId="1" xfId="0" applyFont="1" applyFill="1" applyBorder="1" applyAlignment="1">
      <alignment horizontal="left" vertical="center"/>
    </xf>
    <xf numFmtId="0" fontId="3" fillId="9" borderId="1" xfId="0" applyFont="1" applyFill="1" applyBorder="1"/>
    <xf numFmtId="0" fontId="3" fillId="2" borderId="1" xfId="0" applyFont="1" applyFill="1" applyBorder="1"/>
    <xf numFmtId="0" fontId="3" fillId="2" borderId="1" xfId="0" applyFont="1" applyFill="1" applyBorder="1" applyAlignment="1">
      <alignment horizontal="left" vertical="top"/>
    </xf>
    <xf numFmtId="0" fontId="3" fillId="2" borderId="1" xfId="0" applyFont="1" applyFill="1" applyBorder="1" applyAlignment="1">
      <alignment vertical="top"/>
    </xf>
    <xf numFmtId="0" fontId="3" fillId="2" borderId="1" xfId="0" applyFont="1" applyFill="1" applyBorder="1" applyAlignment="1">
      <alignment horizontal="left" vertical="top" wrapText="1"/>
    </xf>
    <xf numFmtId="0" fontId="3" fillId="10" borderId="0" xfId="0" applyFont="1" applyFill="1"/>
    <xf numFmtId="0" fontId="3" fillId="10" borderId="1" xfId="0" applyFont="1" applyFill="1" applyBorder="1"/>
    <xf numFmtId="0" fontId="3" fillId="10" borderId="1" xfId="0" applyFont="1" applyFill="1" applyBorder="1" applyAlignment="1">
      <alignment horizontal="left" vertical="top"/>
    </xf>
    <xf numFmtId="0" fontId="3" fillId="10" borderId="1" xfId="0" applyFont="1" applyFill="1" applyBorder="1" applyAlignment="1">
      <alignment vertical="top"/>
    </xf>
    <xf numFmtId="0" fontId="3" fillId="10" borderId="1" xfId="0" applyFont="1" applyFill="1" applyBorder="1" applyAlignment="1">
      <alignment horizontal="left" vertical="top" wrapText="1"/>
    </xf>
    <xf numFmtId="0" fontId="3" fillId="2" borderId="1" xfId="0" applyFont="1" applyFill="1" applyBorder="1" applyAlignment="1">
      <alignment horizontal="left"/>
    </xf>
    <xf numFmtId="0" fontId="3" fillId="2" borderId="0" xfId="0" applyFont="1" applyFill="1" applyAlignment="1">
      <alignment horizontal="left"/>
    </xf>
    <xf numFmtId="0" fontId="3" fillId="2" borderId="2" xfId="0" applyFont="1" applyFill="1" applyBorder="1"/>
    <xf numFmtId="0" fontId="5" fillId="10" borderId="0" xfId="0" applyFont="1" applyFill="1"/>
    <xf numFmtId="0" fontId="3" fillId="10" borderId="1" xfId="0" applyFont="1" applyFill="1" applyBorder="1" applyAlignment="1">
      <alignment horizontal="left"/>
    </xf>
    <xf numFmtId="0" fontId="3" fillId="10" borderId="0" xfId="0" applyFont="1" applyFill="1" applyAlignment="1">
      <alignment horizontal="left"/>
    </xf>
    <xf numFmtId="0" fontId="3" fillId="10" borderId="2" xfId="0" applyFont="1" applyFill="1" applyBorder="1"/>
    <xf numFmtId="0" fontId="1" fillId="2" borderId="0" xfId="0" applyFont="1" applyFill="1" applyAlignment="1">
      <alignment horizontal="center"/>
    </xf>
    <xf numFmtId="0" fontId="3" fillId="2" borderId="0" xfId="0" applyFont="1" applyFill="1" applyAlignment="1">
      <alignment vertical="center"/>
    </xf>
    <xf numFmtId="0" fontId="1" fillId="10" borderId="0" xfId="0" applyFont="1" applyFill="1" applyAlignment="1">
      <alignment horizontal="center"/>
    </xf>
    <xf numFmtId="0" fontId="3" fillId="10" borderId="0" xfId="0" applyFont="1" applyFill="1" applyAlignment="1">
      <alignment vertical="center"/>
    </xf>
    <xf numFmtId="0" fontId="4" fillId="11" borderId="3" xfId="0" applyFont="1" applyFill="1" applyBorder="1"/>
    <xf numFmtId="0" fontId="3" fillId="10"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1" fillId="2" borderId="0" xfId="0" applyFont="1" applyFill="1" applyAlignment="1">
      <alignment horizontal="left" vertical="top" wrapText="1"/>
    </xf>
    <xf numFmtId="0" fontId="4" fillId="11" borderId="4" xfId="0" applyFont="1" applyFill="1" applyBorder="1"/>
    <xf numFmtId="0" fontId="4" fillId="11" borderId="5" xfId="0" applyFont="1" applyFill="1" applyBorder="1"/>
    <xf numFmtId="0" fontId="3" fillId="2" borderId="6" xfId="0" applyFont="1" applyFill="1" applyBorder="1" applyAlignment="1">
      <alignment wrapText="1"/>
    </xf>
    <xf numFmtId="0" fontId="6" fillId="11"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12" borderId="1" xfId="0" applyFont="1" applyFill="1" applyBorder="1" applyAlignment="1">
      <alignment horizontal="left" vertical="top" wrapText="1"/>
    </xf>
    <xf numFmtId="0" fontId="5" fillId="13" borderId="1" xfId="0" applyFont="1" applyFill="1" applyBorder="1" applyAlignment="1">
      <alignment horizontal="left" vertical="top" wrapText="1"/>
    </xf>
    <xf numFmtId="0" fontId="6" fillId="14" borderId="1" xfId="0" applyFont="1" applyFill="1" applyBorder="1" applyAlignment="1">
      <alignment horizontal="left" vertical="top" wrapText="1"/>
    </xf>
    <xf numFmtId="0" fontId="5" fillId="15" borderId="1" xfId="0" applyFont="1" applyFill="1" applyBorder="1" applyAlignment="1">
      <alignment horizontal="left" vertical="top" wrapText="1"/>
    </xf>
    <xf numFmtId="0" fontId="3" fillId="16" borderId="1" xfId="0" applyFont="1" applyFill="1" applyBorder="1"/>
    <xf numFmtId="0" fontId="3" fillId="17" borderId="1" xfId="0" applyFont="1" applyFill="1" applyBorder="1"/>
    <xf numFmtId="0" fontId="18" fillId="2" borderId="0" xfId="0" applyFont="1" applyFill="1"/>
    <xf numFmtId="164" fontId="0" fillId="0" borderId="0" xfId="0" applyNumberFormat="1"/>
    <xf numFmtId="0" fontId="15" fillId="2" borderId="0" xfId="0" applyFont="1" applyFill="1" applyAlignment="1">
      <alignment horizontal="left" vertical="center" wrapText="1"/>
    </xf>
    <xf numFmtId="0" fontId="15" fillId="2" borderId="0" xfId="0" applyFont="1" applyFill="1" applyAlignment="1">
      <alignment horizontal="left" vertical="center"/>
    </xf>
    <xf numFmtId="0" fontId="16" fillId="2" borderId="0" xfId="0" applyFont="1" applyFill="1" applyAlignment="1">
      <alignment horizontal="left" vertical="center" wrapText="1"/>
    </xf>
    <xf numFmtId="0" fontId="1" fillId="10" borderId="1" xfId="0" applyFont="1" applyFill="1" applyBorder="1" applyAlignment="1">
      <alignment horizontal="center"/>
    </xf>
    <xf numFmtId="0" fontId="1" fillId="9" borderId="1" xfId="0" applyFont="1" applyFill="1" applyBorder="1" applyAlignment="1">
      <alignment horizontal="center" vertical="center"/>
    </xf>
    <xf numFmtId="0" fontId="3" fillId="9" borderId="1" xfId="0" applyFont="1" applyFill="1" applyBorder="1" applyAlignment="1">
      <alignment horizontal="center"/>
    </xf>
    <xf numFmtId="0" fontId="3" fillId="9" borderId="1" xfId="0" applyFont="1" applyFill="1" applyBorder="1" applyAlignment="1">
      <alignment horizontal="center" vertical="center"/>
    </xf>
    <xf numFmtId="0" fontId="1" fillId="2" borderId="1" xfId="0" applyFont="1" applyFill="1" applyBorder="1" applyAlignment="1">
      <alignment horizontal="center"/>
    </xf>
    <xf numFmtId="0" fontId="17" fillId="2" borderId="3" xfId="2" applyFont="1" applyFill="1" applyBorder="1"/>
    <xf numFmtId="0" fontId="17" fillId="10" borderId="3" xfId="2" applyFont="1" applyFill="1" applyBorder="1" applyAlignment="1">
      <alignment horizontal="left" vertical="top" wrapText="1"/>
    </xf>
    <xf numFmtId="0" fontId="3" fillId="10" borderId="3" xfId="0" applyFont="1" applyFill="1" applyBorder="1"/>
    <xf numFmtId="0" fontId="3" fillId="10" borderId="1" xfId="0" applyNumberFormat="1" applyFont="1" applyFill="1" applyBorder="1" applyAlignment="1">
      <alignment horizontal="left" vertical="top" wrapText="1"/>
    </xf>
    <xf numFmtId="0" fontId="3" fillId="9" borderId="7" xfId="0" applyFont="1" applyFill="1" applyBorder="1" applyAlignment="1">
      <alignment horizontal="center"/>
    </xf>
    <xf numFmtId="0" fontId="3" fillId="9" borderId="8" xfId="0" applyFont="1" applyFill="1" applyBorder="1" applyAlignment="1">
      <alignment horizontal="center"/>
    </xf>
    <xf numFmtId="0" fontId="3" fillId="9" borderId="4" xfId="0" applyFont="1" applyFill="1" applyBorder="1" applyAlignment="1">
      <alignment horizontal="center"/>
    </xf>
  </cellXfs>
  <cellStyles count="3">
    <cellStyle name="Hyperlink" xfId="2" builtinId="8"/>
    <cellStyle name="Normal" xfId="0" builtinId="0"/>
    <cellStyle name="Normal 2 3 2" xfId="1" xr:uid="{140498BA-1332-41CE-81F8-124BD5C73BDD}"/>
  </cellStyles>
  <dxfs count="76">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numFmt numFmtId="164" formatCode="yyyy\-mm\-dd"/>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numFmt numFmtId="164" formatCode="yyyy\-mm\-dd"/>
    </dxf>
    <dxf>
      <font>
        <strike val="0"/>
        <outline val="0"/>
        <shadow val="0"/>
        <u val="none"/>
        <vertAlign val="baseline"/>
        <sz val="11"/>
        <color theme="1"/>
        <name val="Arial Narrow"/>
        <family val="2"/>
        <scheme val="none"/>
      </font>
      <numFmt numFmtId="164" formatCode="yyyy\-mm\-dd"/>
    </dxf>
    <dxf>
      <font>
        <strike val="0"/>
        <outline val="0"/>
        <shadow val="0"/>
        <u val="none"/>
        <vertAlign val="baseline"/>
        <sz val="11"/>
        <color theme="1"/>
        <name val="Arial Narrow"/>
        <family val="2"/>
        <scheme val="none"/>
      </font>
      <numFmt numFmtId="164" formatCode="yyyy\-mm\-dd"/>
    </dxf>
    <dxf>
      <font>
        <strike val="0"/>
        <outline val="0"/>
        <shadow val="0"/>
        <u val="none"/>
        <vertAlign val="baseline"/>
        <sz val="11"/>
        <color theme="1"/>
        <name val="Arial Narrow"/>
        <family val="2"/>
        <scheme val="none"/>
      </font>
    </dxf>
    <dxf>
      <font>
        <strike val="0"/>
        <outline val="0"/>
        <shadow val="0"/>
        <u val="none"/>
        <vertAlign val="baseline"/>
        <sz val="11"/>
        <color theme="1"/>
        <name val="Arial Narrow"/>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F0DA58-DCA6-49DA-AE00-B6258AD3750E}" name="data" displayName="data" ref="A1:BV63" totalsRowShown="0" headerRowDxfId="75" dataDxfId="74">
  <autoFilter ref="A1:BV63" xr:uid="{39F0DA58-DCA6-49DA-AE00-B6258AD3750E}"/>
  <tableColumns count="74">
    <tableColumn id="1" xr3:uid="{D43300E0-98F1-4D30-97CF-CD72B1048D42}" name="start" dataDxfId="73"/>
    <tableColumn id="2" xr3:uid="{A957F22E-0DCA-4418-B949-862206997DBF}" name="end" dataDxfId="72"/>
    <tableColumn id="3" xr3:uid="{9AC6FFF0-1E6C-465C-B051-683C77B2780F}" name="today" dataDxfId="71"/>
    <tableColumn id="6" xr3:uid="{812E7204-D4A4-403F-89DD-570A2A11FA5A}" name="consent" dataDxfId="70"/>
    <tableColumn id="7" xr3:uid="{C41D727A-8645-40C6-A5DF-CCA27C0D1554}" name="district_name" dataDxfId="69"/>
    <tableColumn id="8" xr3:uid="{9658B9C6-5A4C-4D1B-917A-D0AEB2F57811}" name="city_municipality" dataDxfId="68"/>
    <tableColumn id="14" xr3:uid="{C8D4AC69-CAA3-4C8E-9FB0-B655AE1EF879}" name="refugees_inflow" dataDxfId="67"/>
    <tableColumn id="15" xr3:uid="{AD4300EC-EEA2-4808-8877-089F5AC7FEB4}" name="reasons_refugees_inflow" dataDxfId="66"/>
    <tableColumn id="16" xr3:uid="{A48D519F-7B41-4258-947C-2C80412687EA}" name="reasons_refugees_inflow/access_medical_services" dataDxfId="65"/>
    <tableColumn id="17" xr3:uid="{F5EDF8D7-82D0-4FF5-A09D-B40771F38241}" name="reasons_refugees_inflow/access_education_training" dataDxfId="64"/>
    <tableColumn id="18" xr3:uid="{A8DC5FEF-1A76-4D03-8694-D3B22D9CEF41}" name="reasons_refugees_inflow/employment_opportunities" dataDxfId="63"/>
    <tableColumn id="19" xr3:uid="{29A917F1-BBCE-4820-80A2-C014061729A2}" name="reasons_refugees_inflow/live_other_family_members" dataDxfId="62"/>
    <tableColumn id="20" xr3:uid="{8B08F5C6-855C-475F-8426-740B46778764}" name="reasons_refugees_inflow/gfa_changes" dataDxfId="61"/>
    <tableColumn id="21" xr3:uid="{714BCA37-0A6E-4AE3-9882-765F0B0AAD1D}" name="reasons_refugees_inflow/other" dataDxfId="60"/>
    <tableColumn id="22" xr3:uid="{5B0A0C67-86C1-45FA-8C23-23C58963D662}" name="reasons_refugees_inflow_other" dataDxfId="59"/>
    <tableColumn id="23" xr3:uid="{AC423184-F611-4413-BFBA-1BE41F0093AC}" name="number_refugees_inflow" dataDxfId="58"/>
    <tableColumn id="24" xr3:uid="{BBBC3822-2794-4BEA-9955-3D3E9C9930C0}" name="estimate_refugees_inflow" dataDxfId="57"/>
    <tableColumn id="25" xr3:uid="{65A53D8B-F621-4934-BA82-35E4D824B50C}" name="refugees_outflow" dataDxfId="56"/>
    <tableColumn id="26" xr3:uid="{B58DF9F7-C349-456B-A2D6-39D032F08229}" name="reasons_refugees_outflow" dataDxfId="55"/>
    <tableColumn id="27" xr3:uid="{DAA18F61-3D7D-4A9E-9D3E-2DCD9AC7C452}" name="reasons_refugees_outflow/high_rental_prices_cost_of_living" dataDxfId="54"/>
    <tableColumn id="28" xr3:uid="{635D06CC-AB8F-4A39-BBBF-C68472770C34}" name="reasons_refugees_outflow/unemployment" dataDxfId="53"/>
    <tableColumn id="29" xr3:uid="{45CEF389-9922-48E3-822E-6516F791D539}" name="reasons_refugees_outflow/gfa_changes" dataDxfId="52"/>
    <tableColumn id="30" xr3:uid="{0EEC7CAB-4AB5-4D01-A7E8-F021B79D7DBA}" name="reasons_refugees_outflow/social_networks" dataDxfId="51"/>
    <tableColumn id="31" xr3:uid="{E684CBB2-C4C3-45C9-AE3C-24445D6ACEAD}" name="reasons_refugees_outflow/other" dataDxfId="50"/>
    <tableColumn id="32" xr3:uid="{2975B358-6588-4EFE-A81C-7F974B1BBA2A}" name="reasons_refugees_outflow_other" dataDxfId="49"/>
    <tableColumn id="33" xr3:uid="{AC124ED5-6F39-4473-A443-4961656900AC}" name="number_refugees_outflow" dataDxfId="48"/>
    <tableColumn id="34" xr3:uid="{A10E851D-AC3D-4F18-9754-9B7717713869}" name="estimate_refugees_outflow" dataDxfId="47"/>
    <tableColumn id="35" xr3:uid="{30CDE792-589D-40F0-AE79-A1292191F1E5}" name="refugees_location" dataDxfId="46"/>
    <tableColumn id="36" xr3:uid="{2A0A149A-910D-4B9B-AD2A-0C934C9BE930}" name="location_areas" dataDxfId="45"/>
    <tableColumn id="37" xr3:uid="{A9632CD8-C8A2-4F63-881F-4A4C098B01B0}" name="location_reasons" dataDxfId="44"/>
    <tableColumn id="38" xr3:uid="{EBFFB994-5CEE-447F-98E2-7C9A17DF1A81}" name="location_reasons/availability_shelters" dataDxfId="43"/>
    <tableColumn id="39" xr3:uid="{6F5730E4-9A55-45B7-B82C-5647FA253BF8}" name="location_reasons/most_refugees_settled_here_social_networks" dataDxfId="42"/>
    <tableColumn id="40" xr3:uid="{F32DC8E9-568B-4C18-83F9-3C5E5DB05BC2}" name="location_reasons/affordability_price_shelters" dataDxfId="41"/>
    <tableColumn id="41" xr3:uid="{9C874140-DF72-42E5-800A-C61CF845C9A6}" name="location_reasons/other" dataDxfId="40"/>
    <tableColumn id="42" xr3:uid="{9FD11B5C-9421-4E6C-BD3C-9ED24429808E}" name="location_reasons_other" dataDxfId="39"/>
    <tableColumn id="43" xr3:uid="{9784D8C7-841C-4D30-81C2-FD8BEA0F1CE3}" name="shelter_access" dataDxfId="38"/>
    <tableColumn id="44" xr3:uid="{FCCA6100-0A4A-464E-96E5-88F40B387ADB}" name="shelter_type" dataDxfId="37"/>
    <tableColumn id="45" xr3:uid="{5FEC4586-4EA1-491C-B71C-2C5EEE57233B}" name="shelter_type_other" dataDxfId="36"/>
    <tableColumn id="46" xr3:uid="{1C3C985D-BDB2-4B90-8BF6-B409F0682A3F}" name="access_challenges" dataDxfId="35"/>
    <tableColumn id="47" xr3:uid="{5C964D14-13A6-4E55-868F-943EB2247542}" name="access_challenges/not_enough_money_to_afford_housing" dataDxfId="34"/>
    <tableColumn id="48" xr3:uid="{0B12A167-4A53-4BBC-84ED-EF4C3AE49267}" name="access_challenges/high_rental_costs" dataDxfId="33"/>
    <tableColumn id="49" xr3:uid="{C76363F7-059E-42F8-BCB3-762BA785C112}" name="access_challenges/bad_geographic_location" dataDxfId="32"/>
    <tableColumn id="50" xr3:uid="{C8AF03B3-567D-4069-8175-6B8690E5E39D}" name="access_challenges/other" dataDxfId="31"/>
    <tableColumn id="51" xr3:uid="{901C1895-86E9-4582-8828-469A48A43281}" name="access_challenges_other" dataDxfId="30"/>
    <tableColumn id="52" xr3:uid="{8013E73F-0145-41DA-B154-48C351740641}" name="refugee_immediate_needs" dataDxfId="29"/>
    <tableColumn id="53" xr3:uid="{D7C55458-83C7-4588-866C-581E90E4D38E}" name="immediate_needs_required" dataDxfId="28"/>
    <tableColumn id="55" xr3:uid="{91C00842-E866-4437-8397-EFF059CF2E9A}" name="immediate_needs_required/food" dataDxfId="27"/>
    <tableColumn id="56" xr3:uid="{C0F26279-4056-4D26-A9A6-5BC516728194}" name="immediate_needs_required/clean_water" dataDxfId="26"/>
    <tableColumn id="57" xr3:uid="{80F75752-B19B-47DE-9742-E0DC21485377}" name="immediate_needs_required/shelter" dataDxfId="25"/>
    <tableColumn id="58" xr3:uid="{15359540-F2B4-407F-8C9F-1CA0DAEE03EF}" name="immediate_needs_required/non_food_items" dataDxfId="24"/>
    <tableColumn id="59" xr3:uid="{C1D21B85-3126-429B-9F24-7252EA5FDBF2}" name="immediate_needs_required/medical_care" dataDxfId="23"/>
    <tableColumn id="60" xr3:uid="{55EA51E5-9669-4948-8030-60708D740DD6}" name="immediate_needs_required/other" dataDxfId="22"/>
    <tableColumn id="61" xr3:uid="{90CAB504-2B14-4AD0-9F77-7F72712E5C0B}" name="immediate_needs_required_other" dataDxfId="21"/>
    <tableColumn id="62" xr3:uid="{E0614C70-E185-4E54-BA88-71FCD9931E35}" name="support_services" dataDxfId="20"/>
    <tableColumn id="63" xr3:uid="{E07096FE-95FC-4B52-AD0C-58CA731D745D}" name="support_services_available" dataDxfId="19"/>
    <tableColumn id="64" xr3:uid="{00312A02-3A73-4752-BA47-FF72145BAE3C}" name="support_services_available/food" dataDxfId="18"/>
    <tableColumn id="65" xr3:uid="{1E0FAEB2-FB0C-43F9-A9DA-66BF92132EB2}" name="support_services_available/clean_water" dataDxfId="17"/>
    <tableColumn id="66" xr3:uid="{9815C00C-E06A-4B30-9DF2-29DF96F1BDAF}" name="support_services_available/shelter" dataDxfId="16"/>
    <tableColumn id="67" xr3:uid="{C3C2A1AB-E4CA-43D2-BBB4-503399CDCF7B}" name="support_services_available/non_food_items" dataDxfId="15"/>
    <tableColumn id="68" xr3:uid="{73920A99-731C-4276-BCCA-8CC6F8F36CCA}" name="support_services_available/medical_care" dataDxfId="14"/>
    <tableColumn id="69" xr3:uid="{9A60CBB3-E50D-4C37-8181-7CADBB2A4624}" name="support_services_available/other" dataDxfId="13"/>
    <tableColumn id="70" xr3:uid="{9C9A1B3B-B408-45DF-8DA4-85EF9AB3741C}" name="support_services_available_other" dataDxfId="12"/>
    <tableColumn id="71" xr3:uid="{3B726ABB-3B8D-4E1F-9E37-1D0FAA8F08E3}" name="any_other_feedback" dataDxfId="11"/>
    <tableColumn id="72" xr3:uid="{0091AA40-F8D7-4D41-BE90-49B79C41788B}" name="end_note" dataDxfId="10"/>
    <tableColumn id="73" xr3:uid="{706F183E-0289-4990-A60E-5AE036309D52}" name="_id" dataDxfId="9"/>
    <tableColumn id="74" xr3:uid="{2DEED1C0-7F70-4296-8919-D8147490723B}" name="_uuid" dataDxfId="8"/>
    <tableColumn id="75" xr3:uid="{9FC8359C-4BA5-4E31-91E0-E32F993AB4A5}" name="_submission_time" dataDxfId="7"/>
    <tableColumn id="76" xr3:uid="{16BAEF39-93CB-4D3B-A95D-65ED02999D2B}" name="_validation_status" dataDxfId="6"/>
    <tableColumn id="77" xr3:uid="{9FF5C9FB-CB4D-4FE5-8D35-3A18353199F7}" name="_notes" dataDxfId="5"/>
    <tableColumn id="78" xr3:uid="{65CBF1E7-D1DD-4DF4-83AC-0817655E3081}" name="_status" dataDxfId="4"/>
    <tableColumn id="79" xr3:uid="{98D2590D-3B98-4DE7-9031-D9DD731B4469}" name="_submitted_by" dataDxfId="3"/>
    <tableColumn id="80" xr3:uid="{AF862D52-F0E7-41FB-97AE-697D2145ED91}" name="__version__" dataDxfId="2"/>
    <tableColumn id="81" xr3:uid="{E2293D9A-4049-46DF-A089-65A3EF7911FB}" name="_tags" dataDxfId="1"/>
    <tableColumn id="82" xr3:uid="{39786CB1-ECE7-4B8E-996D-5746BD19303A}" name="_index"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REACH">
      <a:dk1>
        <a:srgbClr val="000000"/>
      </a:dk1>
      <a:lt1>
        <a:sysClr val="window" lastClr="FFFFFF"/>
      </a:lt1>
      <a:dk2>
        <a:srgbClr val="EE5859"/>
      </a:dk2>
      <a:lt2>
        <a:srgbClr val="585859"/>
      </a:lt2>
      <a:accent1>
        <a:srgbClr val="D2CBB8"/>
      </a:accent1>
      <a:accent2>
        <a:srgbClr val="D1D3D4"/>
      </a:accent2>
      <a:accent3>
        <a:srgbClr val="F49A9B"/>
      </a:accent3>
      <a:accent4>
        <a:srgbClr val="969696"/>
      </a:accent4>
      <a:accent5>
        <a:srgbClr val="AC9F7C"/>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repository.impact-initiatives.org/document/reach/a628bd69/REACH_UGA_Factsheet-R1_UGA2304_August2023_final.pdf" TargetMode="External"/><Relationship Id="rId1" Type="http://schemas.openxmlformats.org/officeDocument/2006/relationships/hyperlink" Target="https://repository.impact-initiatives.org/document/reach/da59a254/REACH_UGA_TOR_UGA2304_July-20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F86B8-3811-4A78-AD42-EC8B8610B45B}">
  <dimension ref="A1:B27"/>
  <sheetViews>
    <sheetView topLeftCell="A5" workbookViewId="0">
      <selection activeCell="B7" sqref="B7"/>
    </sheetView>
  </sheetViews>
  <sheetFormatPr defaultColWidth="8.81640625" defaultRowHeight="14" x14ac:dyDescent="0.3"/>
  <cols>
    <col min="1" max="1" width="30.1796875" style="6" customWidth="1"/>
    <col min="2" max="2" width="98.54296875" style="6" customWidth="1"/>
    <col min="3" max="16384" width="8.81640625" style="6"/>
  </cols>
  <sheetData>
    <row r="1" spans="1:2" ht="24.5" customHeight="1" x14ac:dyDescent="0.3">
      <c r="A1" s="72" t="s">
        <v>426</v>
      </c>
      <c r="B1" s="73"/>
    </row>
    <row r="2" spans="1:2" ht="7" customHeight="1" x14ac:dyDescent="0.3">
      <c r="A2" s="74" t="s">
        <v>446</v>
      </c>
      <c r="B2" s="74"/>
    </row>
    <row r="3" spans="1:2" ht="22" customHeight="1" x14ac:dyDescent="0.3">
      <c r="A3" s="74"/>
      <c r="B3" s="74"/>
    </row>
    <row r="4" spans="1:2" x14ac:dyDescent="0.3">
      <c r="A4" s="55" t="s">
        <v>410</v>
      </c>
      <c r="B4" s="55" t="s">
        <v>411</v>
      </c>
    </row>
    <row r="5" spans="1:2" ht="152" customHeight="1" x14ac:dyDescent="0.3">
      <c r="A5" s="56" t="s">
        <v>412</v>
      </c>
      <c r="B5" s="56" t="s">
        <v>427</v>
      </c>
    </row>
    <row r="6" spans="1:2" ht="121" customHeight="1" x14ac:dyDescent="0.3">
      <c r="A6" s="57" t="s">
        <v>413</v>
      </c>
      <c r="B6" s="57" t="s">
        <v>429</v>
      </c>
    </row>
    <row r="7" spans="1:2" ht="42" x14ac:dyDescent="0.3">
      <c r="A7" s="56" t="s">
        <v>414</v>
      </c>
      <c r="B7" s="56" t="s">
        <v>428</v>
      </c>
    </row>
    <row r="8" spans="1:2" x14ac:dyDescent="0.3">
      <c r="A8" s="57" t="s">
        <v>415</v>
      </c>
      <c r="B8" s="57" t="s">
        <v>447</v>
      </c>
    </row>
    <row r="9" spans="1:2" ht="42" x14ac:dyDescent="0.3">
      <c r="A9" s="56" t="s">
        <v>588</v>
      </c>
      <c r="B9" s="56" t="s">
        <v>589</v>
      </c>
    </row>
    <row r="10" spans="1:2" x14ac:dyDescent="0.3">
      <c r="A10" s="57" t="s">
        <v>416</v>
      </c>
      <c r="B10" s="57" t="s">
        <v>448</v>
      </c>
    </row>
    <row r="11" spans="1:2" x14ac:dyDescent="0.3">
      <c r="A11" s="56" t="s">
        <v>450</v>
      </c>
      <c r="B11" s="81" t="s">
        <v>451</v>
      </c>
    </row>
    <row r="12" spans="1:2" x14ac:dyDescent="0.3">
      <c r="A12" s="57" t="s">
        <v>417</v>
      </c>
      <c r="B12" s="80" t="s">
        <v>430</v>
      </c>
    </row>
    <row r="13" spans="1:2" x14ac:dyDescent="0.3">
      <c r="A13" s="56" t="s">
        <v>418</v>
      </c>
      <c r="B13" s="82" t="s">
        <v>419</v>
      </c>
    </row>
    <row r="14" spans="1:2" x14ac:dyDescent="0.3">
      <c r="A14" s="58"/>
      <c r="B14" s="58"/>
    </row>
    <row r="15" spans="1:2" x14ac:dyDescent="0.3">
      <c r="A15" s="59" t="s">
        <v>421</v>
      </c>
      <c r="B15" s="60" t="s">
        <v>420</v>
      </c>
    </row>
    <row r="16" spans="1:2" ht="28" x14ac:dyDescent="0.3">
      <c r="A16" s="37" t="s">
        <v>431</v>
      </c>
      <c r="B16" s="61" t="s">
        <v>439</v>
      </c>
    </row>
    <row r="17" spans="1:2" x14ac:dyDescent="0.3">
      <c r="A17" s="62" t="s">
        <v>432</v>
      </c>
      <c r="B17" s="63" t="s">
        <v>440</v>
      </c>
    </row>
    <row r="18" spans="1:2" x14ac:dyDescent="0.3">
      <c r="A18" s="64" t="s">
        <v>433</v>
      </c>
      <c r="B18" s="38" t="s">
        <v>449</v>
      </c>
    </row>
    <row r="19" spans="1:2" x14ac:dyDescent="0.3">
      <c r="A19" s="65" t="s">
        <v>434</v>
      </c>
      <c r="B19" s="38" t="s">
        <v>443</v>
      </c>
    </row>
    <row r="20" spans="1:2" x14ac:dyDescent="0.3">
      <c r="A20" s="66" t="s">
        <v>435</v>
      </c>
      <c r="B20" s="38" t="s">
        <v>441</v>
      </c>
    </row>
    <row r="21" spans="1:2" x14ac:dyDescent="0.3">
      <c r="A21" s="67" t="s">
        <v>436</v>
      </c>
      <c r="B21" s="38" t="s">
        <v>442</v>
      </c>
    </row>
    <row r="22" spans="1:2" x14ac:dyDescent="0.3">
      <c r="A22" s="68" t="s">
        <v>437</v>
      </c>
      <c r="B22" s="38" t="s">
        <v>444</v>
      </c>
    </row>
    <row r="23" spans="1:2" x14ac:dyDescent="0.3">
      <c r="A23" s="69" t="s">
        <v>438</v>
      </c>
      <c r="B23" s="35" t="s">
        <v>445</v>
      </c>
    </row>
    <row r="24" spans="1:2" x14ac:dyDescent="0.3">
      <c r="A24" s="70"/>
    </row>
    <row r="25" spans="1:2" x14ac:dyDescent="0.3">
      <c r="A25" s="70"/>
    </row>
    <row r="26" spans="1:2" x14ac:dyDescent="0.3">
      <c r="A26" s="70"/>
    </row>
    <row r="27" spans="1:2" x14ac:dyDescent="0.3">
      <c r="A27" s="70"/>
      <c r="B27" s="70"/>
    </row>
  </sheetData>
  <mergeCells count="2">
    <mergeCell ref="A1:B1"/>
    <mergeCell ref="A2:B3"/>
  </mergeCells>
  <hyperlinks>
    <hyperlink ref="B12" r:id="rId1" xr:uid="{8944F828-8E5E-4731-8A72-2DF4525162F2}"/>
    <hyperlink ref="B11" r:id="rId2" xr:uid="{DD773833-2C87-4CB1-A885-59E19960AA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3449E-E74B-47C0-832B-5E3410AFF211}">
  <sheetPr>
    <tabColor theme="0"/>
  </sheetPr>
  <dimension ref="A1:L64"/>
  <sheetViews>
    <sheetView workbookViewId="0">
      <pane ySplit="1" topLeftCell="A9" activePane="bottomLeft" state="frozen"/>
      <selection pane="bottomLeft" activeCell="C27" sqref="C27"/>
    </sheetView>
  </sheetViews>
  <sheetFormatPr defaultColWidth="8.90625" defaultRowHeight="14" x14ac:dyDescent="0.3"/>
  <cols>
    <col min="1" max="1" width="39.90625" style="4" customWidth="1"/>
    <col min="2" max="2" width="19.6328125" style="4" customWidth="1"/>
    <col min="3" max="3" width="85.6328125" style="4" bestFit="1" customWidth="1"/>
    <col min="4" max="4" width="10" style="4" customWidth="1"/>
    <col min="5" max="5" width="8.08984375" style="4" bestFit="1" customWidth="1"/>
    <col min="6" max="6" width="7.90625" style="4" bestFit="1" customWidth="1"/>
    <col min="7" max="8" width="7.90625" style="4" customWidth="1"/>
    <col min="9" max="9" width="9.453125" style="4" bestFit="1" customWidth="1"/>
    <col min="10" max="10" width="35" style="4" customWidth="1"/>
    <col min="11" max="16384" width="8.90625" style="4"/>
  </cols>
  <sheetData>
    <row r="1" spans="1:12" x14ac:dyDescent="0.3">
      <c r="A1" s="1" t="s">
        <v>156</v>
      </c>
      <c r="B1" s="1" t="s">
        <v>157</v>
      </c>
      <c r="C1" s="1" t="s">
        <v>158</v>
      </c>
      <c r="D1" s="2" t="s">
        <v>159</v>
      </c>
      <c r="E1" s="1" t="s">
        <v>160</v>
      </c>
      <c r="F1" s="1" t="s">
        <v>161</v>
      </c>
      <c r="G1" s="1" t="s">
        <v>162</v>
      </c>
      <c r="H1" s="1" t="s">
        <v>163</v>
      </c>
      <c r="I1" s="1" t="s">
        <v>164</v>
      </c>
      <c r="J1" s="1" t="s">
        <v>165</v>
      </c>
      <c r="K1" s="3" t="s">
        <v>166</v>
      </c>
      <c r="L1" s="3" t="s">
        <v>167</v>
      </c>
    </row>
    <row r="2" spans="1:12" x14ac:dyDescent="0.3">
      <c r="A2" s="5" t="s">
        <v>0</v>
      </c>
      <c r="B2" s="5" t="s">
        <v>0</v>
      </c>
      <c r="C2" s="5"/>
      <c r="D2" s="5"/>
      <c r="E2" s="5"/>
      <c r="F2" s="5"/>
      <c r="G2" s="5"/>
      <c r="H2" s="5"/>
      <c r="I2" s="5"/>
      <c r="J2" s="5"/>
    </row>
    <row r="3" spans="1:12" x14ac:dyDescent="0.3">
      <c r="A3" s="5" t="s">
        <v>1</v>
      </c>
      <c r="B3" s="5" t="s">
        <v>1</v>
      </c>
      <c r="C3" s="5"/>
      <c r="D3" s="5"/>
      <c r="E3" s="5"/>
      <c r="F3" s="5"/>
      <c r="G3" s="5"/>
      <c r="H3" s="5"/>
      <c r="I3" s="5"/>
      <c r="J3" s="5"/>
    </row>
    <row r="4" spans="1:12" x14ac:dyDescent="0.3">
      <c r="A4" s="5" t="s">
        <v>2</v>
      </c>
      <c r="B4" s="5" t="s">
        <v>2</v>
      </c>
      <c r="C4" s="5"/>
      <c r="D4" s="5"/>
      <c r="E4" s="5"/>
      <c r="F4" s="5"/>
      <c r="G4" s="5"/>
      <c r="H4" s="5"/>
      <c r="I4" s="5"/>
      <c r="J4" s="5"/>
    </row>
    <row r="5" spans="1:12" x14ac:dyDescent="0.3">
      <c r="A5" s="5" t="s">
        <v>3</v>
      </c>
      <c r="B5" s="5" t="s">
        <v>3</v>
      </c>
      <c r="C5" s="5" t="s">
        <v>168</v>
      </c>
      <c r="D5" s="5"/>
      <c r="E5" s="5"/>
      <c r="F5" s="5"/>
      <c r="G5" s="5"/>
      <c r="H5" s="5"/>
      <c r="I5" s="5"/>
      <c r="J5" s="5"/>
    </row>
    <row r="6" spans="1:12" s="6" customFormat="1" x14ac:dyDescent="0.3">
      <c r="A6" s="6" t="s">
        <v>169</v>
      </c>
      <c r="B6" s="6" t="s">
        <v>4</v>
      </c>
      <c r="C6" s="6" t="s">
        <v>170</v>
      </c>
      <c r="E6" s="6" t="b">
        <v>1</v>
      </c>
    </row>
    <row r="7" spans="1:12" x14ac:dyDescent="0.3">
      <c r="A7" s="7" t="s">
        <v>171</v>
      </c>
      <c r="B7" s="7" t="s">
        <v>172</v>
      </c>
      <c r="C7" s="7" t="s">
        <v>173</v>
      </c>
      <c r="D7" s="7"/>
      <c r="E7" s="7"/>
      <c r="F7" s="7"/>
      <c r="G7" s="7"/>
      <c r="H7" s="7"/>
      <c r="I7" s="7"/>
      <c r="J7" s="7"/>
    </row>
    <row r="8" spans="1:12" ht="136.75" customHeight="1" x14ac:dyDescent="0.3">
      <c r="A8" s="5" t="s">
        <v>174</v>
      </c>
      <c r="B8" s="5" t="s">
        <v>5</v>
      </c>
      <c r="C8" s="8" t="s">
        <v>175</v>
      </c>
      <c r="D8" s="8"/>
      <c r="E8" s="4" t="b">
        <v>1</v>
      </c>
    </row>
    <row r="9" spans="1:12" x14ac:dyDescent="0.3">
      <c r="A9" s="7" t="s">
        <v>176</v>
      </c>
      <c r="B9" s="7"/>
      <c r="C9" s="7"/>
      <c r="D9" s="7"/>
      <c r="E9" s="7"/>
      <c r="F9" s="7"/>
      <c r="G9" s="7"/>
      <c r="H9" s="7"/>
      <c r="I9" s="7"/>
      <c r="J9" s="7"/>
    </row>
    <row r="10" spans="1:12" x14ac:dyDescent="0.3">
      <c r="A10" s="9"/>
      <c r="B10" s="9"/>
      <c r="C10" s="9"/>
      <c r="D10" s="9"/>
      <c r="E10" s="9"/>
      <c r="F10" s="9"/>
      <c r="G10" s="9"/>
      <c r="H10" s="9"/>
      <c r="I10" s="9"/>
      <c r="J10" s="9"/>
    </row>
    <row r="11" spans="1:12" x14ac:dyDescent="0.3">
      <c r="A11" s="7" t="s">
        <v>171</v>
      </c>
      <c r="B11" s="7" t="s">
        <v>177</v>
      </c>
      <c r="C11" s="7" t="s">
        <v>178</v>
      </c>
      <c r="D11" s="7"/>
      <c r="E11" s="7"/>
      <c r="F11" s="11" t="s">
        <v>179</v>
      </c>
      <c r="G11" s="11"/>
      <c r="H11" s="11"/>
      <c r="I11" s="7"/>
      <c r="J11" s="7"/>
    </row>
    <row r="12" spans="1:12" x14ac:dyDescent="0.3">
      <c r="A12" s="9"/>
      <c r="B12" s="9"/>
      <c r="C12" s="9"/>
      <c r="D12" s="9"/>
      <c r="E12" s="9"/>
      <c r="F12" s="9"/>
      <c r="G12" s="9"/>
      <c r="H12" s="9"/>
      <c r="I12" s="9"/>
      <c r="J12" s="9"/>
    </row>
    <row r="13" spans="1:12" x14ac:dyDescent="0.3">
      <c r="A13" s="7" t="s">
        <v>171</v>
      </c>
      <c r="B13" s="7" t="s">
        <v>180</v>
      </c>
      <c r="C13" s="7" t="s">
        <v>181</v>
      </c>
      <c r="D13" s="7"/>
      <c r="E13" s="10"/>
      <c r="F13" s="11" t="s">
        <v>179</v>
      </c>
      <c r="G13" s="11"/>
      <c r="H13" s="11"/>
      <c r="I13" s="12"/>
      <c r="J13" s="12"/>
    </row>
    <row r="14" spans="1:12" x14ac:dyDescent="0.3">
      <c r="A14" s="4" t="s">
        <v>182</v>
      </c>
      <c r="B14" s="4" t="s">
        <v>6</v>
      </c>
      <c r="C14" s="4" t="s">
        <v>183</v>
      </c>
      <c r="D14" s="13"/>
      <c r="E14" s="4" t="b">
        <v>1</v>
      </c>
    </row>
    <row r="15" spans="1:12" x14ac:dyDescent="0.3">
      <c r="A15" s="4" t="s">
        <v>184</v>
      </c>
      <c r="B15" s="4" t="s">
        <v>7</v>
      </c>
      <c r="C15" s="4" t="s">
        <v>185</v>
      </c>
      <c r="D15" s="13"/>
      <c r="E15" s="4" t="b">
        <v>1</v>
      </c>
      <c r="G15" s="4" t="s">
        <v>186</v>
      </c>
    </row>
    <row r="16" spans="1:12" x14ac:dyDescent="0.3">
      <c r="A16" s="4" t="s">
        <v>187</v>
      </c>
      <c r="B16" s="4" t="s">
        <v>8</v>
      </c>
      <c r="C16" s="4" t="s">
        <v>188</v>
      </c>
      <c r="E16" s="4" t="b">
        <v>1</v>
      </c>
      <c r="F16" s="14"/>
      <c r="G16" s="14" t="s">
        <v>186</v>
      </c>
      <c r="H16" s="14"/>
    </row>
    <row r="17" spans="1:10" x14ac:dyDescent="0.3">
      <c r="A17" s="4" t="s">
        <v>189</v>
      </c>
      <c r="B17" s="4" t="s">
        <v>9</v>
      </c>
      <c r="C17" s="4" t="s">
        <v>190</v>
      </c>
      <c r="E17" s="4" t="b">
        <v>1</v>
      </c>
      <c r="F17" s="14" t="s">
        <v>191</v>
      </c>
      <c r="G17" s="14"/>
      <c r="H17" s="14"/>
    </row>
    <row r="18" spans="1:10" x14ac:dyDescent="0.3">
      <c r="A18" s="4" t="s">
        <v>192</v>
      </c>
      <c r="B18" s="4" t="s">
        <v>10</v>
      </c>
      <c r="C18" s="4" t="s">
        <v>193</v>
      </c>
      <c r="E18" s="4" t="b">
        <v>1</v>
      </c>
      <c r="F18" s="14" t="s">
        <v>194</v>
      </c>
      <c r="G18" s="14"/>
      <c r="H18" s="14"/>
    </row>
    <row r="19" spans="1:10" x14ac:dyDescent="0.3">
      <c r="A19" s="4" t="s">
        <v>195</v>
      </c>
      <c r="B19" s="4" t="s">
        <v>11</v>
      </c>
      <c r="C19" s="4" t="s">
        <v>196</v>
      </c>
      <c r="E19" s="4" t="b">
        <v>1</v>
      </c>
      <c r="F19" s="14"/>
      <c r="G19" s="14"/>
      <c r="H19" s="14"/>
    </row>
    <row r="20" spans="1:10" x14ac:dyDescent="0.3">
      <c r="A20" s="4" t="s">
        <v>197</v>
      </c>
      <c r="B20" s="4" t="s">
        <v>12</v>
      </c>
      <c r="C20" s="4" t="s">
        <v>196</v>
      </c>
      <c r="D20" s="13" t="s">
        <v>198</v>
      </c>
      <c r="E20" s="4" t="b">
        <v>1</v>
      </c>
      <c r="F20" s="14" t="s">
        <v>199</v>
      </c>
      <c r="G20" s="14"/>
      <c r="H20" s="14"/>
    </row>
    <row r="21" spans="1:10" x14ac:dyDescent="0.3">
      <c r="A21" s="7" t="s">
        <v>176</v>
      </c>
      <c r="B21" s="7"/>
      <c r="C21" s="7"/>
      <c r="D21" s="7"/>
      <c r="E21" s="7"/>
      <c r="F21" s="7"/>
      <c r="G21" s="7"/>
      <c r="H21" s="7"/>
      <c r="I21" s="7"/>
      <c r="J21" s="7"/>
    </row>
    <row r="23" spans="1:10" x14ac:dyDescent="0.3">
      <c r="A23" s="7" t="s">
        <v>171</v>
      </c>
      <c r="B23" s="7" t="s">
        <v>200</v>
      </c>
      <c r="C23" s="7" t="s">
        <v>201</v>
      </c>
      <c r="D23" s="7"/>
      <c r="E23" s="10"/>
      <c r="F23" s="15" t="s">
        <v>179</v>
      </c>
      <c r="G23" s="15"/>
      <c r="H23" s="15"/>
      <c r="I23" s="12"/>
      <c r="J23" s="12"/>
    </row>
    <row r="24" spans="1:10" ht="28" x14ac:dyDescent="0.3">
      <c r="A24" s="4" t="s">
        <v>174</v>
      </c>
      <c r="B24" s="4" t="s">
        <v>13</v>
      </c>
      <c r="C24" s="16" t="s">
        <v>202</v>
      </c>
      <c r="D24" s="16"/>
      <c r="E24" s="4" t="b">
        <v>1</v>
      </c>
    </row>
    <row r="25" spans="1:10" ht="28" x14ac:dyDescent="0.3">
      <c r="A25" s="4" t="s">
        <v>203</v>
      </c>
      <c r="B25" s="4" t="s">
        <v>14</v>
      </c>
      <c r="C25" s="16" t="s">
        <v>204</v>
      </c>
      <c r="D25" s="16"/>
      <c r="E25" s="4" t="b">
        <v>1</v>
      </c>
      <c r="F25" s="4" t="s">
        <v>205</v>
      </c>
    </row>
    <row r="26" spans="1:10" x14ac:dyDescent="0.3">
      <c r="A26" s="4" t="s">
        <v>197</v>
      </c>
      <c r="B26" s="4" t="s">
        <v>21</v>
      </c>
      <c r="C26" s="17" t="s">
        <v>204</v>
      </c>
      <c r="D26" s="18" t="s">
        <v>198</v>
      </c>
      <c r="E26" s="4" t="b">
        <v>1</v>
      </c>
      <c r="F26" s="4" t="s">
        <v>206</v>
      </c>
    </row>
    <row r="27" spans="1:10" x14ac:dyDescent="0.3">
      <c r="A27" s="6" t="s">
        <v>207</v>
      </c>
      <c r="B27" s="6" t="s">
        <v>22</v>
      </c>
      <c r="C27" s="4" t="s">
        <v>208</v>
      </c>
      <c r="E27" s="4" t="b">
        <v>1</v>
      </c>
      <c r="F27" s="14" t="s">
        <v>205</v>
      </c>
      <c r="G27" s="14"/>
      <c r="H27" s="14"/>
    </row>
    <row r="28" spans="1:10" x14ac:dyDescent="0.3">
      <c r="A28" s="4" t="s">
        <v>209</v>
      </c>
      <c r="B28" s="4" t="s">
        <v>23</v>
      </c>
      <c r="C28" s="4" t="s">
        <v>210</v>
      </c>
      <c r="E28" s="4" t="b">
        <v>1</v>
      </c>
      <c r="F28" s="14" t="s">
        <v>211</v>
      </c>
      <c r="G28" s="14"/>
      <c r="H28" s="14"/>
    </row>
    <row r="29" spans="1:10" s="19" customFormat="1" x14ac:dyDescent="0.3">
      <c r="A29" s="19" t="s">
        <v>174</v>
      </c>
      <c r="B29" s="19" t="s">
        <v>24</v>
      </c>
      <c r="C29" s="19" t="s">
        <v>212</v>
      </c>
      <c r="D29" s="20"/>
      <c r="E29" s="19" t="b">
        <v>1</v>
      </c>
      <c r="F29" s="20"/>
      <c r="G29" s="20"/>
      <c r="H29" s="20"/>
      <c r="I29" s="20"/>
      <c r="J29" s="20"/>
    </row>
    <row r="30" spans="1:10" s="19" customFormat="1" x14ac:dyDescent="0.3">
      <c r="A30" s="19" t="s">
        <v>213</v>
      </c>
      <c r="B30" s="19" t="s">
        <v>25</v>
      </c>
      <c r="C30" s="19" t="s">
        <v>214</v>
      </c>
      <c r="D30" s="20"/>
      <c r="E30" s="19" t="b">
        <v>1</v>
      </c>
      <c r="F30" s="19" t="s">
        <v>215</v>
      </c>
      <c r="G30" s="20"/>
      <c r="H30" s="20"/>
      <c r="I30" s="20"/>
      <c r="J30" s="20"/>
    </row>
    <row r="31" spans="1:10" s="19" customFormat="1" x14ac:dyDescent="0.3">
      <c r="A31" s="19" t="s">
        <v>197</v>
      </c>
      <c r="B31" s="19" t="s">
        <v>31</v>
      </c>
      <c r="C31" s="19" t="s">
        <v>214</v>
      </c>
      <c r="D31" s="21" t="s">
        <v>198</v>
      </c>
      <c r="E31" s="19" t="b">
        <v>1</v>
      </c>
      <c r="F31" s="19" t="s">
        <v>216</v>
      </c>
      <c r="G31" s="20"/>
      <c r="H31" s="20"/>
      <c r="I31" s="20"/>
      <c r="J31" s="20"/>
    </row>
    <row r="32" spans="1:10" s="19" customFormat="1" x14ac:dyDescent="0.3">
      <c r="A32" s="19" t="s">
        <v>217</v>
      </c>
      <c r="B32" s="19" t="s">
        <v>32</v>
      </c>
      <c r="C32" s="19" t="s">
        <v>208</v>
      </c>
      <c r="D32" s="20"/>
      <c r="E32" s="19" t="b">
        <v>1</v>
      </c>
      <c r="F32" s="19" t="s">
        <v>215</v>
      </c>
      <c r="G32" s="20"/>
      <c r="H32" s="20"/>
      <c r="I32" s="20"/>
      <c r="J32" s="20"/>
    </row>
    <row r="33" spans="1:10" s="19" customFormat="1" x14ac:dyDescent="0.3">
      <c r="A33" s="19" t="s">
        <v>209</v>
      </c>
      <c r="B33" s="19" t="s">
        <v>33</v>
      </c>
      <c r="C33" s="19" t="s">
        <v>210</v>
      </c>
      <c r="D33" s="20"/>
      <c r="E33" s="19" t="b">
        <v>1</v>
      </c>
      <c r="F33" s="19" t="s">
        <v>218</v>
      </c>
      <c r="G33" s="20"/>
      <c r="H33" s="20"/>
      <c r="I33" s="20"/>
      <c r="J33" s="20"/>
    </row>
    <row r="34" spans="1:10" x14ac:dyDescent="0.3">
      <c r="A34" s="7" t="s">
        <v>176</v>
      </c>
      <c r="B34" s="7"/>
      <c r="C34" s="7"/>
      <c r="D34" s="7"/>
      <c r="E34" s="7"/>
      <c r="F34" s="7"/>
      <c r="G34" s="7"/>
      <c r="H34" s="7"/>
      <c r="I34" s="7"/>
      <c r="J34" s="7"/>
    </row>
    <row r="35" spans="1:10" x14ac:dyDescent="0.3">
      <c r="A35" s="9"/>
      <c r="B35" s="9"/>
      <c r="C35" s="9"/>
      <c r="D35" s="9"/>
      <c r="E35" s="9"/>
      <c r="F35" s="9"/>
      <c r="G35" s="9"/>
      <c r="H35" s="9"/>
      <c r="I35" s="9"/>
      <c r="J35" s="9"/>
    </row>
    <row r="36" spans="1:10" x14ac:dyDescent="0.3">
      <c r="A36" s="7" t="s">
        <v>171</v>
      </c>
      <c r="B36" s="7" t="s">
        <v>219</v>
      </c>
      <c r="C36" s="7" t="s">
        <v>220</v>
      </c>
      <c r="D36" s="7"/>
      <c r="E36" s="10"/>
      <c r="F36" s="22" t="s">
        <v>221</v>
      </c>
      <c r="G36" s="22"/>
      <c r="H36" s="22"/>
      <c r="I36" s="12"/>
      <c r="J36" s="12"/>
    </row>
    <row r="37" spans="1:10" x14ac:dyDescent="0.3">
      <c r="A37" s="4" t="s">
        <v>174</v>
      </c>
      <c r="B37" s="4" t="s">
        <v>34</v>
      </c>
      <c r="C37" s="4" t="s">
        <v>222</v>
      </c>
      <c r="E37" s="4" t="b">
        <v>1</v>
      </c>
    </row>
    <row r="38" spans="1:10" x14ac:dyDescent="0.3">
      <c r="A38" s="4" t="s">
        <v>197</v>
      </c>
      <c r="B38" s="4" t="s">
        <v>35</v>
      </c>
      <c r="C38" s="4" t="s">
        <v>223</v>
      </c>
      <c r="E38" s="4" t="b">
        <v>1</v>
      </c>
      <c r="F38" s="14" t="s">
        <v>224</v>
      </c>
      <c r="G38" s="14"/>
      <c r="H38" s="14"/>
    </row>
    <row r="39" spans="1:10" x14ac:dyDescent="0.3">
      <c r="A39" s="23" t="s">
        <v>225</v>
      </c>
      <c r="B39" s="4" t="s">
        <v>36</v>
      </c>
      <c r="C39" s="4" t="s">
        <v>226</v>
      </c>
      <c r="E39" s="4" t="b">
        <v>1</v>
      </c>
      <c r="F39" s="14" t="s">
        <v>224</v>
      </c>
      <c r="G39" s="14"/>
      <c r="H39" s="14"/>
    </row>
    <row r="40" spans="1:10" x14ac:dyDescent="0.3">
      <c r="A40" s="4" t="s">
        <v>197</v>
      </c>
      <c r="B40" s="4" t="s">
        <v>41</v>
      </c>
      <c r="C40" s="4" t="s">
        <v>227</v>
      </c>
      <c r="D40" s="13" t="s">
        <v>198</v>
      </c>
      <c r="E40" s="4" t="b">
        <v>1</v>
      </c>
      <c r="F40" s="19" t="s">
        <v>228</v>
      </c>
      <c r="G40" s="19"/>
      <c r="H40" s="19"/>
    </row>
    <row r="41" spans="1:10" x14ac:dyDescent="0.3">
      <c r="A41" s="7" t="s">
        <v>176</v>
      </c>
      <c r="B41" s="7"/>
      <c r="C41" s="7"/>
      <c r="D41" s="7"/>
      <c r="E41" s="7"/>
      <c r="F41" s="7"/>
      <c r="G41" s="7"/>
      <c r="H41" s="7"/>
      <c r="I41" s="7"/>
      <c r="J41" s="7"/>
    </row>
    <row r="43" spans="1:10" x14ac:dyDescent="0.3">
      <c r="A43" s="7" t="s">
        <v>171</v>
      </c>
      <c r="B43" s="7" t="s">
        <v>229</v>
      </c>
      <c r="C43" s="7" t="s">
        <v>230</v>
      </c>
      <c r="D43" s="7"/>
      <c r="E43" s="10"/>
      <c r="F43" s="22" t="s">
        <v>205</v>
      </c>
      <c r="G43" s="22"/>
      <c r="H43" s="22"/>
      <c r="I43" s="12"/>
      <c r="J43" s="12"/>
    </row>
    <row r="44" spans="1:10" x14ac:dyDescent="0.3">
      <c r="A44" s="4" t="s">
        <v>174</v>
      </c>
      <c r="B44" s="4" t="s">
        <v>42</v>
      </c>
      <c r="C44" s="4" t="s">
        <v>231</v>
      </c>
      <c r="E44" s="4" t="b">
        <v>1</v>
      </c>
    </row>
    <row r="45" spans="1:10" x14ac:dyDescent="0.3">
      <c r="A45" s="4" t="s">
        <v>232</v>
      </c>
      <c r="B45" s="4" t="s">
        <v>43</v>
      </c>
      <c r="C45" s="4" t="s">
        <v>233</v>
      </c>
      <c r="E45" s="4" t="b">
        <v>1</v>
      </c>
      <c r="F45" s="14" t="s">
        <v>234</v>
      </c>
      <c r="G45" s="14"/>
      <c r="H45" s="14"/>
    </row>
    <row r="46" spans="1:10" x14ac:dyDescent="0.3">
      <c r="A46" s="4" t="s">
        <v>197</v>
      </c>
      <c r="B46" s="4" t="s">
        <v>44</v>
      </c>
      <c r="C46" s="4" t="s">
        <v>235</v>
      </c>
      <c r="D46" s="13" t="s">
        <v>198</v>
      </c>
      <c r="E46" s="4" t="b">
        <v>1</v>
      </c>
      <c r="F46" s="19" t="s">
        <v>236</v>
      </c>
      <c r="G46" s="19"/>
      <c r="H46" s="19"/>
    </row>
    <row r="47" spans="1:10" x14ac:dyDescent="0.3">
      <c r="A47" s="23" t="s">
        <v>237</v>
      </c>
      <c r="B47" s="4" t="s">
        <v>45</v>
      </c>
      <c r="C47" s="24" t="s">
        <v>238</v>
      </c>
      <c r="D47" s="13"/>
      <c r="E47" s="4" t="b">
        <v>1</v>
      </c>
      <c r="F47" s="14" t="s">
        <v>239</v>
      </c>
      <c r="G47" s="14"/>
      <c r="H47" s="14"/>
    </row>
    <row r="48" spans="1:10" x14ac:dyDescent="0.3">
      <c r="A48" s="23" t="s">
        <v>197</v>
      </c>
      <c r="B48" s="4" t="s">
        <v>50</v>
      </c>
      <c r="C48" s="24" t="s">
        <v>238</v>
      </c>
      <c r="D48" s="13" t="s">
        <v>198</v>
      </c>
      <c r="E48" s="4" t="b">
        <v>1</v>
      </c>
      <c r="F48" s="14" t="s">
        <v>240</v>
      </c>
      <c r="G48" s="14"/>
      <c r="H48" s="14"/>
    </row>
    <row r="49" spans="1:10" x14ac:dyDescent="0.3">
      <c r="A49" s="7" t="s">
        <v>176</v>
      </c>
      <c r="B49" s="7"/>
      <c r="C49" s="7"/>
      <c r="D49" s="7"/>
      <c r="E49" s="7"/>
      <c r="F49" s="7"/>
      <c r="G49" s="7"/>
      <c r="H49" s="7"/>
      <c r="I49" s="7"/>
      <c r="J49" s="7"/>
    </row>
    <row r="51" spans="1:10" x14ac:dyDescent="0.3">
      <c r="A51" s="7" t="s">
        <v>171</v>
      </c>
      <c r="B51" s="7" t="s">
        <v>241</v>
      </c>
      <c r="C51" s="7" t="s">
        <v>242</v>
      </c>
      <c r="D51" s="7"/>
      <c r="E51" s="10"/>
      <c r="F51" s="22" t="s">
        <v>205</v>
      </c>
      <c r="G51" s="22"/>
      <c r="H51" s="22"/>
      <c r="I51" s="12"/>
      <c r="J51" s="12"/>
    </row>
    <row r="52" spans="1:10" s="19" customFormat="1" x14ac:dyDescent="0.3">
      <c r="A52" s="19" t="s">
        <v>174</v>
      </c>
      <c r="B52" s="19" t="s">
        <v>51</v>
      </c>
      <c r="C52" s="19" t="s">
        <v>243</v>
      </c>
      <c r="D52" s="20"/>
      <c r="E52" s="19" t="b">
        <v>1</v>
      </c>
    </row>
    <row r="53" spans="1:10" x14ac:dyDescent="0.3">
      <c r="A53" s="23" t="s">
        <v>244</v>
      </c>
      <c r="B53" s="4" t="s">
        <v>52</v>
      </c>
      <c r="C53" s="4" t="s">
        <v>245</v>
      </c>
      <c r="E53" s="4" t="b">
        <v>1</v>
      </c>
      <c r="F53" s="4" t="s">
        <v>246</v>
      </c>
    </row>
    <row r="54" spans="1:10" x14ac:dyDescent="0.3">
      <c r="A54" s="4" t="s">
        <v>197</v>
      </c>
      <c r="B54" s="4" t="s">
        <v>59</v>
      </c>
      <c r="C54" s="4" t="s">
        <v>247</v>
      </c>
      <c r="D54" s="13" t="s">
        <v>198</v>
      </c>
      <c r="E54" s="4" t="b">
        <v>1</v>
      </c>
      <c r="F54" s="19" t="s">
        <v>248</v>
      </c>
      <c r="G54" s="19"/>
      <c r="H54" s="19"/>
    </row>
    <row r="55" spans="1:10" ht="28" x14ac:dyDescent="0.3">
      <c r="A55" s="4" t="s">
        <v>174</v>
      </c>
      <c r="B55" s="4" t="s">
        <v>60</v>
      </c>
      <c r="C55" s="25" t="s">
        <v>249</v>
      </c>
      <c r="D55" s="25"/>
      <c r="E55" s="4" t="b">
        <v>1</v>
      </c>
    </row>
    <row r="56" spans="1:10" x14ac:dyDescent="0.3">
      <c r="A56" s="23" t="s">
        <v>250</v>
      </c>
      <c r="B56" s="4" t="s">
        <v>61</v>
      </c>
      <c r="C56" s="4" t="s">
        <v>251</v>
      </c>
      <c r="E56" s="4" t="b">
        <v>1</v>
      </c>
      <c r="F56" s="14" t="s">
        <v>252</v>
      </c>
      <c r="G56" s="14"/>
      <c r="H56" s="14"/>
    </row>
    <row r="57" spans="1:10" x14ac:dyDescent="0.3">
      <c r="A57" s="4" t="s">
        <v>197</v>
      </c>
      <c r="B57" s="4" t="s">
        <v>68</v>
      </c>
      <c r="C57" s="4" t="s">
        <v>253</v>
      </c>
      <c r="D57" s="13" t="s">
        <v>198</v>
      </c>
      <c r="E57" s="4" t="b">
        <v>1</v>
      </c>
      <c r="F57" s="19" t="s">
        <v>254</v>
      </c>
      <c r="G57" s="19"/>
      <c r="H57" s="19"/>
    </row>
    <row r="58" spans="1:10" ht="28" x14ac:dyDescent="0.3">
      <c r="A58" s="4" t="s">
        <v>197</v>
      </c>
      <c r="B58" s="4" t="s">
        <v>69</v>
      </c>
      <c r="C58" s="25" t="s">
        <v>255</v>
      </c>
      <c r="D58" s="25"/>
      <c r="E58" s="4" t="b">
        <v>1</v>
      </c>
      <c r="F58" s="14"/>
      <c r="G58" s="14"/>
      <c r="H58" s="14"/>
    </row>
    <row r="59" spans="1:10" x14ac:dyDescent="0.3">
      <c r="C59" s="25"/>
      <c r="D59" s="25"/>
      <c r="F59" s="14"/>
      <c r="G59" s="14"/>
      <c r="H59" s="14"/>
    </row>
    <row r="61" spans="1:10" x14ac:dyDescent="0.3">
      <c r="C61" s="25"/>
      <c r="D61" s="25"/>
    </row>
    <row r="62" spans="1:10" x14ac:dyDescent="0.3">
      <c r="A62" s="7" t="s">
        <v>176</v>
      </c>
      <c r="B62" s="7"/>
      <c r="C62" s="7"/>
      <c r="D62" s="7"/>
      <c r="E62" s="7"/>
      <c r="F62" s="7"/>
      <c r="G62" s="7"/>
      <c r="H62" s="7"/>
      <c r="I62" s="7"/>
      <c r="J62" s="7"/>
    </row>
    <row r="63" spans="1:10" x14ac:dyDescent="0.3">
      <c r="A63" s="7" t="s">
        <v>176</v>
      </c>
      <c r="B63" s="7"/>
      <c r="C63" s="7"/>
      <c r="D63" s="7"/>
      <c r="E63" s="7"/>
      <c r="F63" s="7"/>
      <c r="G63" s="7"/>
      <c r="H63" s="7"/>
      <c r="I63" s="7"/>
      <c r="J63" s="7"/>
    </row>
    <row r="64" spans="1:10" x14ac:dyDescent="0.3">
      <c r="A64" s="4" t="s">
        <v>256</v>
      </c>
      <c r="B64" s="4" t="s">
        <v>70</v>
      </c>
      <c r="C64" s="25" t="s">
        <v>257</v>
      </c>
      <c r="D64" s="25"/>
      <c r="F64" s="26"/>
      <c r="G64" s="26"/>
      <c r="H64"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DF3C-9937-4618-9D7E-20275772329E}">
  <sheetPr>
    <tabColor theme="3"/>
  </sheetPr>
  <dimension ref="A1:F230"/>
  <sheetViews>
    <sheetView workbookViewId="0">
      <pane ySplit="1" topLeftCell="A2" activePane="bottomLeft" state="frozen"/>
      <selection pane="bottomLeft" activeCell="C107" sqref="C107"/>
    </sheetView>
  </sheetViews>
  <sheetFormatPr defaultColWidth="8.90625" defaultRowHeight="14" x14ac:dyDescent="0.3"/>
  <cols>
    <col min="1" max="1" width="22.81640625" style="4" bestFit="1" customWidth="1"/>
    <col min="2" max="2" width="29.1796875" style="17" customWidth="1"/>
    <col min="3" max="3" width="35.54296875" style="17" customWidth="1"/>
    <col min="4" max="16384" width="8.90625" style="4"/>
  </cols>
  <sheetData>
    <row r="1" spans="1:6" x14ac:dyDescent="0.3">
      <c r="A1" s="27" t="s">
        <v>258</v>
      </c>
      <c r="B1" s="28" t="s">
        <v>157</v>
      </c>
      <c r="C1" s="28" t="s">
        <v>158</v>
      </c>
      <c r="D1" s="4" t="s">
        <v>259</v>
      </c>
      <c r="E1" s="4" t="s">
        <v>10</v>
      </c>
      <c r="F1" s="4" t="s">
        <v>260</v>
      </c>
    </row>
    <row r="2" spans="1:6" x14ac:dyDescent="0.3">
      <c r="A2" s="4" t="s">
        <v>261</v>
      </c>
      <c r="B2" s="17" t="s">
        <v>81</v>
      </c>
      <c r="C2" s="17" t="s">
        <v>262</v>
      </c>
    </row>
    <row r="3" spans="1:6" x14ac:dyDescent="0.3">
      <c r="A3" s="4" t="s">
        <v>261</v>
      </c>
      <c r="B3" s="17" t="s">
        <v>87</v>
      </c>
      <c r="C3" s="17" t="s">
        <v>111</v>
      </c>
    </row>
    <row r="5" spans="1:6" x14ac:dyDescent="0.3">
      <c r="A5" s="4" t="s">
        <v>263</v>
      </c>
      <c r="B5" s="17" t="s">
        <v>143</v>
      </c>
      <c r="C5" s="17" t="s">
        <v>264</v>
      </c>
      <c r="F5" s="4" t="s">
        <v>142</v>
      </c>
    </row>
    <row r="6" spans="1:6" x14ac:dyDescent="0.3">
      <c r="A6" s="4" t="s">
        <v>263</v>
      </c>
      <c r="B6" s="17" t="s">
        <v>83</v>
      </c>
      <c r="C6" s="17" t="s">
        <v>265</v>
      </c>
      <c r="F6" s="4" t="s">
        <v>82</v>
      </c>
    </row>
    <row r="7" spans="1:6" x14ac:dyDescent="0.3">
      <c r="A7" s="4" t="s">
        <v>263</v>
      </c>
      <c r="B7" s="17" t="s">
        <v>119</v>
      </c>
      <c r="C7" s="17" t="s">
        <v>266</v>
      </c>
      <c r="F7" s="4" t="s">
        <v>118</v>
      </c>
    </row>
    <row r="8" spans="1:6" x14ac:dyDescent="0.3">
      <c r="A8" s="4" t="s">
        <v>263</v>
      </c>
      <c r="B8" s="17" t="s">
        <v>135</v>
      </c>
      <c r="C8" s="17" t="s">
        <v>267</v>
      </c>
      <c r="F8" s="4" t="s">
        <v>134</v>
      </c>
    </row>
    <row r="9" spans="1:6" x14ac:dyDescent="0.3">
      <c r="A9" s="4" t="s">
        <v>263</v>
      </c>
      <c r="B9" s="17" t="s">
        <v>148</v>
      </c>
      <c r="C9" s="17" t="s">
        <v>268</v>
      </c>
      <c r="F9" s="4" t="s">
        <v>147</v>
      </c>
    </row>
    <row r="11" spans="1:6" x14ac:dyDescent="0.3">
      <c r="A11" s="4" t="s">
        <v>269</v>
      </c>
      <c r="B11" s="17" t="s">
        <v>93</v>
      </c>
      <c r="C11" s="17" t="s">
        <v>270</v>
      </c>
      <c r="F11" s="4" t="s">
        <v>93</v>
      </c>
    </row>
    <row r="12" spans="1:6" x14ac:dyDescent="0.3">
      <c r="A12" s="4" t="s">
        <v>269</v>
      </c>
      <c r="B12" s="17" t="s">
        <v>127</v>
      </c>
      <c r="C12" s="17" t="s">
        <v>271</v>
      </c>
      <c r="F12" s="4" t="s">
        <v>127</v>
      </c>
    </row>
    <row r="13" spans="1:6" x14ac:dyDescent="0.3">
      <c r="A13" s="4" t="s">
        <v>269</v>
      </c>
      <c r="B13" s="17" t="s">
        <v>107</v>
      </c>
      <c r="C13" s="17" t="s">
        <v>272</v>
      </c>
      <c r="F13" s="4" t="s">
        <v>107</v>
      </c>
    </row>
    <row r="14" spans="1:6" x14ac:dyDescent="0.3">
      <c r="A14" s="4" t="s">
        <v>269</v>
      </c>
      <c r="B14" s="17" t="s">
        <v>114</v>
      </c>
      <c r="C14" s="17" t="s">
        <v>273</v>
      </c>
      <c r="F14" s="4" t="s">
        <v>114</v>
      </c>
    </row>
    <row r="15" spans="1:6" x14ac:dyDescent="0.3">
      <c r="A15" s="4" t="s">
        <v>269</v>
      </c>
      <c r="B15" s="17" t="s">
        <v>97</v>
      </c>
      <c r="C15" s="17" t="s">
        <v>274</v>
      </c>
      <c r="F15" s="4" t="s">
        <v>97</v>
      </c>
    </row>
    <row r="16" spans="1:6" x14ac:dyDescent="0.3">
      <c r="A16" s="4" t="s">
        <v>269</v>
      </c>
      <c r="B16" s="17" t="s">
        <v>139</v>
      </c>
      <c r="C16" s="17" t="s">
        <v>275</v>
      </c>
      <c r="F16" s="4" t="s">
        <v>139</v>
      </c>
    </row>
    <row r="17" spans="1:6" x14ac:dyDescent="0.3">
      <c r="A17" s="4" t="s">
        <v>269</v>
      </c>
      <c r="B17" s="17" t="s">
        <v>121</v>
      </c>
      <c r="C17" s="17" t="s">
        <v>276</v>
      </c>
      <c r="F17" s="4" t="s">
        <v>121</v>
      </c>
    </row>
    <row r="19" spans="1:6" x14ac:dyDescent="0.3">
      <c r="A19" s="4" t="s">
        <v>277</v>
      </c>
      <c r="B19" s="17" t="s">
        <v>96</v>
      </c>
      <c r="C19" s="17" t="s">
        <v>278</v>
      </c>
    </row>
    <row r="20" spans="1:6" x14ac:dyDescent="0.3">
      <c r="A20" s="4" t="s">
        <v>277</v>
      </c>
      <c r="B20" s="17" t="s">
        <v>88</v>
      </c>
      <c r="C20" s="17" t="s">
        <v>279</v>
      </c>
    </row>
    <row r="21" spans="1:6" x14ac:dyDescent="0.3">
      <c r="A21" s="4" t="s">
        <v>277</v>
      </c>
      <c r="B21" s="17" t="s">
        <v>280</v>
      </c>
      <c r="C21" s="17" t="s">
        <v>281</v>
      </c>
    </row>
    <row r="22" spans="1:6" x14ac:dyDescent="0.3">
      <c r="A22" s="4" t="s">
        <v>277</v>
      </c>
      <c r="B22" s="17" t="s">
        <v>282</v>
      </c>
      <c r="C22" s="17" t="s">
        <v>283</v>
      </c>
    </row>
    <row r="23" spans="1:6" x14ac:dyDescent="0.3">
      <c r="A23" s="4" t="s">
        <v>277</v>
      </c>
      <c r="B23" s="17" t="s">
        <v>284</v>
      </c>
      <c r="C23" s="17" t="s">
        <v>285</v>
      </c>
    </row>
    <row r="24" spans="1:6" x14ac:dyDescent="0.3">
      <c r="A24" s="4" t="s">
        <v>277</v>
      </c>
      <c r="B24" s="17" t="s">
        <v>286</v>
      </c>
      <c r="C24" s="17" t="s">
        <v>287</v>
      </c>
    </row>
    <row r="25" spans="1:6" x14ac:dyDescent="0.3">
      <c r="A25" s="4" t="s">
        <v>277</v>
      </c>
      <c r="B25" s="17" t="s">
        <v>288</v>
      </c>
      <c r="C25" s="17" t="s">
        <v>289</v>
      </c>
    </row>
    <row r="26" spans="1:6" x14ac:dyDescent="0.3">
      <c r="A26" s="4" t="s">
        <v>277</v>
      </c>
      <c r="B26" s="17" t="s">
        <v>104</v>
      </c>
      <c r="C26" s="17" t="s">
        <v>290</v>
      </c>
    </row>
    <row r="28" spans="1:6" x14ac:dyDescent="0.3">
      <c r="A28" s="4" t="s">
        <v>291</v>
      </c>
      <c r="B28" s="17" t="s">
        <v>292</v>
      </c>
      <c r="C28" s="17" t="s">
        <v>293</v>
      </c>
    </row>
    <row r="29" spans="1:6" x14ac:dyDescent="0.3">
      <c r="A29" s="4" t="s">
        <v>291</v>
      </c>
      <c r="B29" s="17" t="s">
        <v>150</v>
      </c>
      <c r="C29" s="17" t="s">
        <v>294</v>
      </c>
    </row>
    <row r="30" spans="1:6" x14ac:dyDescent="0.3">
      <c r="A30" s="4" t="s">
        <v>291</v>
      </c>
      <c r="B30" s="17" t="s">
        <v>102</v>
      </c>
      <c r="C30" s="17" t="s">
        <v>295</v>
      </c>
    </row>
    <row r="31" spans="1:6" x14ac:dyDescent="0.3">
      <c r="A31" s="4" t="s">
        <v>291</v>
      </c>
      <c r="B31" s="17" t="s">
        <v>296</v>
      </c>
      <c r="C31" s="17" t="s">
        <v>297</v>
      </c>
    </row>
    <row r="33" spans="1:3" x14ac:dyDescent="0.3">
      <c r="A33" s="4" t="s">
        <v>298</v>
      </c>
      <c r="B33" s="17" t="s">
        <v>299</v>
      </c>
      <c r="C33" s="17" t="s">
        <v>300</v>
      </c>
    </row>
    <row r="34" spans="1:3" x14ac:dyDescent="0.3">
      <c r="A34" s="4" t="s">
        <v>298</v>
      </c>
      <c r="B34" s="17" t="s">
        <v>301</v>
      </c>
      <c r="C34" s="17" t="s">
        <v>302</v>
      </c>
    </row>
    <row r="35" spans="1:3" x14ac:dyDescent="0.3">
      <c r="A35" s="4" t="s">
        <v>298</v>
      </c>
      <c r="B35" s="17" t="s">
        <v>112</v>
      </c>
      <c r="C35" s="17" t="s">
        <v>303</v>
      </c>
    </row>
    <row r="36" spans="1:3" x14ac:dyDescent="0.3">
      <c r="A36" s="4" t="s">
        <v>298</v>
      </c>
      <c r="B36" s="17" t="s">
        <v>304</v>
      </c>
      <c r="C36" s="17" t="s">
        <v>230</v>
      </c>
    </row>
    <row r="37" spans="1:3" x14ac:dyDescent="0.3">
      <c r="A37" s="4" t="s">
        <v>298</v>
      </c>
      <c r="B37" s="17" t="s">
        <v>305</v>
      </c>
      <c r="C37" s="17" t="s">
        <v>306</v>
      </c>
    </row>
    <row r="38" spans="1:3" x14ac:dyDescent="0.3">
      <c r="A38" s="4" t="s">
        <v>298</v>
      </c>
      <c r="B38" s="17" t="s">
        <v>132</v>
      </c>
      <c r="C38" s="17" t="s">
        <v>307</v>
      </c>
    </row>
    <row r="39" spans="1:3" x14ac:dyDescent="0.3">
      <c r="A39" s="4" t="s">
        <v>298</v>
      </c>
      <c r="B39" s="17" t="s">
        <v>104</v>
      </c>
      <c r="C39" s="17" t="s">
        <v>290</v>
      </c>
    </row>
    <row r="41" spans="1:3" x14ac:dyDescent="0.3">
      <c r="A41" s="4" t="s">
        <v>308</v>
      </c>
      <c r="B41" s="17" t="s">
        <v>301</v>
      </c>
      <c r="C41" s="17" t="s">
        <v>302</v>
      </c>
    </row>
    <row r="42" spans="1:3" x14ac:dyDescent="0.3">
      <c r="A42" s="4" t="s">
        <v>308</v>
      </c>
      <c r="B42" s="17" t="s">
        <v>112</v>
      </c>
      <c r="C42" s="17" t="s">
        <v>303</v>
      </c>
    </row>
    <row r="43" spans="1:3" x14ac:dyDescent="0.3">
      <c r="A43" s="4" t="s">
        <v>308</v>
      </c>
      <c r="B43" s="17" t="s">
        <v>304</v>
      </c>
      <c r="C43" s="17" t="s">
        <v>230</v>
      </c>
    </row>
    <row r="44" spans="1:3" x14ac:dyDescent="0.3">
      <c r="A44" s="4" t="s">
        <v>308</v>
      </c>
      <c r="B44" s="17" t="s">
        <v>305</v>
      </c>
      <c r="C44" s="17" t="s">
        <v>306</v>
      </c>
    </row>
    <row r="45" spans="1:3" x14ac:dyDescent="0.3">
      <c r="A45" s="4" t="s">
        <v>308</v>
      </c>
      <c r="B45" s="17" t="s">
        <v>132</v>
      </c>
      <c r="C45" s="17" t="s">
        <v>307</v>
      </c>
    </row>
    <row r="46" spans="1:3" x14ac:dyDescent="0.3">
      <c r="A46" s="4" t="s">
        <v>308</v>
      </c>
      <c r="B46" s="17" t="s">
        <v>104</v>
      </c>
      <c r="C46" s="17" t="s">
        <v>290</v>
      </c>
    </row>
    <row r="48" spans="1:3" x14ac:dyDescent="0.3">
      <c r="A48" s="4" t="s">
        <v>309</v>
      </c>
      <c r="B48" s="17" t="s">
        <v>86</v>
      </c>
      <c r="C48" s="17" t="s">
        <v>310</v>
      </c>
    </row>
    <row r="49" spans="1:3" x14ac:dyDescent="0.3">
      <c r="A49" s="4" t="s">
        <v>309</v>
      </c>
      <c r="B49" s="17" t="s">
        <v>110</v>
      </c>
      <c r="C49" s="17" t="s">
        <v>311</v>
      </c>
    </row>
    <row r="50" spans="1:3" x14ac:dyDescent="0.3">
      <c r="A50" s="4" t="s">
        <v>309</v>
      </c>
      <c r="B50" s="17" t="s">
        <v>141</v>
      </c>
      <c r="C50" s="17" t="s">
        <v>312</v>
      </c>
    </row>
    <row r="51" spans="1:3" x14ac:dyDescent="0.3">
      <c r="A51" s="4" t="s">
        <v>309</v>
      </c>
      <c r="B51" s="17" t="s">
        <v>106</v>
      </c>
      <c r="C51" s="17" t="s">
        <v>313</v>
      </c>
    </row>
    <row r="52" spans="1:3" x14ac:dyDescent="0.3">
      <c r="A52" s="4" t="s">
        <v>309</v>
      </c>
      <c r="B52" s="17" t="s">
        <v>314</v>
      </c>
      <c r="C52" s="17" t="s">
        <v>315</v>
      </c>
    </row>
    <row r="54" spans="1:3" x14ac:dyDescent="0.3">
      <c r="A54" s="4" t="s">
        <v>316</v>
      </c>
      <c r="B54" s="17" t="s">
        <v>86</v>
      </c>
      <c r="C54" s="17" t="s">
        <v>310</v>
      </c>
    </row>
    <row r="55" spans="1:3" x14ac:dyDescent="0.3">
      <c r="A55" s="4" t="s">
        <v>316</v>
      </c>
      <c r="B55" s="17" t="s">
        <v>110</v>
      </c>
      <c r="C55" s="17" t="s">
        <v>311</v>
      </c>
    </row>
    <row r="56" spans="1:3" x14ac:dyDescent="0.3">
      <c r="A56" s="4" t="s">
        <v>316</v>
      </c>
      <c r="B56" s="17" t="s">
        <v>141</v>
      </c>
      <c r="C56" s="17" t="s">
        <v>312</v>
      </c>
    </row>
    <row r="57" spans="1:3" x14ac:dyDescent="0.3">
      <c r="A57" s="4" t="s">
        <v>316</v>
      </c>
      <c r="B57" s="17" t="s">
        <v>106</v>
      </c>
      <c r="C57" s="17" t="s">
        <v>313</v>
      </c>
    </row>
    <row r="58" spans="1:3" x14ac:dyDescent="0.3">
      <c r="A58" s="4" t="s">
        <v>316</v>
      </c>
      <c r="B58" s="17" t="s">
        <v>314</v>
      </c>
      <c r="C58" s="17" t="s">
        <v>315</v>
      </c>
    </row>
    <row r="60" spans="1:3" x14ac:dyDescent="0.3">
      <c r="A60" s="4" t="s">
        <v>317</v>
      </c>
      <c r="B60" s="17" t="s">
        <v>9</v>
      </c>
      <c r="C60" s="17" t="s">
        <v>318</v>
      </c>
    </row>
    <row r="61" spans="1:3" x14ac:dyDescent="0.3">
      <c r="A61" s="4" t="s">
        <v>317</v>
      </c>
      <c r="B61" s="17" t="s">
        <v>10</v>
      </c>
      <c r="C61" s="17" t="s">
        <v>319</v>
      </c>
    </row>
    <row r="63" spans="1:3" x14ac:dyDescent="0.3">
      <c r="A63" s="4" t="s">
        <v>320</v>
      </c>
      <c r="B63" s="17">
        <v>1</v>
      </c>
      <c r="C63" s="17">
        <v>1</v>
      </c>
    </row>
    <row r="64" spans="1:3" x14ac:dyDescent="0.3">
      <c r="A64" s="4" t="s">
        <v>320</v>
      </c>
      <c r="B64" s="17">
        <v>2</v>
      </c>
      <c r="C64" s="17">
        <v>2</v>
      </c>
    </row>
    <row r="65" spans="1:3" x14ac:dyDescent="0.3">
      <c r="A65" s="4" t="s">
        <v>320</v>
      </c>
      <c r="B65" s="17">
        <v>3</v>
      </c>
      <c r="C65" s="17">
        <v>3</v>
      </c>
    </row>
    <row r="66" spans="1:3" x14ac:dyDescent="0.3">
      <c r="A66" s="4" t="s">
        <v>320</v>
      </c>
      <c r="B66" s="17">
        <v>4</v>
      </c>
      <c r="C66" s="17">
        <v>4</v>
      </c>
    </row>
    <row r="67" spans="1:3" x14ac:dyDescent="0.3">
      <c r="A67" s="4" t="s">
        <v>320</v>
      </c>
      <c r="B67" s="17">
        <v>5</v>
      </c>
      <c r="C67" s="17">
        <v>5</v>
      </c>
    </row>
    <row r="68" spans="1:3" x14ac:dyDescent="0.3">
      <c r="A68" s="4" t="s">
        <v>320</v>
      </c>
      <c r="B68" s="17">
        <v>6</v>
      </c>
      <c r="C68" s="17">
        <v>6</v>
      </c>
    </row>
    <row r="69" spans="1:3" x14ac:dyDescent="0.3">
      <c r="A69" s="4" t="s">
        <v>320</v>
      </c>
      <c r="B69" s="17">
        <v>7</v>
      </c>
      <c r="C69" s="17">
        <v>7</v>
      </c>
    </row>
    <row r="70" spans="1:3" x14ac:dyDescent="0.3">
      <c r="A70" s="4" t="s">
        <v>320</v>
      </c>
      <c r="B70" s="17">
        <v>8</v>
      </c>
      <c r="C70" s="17">
        <v>8</v>
      </c>
    </row>
    <row r="71" spans="1:3" x14ac:dyDescent="0.3">
      <c r="A71" s="4" t="s">
        <v>320</v>
      </c>
      <c r="B71" s="17">
        <v>9</v>
      </c>
      <c r="C71" s="17">
        <v>9</v>
      </c>
    </row>
    <row r="72" spans="1:3" x14ac:dyDescent="0.3">
      <c r="A72" s="4" t="s">
        <v>320</v>
      </c>
      <c r="B72" s="17">
        <v>10</v>
      </c>
      <c r="C72" s="17">
        <v>10</v>
      </c>
    </row>
    <row r="73" spans="1:3" x14ac:dyDescent="0.3">
      <c r="A73" s="4" t="s">
        <v>320</v>
      </c>
      <c r="B73" s="17">
        <v>11</v>
      </c>
      <c r="C73" s="17">
        <v>11</v>
      </c>
    </row>
    <row r="74" spans="1:3" x14ac:dyDescent="0.3">
      <c r="A74" s="4" t="s">
        <v>320</v>
      </c>
      <c r="B74" s="17">
        <v>12</v>
      </c>
      <c r="C74" s="17">
        <v>12</v>
      </c>
    </row>
    <row r="76" spans="1:3" x14ac:dyDescent="0.3">
      <c r="A76" s="4" t="s">
        <v>321</v>
      </c>
      <c r="B76" s="29" t="s">
        <v>322</v>
      </c>
      <c r="C76" s="29" t="s">
        <v>323</v>
      </c>
    </row>
    <row r="77" spans="1:3" x14ac:dyDescent="0.3">
      <c r="A77" s="4" t="s">
        <v>321</v>
      </c>
      <c r="B77" s="29" t="s">
        <v>324</v>
      </c>
      <c r="C77" s="29" t="s">
        <v>325</v>
      </c>
    </row>
    <row r="78" spans="1:3" x14ac:dyDescent="0.3">
      <c r="A78" s="4" t="s">
        <v>321</v>
      </c>
      <c r="B78" s="29" t="s">
        <v>326</v>
      </c>
      <c r="C78" s="29" t="s">
        <v>327</v>
      </c>
    </row>
    <row r="79" spans="1:3" x14ac:dyDescent="0.3">
      <c r="A79" s="4" t="s">
        <v>321</v>
      </c>
      <c r="B79" s="29" t="s">
        <v>328</v>
      </c>
      <c r="C79" s="29" t="s">
        <v>329</v>
      </c>
    </row>
    <row r="80" spans="1:3" x14ac:dyDescent="0.3">
      <c r="A80" s="4" t="s">
        <v>321</v>
      </c>
      <c r="B80" s="29" t="s">
        <v>330</v>
      </c>
      <c r="C80" s="29" t="s">
        <v>331</v>
      </c>
    </row>
    <row r="81" spans="1:3" x14ac:dyDescent="0.3">
      <c r="A81" s="4" t="s">
        <v>321</v>
      </c>
      <c r="B81" s="29" t="s">
        <v>332</v>
      </c>
      <c r="C81" s="29" t="s">
        <v>333</v>
      </c>
    </row>
    <row r="82" spans="1:3" x14ac:dyDescent="0.3">
      <c r="A82" s="4" t="s">
        <v>321</v>
      </c>
      <c r="B82" s="29" t="s">
        <v>334</v>
      </c>
      <c r="C82" s="29" t="s">
        <v>335</v>
      </c>
    </row>
    <row r="83" spans="1:3" x14ac:dyDescent="0.3">
      <c r="A83" s="4" t="s">
        <v>321</v>
      </c>
      <c r="B83" s="29" t="s">
        <v>336</v>
      </c>
      <c r="C83" s="29" t="s">
        <v>337</v>
      </c>
    </row>
    <row r="84" spans="1:3" x14ac:dyDescent="0.3">
      <c r="A84" s="4" t="s">
        <v>321</v>
      </c>
      <c r="B84" s="29" t="s">
        <v>338</v>
      </c>
      <c r="C84" s="29" t="s">
        <v>339</v>
      </c>
    </row>
    <row r="85" spans="1:3" x14ac:dyDescent="0.3">
      <c r="A85" s="4" t="s">
        <v>321</v>
      </c>
      <c r="B85" s="29" t="s">
        <v>104</v>
      </c>
      <c r="C85" s="29" t="s">
        <v>340</v>
      </c>
    </row>
    <row r="87" spans="1:3" x14ac:dyDescent="0.3">
      <c r="A87" s="4" t="s">
        <v>341</v>
      </c>
      <c r="B87" s="17" t="s">
        <v>342</v>
      </c>
      <c r="C87" s="17" t="s">
        <v>343</v>
      </c>
    </row>
    <row r="88" spans="1:3" x14ac:dyDescent="0.3">
      <c r="A88" s="4" t="s">
        <v>341</v>
      </c>
      <c r="B88" s="17" t="s">
        <v>120</v>
      </c>
      <c r="C88" s="17" t="s">
        <v>344</v>
      </c>
    </row>
    <row r="89" spans="1:3" x14ac:dyDescent="0.3">
      <c r="A89" s="4" t="s">
        <v>341</v>
      </c>
      <c r="B89" s="17" t="s">
        <v>345</v>
      </c>
      <c r="C89" s="17" t="s">
        <v>346</v>
      </c>
    </row>
    <row r="90" spans="1:3" x14ac:dyDescent="0.3">
      <c r="A90" s="4" t="s">
        <v>341</v>
      </c>
      <c r="B90" s="17" t="s">
        <v>104</v>
      </c>
      <c r="C90" s="17" t="s">
        <v>290</v>
      </c>
    </row>
    <row r="92" spans="1:3" x14ac:dyDescent="0.3">
      <c r="A92" s="4" t="s">
        <v>347</v>
      </c>
      <c r="B92" s="17" t="s">
        <v>126</v>
      </c>
      <c r="C92" s="30" t="s">
        <v>348</v>
      </c>
    </row>
    <row r="93" spans="1:3" x14ac:dyDescent="0.3">
      <c r="A93" s="4" t="s">
        <v>347</v>
      </c>
      <c r="B93" s="17" t="s">
        <v>123</v>
      </c>
      <c r="C93" s="30" t="s">
        <v>349</v>
      </c>
    </row>
    <row r="94" spans="1:3" x14ac:dyDescent="0.3">
      <c r="A94" s="4" t="s">
        <v>347</v>
      </c>
      <c r="B94" s="17" t="s">
        <v>113</v>
      </c>
      <c r="C94" s="30" t="s">
        <v>350</v>
      </c>
    </row>
    <row r="95" spans="1:3" x14ac:dyDescent="0.3">
      <c r="A95" s="4" t="s">
        <v>347</v>
      </c>
      <c r="B95" s="17" t="s">
        <v>99</v>
      </c>
      <c r="C95" s="30" t="s">
        <v>351</v>
      </c>
    </row>
    <row r="96" spans="1:3" x14ac:dyDescent="0.3">
      <c r="A96" s="4" t="s">
        <v>347</v>
      </c>
      <c r="B96" s="17" t="s">
        <v>95</v>
      </c>
      <c r="C96" s="30" t="s">
        <v>352</v>
      </c>
    </row>
    <row r="97" spans="1:3" x14ac:dyDescent="0.3">
      <c r="A97" s="4" t="s">
        <v>347</v>
      </c>
      <c r="B97" s="17" t="s">
        <v>84</v>
      </c>
      <c r="C97" s="30" t="s">
        <v>353</v>
      </c>
    </row>
    <row r="98" spans="1:3" x14ac:dyDescent="0.3">
      <c r="A98" s="4" t="s">
        <v>347</v>
      </c>
      <c r="B98" s="17" t="s">
        <v>117</v>
      </c>
      <c r="C98" s="31" t="s">
        <v>354</v>
      </c>
    </row>
    <row r="99" spans="1:3" x14ac:dyDescent="0.3">
      <c r="A99" s="4" t="s">
        <v>347</v>
      </c>
      <c r="B99" s="17" t="s">
        <v>133</v>
      </c>
      <c r="C99" s="31" t="s">
        <v>355</v>
      </c>
    </row>
    <row r="100" spans="1:3" x14ac:dyDescent="0.3">
      <c r="A100" s="4" t="s">
        <v>347</v>
      </c>
      <c r="B100" s="17" t="s">
        <v>356</v>
      </c>
      <c r="C100" s="31" t="s">
        <v>357</v>
      </c>
    </row>
    <row r="101" spans="1:3" x14ac:dyDescent="0.3">
      <c r="A101" s="4" t="s">
        <v>347</v>
      </c>
      <c r="B101" s="17" t="s">
        <v>358</v>
      </c>
      <c r="C101" s="31" t="s">
        <v>359</v>
      </c>
    </row>
    <row r="102" spans="1:3" x14ac:dyDescent="0.3">
      <c r="A102" s="4" t="s">
        <v>347</v>
      </c>
      <c r="B102" s="17" t="s">
        <v>360</v>
      </c>
      <c r="C102" s="31" t="s">
        <v>361</v>
      </c>
    </row>
    <row r="103" spans="1:3" x14ac:dyDescent="0.3">
      <c r="A103" s="4" t="s">
        <v>347</v>
      </c>
      <c r="B103" s="17" t="s">
        <v>151</v>
      </c>
      <c r="C103" s="30" t="s">
        <v>362</v>
      </c>
    </row>
    <row r="104" spans="1:3" x14ac:dyDescent="0.3">
      <c r="A104" s="4" t="s">
        <v>347</v>
      </c>
      <c r="B104" s="17" t="s">
        <v>363</v>
      </c>
      <c r="C104" s="17" t="s">
        <v>364</v>
      </c>
    </row>
    <row r="105" spans="1:3" x14ac:dyDescent="0.3">
      <c r="A105" s="4" t="s">
        <v>347</v>
      </c>
      <c r="B105" s="17" t="s">
        <v>104</v>
      </c>
      <c r="C105" s="17" t="s">
        <v>340</v>
      </c>
    </row>
    <row r="107" spans="1:3" x14ac:dyDescent="0.3">
      <c r="A107" s="4" t="s">
        <v>365</v>
      </c>
      <c r="B107" s="17" t="s">
        <v>366</v>
      </c>
      <c r="C107" s="17" t="s">
        <v>367</v>
      </c>
    </row>
    <row r="108" spans="1:3" x14ac:dyDescent="0.3">
      <c r="A108" s="4" t="s">
        <v>365</v>
      </c>
      <c r="B108" s="17" t="s">
        <v>368</v>
      </c>
      <c r="C108" s="17" t="s">
        <v>369</v>
      </c>
    </row>
    <row r="109" spans="1:3" x14ac:dyDescent="0.3">
      <c r="A109" s="4" t="s">
        <v>365</v>
      </c>
      <c r="B109" s="17" t="s">
        <v>149</v>
      </c>
      <c r="C109" s="17" t="s">
        <v>370</v>
      </c>
    </row>
    <row r="110" spans="1:3" x14ac:dyDescent="0.3">
      <c r="A110" s="4" t="s">
        <v>365</v>
      </c>
      <c r="B110" s="17" t="s">
        <v>371</v>
      </c>
      <c r="C110" s="17" t="s">
        <v>372</v>
      </c>
    </row>
    <row r="111" spans="1:3" x14ac:dyDescent="0.3">
      <c r="A111" s="4" t="s">
        <v>365</v>
      </c>
      <c r="B111" s="17" t="s">
        <v>85</v>
      </c>
      <c r="C111" s="17" t="s">
        <v>373</v>
      </c>
    </row>
    <row r="112" spans="1:3" x14ac:dyDescent="0.3">
      <c r="A112" s="4" t="s">
        <v>365</v>
      </c>
      <c r="B112" s="17" t="s">
        <v>104</v>
      </c>
      <c r="C112" s="17" t="s">
        <v>340</v>
      </c>
    </row>
    <row r="114" spans="1:6" x14ac:dyDescent="0.3">
      <c r="A114" s="4" t="s">
        <v>374</v>
      </c>
      <c r="B114" s="17" t="s">
        <v>375</v>
      </c>
      <c r="C114" s="17" t="s">
        <v>376</v>
      </c>
    </row>
    <row r="115" spans="1:6" x14ac:dyDescent="0.3">
      <c r="A115" s="4" t="s">
        <v>374</v>
      </c>
      <c r="B115" s="17" t="s">
        <v>377</v>
      </c>
      <c r="C115" s="17" t="s">
        <v>378</v>
      </c>
    </row>
    <row r="116" spans="1:6" x14ac:dyDescent="0.3">
      <c r="A116" s="4" t="s">
        <v>374</v>
      </c>
      <c r="B116" s="17" t="s">
        <v>85</v>
      </c>
      <c r="C116" s="17" t="s">
        <v>373</v>
      </c>
    </row>
    <row r="117" spans="1:6" x14ac:dyDescent="0.3">
      <c r="A117" s="4" t="s">
        <v>374</v>
      </c>
      <c r="B117" s="17" t="s">
        <v>379</v>
      </c>
      <c r="C117" s="17" t="s">
        <v>380</v>
      </c>
    </row>
    <row r="118" spans="1:6" x14ac:dyDescent="0.3">
      <c r="A118" s="4" t="s">
        <v>374</v>
      </c>
      <c r="B118" s="17" t="s">
        <v>296</v>
      </c>
      <c r="C118" s="17" t="s">
        <v>381</v>
      </c>
    </row>
    <row r="120" spans="1:6" x14ac:dyDescent="0.3">
      <c r="A120" s="4" t="s">
        <v>382</v>
      </c>
      <c r="B120" s="17">
        <v>101</v>
      </c>
      <c r="C120" s="17">
        <v>101</v>
      </c>
      <c r="D120" s="4" t="s">
        <v>383</v>
      </c>
      <c r="F120" s="4" t="s">
        <v>142</v>
      </c>
    </row>
    <row r="121" spans="1:6" x14ac:dyDescent="0.3">
      <c r="A121" s="4" t="s">
        <v>382</v>
      </c>
      <c r="B121" s="17">
        <v>102</v>
      </c>
      <c r="C121" s="17">
        <v>102</v>
      </c>
      <c r="D121" s="4" t="s">
        <v>383</v>
      </c>
      <c r="F121" s="4" t="s">
        <v>142</v>
      </c>
    </row>
    <row r="122" spans="1:6" x14ac:dyDescent="0.3">
      <c r="A122" s="4" t="s">
        <v>382</v>
      </c>
      <c r="B122" s="17">
        <v>103</v>
      </c>
      <c r="C122" s="17">
        <v>103</v>
      </c>
      <c r="D122" s="4" t="s">
        <v>383</v>
      </c>
      <c r="F122" s="4" t="s">
        <v>142</v>
      </c>
    </row>
    <row r="123" spans="1:6" x14ac:dyDescent="0.3">
      <c r="A123" s="4" t="s">
        <v>382</v>
      </c>
      <c r="B123" s="17">
        <v>104</v>
      </c>
      <c r="C123" s="17">
        <v>104</v>
      </c>
      <c r="D123" s="4" t="s">
        <v>383</v>
      </c>
      <c r="F123" s="4" t="s">
        <v>142</v>
      </c>
    </row>
    <row r="124" spans="1:6" x14ac:dyDescent="0.3">
      <c r="A124" s="4" t="s">
        <v>382</v>
      </c>
      <c r="B124" s="17">
        <v>105</v>
      </c>
      <c r="C124" s="17">
        <v>105</v>
      </c>
      <c r="D124" s="4" t="s">
        <v>383</v>
      </c>
      <c r="F124" s="4" t="s">
        <v>142</v>
      </c>
    </row>
    <row r="125" spans="1:6" x14ac:dyDescent="0.3">
      <c r="A125" s="4" t="s">
        <v>382</v>
      </c>
      <c r="B125" s="17">
        <v>106</v>
      </c>
      <c r="C125" s="17">
        <v>106</v>
      </c>
      <c r="D125" s="4" t="s">
        <v>383</v>
      </c>
      <c r="F125" s="4" t="s">
        <v>142</v>
      </c>
    </row>
    <row r="126" spans="1:6" x14ac:dyDescent="0.3">
      <c r="A126" s="4" t="s">
        <v>382</v>
      </c>
      <c r="B126" s="17">
        <v>107</v>
      </c>
      <c r="C126" s="17">
        <v>107</v>
      </c>
      <c r="D126" s="4" t="s">
        <v>383</v>
      </c>
      <c r="F126" s="4" t="s">
        <v>142</v>
      </c>
    </row>
    <row r="127" spans="1:6" x14ac:dyDescent="0.3">
      <c r="A127" s="4" t="s">
        <v>382</v>
      </c>
      <c r="B127" s="17">
        <v>108</v>
      </c>
      <c r="C127" s="17">
        <v>108</v>
      </c>
      <c r="D127" s="4" t="s">
        <v>383</v>
      </c>
      <c r="F127" s="4" t="s">
        <v>142</v>
      </c>
    </row>
    <row r="128" spans="1:6" x14ac:dyDescent="0.3">
      <c r="A128" s="4" t="s">
        <v>382</v>
      </c>
      <c r="B128" s="17">
        <v>109</v>
      </c>
      <c r="C128" s="17">
        <v>109</v>
      </c>
      <c r="D128" s="4" t="s">
        <v>383</v>
      </c>
      <c r="F128" s="4" t="s">
        <v>142</v>
      </c>
    </row>
    <row r="129" spans="1:6" x14ac:dyDescent="0.3">
      <c r="A129" s="4" t="s">
        <v>382</v>
      </c>
      <c r="B129" s="17">
        <v>110</v>
      </c>
      <c r="C129" s="17">
        <v>110</v>
      </c>
      <c r="D129" s="4" t="s">
        <v>383</v>
      </c>
      <c r="F129" s="4" t="s">
        <v>142</v>
      </c>
    </row>
    <row r="130" spans="1:6" x14ac:dyDescent="0.3">
      <c r="A130" s="4" t="s">
        <v>382</v>
      </c>
      <c r="B130" s="17">
        <v>201</v>
      </c>
      <c r="C130" s="17">
        <v>201</v>
      </c>
      <c r="D130" s="4" t="s">
        <v>82</v>
      </c>
      <c r="F130" s="4" t="s">
        <v>82</v>
      </c>
    </row>
    <row r="131" spans="1:6" x14ac:dyDescent="0.3">
      <c r="A131" s="4" t="s">
        <v>382</v>
      </c>
      <c r="B131" s="17">
        <v>202</v>
      </c>
      <c r="C131" s="17">
        <v>202</v>
      </c>
      <c r="D131" s="4" t="s">
        <v>82</v>
      </c>
      <c r="F131" s="4" t="s">
        <v>82</v>
      </c>
    </row>
    <row r="132" spans="1:6" x14ac:dyDescent="0.3">
      <c r="A132" s="4" t="s">
        <v>382</v>
      </c>
      <c r="B132" s="17">
        <v>203</v>
      </c>
      <c r="C132" s="17">
        <v>203</v>
      </c>
      <c r="D132" s="4" t="s">
        <v>82</v>
      </c>
      <c r="F132" s="4" t="s">
        <v>82</v>
      </c>
    </row>
    <row r="133" spans="1:6" x14ac:dyDescent="0.3">
      <c r="A133" s="4" t="s">
        <v>382</v>
      </c>
      <c r="B133" s="17">
        <v>204</v>
      </c>
      <c r="C133" s="17">
        <v>204</v>
      </c>
      <c r="D133" s="4" t="s">
        <v>82</v>
      </c>
      <c r="F133" s="4" t="s">
        <v>82</v>
      </c>
    </row>
    <row r="134" spans="1:6" x14ac:dyDescent="0.3">
      <c r="A134" s="4" t="s">
        <v>382</v>
      </c>
      <c r="B134" s="17">
        <v>205</v>
      </c>
      <c r="C134" s="17">
        <v>205</v>
      </c>
      <c r="D134" s="4" t="s">
        <v>82</v>
      </c>
      <c r="F134" s="4" t="s">
        <v>82</v>
      </c>
    </row>
    <row r="135" spans="1:6" x14ac:dyDescent="0.3">
      <c r="A135" s="4" t="s">
        <v>382</v>
      </c>
      <c r="B135" s="17">
        <v>206</v>
      </c>
      <c r="C135" s="17">
        <v>206</v>
      </c>
      <c r="D135" s="4" t="s">
        <v>82</v>
      </c>
      <c r="F135" s="4" t="s">
        <v>82</v>
      </c>
    </row>
    <row r="136" spans="1:6" x14ac:dyDescent="0.3">
      <c r="A136" s="4" t="s">
        <v>382</v>
      </c>
      <c r="B136" s="17">
        <v>207</v>
      </c>
      <c r="C136" s="17">
        <v>207</v>
      </c>
      <c r="D136" s="4" t="s">
        <v>82</v>
      </c>
      <c r="F136" s="4" t="s">
        <v>82</v>
      </c>
    </row>
    <row r="137" spans="1:6" x14ac:dyDescent="0.3">
      <c r="A137" s="4" t="s">
        <v>382</v>
      </c>
      <c r="B137" s="17">
        <v>208</v>
      </c>
      <c r="C137" s="17">
        <v>208</v>
      </c>
      <c r="D137" s="4" t="s">
        <v>82</v>
      </c>
      <c r="F137" s="4" t="s">
        <v>82</v>
      </c>
    </row>
    <row r="138" spans="1:6" x14ac:dyDescent="0.3">
      <c r="A138" s="4" t="s">
        <v>382</v>
      </c>
      <c r="B138" s="17">
        <v>209</v>
      </c>
      <c r="C138" s="17">
        <v>209</v>
      </c>
      <c r="D138" s="4" t="s">
        <v>82</v>
      </c>
      <c r="F138" s="4" t="s">
        <v>82</v>
      </c>
    </row>
    <row r="139" spans="1:6" x14ac:dyDescent="0.3">
      <c r="A139" s="4" t="s">
        <v>382</v>
      </c>
      <c r="B139" s="17">
        <v>210</v>
      </c>
      <c r="C139" s="17">
        <v>210</v>
      </c>
      <c r="D139" s="4" t="s">
        <v>82</v>
      </c>
      <c r="F139" s="4" t="s">
        <v>82</v>
      </c>
    </row>
    <row r="140" spans="1:6" x14ac:dyDescent="0.3">
      <c r="A140" s="4" t="s">
        <v>382</v>
      </c>
      <c r="B140" s="17">
        <v>301</v>
      </c>
      <c r="C140" s="17">
        <v>301</v>
      </c>
      <c r="D140" s="4" t="s">
        <v>118</v>
      </c>
      <c r="F140" s="4" t="s">
        <v>118</v>
      </c>
    </row>
    <row r="141" spans="1:6" x14ac:dyDescent="0.3">
      <c r="A141" s="4" t="s">
        <v>382</v>
      </c>
      <c r="B141" s="17">
        <v>302</v>
      </c>
      <c r="C141" s="17">
        <v>302</v>
      </c>
      <c r="D141" s="4" t="s">
        <v>118</v>
      </c>
      <c r="F141" s="4" t="s">
        <v>118</v>
      </c>
    </row>
    <row r="142" spans="1:6" x14ac:dyDescent="0.3">
      <c r="A142" s="4" t="s">
        <v>382</v>
      </c>
      <c r="B142" s="17">
        <v>303</v>
      </c>
      <c r="C142" s="17">
        <v>303</v>
      </c>
      <c r="D142" s="4" t="s">
        <v>118</v>
      </c>
      <c r="F142" s="4" t="s">
        <v>118</v>
      </c>
    </row>
    <row r="143" spans="1:6" x14ac:dyDescent="0.3">
      <c r="A143" s="4" t="s">
        <v>382</v>
      </c>
      <c r="B143" s="17">
        <v>304</v>
      </c>
      <c r="C143" s="17">
        <v>304</v>
      </c>
      <c r="D143" s="4" t="s">
        <v>118</v>
      </c>
      <c r="F143" s="4" t="s">
        <v>118</v>
      </c>
    </row>
    <row r="144" spans="1:6" x14ac:dyDescent="0.3">
      <c r="A144" s="4" t="s">
        <v>382</v>
      </c>
      <c r="B144" s="17">
        <v>305</v>
      </c>
      <c r="C144" s="17">
        <v>305</v>
      </c>
      <c r="D144" s="4" t="s">
        <v>118</v>
      </c>
      <c r="F144" s="4" t="s">
        <v>118</v>
      </c>
    </row>
    <row r="145" spans="1:6" x14ac:dyDescent="0.3">
      <c r="A145" s="4" t="s">
        <v>382</v>
      </c>
      <c r="B145" s="17">
        <v>306</v>
      </c>
      <c r="C145" s="17">
        <v>306</v>
      </c>
      <c r="D145" s="4" t="s">
        <v>118</v>
      </c>
      <c r="F145" s="4" t="s">
        <v>118</v>
      </c>
    </row>
    <row r="146" spans="1:6" x14ac:dyDescent="0.3">
      <c r="A146" s="4" t="s">
        <v>382</v>
      </c>
      <c r="B146" s="17">
        <v>307</v>
      </c>
      <c r="C146" s="17">
        <v>307</v>
      </c>
      <c r="D146" s="4" t="s">
        <v>118</v>
      </c>
      <c r="F146" s="4" t="s">
        <v>118</v>
      </c>
    </row>
    <row r="147" spans="1:6" x14ac:dyDescent="0.3">
      <c r="A147" s="4" t="s">
        <v>382</v>
      </c>
      <c r="B147" s="17">
        <v>308</v>
      </c>
      <c r="C147" s="17">
        <v>308</v>
      </c>
      <c r="D147" s="4" t="s">
        <v>118</v>
      </c>
      <c r="F147" s="4" t="s">
        <v>118</v>
      </c>
    </row>
    <row r="148" spans="1:6" x14ac:dyDescent="0.3">
      <c r="A148" s="4" t="s">
        <v>382</v>
      </c>
      <c r="B148" s="17">
        <v>309</v>
      </c>
      <c r="C148" s="17">
        <v>309</v>
      </c>
      <c r="D148" s="4" t="s">
        <v>118</v>
      </c>
      <c r="F148" s="4" t="s">
        <v>118</v>
      </c>
    </row>
    <row r="149" spans="1:6" x14ac:dyDescent="0.3">
      <c r="A149" s="4" t="s">
        <v>382</v>
      </c>
      <c r="B149" s="17">
        <v>310</v>
      </c>
      <c r="C149" s="17">
        <v>310</v>
      </c>
      <c r="D149" s="4" t="s">
        <v>118</v>
      </c>
      <c r="F149" s="4" t="s">
        <v>118</v>
      </c>
    </row>
    <row r="150" spans="1:6" x14ac:dyDescent="0.3">
      <c r="A150" s="4" t="s">
        <v>382</v>
      </c>
      <c r="B150" s="17">
        <v>401</v>
      </c>
      <c r="C150" s="17">
        <v>401</v>
      </c>
      <c r="D150" s="4" t="s">
        <v>134</v>
      </c>
      <c r="F150" s="4" t="s">
        <v>134</v>
      </c>
    </row>
    <row r="151" spans="1:6" x14ac:dyDescent="0.3">
      <c r="A151" s="4" t="s">
        <v>382</v>
      </c>
      <c r="B151" s="17">
        <v>402</v>
      </c>
      <c r="C151" s="17">
        <v>402</v>
      </c>
      <c r="D151" s="4" t="s">
        <v>134</v>
      </c>
      <c r="F151" s="4" t="s">
        <v>134</v>
      </c>
    </row>
    <row r="152" spans="1:6" x14ac:dyDescent="0.3">
      <c r="A152" s="4" t="s">
        <v>382</v>
      </c>
      <c r="B152" s="17">
        <v>403</v>
      </c>
      <c r="C152" s="17">
        <v>403</v>
      </c>
      <c r="D152" s="4" t="s">
        <v>134</v>
      </c>
      <c r="F152" s="4" t="s">
        <v>134</v>
      </c>
    </row>
    <row r="153" spans="1:6" x14ac:dyDescent="0.3">
      <c r="A153" s="4" t="s">
        <v>382</v>
      </c>
      <c r="B153" s="17">
        <v>404</v>
      </c>
      <c r="C153" s="17">
        <v>404</v>
      </c>
      <c r="D153" s="4" t="s">
        <v>134</v>
      </c>
      <c r="F153" s="4" t="s">
        <v>134</v>
      </c>
    </row>
    <row r="154" spans="1:6" x14ac:dyDescent="0.3">
      <c r="A154" s="4" t="s">
        <v>382</v>
      </c>
      <c r="B154" s="17">
        <v>405</v>
      </c>
      <c r="C154" s="17">
        <v>405</v>
      </c>
      <c r="D154" s="4" t="s">
        <v>134</v>
      </c>
      <c r="F154" s="4" t="s">
        <v>134</v>
      </c>
    </row>
    <row r="155" spans="1:6" x14ac:dyDescent="0.3">
      <c r="A155" s="4" t="s">
        <v>382</v>
      </c>
      <c r="B155" s="17">
        <v>406</v>
      </c>
      <c r="C155" s="17">
        <v>406</v>
      </c>
      <c r="D155" s="4" t="s">
        <v>134</v>
      </c>
      <c r="F155" s="4" t="s">
        <v>134</v>
      </c>
    </row>
    <row r="156" spans="1:6" x14ac:dyDescent="0.3">
      <c r="A156" s="4" t="s">
        <v>382</v>
      </c>
      <c r="B156" s="17">
        <v>407</v>
      </c>
      <c r="C156" s="17">
        <v>407</v>
      </c>
      <c r="D156" s="4" t="s">
        <v>134</v>
      </c>
      <c r="F156" s="4" t="s">
        <v>134</v>
      </c>
    </row>
    <row r="157" spans="1:6" x14ac:dyDescent="0.3">
      <c r="A157" s="4" t="s">
        <v>382</v>
      </c>
      <c r="B157" s="17">
        <v>408</v>
      </c>
      <c r="C157" s="17">
        <v>408</v>
      </c>
      <c r="D157" s="4" t="s">
        <v>134</v>
      </c>
      <c r="F157" s="4" t="s">
        <v>134</v>
      </c>
    </row>
    <row r="158" spans="1:6" x14ac:dyDescent="0.3">
      <c r="A158" s="4" t="s">
        <v>382</v>
      </c>
      <c r="B158" s="17">
        <v>409</v>
      </c>
      <c r="C158" s="17">
        <v>409</v>
      </c>
      <c r="D158" s="4" t="s">
        <v>134</v>
      </c>
      <c r="F158" s="4" t="s">
        <v>134</v>
      </c>
    </row>
    <row r="159" spans="1:6" x14ac:dyDescent="0.3">
      <c r="A159" s="4" t="s">
        <v>382</v>
      </c>
      <c r="B159" s="17">
        <v>410</v>
      </c>
      <c r="C159" s="17">
        <v>410</v>
      </c>
      <c r="D159" s="4" t="s">
        <v>134</v>
      </c>
      <c r="F159" s="4" t="s">
        <v>134</v>
      </c>
    </row>
    <row r="160" spans="1:6" x14ac:dyDescent="0.3">
      <c r="A160" s="4" t="s">
        <v>382</v>
      </c>
      <c r="B160" s="17">
        <v>501</v>
      </c>
      <c r="C160" s="17">
        <v>501</v>
      </c>
      <c r="D160" s="4" t="s">
        <v>147</v>
      </c>
      <c r="F160" s="4" t="s">
        <v>147</v>
      </c>
    </row>
    <row r="161" spans="1:6" x14ac:dyDescent="0.3">
      <c r="A161" s="4" t="s">
        <v>382</v>
      </c>
      <c r="B161" s="17">
        <v>502</v>
      </c>
      <c r="C161" s="17">
        <v>502</v>
      </c>
      <c r="D161" s="4" t="s">
        <v>147</v>
      </c>
      <c r="F161" s="4" t="s">
        <v>147</v>
      </c>
    </row>
    <row r="162" spans="1:6" x14ac:dyDescent="0.3">
      <c r="A162" s="4" t="s">
        <v>382</v>
      </c>
      <c r="B162" s="17">
        <v>503</v>
      </c>
      <c r="C162" s="17">
        <v>503</v>
      </c>
      <c r="D162" s="4" t="s">
        <v>147</v>
      </c>
      <c r="F162" s="4" t="s">
        <v>147</v>
      </c>
    </row>
    <row r="163" spans="1:6" x14ac:dyDescent="0.3">
      <c r="A163" s="4" t="s">
        <v>382</v>
      </c>
      <c r="B163" s="17">
        <v>504</v>
      </c>
      <c r="C163" s="17">
        <v>504</v>
      </c>
      <c r="D163" s="4" t="s">
        <v>147</v>
      </c>
      <c r="F163" s="4" t="s">
        <v>147</v>
      </c>
    </row>
    <row r="164" spans="1:6" x14ac:dyDescent="0.3">
      <c r="A164" s="4" t="s">
        <v>382</v>
      </c>
      <c r="B164" s="17">
        <v>505</v>
      </c>
      <c r="C164" s="17">
        <v>505</v>
      </c>
      <c r="D164" s="4" t="s">
        <v>147</v>
      </c>
      <c r="F164" s="4" t="s">
        <v>147</v>
      </c>
    </row>
    <row r="165" spans="1:6" x14ac:dyDescent="0.3">
      <c r="A165" s="4" t="s">
        <v>382</v>
      </c>
      <c r="B165" s="17">
        <v>506</v>
      </c>
      <c r="C165" s="17">
        <v>506</v>
      </c>
      <c r="D165" s="4" t="s">
        <v>147</v>
      </c>
      <c r="F165" s="4" t="s">
        <v>147</v>
      </c>
    </row>
    <row r="166" spans="1:6" x14ac:dyDescent="0.3">
      <c r="A166" s="4" t="s">
        <v>382</v>
      </c>
      <c r="B166" s="17">
        <v>507</v>
      </c>
      <c r="C166" s="17">
        <v>507</v>
      </c>
      <c r="D166" s="4" t="s">
        <v>147</v>
      </c>
      <c r="F166" s="4" t="s">
        <v>147</v>
      </c>
    </row>
    <row r="167" spans="1:6" x14ac:dyDescent="0.3">
      <c r="A167" s="4" t="s">
        <v>382</v>
      </c>
      <c r="B167" s="17">
        <v>508</v>
      </c>
      <c r="C167" s="17">
        <v>508</v>
      </c>
      <c r="D167" s="4" t="s">
        <v>147</v>
      </c>
      <c r="F167" s="4" t="s">
        <v>147</v>
      </c>
    </row>
    <row r="168" spans="1:6" x14ac:dyDescent="0.3">
      <c r="A168" s="4" t="s">
        <v>382</v>
      </c>
      <c r="B168" s="17">
        <v>509</v>
      </c>
      <c r="C168" s="17">
        <v>509</v>
      </c>
      <c r="D168" s="4" t="s">
        <v>147</v>
      </c>
      <c r="F168" s="4" t="s">
        <v>147</v>
      </c>
    </row>
    <row r="169" spans="1:6" x14ac:dyDescent="0.3">
      <c r="A169" s="4" t="s">
        <v>382</v>
      </c>
      <c r="B169" s="17">
        <v>510</v>
      </c>
      <c r="C169" s="17">
        <v>510</v>
      </c>
      <c r="D169" s="4" t="s">
        <v>147</v>
      </c>
      <c r="F169" s="4" t="s">
        <v>147</v>
      </c>
    </row>
    <row r="170" spans="1:6" x14ac:dyDescent="0.3">
      <c r="A170" s="4" t="s">
        <v>382</v>
      </c>
      <c r="B170" s="17">
        <v>601</v>
      </c>
      <c r="C170" s="17">
        <v>601</v>
      </c>
      <c r="E170" s="4" t="s">
        <v>114</v>
      </c>
      <c r="F170" s="4" t="s">
        <v>114</v>
      </c>
    </row>
    <row r="171" spans="1:6" x14ac:dyDescent="0.3">
      <c r="A171" s="4" t="s">
        <v>382</v>
      </c>
      <c r="B171" s="17">
        <v>602</v>
      </c>
      <c r="C171" s="17">
        <v>602</v>
      </c>
      <c r="E171" s="4" t="s">
        <v>114</v>
      </c>
      <c r="F171" s="4" t="s">
        <v>114</v>
      </c>
    </row>
    <row r="172" spans="1:6" x14ac:dyDescent="0.3">
      <c r="A172" s="4" t="s">
        <v>382</v>
      </c>
      <c r="B172" s="17">
        <v>603</v>
      </c>
      <c r="C172" s="17">
        <v>603</v>
      </c>
      <c r="E172" s="4" t="s">
        <v>114</v>
      </c>
      <c r="F172" s="4" t="s">
        <v>114</v>
      </c>
    </row>
    <row r="173" spans="1:6" x14ac:dyDescent="0.3">
      <c r="A173" s="4" t="s">
        <v>382</v>
      </c>
      <c r="B173" s="17">
        <v>604</v>
      </c>
      <c r="C173" s="17">
        <v>604</v>
      </c>
      <c r="E173" s="4" t="s">
        <v>114</v>
      </c>
      <c r="F173" s="4" t="s">
        <v>114</v>
      </c>
    </row>
    <row r="174" spans="1:6" x14ac:dyDescent="0.3">
      <c r="A174" s="4" t="s">
        <v>382</v>
      </c>
      <c r="B174" s="17">
        <v>605</v>
      </c>
      <c r="C174" s="17">
        <v>605</v>
      </c>
      <c r="E174" s="4" t="s">
        <v>114</v>
      </c>
      <c r="F174" s="4" t="s">
        <v>114</v>
      </c>
    </row>
    <row r="175" spans="1:6" x14ac:dyDescent="0.3">
      <c r="A175" s="4" t="s">
        <v>382</v>
      </c>
      <c r="B175" s="17">
        <v>701</v>
      </c>
      <c r="C175" s="17">
        <v>701</v>
      </c>
      <c r="E175" s="4" t="s">
        <v>121</v>
      </c>
      <c r="F175" s="4" t="s">
        <v>121</v>
      </c>
    </row>
    <row r="176" spans="1:6" x14ac:dyDescent="0.3">
      <c r="A176" s="4" t="s">
        <v>382</v>
      </c>
      <c r="B176" s="17">
        <v>702</v>
      </c>
      <c r="C176" s="17">
        <v>702</v>
      </c>
      <c r="E176" s="4" t="s">
        <v>121</v>
      </c>
      <c r="F176" s="4" t="s">
        <v>121</v>
      </c>
    </row>
    <row r="177" spans="1:6" x14ac:dyDescent="0.3">
      <c r="A177" s="4" t="s">
        <v>382</v>
      </c>
      <c r="B177" s="17">
        <v>703</v>
      </c>
      <c r="C177" s="17">
        <v>703</v>
      </c>
      <c r="E177" s="4" t="s">
        <v>121</v>
      </c>
      <c r="F177" s="4" t="s">
        <v>121</v>
      </c>
    </row>
    <row r="178" spans="1:6" x14ac:dyDescent="0.3">
      <c r="A178" s="4" t="s">
        <v>382</v>
      </c>
      <c r="B178" s="17">
        <v>704</v>
      </c>
      <c r="C178" s="17">
        <v>704</v>
      </c>
      <c r="E178" s="4" t="s">
        <v>121</v>
      </c>
      <c r="F178" s="4" t="s">
        <v>121</v>
      </c>
    </row>
    <row r="179" spans="1:6" x14ac:dyDescent="0.3">
      <c r="A179" s="4" t="s">
        <v>382</v>
      </c>
      <c r="B179" s="17">
        <v>705</v>
      </c>
      <c r="C179" s="17">
        <v>705</v>
      </c>
      <c r="E179" s="4" t="s">
        <v>121</v>
      </c>
      <c r="F179" s="4" t="s">
        <v>121</v>
      </c>
    </row>
    <row r="180" spans="1:6" x14ac:dyDescent="0.3">
      <c r="A180" s="4" t="s">
        <v>382</v>
      </c>
      <c r="B180" s="17">
        <v>801</v>
      </c>
      <c r="C180" s="17">
        <v>801</v>
      </c>
      <c r="E180" s="4" t="s">
        <v>97</v>
      </c>
      <c r="F180" s="4" t="s">
        <v>97</v>
      </c>
    </row>
    <row r="181" spans="1:6" x14ac:dyDescent="0.3">
      <c r="A181" s="4" t="s">
        <v>382</v>
      </c>
      <c r="B181" s="17">
        <v>802</v>
      </c>
      <c r="C181" s="17">
        <v>802</v>
      </c>
      <c r="E181" s="4" t="s">
        <v>97</v>
      </c>
      <c r="F181" s="4" t="s">
        <v>97</v>
      </c>
    </row>
    <row r="182" spans="1:6" x14ac:dyDescent="0.3">
      <c r="A182" s="4" t="s">
        <v>382</v>
      </c>
      <c r="B182" s="17">
        <v>803</v>
      </c>
      <c r="C182" s="17">
        <v>803</v>
      </c>
      <c r="E182" s="4" t="s">
        <v>97</v>
      </c>
      <c r="F182" s="4" t="s">
        <v>97</v>
      </c>
    </row>
    <row r="183" spans="1:6" x14ac:dyDescent="0.3">
      <c r="A183" s="4" t="s">
        <v>382</v>
      </c>
      <c r="B183" s="17">
        <v>804</v>
      </c>
      <c r="C183" s="17">
        <v>804</v>
      </c>
      <c r="E183" s="4" t="s">
        <v>97</v>
      </c>
      <c r="F183" s="4" t="s">
        <v>97</v>
      </c>
    </row>
    <row r="184" spans="1:6" x14ac:dyDescent="0.3">
      <c r="A184" s="4" t="s">
        <v>382</v>
      </c>
      <c r="B184" s="17">
        <v>805</v>
      </c>
      <c r="C184" s="17">
        <v>805</v>
      </c>
      <c r="E184" s="4" t="s">
        <v>97</v>
      </c>
      <c r="F184" s="4" t="s">
        <v>97</v>
      </c>
    </row>
    <row r="185" spans="1:6" x14ac:dyDescent="0.3">
      <c r="A185" s="4" t="s">
        <v>382</v>
      </c>
      <c r="B185" s="17">
        <v>901</v>
      </c>
      <c r="C185" s="17">
        <v>901</v>
      </c>
      <c r="E185" s="4" t="s">
        <v>127</v>
      </c>
      <c r="F185" s="4" t="s">
        <v>127</v>
      </c>
    </row>
    <row r="186" spans="1:6" x14ac:dyDescent="0.3">
      <c r="A186" s="4" t="s">
        <v>382</v>
      </c>
      <c r="B186" s="17">
        <v>902</v>
      </c>
      <c r="C186" s="17">
        <v>902</v>
      </c>
      <c r="E186" s="4" t="s">
        <v>127</v>
      </c>
      <c r="F186" s="4" t="s">
        <v>127</v>
      </c>
    </row>
    <row r="187" spans="1:6" x14ac:dyDescent="0.3">
      <c r="A187" s="4" t="s">
        <v>382</v>
      </c>
      <c r="B187" s="17">
        <v>903</v>
      </c>
      <c r="C187" s="17">
        <v>903</v>
      </c>
      <c r="E187" s="4" t="s">
        <v>127</v>
      </c>
      <c r="F187" s="4" t="s">
        <v>127</v>
      </c>
    </row>
    <row r="188" spans="1:6" x14ac:dyDescent="0.3">
      <c r="A188" s="4" t="s">
        <v>382</v>
      </c>
      <c r="B188" s="17">
        <v>904</v>
      </c>
      <c r="C188" s="17">
        <v>904</v>
      </c>
      <c r="E188" s="4" t="s">
        <v>127</v>
      </c>
      <c r="F188" s="4" t="s">
        <v>127</v>
      </c>
    </row>
    <row r="189" spans="1:6" x14ac:dyDescent="0.3">
      <c r="A189" s="4" t="s">
        <v>382</v>
      </c>
      <c r="B189" s="17">
        <v>905</v>
      </c>
      <c r="C189" s="17">
        <v>905</v>
      </c>
      <c r="E189" s="4" t="s">
        <v>127</v>
      </c>
      <c r="F189" s="4" t="s">
        <v>127</v>
      </c>
    </row>
    <row r="190" spans="1:6" x14ac:dyDescent="0.3">
      <c r="A190" s="4" t="s">
        <v>382</v>
      </c>
      <c r="B190" s="17">
        <v>1001</v>
      </c>
      <c r="C190" s="17">
        <v>1001</v>
      </c>
      <c r="E190" s="4" t="s">
        <v>93</v>
      </c>
      <c r="F190" s="4" t="s">
        <v>93</v>
      </c>
    </row>
    <row r="191" spans="1:6" x14ac:dyDescent="0.3">
      <c r="A191" s="4" t="s">
        <v>382</v>
      </c>
      <c r="B191" s="17">
        <v>1002</v>
      </c>
      <c r="C191" s="17">
        <v>1002</v>
      </c>
      <c r="E191" s="4" t="s">
        <v>93</v>
      </c>
      <c r="F191" s="4" t="s">
        <v>93</v>
      </c>
    </row>
    <row r="192" spans="1:6" x14ac:dyDescent="0.3">
      <c r="A192" s="4" t="s">
        <v>382</v>
      </c>
      <c r="B192" s="17">
        <v>1003</v>
      </c>
      <c r="C192" s="17">
        <v>1003</v>
      </c>
      <c r="E192" s="4" t="s">
        <v>93</v>
      </c>
      <c r="F192" s="4" t="s">
        <v>93</v>
      </c>
    </row>
    <row r="193" spans="1:6" x14ac:dyDescent="0.3">
      <c r="A193" s="4" t="s">
        <v>382</v>
      </c>
      <c r="B193" s="17">
        <v>1004</v>
      </c>
      <c r="C193" s="17">
        <v>1004</v>
      </c>
      <c r="E193" s="4" t="s">
        <v>93</v>
      </c>
      <c r="F193" s="4" t="s">
        <v>93</v>
      </c>
    </row>
    <row r="194" spans="1:6" x14ac:dyDescent="0.3">
      <c r="A194" s="4" t="s">
        <v>382</v>
      </c>
      <c r="B194" s="17">
        <v>1005</v>
      </c>
      <c r="C194" s="17">
        <v>1005</v>
      </c>
      <c r="E194" s="4" t="s">
        <v>93</v>
      </c>
      <c r="F194" s="4" t="s">
        <v>93</v>
      </c>
    </row>
    <row r="195" spans="1:6" x14ac:dyDescent="0.3">
      <c r="A195" s="4" t="s">
        <v>382</v>
      </c>
      <c r="B195" s="17">
        <v>1101</v>
      </c>
      <c r="C195" s="17">
        <v>1101</v>
      </c>
      <c r="E195" s="4" t="s">
        <v>139</v>
      </c>
      <c r="F195" s="4" t="s">
        <v>139</v>
      </c>
    </row>
    <row r="196" spans="1:6" x14ac:dyDescent="0.3">
      <c r="A196" s="4" t="s">
        <v>382</v>
      </c>
      <c r="B196" s="17">
        <v>1102</v>
      </c>
      <c r="C196" s="17">
        <v>1102</v>
      </c>
      <c r="E196" s="4" t="s">
        <v>139</v>
      </c>
      <c r="F196" s="4" t="s">
        <v>139</v>
      </c>
    </row>
    <row r="197" spans="1:6" x14ac:dyDescent="0.3">
      <c r="A197" s="4" t="s">
        <v>382</v>
      </c>
      <c r="B197" s="17">
        <v>1103</v>
      </c>
      <c r="C197" s="17">
        <v>1103</v>
      </c>
      <c r="E197" s="4" t="s">
        <v>139</v>
      </c>
      <c r="F197" s="4" t="s">
        <v>139</v>
      </c>
    </row>
    <row r="198" spans="1:6" x14ac:dyDescent="0.3">
      <c r="A198" s="4" t="s">
        <v>382</v>
      </c>
      <c r="B198" s="17">
        <v>1104</v>
      </c>
      <c r="C198" s="17">
        <v>1104</v>
      </c>
      <c r="E198" s="4" t="s">
        <v>139</v>
      </c>
      <c r="F198" s="4" t="s">
        <v>139</v>
      </c>
    </row>
    <row r="199" spans="1:6" x14ac:dyDescent="0.3">
      <c r="A199" s="4" t="s">
        <v>382</v>
      </c>
      <c r="B199" s="17">
        <v>1105</v>
      </c>
      <c r="C199" s="17">
        <v>1105</v>
      </c>
      <c r="E199" s="4" t="s">
        <v>139</v>
      </c>
      <c r="F199" s="4" t="s">
        <v>139</v>
      </c>
    </row>
    <row r="200" spans="1:6" x14ac:dyDescent="0.3">
      <c r="A200" s="4" t="s">
        <v>382</v>
      </c>
      <c r="B200" s="17">
        <v>1201</v>
      </c>
      <c r="C200" s="17">
        <v>1201</v>
      </c>
      <c r="E200" s="4" t="s">
        <v>107</v>
      </c>
      <c r="F200" s="4" t="s">
        <v>107</v>
      </c>
    </row>
    <row r="201" spans="1:6" x14ac:dyDescent="0.3">
      <c r="A201" s="4" t="s">
        <v>382</v>
      </c>
      <c r="B201" s="17">
        <v>1202</v>
      </c>
      <c r="C201" s="17">
        <v>1202</v>
      </c>
      <c r="E201" s="4" t="s">
        <v>107</v>
      </c>
      <c r="F201" s="4" t="s">
        <v>107</v>
      </c>
    </row>
    <row r="202" spans="1:6" x14ac:dyDescent="0.3">
      <c r="A202" s="4" t="s">
        <v>382</v>
      </c>
      <c r="B202" s="17">
        <v>1203</v>
      </c>
      <c r="C202" s="17">
        <v>1203</v>
      </c>
      <c r="E202" s="4" t="s">
        <v>107</v>
      </c>
      <c r="F202" s="4" t="s">
        <v>107</v>
      </c>
    </row>
    <row r="203" spans="1:6" x14ac:dyDescent="0.3">
      <c r="A203" s="4" t="s">
        <v>382</v>
      </c>
      <c r="B203" s="17">
        <v>1204</v>
      </c>
      <c r="C203" s="17">
        <v>1204</v>
      </c>
      <c r="E203" s="4" t="s">
        <v>107</v>
      </c>
      <c r="F203" s="4" t="s">
        <v>107</v>
      </c>
    </row>
    <row r="204" spans="1:6" x14ac:dyDescent="0.3">
      <c r="A204" s="4" t="s">
        <v>382</v>
      </c>
      <c r="B204" s="17">
        <v>1205</v>
      </c>
      <c r="C204" s="17">
        <v>1205</v>
      </c>
      <c r="E204" s="4" t="s">
        <v>107</v>
      </c>
      <c r="F204" s="4" t="s">
        <v>107</v>
      </c>
    </row>
    <row r="206" spans="1:6" x14ac:dyDescent="0.3">
      <c r="A206" s="4" t="s">
        <v>384</v>
      </c>
      <c r="B206" s="17" t="s">
        <v>142</v>
      </c>
      <c r="C206" s="17" t="s">
        <v>385</v>
      </c>
    </row>
    <row r="207" spans="1:6" x14ac:dyDescent="0.3">
      <c r="A207" s="4" t="s">
        <v>384</v>
      </c>
      <c r="B207" s="17" t="s">
        <v>82</v>
      </c>
      <c r="C207" s="17" t="s">
        <v>386</v>
      </c>
    </row>
    <row r="208" spans="1:6" x14ac:dyDescent="0.3">
      <c r="A208" s="4" t="s">
        <v>384</v>
      </c>
      <c r="B208" s="17" t="s">
        <v>118</v>
      </c>
      <c r="C208" s="17" t="s">
        <v>387</v>
      </c>
    </row>
    <row r="209" spans="1:6" x14ac:dyDescent="0.3">
      <c r="A209" s="4" t="s">
        <v>384</v>
      </c>
      <c r="B209" s="17" t="s">
        <v>134</v>
      </c>
      <c r="C209" s="17" t="s">
        <v>388</v>
      </c>
    </row>
    <row r="210" spans="1:6" x14ac:dyDescent="0.3">
      <c r="A210" s="4" t="s">
        <v>384</v>
      </c>
      <c r="B210" s="17" t="s">
        <v>147</v>
      </c>
      <c r="C210" s="17" t="s">
        <v>389</v>
      </c>
    </row>
    <row r="211" spans="1:6" x14ac:dyDescent="0.3">
      <c r="A211" s="4" t="s">
        <v>384</v>
      </c>
      <c r="B211" s="17" t="s">
        <v>93</v>
      </c>
      <c r="C211" s="17" t="s">
        <v>270</v>
      </c>
    </row>
    <row r="212" spans="1:6" x14ac:dyDescent="0.3">
      <c r="A212" s="4" t="s">
        <v>384</v>
      </c>
      <c r="B212" s="17" t="s">
        <v>127</v>
      </c>
      <c r="C212" s="17" t="s">
        <v>271</v>
      </c>
    </row>
    <row r="213" spans="1:6" x14ac:dyDescent="0.3">
      <c r="A213" s="4" t="s">
        <v>384</v>
      </c>
      <c r="B213" s="17" t="s">
        <v>107</v>
      </c>
      <c r="C213" s="17" t="s">
        <v>272</v>
      </c>
    </row>
    <row r="214" spans="1:6" x14ac:dyDescent="0.3">
      <c r="A214" s="4" t="s">
        <v>384</v>
      </c>
      <c r="B214" s="17" t="s">
        <v>114</v>
      </c>
      <c r="C214" s="17" t="s">
        <v>273</v>
      </c>
    </row>
    <row r="215" spans="1:6" x14ac:dyDescent="0.3">
      <c r="A215" s="4" t="s">
        <v>384</v>
      </c>
      <c r="B215" s="17" t="s">
        <v>97</v>
      </c>
      <c r="C215" s="17" t="s">
        <v>274</v>
      </c>
    </row>
    <row r="216" spans="1:6" x14ac:dyDescent="0.3">
      <c r="A216" s="4" t="s">
        <v>384</v>
      </c>
      <c r="B216" s="17" t="s">
        <v>139</v>
      </c>
      <c r="C216" s="17" t="s">
        <v>275</v>
      </c>
    </row>
    <row r="217" spans="1:6" x14ac:dyDescent="0.3">
      <c r="A217" s="4" t="s">
        <v>384</v>
      </c>
      <c r="B217" s="17" t="s">
        <v>121</v>
      </c>
      <c r="C217" s="17" t="s">
        <v>276</v>
      </c>
    </row>
    <row r="219" spans="1:6" x14ac:dyDescent="0.3">
      <c r="A219" s="4" t="s">
        <v>390</v>
      </c>
      <c r="B219" s="17" t="s">
        <v>143</v>
      </c>
      <c r="C219" s="17" t="s">
        <v>264</v>
      </c>
      <c r="F219" s="4" t="s">
        <v>142</v>
      </c>
    </row>
    <row r="220" spans="1:6" x14ac:dyDescent="0.3">
      <c r="A220" s="4" t="s">
        <v>390</v>
      </c>
      <c r="B220" s="17" t="s">
        <v>83</v>
      </c>
      <c r="C220" s="17" t="s">
        <v>265</v>
      </c>
      <c r="F220" s="4" t="s">
        <v>82</v>
      </c>
    </row>
    <row r="221" spans="1:6" x14ac:dyDescent="0.3">
      <c r="A221" s="4" t="s">
        <v>390</v>
      </c>
      <c r="B221" s="17" t="s">
        <v>119</v>
      </c>
      <c r="C221" s="17" t="s">
        <v>266</v>
      </c>
      <c r="F221" s="4" t="s">
        <v>118</v>
      </c>
    </row>
    <row r="222" spans="1:6" x14ac:dyDescent="0.3">
      <c r="A222" s="4" t="s">
        <v>390</v>
      </c>
      <c r="B222" s="17" t="s">
        <v>135</v>
      </c>
      <c r="C222" s="17" t="s">
        <v>267</v>
      </c>
      <c r="F222" s="4" t="s">
        <v>134</v>
      </c>
    </row>
    <row r="223" spans="1:6" x14ac:dyDescent="0.3">
      <c r="A223" s="4" t="s">
        <v>390</v>
      </c>
      <c r="B223" s="17" t="s">
        <v>148</v>
      </c>
      <c r="C223" s="17" t="s">
        <v>268</v>
      </c>
      <c r="F223" s="4" t="s">
        <v>147</v>
      </c>
    </row>
    <row r="224" spans="1:6" x14ac:dyDescent="0.3">
      <c r="A224" s="4" t="s">
        <v>390</v>
      </c>
      <c r="B224" s="17" t="s">
        <v>94</v>
      </c>
      <c r="C224" s="17" t="s">
        <v>391</v>
      </c>
      <c r="F224" s="4" t="s">
        <v>93</v>
      </c>
    </row>
    <row r="225" spans="1:6" x14ac:dyDescent="0.3">
      <c r="A225" s="4" t="s">
        <v>390</v>
      </c>
      <c r="B225" s="17" t="s">
        <v>128</v>
      </c>
      <c r="C225" s="17" t="s">
        <v>392</v>
      </c>
      <c r="F225" s="4" t="s">
        <v>127</v>
      </c>
    </row>
    <row r="226" spans="1:6" x14ac:dyDescent="0.3">
      <c r="A226" s="4" t="s">
        <v>390</v>
      </c>
      <c r="B226" s="17" t="s">
        <v>108</v>
      </c>
      <c r="C226" s="17" t="s">
        <v>393</v>
      </c>
      <c r="F226" s="4" t="s">
        <v>107</v>
      </c>
    </row>
    <row r="227" spans="1:6" x14ac:dyDescent="0.3">
      <c r="A227" s="4" t="s">
        <v>390</v>
      </c>
      <c r="B227" s="17" t="s">
        <v>115</v>
      </c>
      <c r="C227" s="17" t="s">
        <v>394</v>
      </c>
      <c r="F227" s="4" t="s">
        <v>114</v>
      </c>
    </row>
    <row r="228" spans="1:6" x14ac:dyDescent="0.3">
      <c r="A228" s="4" t="s">
        <v>390</v>
      </c>
      <c r="B228" s="17" t="s">
        <v>98</v>
      </c>
      <c r="C228" s="17" t="s">
        <v>395</v>
      </c>
      <c r="F228" s="4" t="s">
        <v>97</v>
      </c>
    </row>
    <row r="229" spans="1:6" x14ac:dyDescent="0.3">
      <c r="A229" s="4" t="s">
        <v>390</v>
      </c>
      <c r="B229" s="17" t="s">
        <v>140</v>
      </c>
      <c r="C229" s="17" t="s">
        <v>396</v>
      </c>
      <c r="F229" s="4" t="s">
        <v>139</v>
      </c>
    </row>
    <row r="230" spans="1:6" x14ac:dyDescent="0.3">
      <c r="A230" s="4" t="s">
        <v>390</v>
      </c>
      <c r="B230" s="17" t="s">
        <v>122</v>
      </c>
      <c r="C230" s="17" t="s">
        <v>397</v>
      </c>
      <c r="F230" s="4"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BV63"/>
  <sheetViews>
    <sheetView workbookViewId="0">
      <selection activeCell="BV1" sqref="BV1"/>
    </sheetView>
  </sheetViews>
  <sheetFormatPr defaultRowHeight="14" x14ac:dyDescent="0.3"/>
  <cols>
    <col min="1" max="3" width="10.453125" style="4" bestFit="1" customWidth="1"/>
    <col min="4" max="4" width="9.54296875" style="4" customWidth="1"/>
    <col min="5" max="5" width="14.453125" style="4" customWidth="1"/>
    <col min="6" max="6" width="17.36328125" style="4" customWidth="1"/>
    <col min="7" max="7" width="16.81640625" style="4" customWidth="1"/>
    <col min="8" max="8" width="24.26953125" style="4" customWidth="1"/>
    <col min="9" max="9" width="45.81640625" style="4" customWidth="1"/>
    <col min="10" max="10" width="47.36328125" style="4" customWidth="1"/>
    <col min="11" max="11" width="48.54296875" style="4" customWidth="1"/>
    <col min="12" max="12" width="49.08984375" style="4" customWidth="1"/>
    <col min="13" max="13" width="35.453125" style="4" customWidth="1"/>
    <col min="14" max="14" width="29.7265625" style="4" customWidth="1"/>
    <col min="15" max="15" width="29.90625" style="4" customWidth="1"/>
    <col min="16" max="16" width="24.453125" style="4" customWidth="1"/>
    <col min="17" max="17" width="25.26953125" style="4" customWidth="1"/>
    <col min="18" max="18" width="18" style="4" customWidth="1"/>
    <col min="19" max="19" width="25.54296875" style="4" customWidth="1"/>
    <col min="20" max="20" width="54.7265625" style="4" customWidth="1"/>
    <col min="21" max="21" width="39.453125" style="4" customWidth="1"/>
    <col min="22" max="22" width="36.7265625" style="4" customWidth="1"/>
    <col min="23" max="23" width="40" style="4" customWidth="1"/>
    <col min="24" max="24" width="31" style="4" customWidth="1"/>
    <col min="25" max="25" width="31.08984375" style="4" customWidth="1"/>
    <col min="26" max="26" width="25.6328125" style="4" customWidth="1"/>
    <col min="27" max="27" width="26.453125" style="4" customWidth="1"/>
    <col min="28" max="28" width="18.1796875" style="4" customWidth="1"/>
    <col min="29" max="29" width="15.1796875" style="4" customWidth="1"/>
    <col min="30" max="30" width="17.1796875" style="4" customWidth="1"/>
    <col min="31" max="31" width="35.08984375" style="4" customWidth="1"/>
    <col min="32" max="32" width="57.1796875" style="4" customWidth="1"/>
    <col min="33" max="33" width="41.453125" style="4" customWidth="1"/>
    <col min="34" max="34" width="22.6328125" style="4" customWidth="1"/>
    <col min="35" max="35" width="22.81640625" style="4" customWidth="1"/>
    <col min="36" max="36" width="15.1796875" style="4" customWidth="1"/>
    <col min="37" max="37" width="13.6328125" style="4" customWidth="1"/>
    <col min="38" max="38" width="19.26953125" style="4" customWidth="1"/>
    <col min="39" max="39" width="18.1796875" style="4" customWidth="1"/>
    <col min="40" max="40" width="52.54296875" style="4" customWidth="1"/>
    <col min="41" max="41" width="33.81640625" style="4" customWidth="1"/>
    <col min="42" max="42" width="40.08984375" style="4" customWidth="1"/>
    <col min="43" max="43" width="23.6328125" style="4" customWidth="1"/>
    <col min="44" max="44" width="23.7265625" style="4" customWidth="1"/>
    <col min="45" max="45" width="25.90625" style="4" customWidth="1"/>
    <col min="46" max="46" width="26.6328125" style="4" customWidth="1"/>
    <col min="47" max="47" width="31.36328125" style="4" customWidth="1"/>
    <col min="48" max="48" width="37.81640625" style="4" customWidth="1"/>
    <col min="49" max="49" width="33.453125" style="4" customWidth="1"/>
    <col min="50" max="50" width="41.36328125" style="4" customWidth="1"/>
    <col min="51" max="51" width="38.6328125" style="4" customWidth="1"/>
    <col min="52" max="52" width="32.08984375" style="4" customWidth="1"/>
    <col min="53" max="53" width="32.1796875" style="4" customWidth="1"/>
    <col min="54" max="54" width="17.1796875" style="4" customWidth="1"/>
    <col min="55" max="55" width="25.81640625" style="4" customWidth="1"/>
    <col min="56" max="56" width="30.54296875" style="4" customWidth="1"/>
    <col min="57" max="57" width="37" style="4" customWidth="1"/>
    <col min="58" max="58" width="32.6328125" style="4" customWidth="1"/>
    <col min="59" max="59" width="40.54296875" style="4" customWidth="1"/>
    <col min="60" max="60" width="37.81640625" style="4" customWidth="1"/>
    <col min="61" max="61" width="31.26953125" style="4" customWidth="1"/>
    <col min="62" max="62" width="31.36328125" style="4" customWidth="1"/>
    <col min="63" max="63" width="20.1796875" style="4" customWidth="1"/>
    <col min="64" max="64" width="11.08984375" style="4" customWidth="1"/>
    <col min="65" max="65" width="9.54296875" style="4" bestFit="1" customWidth="1"/>
    <col min="66" max="66" width="8.7265625" style="4"/>
    <col min="67" max="68" width="18.26953125" style="4" customWidth="1"/>
    <col min="69" max="69" width="8.7265625" style="4"/>
    <col min="70" max="70" width="8.90625" style="4" customWidth="1"/>
    <col min="71" max="71" width="15.54296875" style="4" customWidth="1"/>
    <col min="72" max="72" width="13" style="4" customWidth="1"/>
    <col min="73" max="73" width="8.7265625" style="4"/>
    <col min="74" max="74" width="8.81640625" style="4" bestFit="1" customWidth="1"/>
    <col min="75" max="16384" width="8.7265625" style="4"/>
  </cols>
  <sheetData>
    <row r="1" spans="1:74" ht="14.5" x14ac:dyDescent="0.35">
      <c r="A1" t="s">
        <v>0</v>
      </c>
      <c r="B1" t="s">
        <v>1</v>
      </c>
      <c r="C1" t="s">
        <v>2</v>
      </c>
      <c r="D1" t="s">
        <v>5</v>
      </c>
      <c r="E1" t="s">
        <v>6</v>
      </c>
      <c r="F1" t="s">
        <v>7</v>
      </c>
      <c r="G1" t="s">
        <v>13</v>
      </c>
      <c r="H1" t="s">
        <v>14</v>
      </c>
      <c r="I1" t="s">
        <v>15</v>
      </c>
      <c r="J1" t="s">
        <v>16</v>
      </c>
      <c r="K1" t="s">
        <v>17</v>
      </c>
      <c r="L1" t="s">
        <v>18</v>
      </c>
      <c r="M1" t="s">
        <v>19</v>
      </c>
      <c r="N1" t="s">
        <v>20</v>
      </c>
      <c r="O1" t="s">
        <v>21</v>
      </c>
      <c r="P1" t="s">
        <v>22</v>
      </c>
      <c r="Q1" t="s">
        <v>23</v>
      </c>
      <c r="R1" t="s">
        <v>24</v>
      </c>
      <c r="S1" t="s">
        <v>25</v>
      </c>
      <c r="T1" t="s">
        <v>26</v>
      </c>
      <c r="U1" t="s">
        <v>27</v>
      </c>
      <c r="V1" t="s">
        <v>28</v>
      </c>
      <c r="W1" t="s">
        <v>29</v>
      </c>
      <c r="X1" t="s">
        <v>30</v>
      </c>
      <c r="Y1" t="s">
        <v>31</v>
      </c>
      <c r="Z1" t="s">
        <v>32</v>
      </c>
      <c r="AA1" t="s">
        <v>33</v>
      </c>
      <c r="AB1" t="s">
        <v>34</v>
      </c>
      <c r="AC1" t="s">
        <v>35</v>
      </c>
      <c r="AD1" t="s">
        <v>36</v>
      </c>
      <c r="AE1" t="s">
        <v>37</v>
      </c>
      <c r="AF1" t="s">
        <v>38</v>
      </c>
      <c r="AG1" t="s">
        <v>39</v>
      </c>
      <c r="AH1" t="s">
        <v>40</v>
      </c>
      <c r="AI1" t="s">
        <v>41</v>
      </c>
      <c r="AJ1" t="s">
        <v>42</v>
      </c>
      <c r="AK1" t="s">
        <v>43</v>
      </c>
      <c r="AL1" t="s">
        <v>44</v>
      </c>
      <c r="AM1" t="s">
        <v>45</v>
      </c>
      <c r="AN1" t="s">
        <v>46</v>
      </c>
      <c r="AO1" t="s">
        <v>47</v>
      </c>
      <c r="AP1" t="s">
        <v>48</v>
      </c>
      <c r="AQ1" t="s">
        <v>49</v>
      </c>
      <c r="AR1" t="s">
        <v>50</v>
      </c>
      <c r="AS1" t="s">
        <v>51</v>
      </c>
      <c r="AT1" t="s">
        <v>52</v>
      </c>
      <c r="AU1" t="s">
        <v>53</v>
      </c>
      <c r="AV1" t="s">
        <v>54</v>
      </c>
      <c r="AW1" t="s">
        <v>55</v>
      </c>
      <c r="AX1" t="s">
        <v>56</v>
      </c>
      <c r="AY1" t="s">
        <v>57</v>
      </c>
      <c r="AZ1" t="s">
        <v>58</v>
      </c>
      <c r="BA1" t="s">
        <v>59</v>
      </c>
      <c r="BB1" t="s">
        <v>60</v>
      </c>
      <c r="BC1" t="s">
        <v>61</v>
      </c>
      <c r="BD1" t="s">
        <v>62</v>
      </c>
      <c r="BE1" t="s">
        <v>63</v>
      </c>
      <c r="BF1" t="s">
        <v>64</v>
      </c>
      <c r="BG1" t="s">
        <v>65</v>
      </c>
      <c r="BH1" t="s">
        <v>66</v>
      </c>
      <c r="BI1" t="s">
        <v>67</v>
      </c>
      <c r="BJ1" t="s">
        <v>68</v>
      </c>
      <c r="BK1" t="s">
        <v>69</v>
      </c>
      <c r="BL1" t="s">
        <v>70</v>
      </c>
      <c r="BM1" t="s">
        <v>71</v>
      </c>
      <c r="BN1" t="s">
        <v>72</v>
      </c>
      <c r="BO1" t="s">
        <v>73</v>
      </c>
      <c r="BP1" t="s">
        <v>74</v>
      </c>
      <c r="BQ1" t="s">
        <v>75</v>
      </c>
      <c r="BR1" t="s">
        <v>76</v>
      </c>
      <c r="BS1" t="s">
        <v>77</v>
      </c>
      <c r="BT1" t="s">
        <v>78</v>
      </c>
      <c r="BU1" t="s">
        <v>79</v>
      </c>
      <c r="BV1" t="s">
        <v>80</v>
      </c>
    </row>
    <row r="2" spans="1:74" ht="14.5" x14ac:dyDescent="0.35">
      <c r="A2" s="71">
        <v>45167.488467256953</v>
      </c>
      <c r="B2" s="71">
        <v>45167.491769560183</v>
      </c>
      <c r="C2" s="71">
        <v>45167</v>
      </c>
      <c r="D2" t="s">
        <v>81</v>
      </c>
      <c r="E2" t="s">
        <v>142</v>
      </c>
      <c r="F2" t="s">
        <v>143</v>
      </c>
      <c r="G2" t="s">
        <v>81</v>
      </c>
      <c r="H2" t="s">
        <v>149</v>
      </c>
      <c r="I2">
        <v>0</v>
      </c>
      <c r="J2">
        <v>0</v>
      </c>
      <c r="K2">
        <v>1</v>
      </c>
      <c r="L2">
        <v>0</v>
      </c>
      <c r="M2">
        <v>0</v>
      </c>
      <c r="N2">
        <v>0</v>
      </c>
      <c r="O2"/>
      <c r="P2" t="s">
        <v>86</v>
      </c>
      <c r="Q2"/>
      <c r="R2" t="s">
        <v>87</v>
      </c>
      <c r="S2"/>
      <c r="T2"/>
      <c r="U2"/>
      <c r="V2"/>
      <c r="W2"/>
      <c r="X2"/>
      <c r="Y2"/>
      <c r="Z2"/>
      <c r="AA2"/>
      <c r="AB2" t="s">
        <v>81</v>
      </c>
      <c r="AC2" t="s">
        <v>548</v>
      </c>
      <c r="AD2" t="s">
        <v>152</v>
      </c>
      <c r="AE2">
        <v>1</v>
      </c>
      <c r="AF2">
        <v>1</v>
      </c>
      <c r="AG2">
        <v>0</v>
      </c>
      <c r="AH2">
        <v>0</v>
      </c>
      <c r="AI2"/>
      <c r="AJ2" t="s">
        <v>81</v>
      </c>
      <c r="AK2" t="s">
        <v>280</v>
      </c>
      <c r="AL2"/>
      <c r="AM2"/>
      <c r="AN2"/>
      <c r="AO2"/>
      <c r="AP2"/>
      <c r="AQ2"/>
      <c r="AR2"/>
      <c r="AS2" t="s">
        <v>87</v>
      </c>
      <c r="AT2"/>
      <c r="AU2"/>
      <c r="AV2"/>
      <c r="AW2"/>
      <c r="AX2"/>
      <c r="AY2"/>
      <c r="AZ2"/>
      <c r="BA2"/>
      <c r="BB2" t="s">
        <v>87</v>
      </c>
      <c r="BC2"/>
      <c r="BD2"/>
      <c r="BE2"/>
      <c r="BF2"/>
      <c r="BG2"/>
      <c r="BH2"/>
      <c r="BI2"/>
      <c r="BJ2"/>
      <c r="BK2" t="s">
        <v>549</v>
      </c>
      <c r="BL2"/>
      <c r="BM2">
        <v>472801770</v>
      </c>
      <c r="BN2" t="s">
        <v>550</v>
      </c>
      <c r="BO2" s="71">
        <v>45167.387719907398</v>
      </c>
      <c r="BP2"/>
      <c r="BQ2"/>
      <c r="BR2" t="s">
        <v>90</v>
      </c>
      <c r="BS2" t="s">
        <v>91</v>
      </c>
      <c r="BT2" t="s">
        <v>92</v>
      </c>
      <c r="BU2"/>
      <c r="BV2">
        <v>110</v>
      </c>
    </row>
    <row r="3" spans="1:74" ht="14.5" x14ac:dyDescent="0.35">
      <c r="A3" s="71">
        <v>45167.548720497682</v>
      </c>
      <c r="B3" s="71">
        <v>45167.656401099543</v>
      </c>
      <c r="C3" s="71">
        <v>45167</v>
      </c>
      <c r="D3" t="s">
        <v>81</v>
      </c>
      <c r="E3" t="s">
        <v>142</v>
      </c>
      <c r="F3" t="s">
        <v>143</v>
      </c>
      <c r="G3" t="s">
        <v>87</v>
      </c>
      <c r="H3"/>
      <c r="I3"/>
      <c r="J3"/>
      <c r="K3"/>
      <c r="L3"/>
      <c r="M3"/>
      <c r="N3"/>
      <c r="O3"/>
      <c r="P3"/>
      <c r="Q3"/>
      <c r="R3" t="s">
        <v>87</v>
      </c>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v>472931633</v>
      </c>
      <c r="BN3" t="s">
        <v>556</v>
      </c>
      <c r="BO3" s="71">
        <v>45167.549386574072</v>
      </c>
      <c r="BP3"/>
      <c r="BQ3"/>
      <c r="BR3" t="s">
        <v>90</v>
      </c>
      <c r="BS3" t="s">
        <v>91</v>
      </c>
      <c r="BT3" t="s">
        <v>92</v>
      </c>
      <c r="BU3"/>
      <c r="BV3">
        <v>113</v>
      </c>
    </row>
    <row r="4" spans="1:74" ht="14.5" x14ac:dyDescent="0.35">
      <c r="A4" s="71">
        <v>45167.657997881943</v>
      </c>
      <c r="B4" s="71">
        <v>45167.658291412037</v>
      </c>
      <c r="C4" s="71">
        <v>45167</v>
      </c>
      <c r="D4" t="s">
        <v>81</v>
      </c>
      <c r="E4" t="s">
        <v>142</v>
      </c>
      <c r="F4" t="s">
        <v>143</v>
      </c>
      <c r="G4" t="s">
        <v>87</v>
      </c>
      <c r="H4"/>
      <c r="I4"/>
      <c r="J4"/>
      <c r="K4"/>
      <c r="L4"/>
      <c r="M4"/>
      <c r="N4"/>
      <c r="O4"/>
      <c r="P4"/>
      <c r="Q4"/>
      <c r="R4" t="s">
        <v>87</v>
      </c>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v>472931653</v>
      </c>
      <c r="BN4" t="s">
        <v>557</v>
      </c>
      <c r="BO4" s="71">
        <v>45167.549409722233</v>
      </c>
      <c r="BP4"/>
      <c r="BQ4"/>
      <c r="BR4" t="s">
        <v>90</v>
      </c>
      <c r="BS4" t="s">
        <v>91</v>
      </c>
      <c r="BT4" t="s">
        <v>92</v>
      </c>
      <c r="BU4"/>
      <c r="BV4">
        <v>114</v>
      </c>
    </row>
    <row r="5" spans="1:74" ht="14.5" x14ac:dyDescent="0.35">
      <c r="A5" s="71">
        <v>45167.659591793978</v>
      </c>
      <c r="B5" s="71">
        <v>45167.659901030092</v>
      </c>
      <c r="C5" s="71">
        <v>45167</v>
      </c>
      <c r="D5" t="s">
        <v>81</v>
      </c>
      <c r="E5" t="s">
        <v>142</v>
      </c>
      <c r="F5" t="s">
        <v>143</v>
      </c>
      <c r="G5" t="s">
        <v>87</v>
      </c>
      <c r="H5"/>
      <c r="I5"/>
      <c r="J5"/>
      <c r="K5"/>
      <c r="L5"/>
      <c r="M5"/>
      <c r="N5"/>
      <c r="O5"/>
      <c r="P5"/>
      <c r="Q5"/>
      <c r="R5" t="s">
        <v>87</v>
      </c>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v>472931678</v>
      </c>
      <c r="BN5" t="s">
        <v>558</v>
      </c>
      <c r="BO5" s="71">
        <v>45167.549432870372</v>
      </c>
      <c r="BP5"/>
      <c r="BQ5"/>
      <c r="BR5" t="s">
        <v>90</v>
      </c>
      <c r="BS5" t="s">
        <v>91</v>
      </c>
      <c r="BT5" t="s">
        <v>92</v>
      </c>
      <c r="BU5"/>
      <c r="BV5">
        <v>115</v>
      </c>
    </row>
    <row r="6" spans="1:74" ht="14.5" x14ac:dyDescent="0.35">
      <c r="A6" s="71">
        <v>45167.661879907413</v>
      </c>
      <c r="B6" s="71">
        <v>45167.662300995369</v>
      </c>
      <c r="C6" s="71">
        <v>45167</v>
      </c>
      <c r="D6" t="s">
        <v>81</v>
      </c>
      <c r="E6" t="s">
        <v>142</v>
      </c>
      <c r="F6" t="s">
        <v>143</v>
      </c>
      <c r="G6" t="s">
        <v>87</v>
      </c>
      <c r="H6"/>
      <c r="I6"/>
      <c r="J6"/>
      <c r="K6"/>
      <c r="L6"/>
      <c r="M6"/>
      <c r="N6"/>
      <c r="O6"/>
      <c r="P6"/>
      <c r="Q6"/>
      <c r="R6" t="s">
        <v>87</v>
      </c>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v>472931685</v>
      </c>
      <c r="BN6" t="s">
        <v>559</v>
      </c>
      <c r="BO6" s="71">
        <v>45167.549432870372</v>
      </c>
      <c r="BP6"/>
      <c r="BQ6"/>
      <c r="BR6" t="s">
        <v>90</v>
      </c>
      <c r="BS6" t="s">
        <v>91</v>
      </c>
      <c r="BT6" t="s">
        <v>92</v>
      </c>
      <c r="BU6"/>
      <c r="BV6">
        <v>116</v>
      </c>
    </row>
    <row r="7" spans="1:74" ht="14.5" x14ac:dyDescent="0.35">
      <c r="A7" s="71">
        <v>45167.706269131937</v>
      </c>
      <c r="B7" s="71">
        <v>45167.706746689822</v>
      </c>
      <c r="C7" s="71">
        <v>45167</v>
      </c>
      <c r="D7" t="s">
        <v>81</v>
      </c>
      <c r="E7" t="s">
        <v>142</v>
      </c>
      <c r="F7" t="s">
        <v>143</v>
      </c>
      <c r="G7" t="s">
        <v>87</v>
      </c>
      <c r="H7"/>
      <c r="I7"/>
      <c r="J7"/>
      <c r="K7"/>
      <c r="L7"/>
      <c r="M7"/>
      <c r="N7"/>
      <c r="O7"/>
      <c r="P7"/>
      <c r="Q7"/>
      <c r="R7" t="s">
        <v>87</v>
      </c>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v>472958962</v>
      </c>
      <c r="BN7" t="s">
        <v>563</v>
      </c>
      <c r="BO7" s="71">
        <v>45167.585381944453</v>
      </c>
      <c r="BP7"/>
      <c r="BQ7"/>
      <c r="BR7" t="s">
        <v>90</v>
      </c>
      <c r="BS7" t="s">
        <v>91</v>
      </c>
      <c r="BT7" t="s">
        <v>92</v>
      </c>
      <c r="BU7"/>
      <c r="BV7">
        <v>118</v>
      </c>
    </row>
    <row r="8" spans="1:74" ht="14.5" x14ac:dyDescent="0.35">
      <c r="A8" s="71">
        <v>45168.488844131942</v>
      </c>
      <c r="B8" s="71">
        <v>45168.48972409722</v>
      </c>
      <c r="C8" s="71">
        <v>45168</v>
      </c>
      <c r="D8" t="s">
        <v>81</v>
      </c>
      <c r="E8" t="s">
        <v>142</v>
      </c>
      <c r="F8" t="s">
        <v>143</v>
      </c>
      <c r="G8" t="s">
        <v>87</v>
      </c>
      <c r="H8"/>
      <c r="I8"/>
      <c r="J8"/>
      <c r="K8"/>
      <c r="L8"/>
      <c r="M8"/>
      <c r="N8"/>
      <c r="O8"/>
      <c r="P8"/>
      <c r="Q8"/>
      <c r="R8" t="s">
        <v>87</v>
      </c>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v>473400208</v>
      </c>
      <c r="BN8" t="s">
        <v>564</v>
      </c>
      <c r="BO8" s="71">
        <v>45168.551851851851</v>
      </c>
      <c r="BP8"/>
      <c r="BQ8"/>
      <c r="BR8" t="s">
        <v>90</v>
      </c>
      <c r="BS8" t="s">
        <v>91</v>
      </c>
      <c r="BT8" t="s">
        <v>92</v>
      </c>
      <c r="BU8"/>
      <c r="BV8">
        <v>119</v>
      </c>
    </row>
    <row r="9" spans="1:74" ht="14.5" x14ac:dyDescent="0.35">
      <c r="A9" s="71">
        <v>45170.76307385417</v>
      </c>
      <c r="B9" s="71">
        <v>45170.769367858797</v>
      </c>
      <c r="C9" s="71">
        <v>45170</v>
      </c>
      <c r="D9" t="s">
        <v>81</v>
      </c>
      <c r="E9" t="s">
        <v>142</v>
      </c>
      <c r="F9" t="s">
        <v>143</v>
      </c>
      <c r="G9" t="s">
        <v>81</v>
      </c>
      <c r="H9" t="s">
        <v>105</v>
      </c>
      <c r="I9">
        <v>0</v>
      </c>
      <c r="J9">
        <v>0</v>
      </c>
      <c r="K9">
        <v>1</v>
      </c>
      <c r="L9">
        <v>0</v>
      </c>
      <c r="M9">
        <v>1</v>
      </c>
      <c r="N9">
        <v>0</v>
      </c>
      <c r="O9"/>
      <c r="P9" t="s">
        <v>86</v>
      </c>
      <c r="Q9"/>
      <c r="R9" t="s">
        <v>81</v>
      </c>
      <c r="S9" t="s">
        <v>379</v>
      </c>
      <c r="T9">
        <v>0</v>
      </c>
      <c r="U9">
        <v>0</v>
      </c>
      <c r="V9">
        <v>0</v>
      </c>
      <c r="W9">
        <v>1</v>
      </c>
      <c r="X9">
        <v>0</v>
      </c>
      <c r="Y9"/>
      <c r="Z9" t="s">
        <v>86</v>
      </c>
      <c r="AA9"/>
      <c r="AB9" t="s">
        <v>87</v>
      </c>
      <c r="AC9"/>
      <c r="AD9"/>
      <c r="AE9"/>
      <c r="AF9"/>
      <c r="AG9"/>
      <c r="AH9"/>
      <c r="AI9"/>
      <c r="AJ9" t="s">
        <v>81</v>
      </c>
      <c r="AK9" t="s">
        <v>96</v>
      </c>
      <c r="AL9"/>
      <c r="AM9"/>
      <c r="AN9"/>
      <c r="AO9"/>
      <c r="AP9"/>
      <c r="AQ9"/>
      <c r="AR9"/>
      <c r="AS9" t="s">
        <v>81</v>
      </c>
      <c r="AT9" t="s">
        <v>89</v>
      </c>
      <c r="AU9">
        <v>1</v>
      </c>
      <c r="AV9">
        <v>0</v>
      </c>
      <c r="AW9">
        <v>1</v>
      </c>
      <c r="AX9">
        <v>0</v>
      </c>
      <c r="AY9">
        <v>0</v>
      </c>
      <c r="AZ9">
        <v>0</v>
      </c>
      <c r="BA9"/>
      <c r="BB9" t="s">
        <v>87</v>
      </c>
      <c r="BC9"/>
      <c r="BD9"/>
      <c r="BE9"/>
      <c r="BF9"/>
      <c r="BG9"/>
      <c r="BH9"/>
      <c r="BI9"/>
      <c r="BJ9"/>
      <c r="BK9" t="s">
        <v>585</v>
      </c>
      <c r="BL9"/>
      <c r="BM9">
        <v>474444145</v>
      </c>
      <c r="BN9" t="s">
        <v>586</v>
      </c>
      <c r="BO9" s="71">
        <v>45170.734479166669</v>
      </c>
      <c r="BP9"/>
      <c r="BQ9"/>
      <c r="BR9" t="s">
        <v>90</v>
      </c>
      <c r="BS9" t="s">
        <v>91</v>
      </c>
      <c r="BT9" t="s">
        <v>92</v>
      </c>
      <c r="BU9"/>
      <c r="BV9">
        <v>132</v>
      </c>
    </row>
    <row r="10" spans="1:74" ht="14.5" x14ac:dyDescent="0.35">
      <c r="A10" s="71">
        <v>45166.463589965279</v>
      </c>
      <c r="B10" s="71">
        <v>45166.482555324073</v>
      </c>
      <c r="C10" s="71">
        <v>45166</v>
      </c>
      <c r="D10" t="s">
        <v>81</v>
      </c>
      <c r="E10" t="s">
        <v>82</v>
      </c>
      <c r="F10" t="s">
        <v>83</v>
      </c>
      <c r="G10" t="s">
        <v>81</v>
      </c>
      <c r="H10" t="s">
        <v>85</v>
      </c>
      <c r="I10">
        <v>0</v>
      </c>
      <c r="J10">
        <v>0</v>
      </c>
      <c r="K10">
        <v>0</v>
      </c>
      <c r="L10">
        <v>0</v>
      </c>
      <c r="M10">
        <v>1</v>
      </c>
      <c r="N10">
        <v>0</v>
      </c>
      <c r="O10"/>
      <c r="P10" t="s">
        <v>86</v>
      </c>
      <c r="Q10"/>
      <c r="R10" t="s">
        <v>87</v>
      </c>
      <c r="S10"/>
      <c r="T10"/>
      <c r="U10"/>
      <c r="V10"/>
      <c r="W10"/>
      <c r="X10"/>
      <c r="Y10"/>
      <c r="Z10"/>
      <c r="AA10"/>
      <c r="AB10" t="s">
        <v>87</v>
      </c>
      <c r="AC10"/>
      <c r="AD10"/>
      <c r="AE10"/>
      <c r="AF10"/>
      <c r="AG10"/>
      <c r="AH10"/>
      <c r="AI10"/>
      <c r="AJ10" t="s">
        <v>81</v>
      </c>
      <c r="AK10" t="s">
        <v>96</v>
      </c>
      <c r="AL10"/>
      <c r="AM10"/>
      <c r="AN10"/>
      <c r="AO10"/>
      <c r="AP10"/>
      <c r="AQ10"/>
      <c r="AR10"/>
      <c r="AS10" t="s">
        <v>81</v>
      </c>
      <c r="AT10" t="s">
        <v>89</v>
      </c>
      <c r="AU10">
        <v>1</v>
      </c>
      <c r="AV10">
        <v>0</v>
      </c>
      <c r="AW10">
        <v>1</v>
      </c>
      <c r="AX10">
        <v>0</v>
      </c>
      <c r="AY10">
        <v>0</v>
      </c>
      <c r="AZ10">
        <v>0</v>
      </c>
      <c r="BA10"/>
      <c r="BB10" t="s">
        <v>87</v>
      </c>
      <c r="BC10"/>
      <c r="BD10"/>
      <c r="BE10"/>
      <c r="BF10"/>
      <c r="BG10"/>
      <c r="BH10"/>
      <c r="BI10"/>
      <c r="BJ10"/>
      <c r="BK10" t="s">
        <v>511</v>
      </c>
      <c r="BL10"/>
      <c r="BM10">
        <v>472294584</v>
      </c>
      <c r="BN10" t="s">
        <v>512</v>
      </c>
      <c r="BO10" s="71">
        <v>45166.357511574082</v>
      </c>
      <c r="BP10"/>
      <c r="BQ10"/>
      <c r="BR10" t="s">
        <v>90</v>
      </c>
      <c r="BS10" t="s">
        <v>91</v>
      </c>
      <c r="BT10" t="s">
        <v>92</v>
      </c>
      <c r="BU10"/>
      <c r="BV10">
        <v>91</v>
      </c>
    </row>
    <row r="11" spans="1:74" ht="14.5" x14ac:dyDescent="0.35">
      <c r="A11" s="71">
        <v>45168.700948750004</v>
      </c>
      <c r="B11" s="71">
        <v>45168.703742905091</v>
      </c>
      <c r="C11" s="71">
        <v>45168</v>
      </c>
      <c r="D11" t="s">
        <v>81</v>
      </c>
      <c r="E11" t="s">
        <v>82</v>
      </c>
      <c r="F11" t="s">
        <v>83</v>
      </c>
      <c r="G11" t="s">
        <v>87</v>
      </c>
      <c r="H11"/>
      <c r="I11"/>
      <c r="J11"/>
      <c r="K11"/>
      <c r="L11"/>
      <c r="M11"/>
      <c r="N11"/>
      <c r="O11"/>
      <c r="P11"/>
      <c r="Q11"/>
      <c r="R11" t="s">
        <v>87</v>
      </c>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v>473428976</v>
      </c>
      <c r="BN11" t="s">
        <v>577</v>
      </c>
      <c r="BO11" s="71">
        <v>45168.588587962957</v>
      </c>
      <c r="BP11"/>
      <c r="BQ11"/>
      <c r="BR11" t="s">
        <v>90</v>
      </c>
      <c r="BS11" t="s">
        <v>91</v>
      </c>
      <c r="BT11" t="s">
        <v>92</v>
      </c>
      <c r="BU11"/>
      <c r="BV11">
        <v>126</v>
      </c>
    </row>
    <row r="12" spans="1:74" ht="14.5" x14ac:dyDescent="0.35">
      <c r="A12" s="71">
        <v>45166.482555682873</v>
      </c>
      <c r="B12" s="71">
        <v>45166.524042534722</v>
      </c>
      <c r="C12" s="71">
        <v>45166</v>
      </c>
      <c r="D12" t="s">
        <v>81</v>
      </c>
      <c r="E12" t="s">
        <v>82</v>
      </c>
      <c r="F12" t="s">
        <v>83</v>
      </c>
      <c r="G12" t="s">
        <v>81</v>
      </c>
      <c r="H12" t="s">
        <v>129</v>
      </c>
      <c r="I12">
        <v>0</v>
      </c>
      <c r="J12">
        <v>0</v>
      </c>
      <c r="K12">
        <v>1</v>
      </c>
      <c r="L12">
        <v>0</v>
      </c>
      <c r="M12">
        <v>1</v>
      </c>
      <c r="N12">
        <v>1</v>
      </c>
      <c r="O12" t="s">
        <v>513</v>
      </c>
      <c r="P12" t="s">
        <v>86</v>
      </c>
      <c r="Q12"/>
      <c r="R12" t="s">
        <v>87</v>
      </c>
      <c r="S12"/>
      <c r="T12"/>
      <c r="U12"/>
      <c r="V12"/>
      <c r="W12"/>
      <c r="X12"/>
      <c r="Y12"/>
      <c r="Z12"/>
      <c r="AA12"/>
      <c r="AB12" t="s">
        <v>87</v>
      </c>
      <c r="AC12"/>
      <c r="AD12"/>
      <c r="AE12"/>
      <c r="AF12"/>
      <c r="AG12"/>
      <c r="AH12"/>
      <c r="AI12"/>
      <c r="AJ12" t="s">
        <v>81</v>
      </c>
      <c r="AK12" t="s">
        <v>96</v>
      </c>
      <c r="AL12"/>
      <c r="AM12"/>
      <c r="AN12"/>
      <c r="AO12"/>
      <c r="AP12"/>
      <c r="AQ12"/>
      <c r="AR12"/>
      <c r="AS12" t="s">
        <v>81</v>
      </c>
      <c r="AT12" t="s">
        <v>89</v>
      </c>
      <c r="AU12">
        <v>1</v>
      </c>
      <c r="AV12">
        <v>0</v>
      </c>
      <c r="AW12">
        <v>1</v>
      </c>
      <c r="AX12">
        <v>0</v>
      </c>
      <c r="AY12">
        <v>0</v>
      </c>
      <c r="AZ12">
        <v>0</v>
      </c>
      <c r="BA12"/>
      <c r="BB12" t="s">
        <v>87</v>
      </c>
      <c r="BC12"/>
      <c r="BD12"/>
      <c r="BE12"/>
      <c r="BF12"/>
      <c r="BG12"/>
      <c r="BH12"/>
      <c r="BI12"/>
      <c r="BJ12"/>
      <c r="BK12" t="s">
        <v>514</v>
      </c>
      <c r="BL12"/>
      <c r="BM12">
        <v>472330215</v>
      </c>
      <c r="BN12" t="s">
        <v>515</v>
      </c>
      <c r="BO12" s="71">
        <v>45166.399004629631</v>
      </c>
      <c r="BP12"/>
      <c r="BQ12"/>
      <c r="BR12" t="s">
        <v>90</v>
      </c>
      <c r="BS12" t="s">
        <v>91</v>
      </c>
      <c r="BT12" t="s">
        <v>92</v>
      </c>
      <c r="BU12"/>
      <c r="BV12">
        <v>92</v>
      </c>
    </row>
    <row r="13" spans="1:74" ht="14.5" x14ac:dyDescent="0.35">
      <c r="A13" s="71">
        <v>45170.727912499999</v>
      </c>
      <c r="B13" s="71">
        <v>45170.728989733798</v>
      </c>
      <c r="C13" s="71">
        <v>45170</v>
      </c>
      <c r="D13" t="s">
        <v>81</v>
      </c>
      <c r="E13" t="s">
        <v>82</v>
      </c>
      <c r="F13" t="s">
        <v>83</v>
      </c>
      <c r="G13" t="s">
        <v>87</v>
      </c>
      <c r="H13"/>
      <c r="I13"/>
      <c r="J13"/>
      <c r="K13"/>
      <c r="L13"/>
      <c r="M13"/>
      <c r="N13"/>
      <c r="O13"/>
      <c r="P13"/>
      <c r="Q13"/>
      <c r="R13" t="s">
        <v>87</v>
      </c>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v>474454488</v>
      </c>
      <c r="BN13" t="s">
        <v>587</v>
      </c>
      <c r="BO13" s="71">
        <v>45170.766539351847</v>
      </c>
      <c r="BP13"/>
      <c r="BQ13"/>
      <c r="BR13" t="s">
        <v>90</v>
      </c>
      <c r="BS13" t="s">
        <v>91</v>
      </c>
      <c r="BT13" t="s">
        <v>92</v>
      </c>
      <c r="BU13"/>
      <c r="BV13">
        <v>133</v>
      </c>
    </row>
    <row r="14" spans="1:74" ht="14.5" x14ac:dyDescent="0.35">
      <c r="A14" s="71">
        <v>45168.498133587957</v>
      </c>
      <c r="B14" s="71">
        <v>45168.500589675918</v>
      </c>
      <c r="C14" s="71">
        <v>45168</v>
      </c>
      <c r="D14" t="s">
        <v>81</v>
      </c>
      <c r="E14" t="s">
        <v>118</v>
      </c>
      <c r="F14" t="s">
        <v>119</v>
      </c>
      <c r="G14" t="s">
        <v>81</v>
      </c>
      <c r="H14" t="s">
        <v>536</v>
      </c>
      <c r="I14">
        <v>0</v>
      </c>
      <c r="J14">
        <v>1</v>
      </c>
      <c r="K14">
        <v>1</v>
      </c>
      <c r="L14">
        <v>0</v>
      </c>
      <c r="M14">
        <v>1</v>
      </c>
      <c r="N14">
        <v>0</v>
      </c>
      <c r="O14"/>
      <c r="P14" t="s">
        <v>86</v>
      </c>
      <c r="Q14"/>
      <c r="R14" t="s">
        <v>87</v>
      </c>
      <c r="S14"/>
      <c r="T14"/>
      <c r="U14"/>
      <c r="V14"/>
      <c r="W14"/>
      <c r="X14"/>
      <c r="Y14"/>
      <c r="Z14"/>
      <c r="AA14"/>
      <c r="AB14" t="s">
        <v>87</v>
      </c>
      <c r="AC14"/>
      <c r="AD14"/>
      <c r="AE14"/>
      <c r="AF14"/>
      <c r="AG14"/>
      <c r="AH14"/>
      <c r="AI14"/>
      <c r="AJ14" t="s">
        <v>81</v>
      </c>
      <c r="AK14" t="s">
        <v>96</v>
      </c>
      <c r="AL14"/>
      <c r="AM14"/>
      <c r="AN14"/>
      <c r="AO14"/>
      <c r="AP14"/>
      <c r="AQ14"/>
      <c r="AR14"/>
      <c r="AS14" t="s">
        <v>81</v>
      </c>
      <c r="AT14" t="s">
        <v>565</v>
      </c>
      <c r="AU14">
        <v>1</v>
      </c>
      <c r="AV14">
        <v>1</v>
      </c>
      <c r="AW14">
        <v>0</v>
      </c>
      <c r="AX14">
        <v>0</v>
      </c>
      <c r="AY14">
        <v>1</v>
      </c>
      <c r="AZ14">
        <v>0</v>
      </c>
      <c r="BA14"/>
      <c r="BB14" t="s">
        <v>87</v>
      </c>
      <c r="BC14"/>
      <c r="BD14"/>
      <c r="BE14"/>
      <c r="BF14"/>
      <c r="BG14"/>
      <c r="BH14"/>
      <c r="BI14"/>
      <c r="BJ14"/>
      <c r="BK14" t="s">
        <v>566</v>
      </c>
      <c r="BL14"/>
      <c r="BM14">
        <v>473400223</v>
      </c>
      <c r="BN14" t="s">
        <v>567</v>
      </c>
      <c r="BO14" s="71">
        <v>45168.551874999997</v>
      </c>
      <c r="BP14"/>
      <c r="BQ14"/>
      <c r="BR14" t="s">
        <v>90</v>
      </c>
      <c r="BS14" t="s">
        <v>91</v>
      </c>
      <c r="BT14" t="s">
        <v>92</v>
      </c>
      <c r="BU14"/>
      <c r="BV14">
        <v>120</v>
      </c>
    </row>
    <row r="15" spans="1:74" ht="14.5" x14ac:dyDescent="0.35">
      <c r="A15" s="71">
        <v>45168.504060914347</v>
      </c>
      <c r="B15" s="71">
        <v>45168.506019224536</v>
      </c>
      <c r="C15" s="71">
        <v>45168</v>
      </c>
      <c r="D15" t="s">
        <v>81</v>
      </c>
      <c r="E15" t="s">
        <v>118</v>
      </c>
      <c r="F15" t="s">
        <v>119</v>
      </c>
      <c r="G15" t="s">
        <v>81</v>
      </c>
      <c r="H15" t="s">
        <v>423</v>
      </c>
      <c r="I15">
        <v>0</v>
      </c>
      <c r="J15">
        <v>0</v>
      </c>
      <c r="K15">
        <v>1</v>
      </c>
      <c r="L15">
        <v>1</v>
      </c>
      <c r="M15">
        <v>0</v>
      </c>
      <c r="N15">
        <v>0</v>
      </c>
      <c r="O15"/>
      <c r="P15" t="s">
        <v>86</v>
      </c>
      <c r="Q15"/>
      <c r="R15" t="s">
        <v>87</v>
      </c>
      <c r="S15"/>
      <c r="T15"/>
      <c r="U15"/>
      <c r="V15"/>
      <c r="W15"/>
      <c r="X15"/>
      <c r="Y15"/>
      <c r="Z15"/>
      <c r="AA15"/>
      <c r="AB15" t="s">
        <v>81</v>
      </c>
      <c r="AC15" t="s">
        <v>568</v>
      </c>
      <c r="AD15" t="s">
        <v>130</v>
      </c>
      <c r="AE15">
        <v>1</v>
      </c>
      <c r="AF15">
        <v>1</v>
      </c>
      <c r="AG15">
        <v>0</v>
      </c>
      <c r="AH15">
        <v>0</v>
      </c>
      <c r="AI15"/>
      <c r="AJ15" t="s">
        <v>81</v>
      </c>
      <c r="AK15" t="s">
        <v>96</v>
      </c>
      <c r="AL15"/>
      <c r="AM15"/>
      <c r="AN15"/>
      <c r="AO15"/>
      <c r="AP15"/>
      <c r="AQ15"/>
      <c r="AR15"/>
      <c r="AS15" t="s">
        <v>81</v>
      </c>
      <c r="AT15" t="s">
        <v>138</v>
      </c>
      <c r="AU15">
        <v>0</v>
      </c>
      <c r="AV15">
        <v>1</v>
      </c>
      <c r="AW15">
        <v>0</v>
      </c>
      <c r="AX15">
        <v>0</v>
      </c>
      <c r="AY15">
        <v>1</v>
      </c>
      <c r="AZ15">
        <v>0</v>
      </c>
      <c r="BA15"/>
      <c r="BB15" t="s">
        <v>81</v>
      </c>
      <c r="BC15" t="s">
        <v>132</v>
      </c>
      <c r="BD15">
        <v>0</v>
      </c>
      <c r="BE15">
        <v>0</v>
      </c>
      <c r="BF15">
        <v>0</v>
      </c>
      <c r="BG15">
        <v>0</v>
      </c>
      <c r="BH15">
        <v>1</v>
      </c>
      <c r="BI15">
        <v>0</v>
      </c>
      <c r="BJ15"/>
      <c r="BK15" t="s">
        <v>569</v>
      </c>
      <c r="BL15"/>
      <c r="BM15">
        <v>473400239</v>
      </c>
      <c r="BN15" t="s">
        <v>570</v>
      </c>
      <c r="BO15" s="71">
        <v>45168.551886574067</v>
      </c>
      <c r="BP15"/>
      <c r="BQ15"/>
      <c r="BR15" t="s">
        <v>90</v>
      </c>
      <c r="BS15" t="s">
        <v>91</v>
      </c>
      <c r="BT15" t="s">
        <v>92</v>
      </c>
      <c r="BU15"/>
      <c r="BV15">
        <v>121</v>
      </c>
    </row>
    <row r="16" spans="1:74" ht="14.5" x14ac:dyDescent="0.35">
      <c r="A16" s="71">
        <v>45168.507406423611</v>
      </c>
      <c r="B16" s="71">
        <v>45168.511097488423</v>
      </c>
      <c r="C16" s="71">
        <v>45168</v>
      </c>
      <c r="D16" t="s">
        <v>81</v>
      </c>
      <c r="E16" t="s">
        <v>118</v>
      </c>
      <c r="F16" t="s">
        <v>119</v>
      </c>
      <c r="G16" t="s">
        <v>81</v>
      </c>
      <c r="H16" t="s">
        <v>137</v>
      </c>
      <c r="I16">
        <v>0</v>
      </c>
      <c r="J16">
        <v>0</v>
      </c>
      <c r="K16">
        <v>1</v>
      </c>
      <c r="L16">
        <v>0</v>
      </c>
      <c r="M16">
        <v>1</v>
      </c>
      <c r="N16">
        <v>0</v>
      </c>
      <c r="O16"/>
      <c r="P16" t="s">
        <v>86</v>
      </c>
      <c r="Q16"/>
      <c r="R16" t="s">
        <v>87</v>
      </c>
      <c r="S16"/>
      <c r="T16"/>
      <c r="U16"/>
      <c r="V16"/>
      <c r="W16"/>
      <c r="X16"/>
      <c r="Y16"/>
      <c r="Z16"/>
      <c r="AA16"/>
      <c r="AB16" t="s">
        <v>87</v>
      </c>
      <c r="AC16"/>
      <c r="AD16"/>
      <c r="AE16"/>
      <c r="AF16"/>
      <c r="AG16"/>
      <c r="AH16"/>
      <c r="AI16"/>
      <c r="AJ16" t="s">
        <v>81</v>
      </c>
      <c r="AK16" t="s">
        <v>96</v>
      </c>
      <c r="AL16"/>
      <c r="AM16"/>
      <c r="AN16"/>
      <c r="AO16"/>
      <c r="AP16"/>
      <c r="AQ16"/>
      <c r="AR16"/>
      <c r="AS16" t="s">
        <v>81</v>
      </c>
      <c r="AT16" t="s">
        <v>138</v>
      </c>
      <c r="AU16">
        <v>0</v>
      </c>
      <c r="AV16">
        <v>1</v>
      </c>
      <c r="AW16">
        <v>0</v>
      </c>
      <c r="AX16">
        <v>0</v>
      </c>
      <c r="AY16">
        <v>1</v>
      </c>
      <c r="AZ16">
        <v>0</v>
      </c>
      <c r="BA16"/>
      <c r="BB16" t="s">
        <v>81</v>
      </c>
      <c r="BC16" t="s">
        <v>138</v>
      </c>
      <c r="BD16">
        <v>0</v>
      </c>
      <c r="BE16">
        <v>1</v>
      </c>
      <c r="BF16">
        <v>0</v>
      </c>
      <c r="BG16">
        <v>0</v>
      </c>
      <c r="BH16">
        <v>1</v>
      </c>
      <c r="BI16">
        <v>0</v>
      </c>
      <c r="BJ16"/>
      <c r="BK16" t="s">
        <v>571</v>
      </c>
      <c r="BL16"/>
      <c r="BM16">
        <v>473400247</v>
      </c>
      <c r="BN16" t="s">
        <v>572</v>
      </c>
      <c r="BO16" s="71">
        <v>45168.551898148151</v>
      </c>
      <c r="BP16"/>
      <c r="BQ16"/>
      <c r="BR16" t="s">
        <v>90</v>
      </c>
      <c r="BS16" t="s">
        <v>91</v>
      </c>
      <c r="BT16" t="s">
        <v>92</v>
      </c>
      <c r="BU16"/>
      <c r="BV16">
        <v>122</v>
      </c>
    </row>
    <row r="17" spans="1:74" ht="14.5" x14ac:dyDescent="0.35">
      <c r="A17" s="71">
        <v>45168.52106561343</v>
      </c>
      <c r="B17" s="71">
        <v>45168.521426643521</v>
      </c>
      <c r="C17" s="71">
        <v>45168</v>
      </c>
      <c r="D17" t="s">
        <v>81</v>
      </c>
      <c r="E17" t="s">
        <v>118</v>
      </c>
      <c r="F17" t="s">
        <v>119</v>
      </c>
      <c r="G17" t="s">
        <v>87</v>
      </c>
      <c r="H17"/>
      <c r="I17"/>
      <c r="J17"/>
      <c r="K17"/>
      <c r="L17"/>
      <c r="M17"/>
      <c r="N17"/>
      <c r="O17"/>
      <c r="P17"/>
      <c r="Q17"/>
      <c r="R17" t="s">
        <v>87</v>
      </c>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v>473400255</v>
      </c>
      <c r="BN17" t="s">
        <v>574</v>
      </c>
      <c r="BO17" s="71">
        <v>45168.551921296297</v>
      </c>
      <c r="BP17"/>
      <c r="BQ17"/>
      <c r="BR17" t="s">
        <v>90</v>
      </c>
      <c r="BS17" t="s">
        <v>91</v>
      </c>
      <c r="BT17" t="s">
        <v>92</v>
      </c>
      <c r="BU17"/>
      <c r="BV17">
        <v>124</v>
      </c>
    </row>
    <row r="18" spans="1:74" ht="14.5" x14ac:dyDescent="0.35">
      <c r="A18" s="71">
        <v>45169.424987916667</v>
      </c>
      <c r="B18" s="71">
        <v>45169.426026712958</v>
      </c>
      <c r="C18" s="71">
        <v>45169</v>
      </c>
      <c r="D18" t="s">
        <v>81</v>
      </c>
      <c r="E18" t="s">
        <v>118</v>
      </c>
      <c r="F18" t="s">
        <v>119</v>
      </c>
      <c r="G18" t="s">
        <v>87</v>
      </c>
      <c r="H18"/>
      <c r="I18"/>
      <c r="J18"/>
      <c r="K18"/>
      <c r="L18"/>
      <c r="M18"/>
      <c r="N18"/>
      <c r="O18"/>
      <c r="P18"/>
      <c r="Q18"/>
      <c r="R18" t="s">
        <v>87</v>
      </c>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v>473884990</v>
      </c>
      <c r="BN18" t="s">
        <v>578</v>
      </c>
      <c r="BO18" s="71">
        <v>45169.500671296293</v>
      </c>
      <c r="BP18"/>
      <c r="BQ18"/>
      <c r="BR18" t="s">
        <v>90</v>
      </c>
      <c r="BS18" t="s">
        <v>91</v>
      </c>
      <c r="BT18" t="s">
        <v>92</v>
      </c>
      <c r="BU18"/>
      <c r="BV18">
        <v>127</v>
      </c>
    </row>
    <row r="19" spans="1:74" ht="14.5" x14ac:dyDescent="0.35">
      <c r="A19" s="71">
        <v>45161.749678460648</v>
      </c>
      <c r="B19" s="71">
        <v>45161.752599571759</v>
      </c>
      <c r="C19" s="71">
        <v>45161</v>
      </c>
      <c r="D19" t="s">
        <v>81</v>
      </c>
      <c r="E19" t="s">
        <v>134</v>
      </c>
      <c r="F19" t="s">
        <v>135</v>
      </c>
      <c r="G19" t="s">
        <v>81</v>
      </c>
      <c r="H19" t="s">
        <v>137</v>
      </c>
      <c r="I19">
        <v>0</v>
      </c>
      <c r="J19">
        <v>0</v>
      </c>
      <c r="K19">
        <v>1</v>
      </c>
      <c r="L19">
        <v>0</v>
      </c>
      <c r="M19">
        <v>1</v>
      </c>
      <c r="N19">
        <v>0</v>
      </c>
      <c r="O19"/>
      <c r="P19" t="s">
        <v>86</v>
      </c>
      <c r="Q19"/>
      <c r="R19" t="s">
        <v>87</v>
      </c>
      <c r="S19"/>
      <c r="T19"/>
      <c r="U19"/>
      <c r="V19"/>
      <c r="W19"/>
      <c r="X19"/>
      <c r="Y19"/>
      <c r="Z19"/>
      <c r="AA19"/>
      <c r="AB19" t="s">
        <v>87</v>
      </c>
      <c r="AC19"/>
      <c r="AD19"/>
      <c r="AE19"/>
      <c r="AF19"/>
      <c r="AG19"/>
      <c r="AH19"/>
      <c r="AI19"/>
      <c r="AJ19" t="s">
        <v>81</v>
      </c>
      <c r="AK19" t="s">
        <v>280</v>
      </c>
      <c r="AL19"/>
      <c r="AM19"/>
      <c r="AN19"/>
      <c r="AO19"/>
      <c r="AP19"/>
      <c r="AQ19"/>
      <c r="AR19"/>
      <c r="AS19" t="s">
        <v>81</v>
      </c>
      <c r="AT19" t="s">
        <v>500</v>
      </c>
      <c r="AU19">
        <v>1</v>
      </c>
      <c r="AV19">
        <v>0</v>
      </c>
      <c r="AW19">
        <v>0</v>
      </c>
      <c r="AX19">
        <v>0</v>
      </c>
      <c r="AY19">
        <v>1</v>
      </c>
      <c r="AZ19">
        <v>0</v>
      </c>
      <c r="BA19"/>
      <c r="BB19" t="s">
        <v>87</v>
      </c>
      <c r="BC19"/>
      <c r="BD19"/>
      <c r="BE19"/>
      <c r="BF19"/>
      <c r="BG19"/>
      <c r="BH19"/>
      <c r="BI19"/>
      <c r="BJ19"/>
      <c r="BK19" t="s">
        <v>505</v>
      </c>
      <c r="BL19"/>
      <c r="BM19">
        <v>470556553</v>
      </c>
      <c r="BN19" t="s">
        <v>506</v>
      </c>
      <c r="BO19" s="71">
        <v>45161.627766203703</v>
      </c>
      <c r="BP19"/>
      <c r="BQ19"/>
      <c r="BR19" t="s">
        <v>90</v>
      </c>
      <c r="BS19" t="s">
        <v>91</v>
      </c>
      <c r="BT19" t="s">
        <v>92</v>
      </c>
      <c r="BU19"/>
      <c r="BV19">
        <v>88</v>
      </c>
    </row>
    <row r="20" spans="1:74" ht="14.5" x14ac:dyDescent="0.35">
      <c r="A20" s="71">
        <v>45166.599318819448</v>
      </c>
      <c r="B20" s="71">
        <v>45166.609088738427</v>
      </c>
      <c r="C20" s="71">
        <v>45166</v>
      </c>
      <c r="D20" t="s">
        <v>81</v>
      </c>
      <c r="E20" t="s">
        <v>134</v>
      </c>
      <c r="F20" t="s">
        <v>135</v>
      </c>
      <c r="G20" t="s">
        <v>87</v>
      </c>
      <c r="H20"/>
      <c r="I20"/>
      <c r="J20"/>
      <c r="K20"/>
      <c r="L20"/>
      <c r="M20"/>
      <c r="N20"/>
      <c r="O20"/>
      <c r="P20"/>
      <c r="Q20"/>
      <c r="R20" t="s">
        <v>87</v>
      </c>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v>472446762</v>
      </c>
      <c r="BN20" t="s">
        <v>516</v>
      </c>
      <c r="BO20" s="71">
        <v>45166.543171296304</v>
      </c>
      <c r="BP20"/>
      <c r="BQ20"/>
      <c r="BR20" t="s">
        <v>90</v>
      </c>
      <c r="BS20" t="s">
        <v>91</v>
      </c>
      <c r="BT20" t="s">
        <v>92</v>
      </c>
      <c r="BU20"/>
      <c r="BV20">
        <v>93</v>
      </c>
    </row>
    <row r="21" spans="1:74" ht="14.5" x14ac:dyDescent="0.35">
      <c r="A21" s="71">
        <v>45166.611949212973</v>
      </c>
      <c r="B21" s="71">
        <v>45166.61372212963</v>
      </c>
      <c r="C21" s="71">
        <v>45166</v>
      </c>
      <c r="D21" t="s">
        <v>81</v>
      </c>
      <c r="E21" t="s">
        <v>134</v>
      </c>
      <c r="F21" t="s">
        <v>135</v>
      </c>
      <c r="G21" t="s">
        <v>87</v>
      </c>
      <c r="H21"/>
      <c r="I21"/>
      <c r="J21"/>
      <c r="K21"/>
      <c r="L21"/>
      <c r="M21"/>
      <c r="N21"/>
      <c r="O21"/>
      <c r="P21"/>
      <c r="Q21"/>
      <c r="R21" t="s">
        <v>81</v>
      </c>
      <c r="S21" t="s">
        <v>517</v>
      </c>
      <c r="T21">
        <v>1</v>
      </c>
      <c r="U21">
        <v>0</v>
      </c>
      <c r="V21">
        <v>0</v>
      </c>
      <c r="W21">
        <v>1</v>
      </c>
      <c r="X21">
        <v>0</v>
      </c>
      <c r="Y21"/>
      <c r="Z21" t="s">
        <v>86</v>
      </c>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v>472446778</v>
      </c>
      <c r="BN21" t="s">
        <v>518</v>
      </c>
      <c r="BO21" s="71">
        <v>45166.543194444443</v>
      </c>
      <c r="BP21"/>
      <c r="BQ21"/>
      <c r="BR21" t="s">
        <v>90</v>
      </c>
      <c r="BS21" t="s">
        <v>91</v>
      </c>
      <c r="BT21" t="s">
        <v>92</v>
      </c>
      <c r="BU21"/>
      <c r="BV21">
        <v>94</v>
      </c>
    </row>
    <row r="22" spans="1:74" ht="14.5" x14ac:dyDescent="0.35">
      <c r="A22" s="71">
        <v>45166.618670821757</v>
      </c>
      <c r="B22" s="71">
        <v>45166.619244409732</v>
      </c>
      <c r="C22" s="71">
        <v>45166</v>
      </c>
      <c r="D22" t="s">
        <v>81</v>
      </c>
      <c r="E22" t="s">
        <v>134</v>
      </c>
      <c r="F22" t="s">
        <v>135</v>
      </c>
      <c r="G22" t="s">
        <v>87</v>
      </c>
      <c r="H22"/>
      <c r="I22"/>
      <c r="J22"/>
      <c r="K22"/>
      <c r="L22"/>
      <c r="M22"/>
      <c r="N22"/>
      <c r="O22"/>
      <c r="P22"/>
      <c r="Q22"/>
      <c r="R22" t="s">
        <v>87</v>
      </c>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v>472446789</v>
      </c>
      <c r="BN22" t="s">
        <v>519</v>
      </c>
      <c r="BO22" s="71">
        <v>45166.543217592603</v>
      </c>
      <c r="BP22"/>
      <c r="BQ22"/>
      <c r="BR22" t="s">
        <v>90</v>
      </c>
      <c r="BS22" t="s">
        <v>91</v>
      </c>
      <c r="BT22" t="s">
        <v>92</v>
      </c>
      <c r="BU22"/>
      <c r="BV22">
        <v>95</v>
      </c>
    </row>
    <row r="23" spans="1:74" ht="14.5" x14ac:dyDescent="0.35">
      <c r="A23" s="71">
        <v>45166.62664141204</v>
      </c>
      <c r="B23" s="71">
        <v>45166.631263379633</v>
      </c>
      <c r="C23" s="71">
        <v>45166</v>
      </c>
      <c r="D23" t="s">
        <v>81</v>
      </c>
      <c r="E23" t="s">
        <v>134</v>
      </c>
      <c r="F23" t="s">
        <v>135</v>
      </c>
      <c r="G23" t="s">
        <v>81</v>
      </c>
      <c r="H23" t="s">
        <v>149</v>
      </c>
      <c r="I23">
        <v>0</v>
      </c>
      <c r="J23">
        <v>0</v>
      </c>
      <c r="K23">
        <v>1</v>
      </c>
      <c r="L23">
        <v>0</v>
      </c>
      <c r="M23">
        <v>0</v>
      </c>
      <c r="N23">
        <v>0</v>
      </c>
      <c r="O23"/>
      <c r="P23" t="s">
        <v>86</v>
      </c>
      <c r="Q23"/>
      <c r="R23" t="s">
        <v>87</v>
      </c>
      <c r="S23"/>
      <c r="T23"/>
      <c r="U23"/>
      <c r="V23"/>
      <c r="W23"/>
      <c r="X23"/>
      <c r="Y23"/>
      <c r="Z23"/>
      <c r="AA23"/>
      <c r="AB23" t="s">
        <v>81</v>
      </c>
      <c r="AC23" t="s">
        <v>520</v>
      </c>
      <c r="AD23" t="s">
        <v>292</v>
      </c>
      <c r="AE23">
        <v>1</v>
      </c>
      <c r="AF23">
        <v>0</v>
      </c>
      <c r="AG23">
        <v>0</v>
      </c>
      <c r="AH23">
        <v>0</v>
      </c>
      <c r="AI23"/>
      <c r="AJ23" t="s">
        <v>81</v>
      </c>
      <c r="AK23" t="s">
        <v>96</v>
      </c>
      <c r="AL23"/>
      <c r="AM23"/>
      <c r="AN23"/>
      <c r="AO23"/>
      <c r="AP23"/>
      <c r="AQ23"/>
      <c r="AR23"/>
      <c r="AS23" t="s">
        <v>81</v>
      </c>
      <c r="AT23" t="s">
        <v>500</v>
      </c>
      <c r="AU23">
        <v>1</v>
      </c>
      <c r="AV23">
        <v>0</v>
      </c>
      <c r="AW23">
        <v>0</v>
      </c>
      <c r="AX23">
        <v>0</v>
      </c>
      <c r="AY23">
        <v>1</v>
      </c>
      <c r="AZ23">
        <v>0</v>
      </c>
      <c r="BA23"/>
      <c r="BB23" t="s">
        <v>87</v>
      </c>
      <c r="BC23"/>
      <c r="BD23"/>
      <c r="BE23"/>
      <c r="BF23"/>
      <c r="BG23"/>
      <c r="BH23"/>
      <c r="BI23"/>
      <c r="BJ23"/>
      <c r="BK23" t="s">
        <v>521</v>
      </c>
      <c r="BL23"/>
      <c r="BM23">
        <v>472446798</v>
      </c>
      <c r="BN23" t="s">
        <v>522</v>
      </c>
      <c r="BO23" s="71">
        <v>45166.543240740742</v>
      </c>
      <c r="BP23"/>
      <c r="BQ23"/>
      <c r="BR23" t="s">
        <v>90</v>
      </c>
      <c r="BS23" t="s">
        <v>91</v>
      </c>
      <c r="BT23" t="s">
        <v>92</v>
      </c>
      <c r="BU23"/>
      <c r="BV23">
        <v>96</v>
      </c>
    </row>
    <row r="24" spans="1:74" ht="14.5" x14ac:dyDescent="0.35">
      <c r="A24" s="71">
        <v>45166.643599675917</v>
      </c>
      <c r="B24" s="71">
        <v>45166.651240370367</v>
      </c>
      <c r="C24" s="71">
        <v>45166</v>
      </c>
      <c r="D24" t="s">
        <v>81</v>
      </c>
      <c r="E24" t="s">
        <v>134</v>
      </c>
      <c r="F24" t="s">
        <v>135</v>
      </c>
      <c r="G24" t="s">
        <v>81</v>
      </c>
      <c r="H24" t="s">
        <v>105</v>
      </c>
      <c r="I24">
        <v>0</v>
      </c>
      <c r="J24">
        <v>0</v>
      </c>
      <c r="K24">
        <v>1</v>
      </c>
      <c r="L24">
        <v>0</v>
      </c>
      <c r="M24">
        <v>1</v>
      </c>
      <c r="N24">
        <v>0</v>
      </c>
      <c r="O24"/>
      <c r="P24" t="s">
        <v>86</v>
      </c>
      <c r="Q24"/>
      <c r="R24" t="s">
        <v>87</v>
      </c>
      <c r="S24"/>
      <c r="T24"/>
      <c r="U24"/>
      <c r="V24"/>
      <c r="W24"/>
      <c r="X24"/>
      <c r="Y24"/>
      <c r="Z24"/>
      <c r="AA24"/>
      <c r="AB24" t="s">
        <v>81</v>
      </c>
      <c r="AC24" t="s">
        <v>528</v>
      </c>
      <c r="AD24" t="s">
        <v>292</v>
      </c>
      <c r="AE24">
        <v>1</v>
      </c>
      <c r="AF24">
        <v>0</v>
      </c>
      <c r="AG24">
        <v>0</v>
      </c>
      <c r="AH24">
        <v>0</v>
      </c>
      <c r="AI24"/>
      <c r="AJ24" t="s">
        <v>81</v>
      </c>
      <c r="AK24" t="s">
        <v>104</v>
      </c>
      <c r="AL24" t="s">
        <v>529</v>
      </c>
      <c r="AM24"/>
      <c r="AN24"/>
      <c r="AO24"/>
      <c r="AP24"/>
      <c r="AQ24"/>
      <c r="AR24"/>
      <c r="AS24" t="s">
        <v>81</v>
      </c>
      <c r="AT24" t="s">
        <v>154</v>
      </c>
      <c r="AU24">
        <v>1</v>
      </c>
      <c r="AV24">
        <v>0</v>
      </c>
      <c r="AW24">
        <v>1</v>
      </c>
      <c r="AX24">
        <v>0</v>
      </c>
      <c r="AY24">
        <v>1</v>
      </c>
      <c r="AZ24">
        <v>0</v>
      </c>
      <c r="BA24"/>
      <c r="BB24" t="s">
        <v>87</v>
      </c>
      <c r="BC24"/>
      <c r="BD24"/>
      <c r="BE24"/>
      <c r="BF24"/>
      <c r="BG24"/>
      <c r="BH24"/>
      <c r="BI24"/>
      <c r="BJ24"/>
      <c r="BK24" t="s">
        <v>530</v>
      </c>
      <c r="BL24"/>
      <c r="BM24">
        <v>472446837</v>
      </c>
      <c r="BN24" t="s">
        <v>531</v>
      </c>
      <c r="BO24" s="71">
        <v>45166.543298611112</v>
      </c>
      <c r="BP24"/>
      <c r="BQ24"/>
      <c r="BR24" t="s">
        <v>90</v>
      </c>
      <c r="BS24" t="s">
        <v>91</v>
      </c>
      <c r="BT24" t="s">
        <v>92</v>
      </c>
      <c r="BU24"/>
      <c r="BV24">
        <v>99</v>
      </c>
    </row>
    <row r="25" spans="1:74" ht="14.5" x14ac:dyDescent="0.35">
      <c r="A25" s="71">
        <v>45166.678288506948</v>
      </c>
      <c r="B25" s="71">
        <v>45166.679902708333</v>
      </c>
      <c r="C25" s="71">
        <v>45166</v>
      </c>
      <c r="D25" t="s">
        <v>81</v>
      </c>
      <c r="E25" t="s">
        <v>134</v>
      </c>
      <c r="F25" t="s">
        <v>135</v>
      </c>
      <c r="G25" t="s">
        <v>87</v>
      </c>
      <c r="H25"/>
      <c r="I25"/>
      <c r="J25"/>
      <c r="K25"/>
      <c r="L25"/>
      <c r="M25"/>
      <c r="N25"/>
      <c r="O25"/>
      <c r="P25"/>
      <c r="Q25"/>
      <c r="R25" t="s">
        <v>87</v>
      </c>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v>472467460</v>
      </c>
      <c r="BN25" t="s">
        <v>535</v>
      </c>
      <c r="BO25" s="71">
        <v>45166.57303240741</v>
      </c>
      <c r="BP25"/>
      <c r="BQ25"/>
      <c r="BR25" t="s">
        <v>90</v>
      </c>
      <c r="BS25" t="s">
        <v>91</v>
      </c>
      <c r="BT25" t="s">
        <v>92</v>
      </c>
      <c r="BU25"/>
      <c r="BV25">
        <v>102</v>
      </c>
    </row>
    <row r="26" spans="1:74" ht="14.5" x14ac:dyDescent="0.35">
      <c r="A26" s="71">
        <v>45167.464694606482</v>
      </c>
      <c r="B26" s="71">
        <v>45167.468181238422</v>
      </c>
      <c r="C26" s="71">
        <v>45167</v>
      </c>
      <c r="D26" t="s">
        <v>81</v>
      </c>
      <c r="E26" t="s">
        <v>147</v>
      </c>
      <c r="F26" t="s">
        <v>148</v>
      </c>
      <c r="G26" t="s">
        <v>81</v>
      </c>
      <c r="H26" t="s">
        <v>149</v>
      </c>
      <c r="I26">
        <v>0</v>
      </c>
      <c r="J26">
        <v>0</v>
      </c>
      <c r="K26">
        <v>1</v>
      </c>
      <c r="L26">
        <v>0</v>
      </c>
      <c r="M26">
        <v>0</v>
      </c>
      <c r="N26">
        <v>0</v>
      </c>
      <c r="O26"/>
      <c r="P26" t="s">
        <v>86</v>
      </c>
      <c r="Q26"/>
      <c r="R26" t="s">
        <v>87</v>
      </c>
      <c r="S26"/>
      <c r="T26"/>
      <c r="U26"/>
      <c r="V26"/>
      <c r="W26"/>
      <c r="X26"/>
      <c r="Y26"/>
      <c r="Z26"/>
      <c r="AA26"/>
      <c r="AB26" t="s">
        <v>87</v>
      </c>
      <c r="AC26"/>
      <c r="AD26"/>
      <c r="AE26"/>
      <c r="AF26"/>
      <c r="AG26"/>
      <c r="AH26"/>
      <c r="AI26"/>
      <c r="AJ26" t="s">
        <v>81</v>
      </c>
      <c r="AK26" t="s">
        <v>96</v>
      </c>
      <c r="AL26"/>
      <c r="AM26"/>
      <c r="AN26"/>
      <c r="AO26"/>
      <c r="AP26"/>
      <c r="AQ26"/>
      <c r="AR26"/>
      <c r="AS26" t="s">
        <v>81</v>
      </c>
      <c r="AT26" t="s">
        <v>540</v>
      </c>
      <c r="AU26">
        <v>1</v>
      </c>
      <c r="AV26">
        <v>1</v>
      </c>
      <c r="AW26">
        <v>0</v>
      </c>
      <c r="AX26">
        <v>0</v>
      </c>
      <c r="AY26">
        <v>1</v>
      </c>
      <c r="AZ26">
        <v>0</v>
      </c>
      <c r="BA26"/>
      <c r="BB26" t="s">
        <v>81</v>
      </c>
      <c r="BC26" t="s">
        <v>125</v>
      </c>
      <c r="BD26">
        <v>0</v>
      </c>
      <c r="BE26">
        <v>1</v>
      </c>
      <c r="BF26">
        <v>0</v>
      </c>
      <c r="BG26">
        <v>0</v>
      </c>
      <c r="BH26">
        <v>1</v>
      </c>
      <c r="BI26">
        <v>0</v>
      </c>
      <c r="BJ26"/>
      <c r="BK26" t="s">
        <v>541</v>
      </c>
      <c r="BL26"/>
      <c r="BM26">
        <v>472801706</v>
      </c>
      <c r="BN26" t="s">
        <v>542</v>
      </c>
      <c r="BO26" s="71">
        <v>45167.387662037043</v>
      </c>
      <c r="BP26"/>
      <c r="BQ26"/>
      <c r="BR26" t="s">
        <v>90</v>
      </c>
      <c r="BS26" t="s">
        <v>91</v>
      </c>
      <c r="BT26" t="s">
        <v>92</v>
      </c>
      <c r="BU26"/>
      <c r="BV26">
        <v>105</v>
      </c>
    </row>
    <row r="27" spans="1:74" ht="14.5" x14ac:dyDescent="0.35">
      <c r="A27" s="71">
        <v>45167.470099282407</v>
      </c>
      <c r="B27" s="71">
        <v>45167.472847013887</v>
      </c>
      <c r="C27" s="71">
        <v>45167</v>
      </c>
      <c r="D27" t="s">
        <v>81</v>
      </c>
      <c r="E27" t="s">
        <v>147</v>
      </c>
      <c r="F27" t="s">
        <v>148</v>
      </c>
      <c r="G27" t="s">
        <v>87</v>
      </c>
      <c r="H27"/>
      <c r="I27"/>
      <c r="J27"/>
      <c r="K27"/>
      <c r="L27"/>
      <c r="M27"/>
      <c r="N27"/>
      <c r="O27"/>
      <c r="P27"/>
      <c r="Q27"/>
      <c r="R27" t="s">
        <v>87</v>
      </c>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v>472801719</v>
      </c>
      <c r="BN27" t="s">
        <v>543</v>
      </c>
      <c r="BO27" s="71">
        <v>45167.387673611112</v>
      </c>
      <c r="BP27"/>
      <c r="BQ27"/>
      <c r="BR27" t="s">
        <v>90</v>
      </c>
      <c r="BS27" t="s">
        <v>91</v>
      </c>
      <c r="BT27" t="s">
        <v>92</v>
      </c>
      <c r="BU27"/>
      <c r="BV27">
        <v>106</v>
      </c>
    </row>
    <row r="28" spans="1:74" ht="14.5" x14ac:dyDescent="0.35">
      <c r="A28" s="71">
        <v>45167.47486278935</v>
      </c>
      <c r="B28" s="71">
        <v>45167.476915752311</v>
      </c>
      <c r="C28" s="71">
        <v>45167</v>
      </c>
      <c r="D28" t="s">
        <v>81</v>
      </c>
      <c r="E28" t="s">
        <v>147</v>
      </c>
      <c r="F28" t="s">
        <v>148</v>
      </c>
      <c r="G28" t="s">
        <v>87</v>
      </c>
      <c r="H28"/>
      <c r="I28"/>
      <c r="J28"/>
      <c r="K28"/>
      <c r="L28"/>
      <c r="M28"/>
      <c r="N28"/>
      <c r="O28"/>
      <c r="P28"/>
      <c r="Q28"/>
      <c r="R28" t="s">
        <v>87</v>
      </c>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v>472801730</v>
      </c>
      <c r="BN28" t="s">
        <v>544</v>
      </c>
      <c r="BO28" s="71">
        <v>45167.387685185182</v>
      </c>
      <c r="BP28"/>
      <c r="BQ28"/>
      <c r="BR28" t="s">
        <v>90</v>
      </c>
      <c r="BS28" t="s">
        <v>91</v>
      </c>
      <c r="BT28" t="s">
        <v>92</v>
      </c>
      <c r="BU28"/>
      <c r="BV28">
        <v>107</v>
      </c>
    </row>
    <row r="29" spans="1:74" ht="14.5" x14ac:dyDescent="0.35">
      <c r="A29" s="71">
        <v>45167.482126030103</v>
      </c>
      <c r="B29" s="71">
        <v>45167.485047372676</v>
      </c>
      <c r="C29" s="71">
        <v>45167</v>
      </c>
      <c r="D29" t="s">
        <v>81</v>
      </c>
      <c r="E29" t="s">
        <v>147</v>
      </c>
      <c r="F29" t="s">
        <v>148</v>
      </c>
      <c r="G29" t="s">
        <v>81</v>
      </c>
      <c r="H29" t="s">
        <v>149</v>
      </c>
      <c r="I29">
        <v>0</v>
      </c>
      <c r="J29">
        <v>0</v>
      </c>
      <c r="K29">
        <v>1</v>
      </c>
      <c r="L29">
        <v>0</v>
      </c>
      <c r="M29">
        <v>0</v>
      </c>
      <c r="N29">
        <v>0</v>
      </c>
      <c r="O29"/>
      <c r="P29" t="s">
        <v>86</v>
      </c>
      <c r="Q29"/>
      <c r="R29" t="s">
        <v>87</v>
      </c>
      <c r="S29"/>
      <c r="T29"/>
      <c r="U29"/>
      <c r="V29"/>
      <c r="W29"/>
      <c r="X29"/>
      <c r="Y29"/>
      <c r="Z29"/>
      <c r="AA29"/>
      <c r="AB29" t="s">
        <v>87</v>
      </c>
      <c r="AC29"/>
      <c r="AD29"/>
      <c r="AE29"/>
      <c r="AF29"/>
      <c r="AG29"/>
      <c r="AH29"/>
      <c r="AI29"/>
      <c r="AJ29" t="s">
        <v>81</v>
      </c>
      <c r="AK29" t="s">
        <v>280</v>
      </c>
      <c r="AL29"/>
      <c r="AM29"/>
      <c r="AN29"/>
      <c r="AO29"/>
      <c r="AP29"/>
      <c r="AQ29"/>
      <c r="AR29"/>
      <c r="AS29" t="s">
        <v>81</v>
      </c>
      <c r="AT29" t="s">
        <v>125</v>
      </c>
      <c r="AU29">
        <v>0</v>
      </c>
      <c r="AV29">
        <v>1</v>
      </c>
      <c r="AW29">
        <v>0</v>
      </c>
      <c r="AX29">
        <v>0</v>
      </c>
      <c r="AY29">
        <v>1</v>
      </c>
      <c r="AZ29">
        <v>0</v>
      </c>
      <c r="BA29"/>
      <c r="BB29" t="s">
        <v>87</v>
      </c>
      <c r="BC29"/>
      <c r="BD29"/>
      <c r="BE29"/>
      <c r="BF29"/>
      <c r="BG29"/>
      <c r="BH29"/>
      <c r="BI29"/>
      <c r="BJ29"/>
      <c r="BK29" t="s">
        <v>545</v>
      </c>
      <c r="BL29"/>
      <c r="BM29">
        <v>472801752</v>
      </c>
      <c r="BN29" t="s">
        <v>546</v>
      </c>
      <c r="BO29" s="71">
        <v>45167.387696759259</v>
      </c>
      <c r="BP29"/>
      <c r="BQ29"/>
      <c r="BR29" t="s">
        <v>90</v>
      </c>
      <c r="BS29" t="s">
        <v>91</v>
      </c>
      <c r="BT29" t="s">
        <v>92</v>
      </c>
      <c r="BU29"/>
      <c r="BV29">
        <v>108</v>
      </c>
    </row>
    <row r="30" spans="1:74" ht="14.5" x14ac:dyDescent="0.35">
      <c r="A30" s="71">
        <v>45167.486820949067</v>
      </c>
      <c r="B30" s="71">
        <v>45167.487170324071</v>
      </c>
      <c r="C30" s="71">
        <v>45167</v>
      </c>
      <c r="D30" t="s">
        <v>81</v>
      </c>
      <c r="E30" t="s">
        <v>147</v>
      </c>
      <c r="F30" t="s">
        <v>148</v>
      </c>
      <c r="G30" t="s">
        <v>87</v>
      </c>
      <c r="H30"/>
      <c r="I30"/>
      <c r="J30"/>
      <c r="K30"/>
      <c r="L30"/>
      <c r="M30"/>
      <c r="N30"/>
      <c r="O30"/>
      <c r="P30"/>
      <c r="Q30"/>
      <c r="R30" t="s">
        <v>87</v>
      </c>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v>472801762</v>
      </c>
      <c r="BN30" t="s">
        <v>547</v>
      </c>
      <c r="BO30" s="71">
        <v>45167.387708333343</v>
      </c>
      <c r="BP30"/>
      <c r="BQ30"/>
      <c r="BR30" t="s">
        <v>90</v>
      </c>
      <c r="BS30" t="s">
        <v>91</v>
      </c>
      <c r="BT30" t="s">
        <v>92</v>
      </c>
      <c r="BU30"/>
      <c r="BV30">
        <v>109</v>
      </c>
    </row>
    <row r="31" spans="1:74" ht="14.5" x14ac:dyDescent="0.35">
      <c r="A31" s="71">
        <v>45167.495264988429</v>
      </c>
      <c r="B31" s="71">
        <v>45167.498095370371</v>
      </c>
      <c r="C31" s="71">
        <v>45167</v>
      </c>
      <c r="D31" t="s">
        <v>81</v>
      </c>
      <c r="E31" t="s">
        <v>147</v>
      </c>
      <c r="F31" t="s">
        <v>148</v>
      </c>
      <c r="G31" t="s">
        <v>81</v>
      </c>
      <c r="H31" t="s">
        <v>523</v>
      </c>
      <c r="I31">
        <v>1</v>
      </c>
      <c r="J31">
        <v>1</v>
      </c>
      <c r="K31">
        <v>1</v>
      </c>
      <c r="L31">
        <v>0</v>
      </c>
      <c r="M31">
        <v>0</v>
      </c>
      <c r="N31">
        <v>0</v>
      </c>
      <c r="O31"/>
      <c r="P31" t="s">
        <v>86</v>
      </c>
      <c r="Q31"/>
      <c r="R31" t="s">
        <v>87</v>
      </c>
      <c r="S31"/>
      <c r="T31"/>
      <c r="U31"/>
      <c r="V31"/>
      <c r="W31"/>
      <c r="X31"/>
      <c r="Y31"/>
      <c r="Z31"/>
      <c r="AA31"/>
      <c r="AB31" t="s">
        <v>87</v>
      </c>
      <c r="AC31"/>
      <c r="AD31"/>
      <c r="AE31"/>
      <c r="AF31"/>
      <c r="AG31"/>
      <c r="AH31"/>
      <c r="AI31"/>
      <c r="AJ31" t="s">
        <v>81</v>
      </c>
      <c r="AK31" t="s">
        <v>96</v>
      </c>
      <c r="AL31"/>
      <c r="AM31"/>
      <c r="AN31"/>
      <c r="AO31"/>
      <c r="AP31"/>
      <c r="AQ31"/>
      <c r="AR31"/>
      <c r="AS31" t="s">
        <v>87</v>
      </c>
      <c r="AT31"/>
      <c r="AU31"/>
      <c r="AV31"/>
      <c r="AW31"/>
      <c r="AX31"/>
      <c r="AY31"/>
      <c r="AZ31"/>
      <c r="BA31"/>
      <c r="BB31" t="s">
        <v>87</v>
      </c>
      <c r="BC31"/>
      <c r="BD31"/>
      <c r="BE31"/>
      <c r="BF31"/>
      <c r="BG31"/>
      <c r="BH31"/>
      <c r="BI31"/>
      <c r="BJ31"/>
      <c r="BK31" t="s">
        <v>551</v>
      </c>
      <c r="BL31"/>
      <c r="BM31">
        <v>472801783</v>
      </c>
      <c r="BN31" t="s">
        <v>552</v>
      </c>
      <c r="BO31" s="71">
        <v>45167.387731481482</v>
      </c>
      <c r="BP31"/>
      <c r="BQ31"/>
      <c r="BR31" t="s">
        <v>90</v>
      </c>
      <c r="BS31" t="s">
        <v>91</v>
      </c>
      <c r="BT31" t="s">
        <v>92</v>
      </c>
      <c r="BU31"/>
      <c r="BV31">
        <v>111</v>
      </c>
    </row>
    <row r="32" spans="1:74" ht="14.5" x14ac:dyDescent="0.35">
      <c r="A32" s="71">
        <v>45160.659594027777</v>
      </c>
      <c r="B32" s="71">
        <v>45160.674169641206</v>
      </c>
      <c r="C32" s="71">
        <v>45160</v>
      </c>
      <c r="D32" t="s">
        <v>81</v>
      </c>
      <c r="E32" t="s">
        <v>114</v>
      </c>
      <c r="F32" t="s">
        <v>115</v>
      </c>
      <c r="G32" t="s">
        <v>81</v>
      </c>
      <c r="H32" t="s">
        <v>476</v>
      </c>
      <c r="I32">
        <v>0</v>
      </c>
      <c r="J32">
        <v>1</v>
      </c>
      <c r="K32">
        <v>1</v>
      </c>
      <c r="L32">
        <v>0</v>
      </c>
      <c r="M32">
        <v>1</v>
      </c>
      <c r="N32">
        <v>1</v>
      </c>
      <c r="O32" t="s">
        <v>477</v>
      </c>
      <c r="P32" t="s">
        <v>86</v>
      </c>
      <c r="Q32"/>
      <c r="R32" t="s">
        <v>87</v>
      </c>
      <c r="S32"/>
      <c r="T32"/>
      <c r="U32"/>
      <c r="V32"/>
      <c r="W32"/>
      <c r="X32"/>
      <c r="Y32"/>
      <c r="Z32"/>
      <c r="AA32"/>
      <c r="AB32" t="s">
        <v>81</v>
      </c>
      <c r="AC32" t="s">
        <v>478</v>
      </c>
      <c r="AD32" t="s">
        <v>479</v>
      </c>
      <c r="AE32">
        <v>0</v>
      </c>
      <c r="AF32">
        <v>1</v>
      </c>
      <c r="AG32">
        <v>1</v>
      </c>
      <c r="AH32">
        <v>1</v>
      </c>
      <c r="AI32" t="s">
        <v>480</v>
      </c>
      <c r="AJ32" t="s">
        <v>81</v>
      </c>
      <c r="AK32" t="s">
        <v>88</v>
      </c>
      <c r="AL32"/>
      <c r="AM32"/>
      <c r="AN32"/>
      <c r="AO32"/>
      <c r="AP32"/>
      <c r="AQ32"/>
      <c r="AR32"/>
      <c r="AS32" t="s">
        <v>81</v>
      </c>
      <c r="AT32" t="s">
        <v>89</v>
      </c>
      <c r="AU32">
        <v>1</v>
      </c>
      <c r="AV32">
        <v>0</v>
      </c>
      <c r="AW32">
        <v>1</v>
      </c>
      <c r="AX32">
        <v>0</v>
      </c>
      <c r="AY32">
        <v>0</v>
      </c>
      <c r="AZ32">
        <v>0</v>
      </c>
      <c r="BA32"/>
      <c r="BB32" t="s">
        <v>81</v>
      </c>
      <c r="BC32" t="s">
        <v>131</v>
      </c>
      <c r="BD32">
        <v>0</v>
      </c>
      <c r="BE32">
        <v>0</v>
      </c>
      <c r="BF32">
        <v>0</v>
      </c>
      <c r="BG32">
        <v>0</v>
      </c>
      <c r="BH32">
        <v>1</v>
      </c>
      <c r="BI32">
        <v>1</v>
      </c>
      <c r="BJ32" t="s">
        <v>481</v>
      </c>
      <c r="BK32" t="s">
        <v>482</v>
      </c>
      <c r="BL32"/>
      <c r="BM32">
        <v>470005799</v>
      </c>
      <c r="BN32" t="s">
        <v>483</v>
      </c>
      <c r="BO32" s="71">
        <v>45160.606145833342</v>
      </c>
      <c r="BP32"/>
      <c r="BQ32"/>
      <c r="BR32" t="s">
        <v>90</v>
      </c>
      <c r="BS32" t="s">
        <v>91</v>
      </c>
      <c r="BT32" t="s">
        <v>92</v>
      </c>
      <c r="BU32"/>
      <c r="BV32">
        <v>81</v>
      </c>
    </row>
    <row r="33" spans="1:74" ht="14.5" x14ac:dyDescent="0.35">
      <c r="A33" s="71">
        <v>45159.689004305546</v>
      </c>
      <c r="B33" s="71">
        <v>45159.69035863426</v>
      </c>
      <c r="C33" s="71">
        <v>45159</v>
      </c>
      <c r="D33" t="s">
        <v>81</v>
      </c>
      <c r="E33" t="s">
        <v>114</v>
      </c>
      <c r="F33" t="s">
        <v>115</v>
      </c>
      <c r="G33" t="s">
        <v>87</v>
      </c>
      <c r="H33"/>
      <c r="I33"/>
      <c r="J33"/>
      <c r="K33"/>
      <c r="L33"/>
      <c r="M33"/>
      <c r="N33"/>
      <c r="O33"/>
      <c r="P33"/>
      <c r="Q33"/>
      <c r="R33" t="s">
        <v>87</v>
      </c>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v>469417887</v>
      </c>
      <c r="BN33" t="s">
        <v>466</v>
      </c>
      <c r="BO33" s="71">
        <v>45159.570023148153</v>
      </c>
      <c r="BP33"/>
      <c r="BQ33"/>
      <c r="BR33" t="s">
        <v>90</v>
      </c>
      <c r="BS33" t="s">
        <v>91</v>
      </c>
      <c r="BT33" t="s">
        <v>92</v>
      </c>
      <c r="BU33"/>
      <c r="BV33">
        <v>77</v>
      </c>
    </row>
    <row r="34" spans="1:74" ht="14.5" x14ac:dyDescent="0.35">
      <c r="A34" s="71">
        <v>45166.632775115737</v>
      </c>
      <c r="B34" s="71">
        <v>45166.638749502323</v>
      </c>
      <c r="C34" s="71">
        <v>45166</v>
      </c>
      <c r="D34" t="s">
        <v>81</v>
      </c>
      <c r="E34" t="s">
        <v>114</v>
      </c>
      <c r="F34" t="s">
        <v>115</v>
      </c>
      <c r="G34" t="s">
        <v>81</v>
      </c>
      <c r="H34" t="s">
        <v>523</v>
      </c>
      <c r="I34">
        <v>1</v>
      </c>
      <c r="J34">
        <v>1</v>
      </c>
      <c r="K34">
        <v>1</v>
      </c>
      <c r="L34">
        <v>0</v>
      </c>
      <c r="M34">
        <v>0</v>
      </c>
      <c r="N34">
        <v>0</v>
      </c>
      <c r="O34"/>
      <c r="P34" t="s">
        <v>86</v>
      </c>
      <c r="Q34"/>
      <c r="R34" t="s">
        <v>87</v>
      </c>
      <c r="S34"/>
      <c r="T34"/>
      <c r="U34"/>
      <c r="V34"/>
      <c r="W34"/>
      <c r="X34"/>
      <c r="Y34"/>
      <c r="Z34"/>
      <c r="AA34"/>
      <c r="AB34" t="s">
        <v>87</v>
      </c>
      <c r="AC34"/>
      <c r="AD34"/>
      <c r="AE34"/>
      <c r="AF34"/>
      <c r="AG34"/>
      <c r="AH34"/>
      <c r="AI34"/>
      <c r="AJ34" t="s">
        <v>81</v>
      </c>
      <c r="AK34" t="s">
        <v>280</v>
      </c>
      <c r="AL34"/>
      <c r="AM34"/>
      <c r="AN34"/>
      <c r="AO34"/>
      <c r="AP34"/>
      <c r="AQ34"/>
      <c r="AR34"/>
      <c r="AS34" t="s">
        <v>81</v>
      </c>
      <c r="AT34" t="s">
        <v>524</v>
      </c>
      <c r="AU34">
        <v>0</v>
      </c>
      <c r="AV34">
        <v>1</v>
      </c>
      <c r="AW34">
        <v>1</v>
      </c>
      <c r="AX34">
        <v>0</v>
      </c>
      <c r="AY34">
        <v>1</v>
      </c>
      <c r="AZ34">
        <v>0</v>
      </c>
      <c r="BA34"/>
      <c r="BB34" t="s">
        <v>87</v>
      </c>
      <c r="BC34"/>
      <c r="BD34"/>
      <c r="BE34"/>
      <c r="BF34"/>
      <c r="BG34"/>
      <c r="BH34"/>
      <c r="BI34"/>
      <c r="BJ34"/>
      <c r="BK34" t="s">
        <v>525</v>
      </c>
      <c r="BL34"/>
      <c r="BM34">
        <v>472446810</v>
      </c>
      <c r="BN34" t="s">
        <v>526</v>
      </c>
      <c r="BO34" s="71">
        <v>45166.543263888889</v>
      </c>
      <c r="BP34"/>
      <c r="BQ34"/>
      <c r="BR34" t="s">
        <v>90</v>
      </c>
      <c r="BS34" t="s">
        <v>91</v>
      </c>
      <c r="BT34" t="s">
        <v>92</v>
      </c>
      <c r="BU34"/>
      <c r="BV34">
        <v>97</v>
      </c>
    </row>
    <row r="35" spans="1:74" ht="14.5" x14ac:dyDescent="0.35">
      <c r="A35" s="71">
        <v>45159.685120497677</v>
      </c>
      <c r="B35" s="71">
        <v>45159.687509444448</v>
      </c>
      <c r="C35" s="71">
        <v>45159</v>
      </c>
      <c r="D35" t="s">
        <v>81</v>
      </c>
      <c r="E35" t="s">
        <v>114</v>
      </c>
      <c r="F35" t="s">
        <v>115</v>
      </c>
      <c r="G35" t="s">
        <v>87</v>
      </c>
      <c r="H35"/>
      <c r="I35"/>
      <c r="J35"/>
      <c r="K35"/>
      <c r="L35"/>
      <c r="M35"/>
      <c r="N35"/>
      <c r="O35"/>
      <c r="P35"/>
      <c r="Q35"/>
      <c r="R35" t="s">
        <v>81</v>
      </c>
      <c r="S35" t="s">
        <v>136</v>
      </c>
      <c r="T35">
        <v>1</v>
      </c>
      <c r="U35">
        <v>1</v>
      </c>
      <c r="V35">
        <v>0</v>
      </c>
      <c r="W35">
        <v>0</v>
      </c>
      <c r="X35">
        <v>0</v>
      </c>
      <c r="Y35"/>
      <c r="Z35" t="s">
        <v>86</v>
      </c>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v>469417893</v>
      </c>
      <c r="BN35" t="s">
        <v>467</v>
      </c>
      <c r="BO35" s="71">
        <v>45159.570034722223</v>
      </c>
      <c r="BP35"/>
      <c r="BQ35"/>
      <c r="BR35" t="s">
        <v>90</v>
      </c>
      <c r="BS35" t="s">
        <v>91</v>
      </c>
      <c r="BT35" t="s">
        <v>92</v>
      </c>
      <c r="BU35"/>
      <c r="BV35">
        <v>78</v>
      </c>
    </row>
    <row r="36" spans="1:74" ht="14.5" x14ac:dyDescent="0.35">
      <c r="A36" s="71">
        <v>45166.639889456019</v>
      </c>
      <c r="B36" s="71">
        <v>45166.640475763888</v>
      </c>
      <c r="C36" s="71">
        <v>45166</v>
      </c>
      <c r="D36" t="s">
        <v>81</v>
      </c>
      <c r="E36" t="s">
        <v>121</v>
      </c>
      <c r="F36" t="s">
        <v>122</v>
      </c>
      <c r="G36" t="s">
        <v>87</v>
      </c>
      <c r="H36"/>
      <c r="I36"/>
      <c r="J36"/>
      <c r="K36"/>
      <c r="L36"/>
      <c r="M36"/>
      <c r="N36"/>
      <c r="O36"/>
      <c r="P36"/>
      <c r="Q36"/>
      <c r="R36" t="s">
        <v>87</v>
      </c>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v>472446820</v>
      </c>
      <c r="BN36" t="s">
        <v>527</v>
      </c>
      <c r="BO36" s="71">
        <v>45166.543275462973</v>
      </c>
      <c r="BP36"/>
      <c r="BQ36"/>
      <c r="BR36" t="s">
        <v>90</v>
      </c>
      <c r="BS36" t="s">
        <v>91</v>
      </c>
      <c r="BT36" t="s">
        <v>92</v>
      </c>
      <c r="BU36"/>
      <c r="BV36">
        <v>98</v>
      </c>
    </row>
    <row r="37" spans="1:74" ht="14.5" x14ac:dyDescent="0.35">
      <c r="A37" s="71">
        <v>45166.65354324074</v>
      </c>
      <c r="B37" s="71">
        <v>45166.654289756952</v>
      </c>
      <c r="C37" s="71">
        <v>45166</v>
      </c>
      <c r="D37" t="s">
        <v>81</v>
      </c>
      <c r="E37" t="s">
        <v>121</v>
      </c>
      <c r="F37" t="s">
        <v>122</v>
      </c>
      <c r="G37" t="s">
        <v>87</v>
      </c>
      <c r="H37"/>
      <c r="I37"/>
      <c r="J37"/>
      <c r="K37"/>
      <c r="L37"/>
      <c r="M37"/>
      <c r="N37"/>
      <c r="O37"/>
      <c r="P37"/>
      <c r="Q37"/>
      <c r="R37" t="s">
        <v>87</v>
      </c>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v>472446854</v>
      </c>
      <c r="BN37" t="s">
        <v>532</v>
      </c>
      <c r="BO37" s="71">
        <v>45166.543321759258</v>
      </c>
      <c r="BP37"/>
      <c r="BQ37"/>
      <c r="BR37" t="s">
        <v>90</v>
      </c>
      <c r="BS37" t="s">
        <v>91</v>
      </c>
      <c r="BT37" t="s">
        <v>92</v>
      </c>
      <c r="BU37"/>
      <c r="BV37">
        <v>100</v>
      </c>
    </row>
    <row r="38" spans="1:74" ht="14.5" x14ac:dyDescent="0.35">
      <c r="A38" s="71">
        <v>45166.655985254627</v>
      </c>
      <c r="B38" s="71">
        <v>45166.662375706022</v>
      </c>
      <c r="C38" s="71">
        <v>45166</v>
      </c>
      <c r="D38" t="s">
        <v>81</v>
      </c>
      <c r="E38" t="s">
        <v>121</v>
      </c>
      <c r="F38" t="s">
        <v>122</v>
      </c>
      <c r="G38" t="s">
        <v>81</v>
      </c>
      <c r="H38" t="s">
        <v>105</v>
      </c>
      <c r="I38">
        <v>0</v>
      </c>
      <c r="J38">
        <v>0</v>
      </c>
      <c r="K38">
        <v>1</v>
      </c>
      <c r="L38">
        <v>0</v>
      </c>
      <c r="M38">
        <v>1</v>
      </c>
      <c r="N38">
        <v>0</v>
      </c>
      <c r="O38"/>
      <c r="P38" t="s">
        <v>86</v>
      </c>
      <c r="Q38"/>
      <c r="R38" t="s">
        <v>81</v>
      </c>
      <c r="S38" t="s">
        <v>136</v>
      </c>
      <c r="T38">
        <v>1</v>
      </c>
      <c r="U38">
        <v>1</v>
      </c>
      <c r="V38">
        <v>0</v>
      </c>
      <c r="W38">
        <v>0</v>
      </c>
      <c r="X38">
        <v>0</v>
      </c>
      <c r="Y38"/>
      <c r="Z38" t="s">
        <v>86</v>
      </c>
      <c r="AA38"/>
      <c r="AB38" t="s">
        <v>87</v>
      </c>
      <c r="AC38"/>
      <c r="AD38"/>
      <c r="AE38"/>
      <c r="AF38"/>
      <c r="AG38"/>
      <c r="AH38"/>
      <c r="AI38"/>
      <c r="AJ38" t="s">
        <v>87</v>
      </c>
      <c r="AK38"/>
      <c r="AL38"/>
      <c r="AM38" t="s">
        <v>116</v>
      </c>
      <c r="AN38">
        <v>1</v>
      </c>
      <c r="AO38">
        <v>1</v>
      </c>
      <c r="AP38">
        <v>0</v>
      </c>
      <c r="AQ38">
        <v>0</v>
      </c>
      <c r="AR38"/>
      <c r="AS38" t="s">
        <v>81</v>
      </c>
      <c r="AT38" t="s">
        <v>145</v>
      </c>
      <c r="AU38">
        <v>1</v>
      </c>
      <c r="AV38">
        <v>0</v>
      </c>
      <c r="AW38">
        <v>1</v>
      </c>
      <c r="AX38">
        <v>0</v>
      </c>
      <c r="AY38">
        <v>1</v>
      </c>
      <c r="AZ38">
        <v>0</v>
      </c>
      <c r="BA38"/>
      <c r="BB38" t="s">
        <v>87</v>
      </c>
      <c r="BC38"/>
      <c r="BD38"/>
      <c r="BE38"/>
      <c r="BF38"/>
      <c r="BG38"/>
      <c r="BH38"/>
      <c r="BI38"/>
      <c r="BJ38"/>
      <c r="BK38" t="s">
        <v>533</v>
      </c>
      <c r="BL38"/>
      <c r="BM38">
        <v>472446860</v>
      </c>
      <c r="BN38" t="s">
        <v>534</v>
      </c>
      <c r="BO38" s="71">
        <v>45166.543333333328</v>
      </c>
      <c r="BP38"/>
      <c r="BQ38"/>
      <c r="BR38" t="s">
        <v>90</v>
      </c>
      <c r="BS38" t="s">
        <v>91</v>
      </c>
      <c r="BT38" t="s">
        <v>92</v>
      </c>
      <c r="BU38"/>
      <c r="BV38">
        <v>101</v>
      </c>
    </row>
    <row r="39" spans="1:74" ht="14.5" x14ac:dyDescent="0.35">
      <c r="A39" s="71">
        <v>45167.500635937497</v>
      </c>
      <c r="B39" s="71">
        <v>45167.504507731479</v>
      </c>
      <c r="C39" s="71">
        <v>45167</v>
      </c>
      <c r="D39" t="s">
        <v>81</v>
      </c>
      <c r="E39" t="s">
        <v>121</v>
      </c>
      <c r="F39" t="s">
        <v>122</v>
      </c>
      <c r="G39" t="s">
        <v>81</v>
      </c>
      <c r="H39" t="s">
        <v>425</v>
      </c>
      <c r="I39">
        <v>0</v>
      </c>
      <c r="J39">
        <v>0</v>
      </c>
      <c r="K39">
        <v>1</v>
      </c>
      <c r="L39">
        <v>1</v>
      </c>
      <c r="M39">
        <v>1</v>
      </c>
      <c r="N39">
        <v>0</v>
      </c>
      <c r="O39"/>
      <c r="P39" t="s">
        <v>86</v>
      </c>
      <c r="Q39"/>
      <c r="R39" t="s">
        <v>87</v>
      </c>
      <c r="S39"/>
      <c r="T39"/>
      <c r="U39"/>
      <c r="V39"/>
      <c r="W39"/>
      <c r="X39"/>
      <c r="Y39"/>
      <c r="Z39"/>
      <c r="AA39"/>
      <c r="AB39" t="s">
        <v>87</v>
      </c>
      <c r="AC39"/>
      <c r="AD39"/>
      <c r="AE39"/>
      <c r="AF39"/>
      <c r="AG39"/>
      <c r="AH39"/>
      <c r="AI39"/>
      <c r="AJ39" t="s">
        <v>81</v>
      </c>
      <c r="AK39" t="s">
        <v>96</v>
      </c>
      <c r="AL39"/>
      <c r="AM39"/>
      <c r="AN39"/>
      <c r="AO39"/>
      <c r="AP39"/>
      <c r="AQ39"/>
      <c r="AR39"/>
      <c r="AS39" t="s">
        <v>81</v>
      </c>
      <c r="AT39" t="s">
        <v>553</v>
      </c>
      <c r="AU39">
        <v>1</v>
      </c>
      <c r="AV39">
        <v>0</v>
      </c>
      <c r="AW39">
        <v>0</v>
      </c>
      <c r="AX39">
        <v>1</v>
      </c>
      <c r="AY39">
        <v>1</v>
      </c>
      <c r="AZ39">
        <v>0</v>
      </c>
      <c r="BA39"/>
      <c r="BB39" t="s">
        <v>87</v>
      </c>
      <c r="BC39"/>
      <c r="BD39"/>
      <c r="BE39"/>
      <c r="BF39"/>
      <c r="BG39"/>
      <c r="BH39"/>
      <c r="BI39"/>
      <c r="BJ39"/>
      <c r="BK39" t="s">
        <v>554</v>
      </c>
      <c r="BL39"/>
      <c r="BM39">
        <v>472801792</v>
      </c>
      <c r="BN39" t="s">
        <v>555</v>
      </c>
      <c r="BO39" s="71">
        <v>45167.387743055559</v>
      </c>
      <c r="BP39"/>
      <c r="BQ39"/>
      <c r="BR39" t="s">
        <v>90</v>
      </c>
      <c r="BS39" t="s">
        <v>91</v>
      </c>
      <c r="BT39" t="s">
        <v>92</v>
      </c>
      <c r="BU39"/>
      <c r="BV39">
        <v>112</v>
      </c>
    </row>
    <row r="40" spans="1:74" ht="14.5" x14ac:dyDescent="0.35">
      <c r="A40" s="71">
        <v>45168.515047696761</v>
      </c>
      <c r="B40" s="71">
        <v>45168.515557118058</v>
      </c>
      <c r="C40" s="71">
        <v>45168</v>
      </c>
      <c r="D40" t="s">
        <v>81</v>
      </c>
      <c r="E40" t="s">
        <v>97</v>
      </c>
      <c r="F40" t="s">
        <v>98</v>
      </c>
      <c r="G40" t="s">
        <v>87</v>
      </c>
      <c r="H40"/>
      <c r="I40"/>
      <c r="J40"/>
      <c r="K40"/>
      <c r="L40"/>
      <c r="M40"/>
      <c r="N40"/>
      <c r="O40"/>
      <c r="P40"/>
      <c r="Q40"/>
      <c r="R40" t="s">
        <v>87</v>
      </c>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v>473400252</v>
      </c>
      <c r="BN40" t="s">
        <v>573</v>
      </c>
      <c r="BO40" s="71">
        <v>45168.55190972222</v>
      </c>
      <c r="BP40"/>
      <c r="BQ40"/>
      <c r="BR40" t="s">
        <v>90</v>
      </c>
      <c r="BS40" t="s">
        <v>91</v>
      </c>
      <c r="BT40" t="s">
        <v>92</v>
      </c>
      <c r="BU40"/>
      <c r="BV40">
        <v>123</v>
      </c>
    </row>
    <row r="41" spans="1:74" ht="14.5" x14ac:dyDescent="0.35">
      <c r="A41" s="71">
        <v>45159.660653159721</v>
      </c>
      <c r="B41" s="71">
        <v>45159.666201296299</v>
      </c>
      <c r="C41" s="71">
        <v>45159</v>
      </c>
      <c r="D41" t="s">
        <v>81</v>
      </c>
      <c r="E41" t="s">
        <v>97</v>
      </c>
      <c r="F41" t="s">
        <v>98</v>
      </c>
      <c r="G41" t="s">
        <v>81</v>
      </c>
      <c r="H41" t="s">
        <v>105</v>
      </c>
      <c r="I41">
        <v>0</v>
      </c>
      <c r="J41">
        <v>0</v>
      </c>
      <c r="K41">
        <v>1</v>
      </c>
      <c r="L41">
        <v>0</v>
      </c>
      <c r="M41">
        <v>1</v>
      </c>
      <c r="N41">
        <v>0</v>
      </c>
      <c r="O41"/>
      <c r="P41" t="s">
        <v>86</v>
      </c>
      <c r="Q41"/>
      <c r="R41" t="s">
        <v>87</v>
      </c>
      <c r="S41"/>
      <c r="T41"/>
      <c r="U41"/>
      <c r="V41"/>
      <c r="W41"/>
      <c r="X41"/>
      <c r="Y41"/>
      <c r="Z41"/>
      <c r="AA41"/>
      <c r="AB41" t="s">
        <v>81</v>
      </c>
      <c r="AC41" t="s">
        <v>459</v>
      </c>
      <c r="AD41" t="s">
        <v>100</v>
      </c>
      <c r="AE41">
        <v>0</v>
      </c>
      <c r="AF41">
        <v>1</v>
      </c>
      <c r="AG41">
        <v>1</v>
      </c>
      <c r="AH41">
        <v>0</v>
      </c>
      <c r="AI41"/>
      <c r="AJ41" t="s">
        <v>81</v>
      </c>
      <c r="AK41" t="s">
        <v>96</v>
      </c>
      <c r="AL41"/>
      <c r="AM41"/>
      <c r="AN41"/>
      <c r="AO41"/>
      <c r="AP41"/>
      <c r="AQ41"/>
      <c r="AR41"/>
      <c r="AS41" t="s">
        <v>81</v>
      </c>
      <c r="AT41" t="s">
        <v>153</v>
      </c>
      <c r="AU41">
        <v>1</v>
      </c>
      <c r="AV41">
        <v>0</v>
      </c>
      <c r="AW41">
        <v>1</v>
      </c>
      <c r="AX41">
        <v>1</v>
      </c>
      <c r="AY41">
        <v>0</v>
      </c>
      <c r="AZ41">
        <v>0</v>
      </c>
      <c r="BA41"/>
      <c r="BB41" t="s">
        <v>87</v>
      </c>
      <c r="BC41"/>
      <c r="BD41"/>
      <c r="BE41"/>
      <c r="BF41"/>
      <c r="BG41"/>
      <c r="BH41"/>
      <c r="BI41"/>
      <c r="BJ41"/>
      <c r="BK41"/>
      <c r="BL41"/>
      <c r="BM41">
        <v>469409093</v>
      </c>
      <c r="BN41" t="s">
        <v>460</v>
      </c>
      <c r="BO41" s="71">
        <v>45159.562465277777</v>
      </c>
      <c r="BP41"/>
      <c r="BQ41"/>
      <c r="BR41" t="s">
        <v>90</v>
      </c>
      <c r="BS41" t="s">
        <v>91</v>
      </c>
      <c r="BT41" t="s">
        <v>92</v>
      </c>
      <c r="BU41"/>
      <c r="BV41">
        <v>75</v>
      </c>
    </row>
    <row r="42" spans="1:74" ht="14.5" x14ac:dyDescent="0.35">
      <c r="A42" s="71">
        <v>45169.432893090278</v>
      </c>
      <c r="B42" s="71">
        <v>45169.43389857639</v>
      </c>
      <c r="C42" s="71">
        <v>45169</v>
      </c>
      <c r="D42" t="s">
        <v>81</v>
      </c>
      <c r="E42" t="s">
        <v>97</v>
      </c>
      <c r="F42" t="s">
        <v>98</v>
      </c>
      <c r="G42" t="s">
        <v>87</v>
      </c>
      <c r="H42"/>
      <c r="I42"/>
      <c r="J42"/>
      <c r="K42"/>
      <c r="L42"/>
      <c r="M42"/>
      <c r="N42"/>
      <c r="O42"/>
      <c r="P42"/>
      <c r="Q42"/>
      <c r="R42" t="s">
        <v>87</v>
      </c>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v>473885042</v>
      </c>
      <c r="BN42" t="s">
        <v>580</v>
      </c>
      <c r="BO42" s="71">
        <v>45169.500706018523</v>
      </c>
      <c r="BP42"/>
      <c r="BQ42"/>
      <c r="BR42" t="s">
        <v>90</v>
      </c>
      <c r="BS42" t="s">
        <v>91</v>
      </c>
      <c r="BT42" t="s">
        <v>92</v>
      </c>
      <c r="BU42"/>
      <c r="BV42">
        <v>129</v>
      </c>
    </row>
    <row r="43" spans="1:74" ht="14.5" x14ac:dyDescent="0.35">
      <c r="A43" s="71">
        <v>45159.65431150463</v>
      </c>
      <c r="B43" s="71">
        <v>45159.657508645832</v>
      </c>
      <c r="C43" s="71">
        <v>45159</v>
      </c>
      <c r="D43" t="s">
        <v>81</v>
      </c>
      <c r="E43" t="s">
        <v>97</v>
      </c>
      <c r="F43" t="s">
        <v>98</v>
      </c>
      <c r="G43" t="s">
        <v>87</v>
      </c>
      <c r="H43"/>
      <c r="I43"/>
      <c r="J43"/>
      <c r="K43"/>
      <c r="L43"/>
      <c r="M43"/>
      <c r="N43"/>
      <c r="O43"/>
      <c r="P43"/>
      <c r="Q43"/>
      <c r="R43" t="s">
        <v>87</v>
      </c>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v>469409086</v>
      </c>
      <c r="BN43" t="s">
        <v>458</v>
      </c>
      <c r="BO43" s="71">
        <v>45159.5624537037</v>
      </c>
      <c r="BP43"/>
      <c r="BQ43"/>
      <c r="BR43" t="s">
        <v>90</v>
      </c>
      <c r="BS43" t="s">
        <v>91</v>
      </c>
      <c r="BT43" t="s">
        <v>92</v>
      </c>
      <c r="BU43"/>
      <c r="BV43">
        <v>74</v>
      </c>
    </row>
    <row r="44" spans="1:74" ht="14.5" x14ac:dyDescent="0.35">
      <c r="A44" s="71">
        <v>45170.597292013888</v>
      </c>
      <c r="B44" s="71">
        <v>45170.599744328712</v>
      </c>
      <c r="C44" s="71">
        <v>45170</v>
      </c>
      <c r="D44" t="s">
        <v>81</v>
      </c>
      <c r="E44" t="s">
        <v>97</v>
      </c>
      <c r="F44" t="s">
        <v>98</v>
      </c>
      <c r="G44" t="s">
        <v>81</v>
      </c>
      <c r="H44" t="s">
        <v>105</v>
      </c>
      <c r="I44">
        <v>0</v>
      </c>
      <c r="J44">
        <v>0</v>
      </c>
      <c r="K44">
        <v>1</v>
      </c>
      <c r="L44">
        <v>0</v>
      </c>
      <c r="M44">
        <v>1</v>
      </c>
      <c r="N44">
        <v>0</v>
      </c>
      <c r="O44"/>
      <c r="P44" t="s">
        <v>86</v>
      </c>
      <c r="Q44"/>
      <c r="R44" t="s">
        <v>87</v>
      </c>
      <c r="S44"/>
      <c r="T44"/>
      <c r="U44"/>
      <c r="V44"/>
      <c r="W44"/>
      <c r="X44"/>
      <c r="Y44"/>
      <c r="Z44"/>
      <c r="AA44"/>
      <c r="AB44" t="s">
        <v>81</v>
      </c>
      <c r="AC44" t="s">
        <v>101</v>
      </c>
      <c r="AD44" t="s">
        <v>292</v>
      </c>
      <c r="AE44">
        <v>1</v>
      </c>
      <c r="AF44">
        <v>0</v>
      </c>
      <c r="AG44">
        <v>0</v>
      </c>
      <c r="AH44">
        <v>0</v>
      </c>
      <c r="AI44"/>
      <c r="AJ44" t="s">
        <v>81</v>
      </c>
      <c r="AK44" t="s">
        <v>96</v>
      </c>
      <c r="AL44"/>
      <c r="AM44"/>
      <c r="AN44"/>
      <c r="AO44"/>
      <c r="AP44"/>
      <c r="AQ44"/>
      <c r="AR44"/>
      <c r="AS44" t="s">
        <v>81</v>
      </c>
      <c r="AT44" t="s">
        <v>500</v>
      </c>
      <c r="AU44">
        <v>1</v>
      </c>
      <c r="AV44">
        <v>0</v>
      </c>
      <c r="AW44">
        <v>0</v>
      </c>
      <c r="AX44">
        <v>0</v>
      </c>
      <c r="AY44">
        <v>1</v>
      </c>
      <c r="AZ44">
        <v>0</v>
      </c>
      <c r="BA44"/>
      <c r="BB44" t="s">
        <v>87</v>
      </c>
      <c r="BC44"/>
      <c r="BD44"/>
      <c r="BE44"/>
      <c r="BF44"/>
      <c r="BG44"/>
      <c r="BH44"/>
      <c r="BI44"/>
      <c r="BJ44"/>
      <c r="BK44" t="s">
        <v>583</v>
      </c>
      <c r="BL44"/>
      <c r="BM44">
        <v>474323101</v>
      </c>
      <c r="BN44" t="s">
        <v>584</v>
      </c>
      <c r="BO44" s="71">
        <v>45170.484270833331</v>
      </c>
      <c r="BP44"/>
      <c r="BQ44"/>
      <c r="BR44" t="s">
        <v>90</v>
      </c>
      <c r="BS44" t="s">
        <v>91</v>
      </c>
      <c r="BT44" t="s">
        <v>92</v>
      </c>
      <c r="BU44"/>
      <c r="BV44">
        <v>131</v>
      </c>
    </row>
    <row r="45" spans="1:74" ht="14.5" x14ac:dyDescent="0.35">
      <c r="A45" s="71">
        <v>45159.676898969898</v>
      </c>
      <c r="B45" s="71">
        <v>45159.684081018517</v>
      </c>
      <c r="C45" s="71">
        <v>45159</v>
      </c>
      <c r="D45" t="s">
        <v>81</v>
      </c>
      <c r="E45" t="s">
        <v>127</v>
      </c>
      <c r="F45" t="s">
        <v>128</v>
      </c>
      <c r="G45" t="s">
        <v>81</v>
      </c>
      <c r="H45" t="s">
        <v>85</v>
      </c>
      <c r="I45">
        <v>0</v>
      </c>
      <c r="J45">
        <v>0</v>
      </c>
      <c r="K45">
        <v>0</v>
      </c>
      <c r="L45">
        <v>0</v>
      </c>
      <c r="M45">
        <v>1</v>
      </c>
      <c r="N45">
        <v>0</v>
      </c>
      <c r="O45"/>
      <c r="P45" t="s">
        <v>86</v>
      </c>
      <c r="Q45"/>
      <c r="R45" t="s">
        <v>81</v>
      </c>
      <c r="S45" t="s">
        <v>146</v>
      </c>
      <c r="T45">
        <v>0</v>
      </c>
      <c r="U45">
        <v>0</v>
      </c>
      <c r="V45">
        <v>1</v>
      </c>
      <c r="W45">
        <v>1</v>
      </c>
      <c r="X45">
        <v>0</v>
      </c>
      <c r="Y45"/>
      <c r="Z45" t="s">
        <v>86</v>
      </c>
      <c r="AA45"/>
      <c r="AB45" t="s">
        <v>81</v>
      </c>
      <c r="AC45" t="s">
        <v>461</v>
      </c>
      <c r="AD45" t="s">
        <v>124</v>
      </c>
      <c r="AE45">
        <v>1</v>
      </c>
      <c r="AF45">
        <v>0</v>
      </c>
      <c r="AG45">
        <v>0</v>
      </c>
      <c r="AH45">
        <v>1</v>
      </c>
      <c r="AI45" t="s">
        <v>462</v>
      </c>
      <c r="AJ45" t="s">
        <v>81</v>
      </c>
      <c r="AK45" t="s">
        <v>88</v>
      </c>
      <c r="AL45"/>
      <c r="AM45"/>
      <c r="AN45"/>
      <c r="AO45"/>
      <c r="AP45"/>
      <c r="AQ45"/>
      <c r="AR45"/>
      <c r="AS45" t="s">
        <v>81</v>
      </c>
      <c r="AT45" t="s">
        <v>463</v>
      </c>
      <c r="AU45">
        <v>0</v>
      </c>
      <c r="AV45">
        <v>0</v>
      </c>
      <c r="AW45">
        <v>1</v>
      </c>
      <c r="AX45">
        <v>1</v>
      </c>
      <c r="AY45">
        <v>0</v>
      </c>
      <c r="AZ45">
        <v>0</v>
      </c>
      <c r="BA45"/>
      <c r="BB45" t="s">
        <v>81</v>
      </c>
      <c r="BC45" t="s">
        <v>132</v>
      </c>
      <c r="BD45">
        <v>0</v>
      </c>
      <c r="BE45">
        <v>0</v>
      </c>
      <c r="BF45">
        <v>0</v>
      </c>
      <c r="BG45">
        <v>0</v>
      </c>
      <c r="BH45">
        <v>1</v>
      </c>
      <c r="BI45">
        <v>0</v>
      </c>
      <c r="BJ45"/>
      <c r="BK45" t="s">
        <v>464</v>
      </c>
      <c r="BL45"/>
      <c r="BM45">
        <v>469417718</v>
      </c>
      <c r="BN45" t="s">
        <v>465</v>
      </c>
      <c r="BO45" s="71">
        <v>45159.569814814808</v>
      </c>
      <c r="BP45"/>
      <c r="BQ45"/>
      <c r="BR45" t="s">
        <v>90</v>
      </c>
      <c r="BS45" t="s">
        <v>91</v>
      </c>
      <c r="BT45" t="s">
        <v>92</v>
      </c>
      <c r="BU45"/>
      <c r="BV45">
        <v>76</v>
      </c>
    </row>
    <row r="46" spans="1:74" ht="14.5" x14ac:dyDescent="0.35">
      <c r="A46" s="71">
        <v>45160.696115162027</v>
      </c>
      <c r="B46" s="71">
        <v>45160.705776990741</v>
      </c>
      <c r="C46" s="71">
        <v>45160</v>
      </c>
      <c r="D46" t="s">
        <v>81</v>
      </c>
      <c r="E46" t="s">
        <v>127</v>
      </c>
      <c r="F46" t="s">
        <v>128</v>
      </c>
      <c r="G46" t="s">
        <v>81</v>
      </c>
      <c r="H46" t="s">
        <v>491</v>
      </c>
      <c r="I46">
        <v>0</v>
      </c>
      <c r="J46">
        <v>0</v>
      </c>
      <c r="K46">
        <v>0</v>
      </c>
      <c r="L46">
        <v>0</v>
      </c>
      <c r="M46">
        <v>1</v>
      </c>
      <c r="N46">
        <v>1</v>
      </c>
      <c r="O46" t="s">
        <v>492</v>
      </c>
      <c r="P46" t="s">
        <v>86</v>
      </c>
      <c r="Q46"/>
      <c r="R46" t="s">
        <v>87</v>
      </c>
      <c r="S46"/>
      <c r="T46"/>
      <c r="U46"/>
      <c r="V46"/>
      <c r="W46"/>
      <c r="X46"/>
      <c r="Y46"/>
      <c r="Z46"/>
      <c r="AA46"/>
      <c r="AB46" t="s">
        <v>87</v>
      </c>
      <c r="AC46"/>
      <c r="AD46"/>
      <c r="AE46"/>
      <c r="AF46"/>
      <c r="AG46"/>
      <c r="AH46"/>
      <c r="AI46"/>
      <c r="AJ46" t="s">
        <v>81</v>
      </c>
      <c r="AK46" t="s">
        <v>88</v>
      </c>
      <c r="AL46"/>
      <c r="AM46"/>
      <c r="AN46"/>
      <c r="AO46"/>
      <c r="AP46"/>
      <c r="AQ46"/>
      <c r="AR46"/>
      <c r="AS46" t="s">
        <v>81</v>
      </c>
      <c r="AT46" t="s">
        <v>89</v>
      </c>
      <c r="AU46">
        <v>1</v>
      </c>
      <c r="AV46">
        <v>0</v>
      </c>
      <c r="AW46">
        <v>1</v>
      </c>
      <c r="AX46">
        <v>0</v>
      </c>
      <c r="AY46">
        <v>0</v>
      </c>
      <c r="AZ46">
        <v>0</v>
      </c>
      <c r="BA46"/>
      <c r="BB46" t="s">
        <v>81</v>
      </c>
      <c r="BC46" t="s">
        <v>493</v>
      </c>
      <c r="BD46">
        <v>0</v>
      </c>
      <c r="BE46">
        <v>1</v>
      </c>
      <c r="BF46">
        <v>0</v>
      </c>
      <c r="BG46">
        <v>0</v>
      </c>
      <c r="BH46">
        <v>0</v>
      </c>
      <c r="BI46">
        <v>1</v>
      </c>
      <c r="BJ46" t="s">
        <v>494</v>
      </c>
      <c r="BK46" t="s">
        <v>495</v>
      </c>
      <c r="BL46"/>
      <c r="BM46">
        <v>470005811</v>
      </c>
      <c r="BN46" t="s">
        <v>496</v>
      </c>
      <c r="BO46" s="71">
        <v>45160.606157407397</v>
      </c>
      <c r="BP46"/>
      <c r="BQ46"/>
      <c r="BR46" t="s">
        <v>90</v>
      </c>
      <c r="BS46" t="s">
        <v>91</v>
      </c>
      <c r="BT46" t="s">
        <v>92</v>
      </c>
      <c r="BU46"/>
      <c r="BV46">
        <v>83</v>
      </c>
    </row>
    <row r="47" spans="1:74" ht="14.5" x14ac:dyDescent="0.35">
      <c r="A47" s="71">
        <v>45166.693397974537</v>
      </c>
      <c r="B47" s="71">
        <v>45166.694065150463</v>
      </c>
      <c r="C47" s="71">
        <v>45166</v>
      </c>
      <c r="D47" t="s">
        <v>81</v>
      </c>
      <c r="E47" t="s">
        <v>127</v>
      </c>
      <c r="F47" t="s">
        <v>128</v>
      </c>
      <c r="G47" t="s">
        <v>87</v>
      </c>
      <c r="H47"/>
      <c r="I47"/>
      <c r="J47"/>
      <c r="K47"/>
      <c r="L47"/>
      <c r="M47"/>
      <c r="N47"/>
      <c r="O47"/>
      <c r="P47"/>
      <c r="Q47"/>
      <c r="R47" t="s">
        <v>87</v>
      </c>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v>472467479</v>
      </c>
      <c r="BN47" t="s">
        <v>539</v>
      </c>
      <c r="BO47" s="71">
        <v>45166.573055555556</v>
      </c>
      <c r="BP47"/>
      <c r="BQ47"/>
      <c r="BR47" t="s">
        <v>90</v>
      </c>
      <c r="BS47" t="s">
        <v>91</v>
      </c>
      <c r="BT47" t="s">
        <v>92</v>
      </c>
      <c r="BU47"/>
      <c r="BV47">
        <v>104</v>
      </c>
    </row>
    <row r="48" spans="1:74" ht="14.5" x14ac:dyDescent="0.35">
      <c r="A48" s="71">
        <v>45167.696196805548</v>
      </c>
      <c r="B48" s="71">
        <v>45167.702636041657</v>
      </c>
      <c r="C48" s="71">
        <v>45167</v>
      </c>
      <c r="D48" t="s">
        <v>81</v>
      </c>
      <c r="E48" t="s">
        <v>127</v>
      </c>
      <c r="F48" t="s">
        <v>128</v>
      </c>
      <c r="G48" t="s">
        <v>81</v>
      </c>
      <c r="H48" t="s">
        <v>105</v>
      </c>
      <c r="I48">
        <v>0</v>
      </c>
      <c r="J48">
        <v>0</v>
      </c>
      <c r="K48">
        <v>1</v>
      </c>
      <c r="L48">
        <v>0</v>
      </c>
      <c r="M48">
        <v>1</v>
      </c>
      <c r="N48">
        <v>0</v>
      </c>
      <c r="O48"/>
      <c r="P48" t="s">
        <v>86</v>
      </c>
      <c r="Q48"/>
      <c r="R48" t="s">
        <v>87</v>
      </c>
      <c r="S48"/>
      <c r="T48"/>
      <c r="U48"/>
      <c r="V48"/>
      <c r="W48"/>
      <c r="X48"/>
      <c r="Y48"/>
      <c r="Z48"/>
      <c r="AA48"/>
      <c r="AB48" t="s">
        <v>87</v>
      </c>
      <c r="AC48"/>
      <c r="AD48"/>
      <c r="AE48"/>
      <c r="AF48"/>
      <c r="AG48"/>
      <c r="AH48"/>
      <c r="AI48"/>
      <c r="AJ48" t="s">
        <v>81</v>
      </c>
      <c r="AK48" t="s">
        <v>88</v>
      </c>
      <c r="AL48"/>
      <c r="AM48"/>
      <c r="AN48"/>
      <c r="AO48"/>
      <c r="AP48"/>
      <c r="AQ48"/>
      <c r="AR48"/>
      <c r="AS48" t="s">
        <v>81</v>
      </c>
      <c r="AT48" t="s">
        <v>560</v>
      </c>
      <c r="AU48">
        <v>1</v>
      </c>
      <c r="AV48">
        <v>0</v>
      </c>
      <c r="AW48">
        <v>1</v>
      </c>
      <c r="AX48">
        <v>0</v>
      </c>
      <c r="AY48">
        <v>1</v>
      </c>
      <c r="AZ48">
        <v>0</v>
      </c>
      <c r="BA48"/>
      <c r="BB48" t="s">
        <v>87</v>
      </c>
      <c r="BC48"/>
      <c r="BD48"/>
      <c r="BE48"/>
      <c r="BF48"/>
      <c r="BG48"/>
      <c r="BH48"/>
      <c r="BI48"/>
      <c r="BJ48"/>
      <c r="BK48" t="s">
        <v>561</v>
      </c>
      <c r="BL48"/>
      <c r="BM48">
        <v>472958955</v>
      </c>
      <c r="BN48" t="s">
        <v>562</v>
      </c>
      <c r="BO48" s="71">
        <v>45167.585370370369</v>
      </c>
      <c r="BP48"/>
      <c r="BQ48"/>
      <c r="BR48" t="s">
        <v>90</v>
      </c>
      <c r="BS48" t="s">
        <v>91</v>
      </c>
      <c r="BT48" t="s">
        <v>92</v>
      </c>
      <c r="BU48"/>
      <c r="BV48">
        <v>117</v>
      </c>
    </row>
    <row r="49" spans="1:74" ht="14.5" x14ac:dyDescent="0.35">
      <c r="A49" s="71">
        <v>45160.67487440972</v>
      </c>
      <c r="B49" s="71">
        <v>45160.683487222217</v>
      </c>
      <c r="C49" s="71">
        <v>45160</v>
      </c>
      <c r="D49" t="s">
        <v>81</v>
      </c>
      <c r="E49" t="s">
        <v>93</v>
      </c>
      <c r="F49" t="s">
        <v>94</v>
      </c>
      <c r="G49" t="s">
        <v>81</v>
      </c>
      <c r="H49" t="s">
        <v>484</v>
      </c>
      <c r="I49">
        <v>0</v>
      </c>
      <c r="J49">
        <v>0</v>
      </c>
      <c r="K49">
        <v>1</v>
      </c>
      <c r="L49">
        <v>0</v>
      </c>
      <c r="M49">
        <v>1</v>
      </c>
      <c r="N49">
        <v>1</v>
      </c>
      <c r="O49" t="s">
        <v>485</v>
      </c>
      <c r="P49" t="s">
        <v>86</v>
      </c>
      <c r="Q49"/>
      <c r="R49" t="s">
        <v>87</v>
      </c>
      <c r="S49"/>
      <c r="T49"/>
      <c r="U49"/>
      <c r="V49"/>
      <c r="W49"/>
      <c r="X49"/>
      <c r="Y49"/>
      <c r="Z49"/>
      <c r="AA49"/>
      <c r="AB49" t="s">
        <v>81</v>
      </c>
      <c r="AC49" t="s">
        <v>486</v>
      </c>
      <c r="AD49" t="s">
        <v>424</v>
      </c>
      <c r="AE49">
        <v>0</v>
      </c>
      <c r="AF49">
        <v>0</v>
      </c>
      <c r="AG49">
        <v>1</v>
      </c>
      <c r="AH49">
        <v>1</v>
      </c>
      <c r="AI49" t="s">
        <v>487</v>
      </c>
      <c r="AJ49" t="s">
        <v>81</v>
      </c>
      <c r="AK49" t="s">
        <v>280</v>
      </c>
      <c r="AL49"/>
      <c r="AM49"/>
      <c r="AN49"/>
      <c r="AO49"/>
      <c r="AP49"/>
      <c r="AQ49"/>
      <c r="AR49"/>
      <c r="AS49" t="s">
        <v>81</v>
      </c>
      <c r="AT49" t="s">
        <v>488</v>
      </c>
      <c r="AU49">
        <v>1</v>
      </c>
      <c r="AV49">
        <v>1</v>
      </c>
      <c r="AW49">
        <v>0</v>
      </c>
      <c r="AX49">
        <v>0</v>
      </c>
      <c r="AY49">
        <v>0</v>
      </c>
      <c r="AZ49">
        <v>0</v>
      </c>
      <c r="BA49"/>
      <c r="BB49" t="s">
        <v>87</v>
      </c>
      <c r="BC49"/>
      <c r="BD49"/>
      <c r="BE49"/>
      <c r="BF49"/>
      <c r="BG49"/>
      <c r="BH49"/>
      <c r="BI49"/>
      <c r="BJ49"/>
      <c r="BK49" t="s">
        <v>489</v>
      </c>
      <c r="BL49"/>
      <c r="BM49">
        <v>470005806</v>
      </c>
      <c r="BN49" t="s">
        <v>490</v>
      </c>
      <c r="BO49" s="71">
        <v>45160.606157407397</v>
      </c>
      <c r="BP49"/>
      <c r="BQ49"/>
      <c r="BR49" t="s">
        <v>90</v>
      </c>
      <c r="BS49" t="s">
        <v>91</v>
      </c>
      <c r="BT49" t="s">
        <v>92</v>
      </c>
      <c r="BU49"/>
      <c r="BV49">
        <v>82</v>
      </c>
    </row>
    <row r="50" spans="1:74" ht="14.5" x14ac:dyDescent="0.35">
      <c r="A50" s="71">
        <v>45161.700012291672</v>
      </c>
      <c r="B50" s="71">
        <v>45161.700880405093</v>
      </c>
      <c r="C50" s="71">
        <v>45161</v>
      </c>
      <c r="D50" t="s">
        <v>81</v>
      </c>
      <c r="E50" t="s">
        <v>93</v>
      </c>
      <c r="F50" t="s">
        <v>94</v>
      </c>
      <c r="G50" t="s">
        <v>87</v>
      </c>
      <c r="H50"/>
      <c r="I50"/>
      <c r="J50"/>
      <c r="K50"/>
      <c r="L50"/>
      <c r="M50"/>
      <c r="N50"/>
      <c r="O50"/>
      <c r="P50"/>
      <c r="Q50"/>
      <c r="R50" t="s">
        <v>87</v>
      </c>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v>470539122</v>
      </c>
      <c r="BN50" t="s">
        <v>497</v>
      </c>
      <c r="BO50" s="71">
        <v>45161.606296296297</v>
      </c>
      <c r="BP50"/>
      <c r="BQ50"/>
      <c r="BR50" t="s">
        <v>90</v>
      </c>
      <c r="BS50" t="s">
        <v>91</v>
      </c>
      <c r="BT50" t="s">
        <v>92</v>
      </c>
      <c r="BU50"/>
      <c r="BV50">
        <v>84</v>
      </c>
    </row>
    <row r="51" spans="1:74" ht="14.5" x14ac:dyDescent="0.35">
      <c r="A51" s="71">
        <v>45159.696356828703</v>
      </c>
      <c r="B51" s="71">
        <v>45159.702655960653</v>
      </c>
      <c r="C51" s="71">
        <v>45159</v>
      </c>
      <c r="D51" t="s">
        <v>81</v>
      </c>
      <c r="E51" t="s">
        <v>93</v>
      </c>
      <c r="F51" t="s">
        <v>94</v>
      </c>
      <c r="G51" t="s">
        <v>81</v>
      </c>
      <c r="H51" t="s">
        <v>129</v>
      </c>
      <c r="I51">
        <v>0</v>
      </c>
      <c r="J51">
        <v>0</v>
      </c>
      <c r="K51">
        <v>1</v>
      </c>
      <c r="L51">
        <v>0</v>
      </c>
      <c r="M51">
        <v>1</v>
      </c>
      <c r="N51">
        <v>1</v>
      </c>
      <c r="O51" t="s">
        <v>469</v>
      </c>
      <c r="P51" t="s">
        <v>86</v>
      </c>
      <c r="Q51"/>
      <c r="R51" t="s">
        <v>87</v>
      </c>
      <c r="S51"/>
      <c r="T51"/>
      <c r="U51"/>
      <c r="V51"/>
      <c r="W51"/>
      <c r="X51"/>
      <c r="Y51"/>
      <c r="Z51"/>
      <c r="AA51"/>
      <c r="AB51" t="s">
        <v>81</v>
      </c>
      <c r="AC51" t="s">
        <v>470</v>
      </c>
      <c r="AD51" t="s">
        <v>471</v>
      </c>
      <c r="AE51">
        <v>1</v>
      </c>
      <c r="AF51">
        <v>1</v>
      </c>
      <c r="AG51">
        <v>0</v>
      </c>
      <c r="AH51">
        <v>1</v>
      </c>
      <c r="AI51" t="s">
        <v>472</v>
      </c>
      <c r="AJ51" t="s">
        <v>81</v>
      </c>
      <c r="AK51" t="s">
        <v>88</v>
      </c>
      <c r="AL51"/>
      <c r="AM51"/>
      <c r="AN51"/>
      <c r="AO51"/>
      <c r="AP51"/>
      <c r="AQ51"/>
      <c r="AR51"/>
      <c r="AS51" t="s">
        <v>81</v>
      </c>
      <c r="AT51" t="s">
        <v>473</v>
      </c>
      <c r="AU51">
        <v>1</v>
      </c>
      <c r="AV51">
        <v>1</v>
      </c>
      <c r="AW51">
        <v>0</v>
      </c>
      <c r="AX51">
        <v>0</v>
      </c>
      <c r="AY51">
        <v>0</v>
      </c>
      <c r="AZ51">
        <v>0</v>
      </c>
      <c r="BA51"/>
      <c r="BB51" t="s">
        <v>87</v>
      </c>
      <c r="BC51"/>
      <c r="BD51"/>
      <c r="BE51"/>
      <c r="BF51"/>
      <c r="BG51"/>
      <c r="BH51"/>
      <c r="BI51"/>
      <c r="BJ51"/>
      <c r="BK51" t="s">
        <v>474</v>
      </c>
      <c r="BL51"/>
      <c r="BM51">
        <v>469425822</v>
      </c>
      <c r="BN51" t="s">
        <v>475</v>
      </c>
      <c r="BO51" s="71">
        <v>45159.57775462963</v>
      </c>
      <c r="BP51"/>
      <c r="BQ51"/>
      <c r="BR51" t="s">
        <v>90</v>
      </c>
      <c r="BS51" t="s">
        <v>91</v>
      </c>
      <c r="BT51" t="s">
        <v>92</v>
      </c>
      <c r="BU51"/>
      <c r="BV51">
        <v>80</v>
      </c>
    </row>
    <row r="52" spans="1:74" ht="14.5" x14ac:dyDescent="0.35">
      <c r="A52" s="71">
        <v>45161.702146793978</v>
      </c>
      <c r="B52" s="71">
        <v>45161.708483530092</v>
      </c>
      <c r="C52" s="71">
        <v>45161</v>
      </c>
      <c r="D52" t="s">
        <v>81</v>
      </c>
      <c r="E52" t="s">
        <v>93</v>
      </c>
      <c r="F52" t="s">
        <v>94</v>
      </c>
      <c r="G52" t="s">
        <v>81</v>
      </c>
      <c r="H52" t="s">
        <v>498</v>
      </c>
      <c r="I52">
        <v>1</v>
      </c>
      <c r="J52">
        <v>0</v>
      </c>
      <c r="K52">
        <v>1</v>
      </c>
      <c r="L52">
        <v>0</v>
      </c>
      <c r="M52">
        <v>1</v>
      </c>
      <c r="N52">
        <v>0</v>
      </c>
      <c r="O52"/>
      <c r="P52" t="s">
        <v>86</v>
      </c>
      <c r="Q52"/>
      <c r="R52" t="s">
        <v>87</v>
      </c>
      <c r="S52"/>
      <c r="T52"/>
      <c r="U52"/>
      <c r="V52"/>
      <c r="W52"/>
      <c r="X52"/>
      <c r="Y52"/>
      <c r="Z52"/>
      <c r="AA52"/>
      <c r="AB52" t="s">
        <v>81</v>
      </c>
      <c r="AC52" t="s">
        <v>499</v>
      </c>
      <c r="AD52" t="s">
        <v>292</v>
      </c>
      <c r="AE52">
        <v>1</v>
      </c>
      <c r="AF52">
        <v>0</v>
      </c>
      <c r="AG52">
        <v>0</v>
      </c>
      <c r="AH52">
        <v>0</v>
      </c>
      <c r="AI52"/>
      <c r="AJ52" t="s">
        <v>81</v>
      </c>
      <c r="AK52" t="s">
        <v>88</v>
      </c>
      <c r="AL52"/>
      <c r="AM52"/>
      <c r="AN52"/>
      <c r="AO52"/>
      <c r="AP52"/>
      <c r="AQ52"/>
      <c r="AR52"/>
      <c r="AS52" t="s">
        <v>81</v>
      </c>
      <c r="AT52" t="s">
        <v>500</v>
      </c>
      <c r="AU52">
        <v>1</v>
      </c>
      <c r="AV52">
        <v>0</v>
      </c>
      <c r="AW52">
        <v>0</v>
      </c>
      <c r="AX52">
        <v>0</v>
      </c>
      <c r="AY52">
        <v>1</v>
      </c>
      <c r="AZ52">
        <v>0</v>
      </c>
      <c r="BA52"/>
      <c r="BB52" t="s">
        <v>87</v>
      </c>
      <c r="BC52"/>
      <c r="BD52"/>
      <c r="BE52"/>
      <c r="BF52"/>
      <c r="BG52"/>
      <c r="BH52"/>
      <c r="BI52"/>
      <c r="BJ52"/>
      <c r="BK52" t="s">
        <v>501</v>
      </c>
      <c r="BL52"/>
      <c r="BM52">
        <v>470539128</v>
      </c>
      <c r="BN52" t="s">
        <v>502</v>
      </c>
      <c r="BO52" s="71">
        <v>45161.606296296297</v>
      </c>
      <c r="BP52"/>
      <c r="BQ52"/>
      <c r="BR52" t="s">
        <v>90</v>
      </c>
      <c r="BS52" t="s">
        <v>91</v>
      </c>
      <c r="BT52" t="s">
        <v>92</v>
      </c>
      <c r="BU52"/>
      <c r="BV52">
        <v>85</v>
      </c>
    </row>
    <row r="53" spans="1:74" ht="14.5" x14ac:dyDescent="0.35">
      <c r="A53" s="71">
        <v>45161.713842013887</v>
      </c>
      <c r="B53" s="71">
        <v>45161.714494270833</v>
      </c>
      <c r="C53" s="71">
        <v>45161</v>
      </c>
      <c r="D53" t="s">
        <v>81</v>
      </c>
      <c r="E53" t="s">
        <v>93</v>
      </c>
      <c r="F53" t="s">
        <v>94</v>
      </c>
      <c r="G53" t="s">
        <v>87</v>
      </c>
      <c r="H53"/>
      <c r="I53"/>
      <c r="J53"/>
      <c r="K53"/>
      <c r="L53"/>
      <c r="M53"/>
      <c r="N53"/>
      <c r="O53"/>
      <c r="P53"/>
      <c r="Q53"/>
      <c r="R53" t="s">
        <v>87</v>
      </c>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v>470539135</v>
      </c>
      <c r="BN53" t="s">
        <v>503</v>
      </c>
      <c r="BO53" s="71">
        <v>45161.606307870366</v>
      </c>
      <c r="BP53"/>
      <c r="BQ53"/>
      <c r="BR53" t="s">
        <v>90</v>
      </c>
      <c r="BS53" t="s">
        <v>91</v>
      </c>
      <c r="BT53" t="s">
        <v>92</v>
      </c>
      <c r="BU53"/>
      <c r="BV53">
        <v>86</v>
      </c>
    </row>
    <row r="54" spans="1:74" ht="14.5" x14ac:dyDescent="0.35">
      <c r="A54" s="71">
        <v>45166.43547394676</v>
      </c>
      <c r="B54" s="71">
        <v>45166.443047928238</v>
      </c>
      <c r="C54" s="71">
        <v>45166</v>
      </c>
      <c r="D54" t="s">
        <v>81</v>
      </c>
      <c r="E54" t="s">
        <v>139</v>
      </c>
      <c r="F54" t="s">
        <v>140</v>
      </c>
      <c r="G54" t="s">
        <v>81</v>
      </c>
      <c r="H54" t="s">
        <v>144</v>
      </c>
      <c r="I54">
        <v>0</v>
      </c>
      <c r="J54">
        <v>1</v>
      </c>
      <c r="K54">
        <v>1</v>
      </c>
      <c r="L54">
        <v>0</v>
      </c>
      <c r="M54">
        <v>0</v>
      </c>
      <c r="N54">
        <v>0</v>
      </c>
      <c r="O54"/>
      <c r="P54" t="s">
        <v>86</v>
      </c>
      <c r="Q54"/>
      <c r="R54" t="s">
        <v>87</v>
      </c>
      <c r="S54"/>
      <c r="T54"/>
      <c r="U54"/>
      <c r="V54"/>
      <c r="W54"/>
      <c r="X54"/>
      <c r="Y54"/>
      <c r="Z54"/>
      <c r="AA54"/>
      <c r="AB54" t="s">
        <v>87</v>
      </c>
      <c r="AC54"/>
      <c r="AD54"/>
      <c r="AE54"/>
      <c r="AF54"/>
      <c r="AG54"/>
      <c r="AH54"/>
      <c r="AI54"/>
      <c r="AJ54" t="s">
        <v>81</v>
      </c>
      <c r="AK54" t="s">
        <v>96</v>
      </c>
      <c r="AL54"/>
      <c r="AM54"/>
      <c r="AN54"/>
      <c r="AO54"/>
      <c r="AP54"/>
      <c r="AQ54"/>
      <c r="AR54"/>
      <c r="AS54" t="s">
        <v>81</v>
      </c>
      <c r="AT54" t="s">
        <v>103</v>
      </c>
      <c r="AU54">
        <v>1</v>
      </c>
      <c r="AV54">
        <v>0</v>
      </c>
      <c r="AW54">
        <v>1</v>
      </c>
      <c r="AX54">
        <v>1</v>
      </c>
      <c r="AY54">
        <v>0</v>
      </c>
      <c r="AZ54">
        <v>0</v>
      </c>
      <c r="BA54"/>
      <c r="BB54" t="s">
        <v>87</v>
      </c>
      <c r="BC54"/>
      <c r="BD54"/>
      <c r="BE54"/>
      <c r="BF54"/>
      <c r="BG54"/>
      <c r="BH54"/>
      <c r="BI54"/>
      <c r="BJ54"/>
      <c r="BK54" t="s">
        <v>507</v>
      </c>
      <c r="BL54"/>
      <c r="BM54">
        <v>472267299</v>
      </c>
      <c r="BN54" t="s">
        <v>508</v>
      </c>
      <c r="BO54" s="71">
        <v>45166.319965277777</v>
      </c>
      <c r="BP54"/>
      <c r="BQ54"/>
      <c r="BR54" t="s">
        <v>90</v>
      </c>
      <c r="BS54" t="s">
        <v>91</v>
      </c>
      <c r="BT54" t="s">
        <v>92</v>
      </c>
      <c r="BU54"/>
      <c r="BV54">
        <v>89</v>
      </c>
    </row>
    <row r="55" spans="1:74" ht="14.5" x14ac:dyDescent="0.35">
      <c r="A55" s="71">
        <v>45166.443048287038</v>
      </c>
      <c r="B55" s="71">
        <v>45166.463589583327</v>
      </c>
      <c r="C55" s="71">
        <v>45166</v>
      </c>
      <c r="D55" t="s">
        <v>81</v>
      </c>
      <c r="E55" t="s">
        <v>139</v>
      </c>
      <c r="F55" t="s">
        <v>140</v>
      </c>
      <c r="G55" t="s">
        <v>81</v>
      </c>
      <c r="H55" t="s">
        <v>422</v>
      </c>
      <c r="I55">
        <v>0</v>
      </c>
      <c r="J55">
        <v>1</v>
      </c>
      <c r="K55">
        <v>1</v>
      </c>
      <c r="L55">
        <v>0</v>
      </c>
      <c r="M55">
        <v>1</v>
      </c>
      <c r="N55">
        <v>0</v>
      </c>
      <c r="O55"/>
      <c r="P55" t="s">
        <v>86</v>
      </c>
      <c r="Q55"/>
      <c r="R55" t="s">
        <v>87</v>
      </c>
      <c r="S55"/>
      <c r="T55"/>
      <c r="U55"/>
      <c r="V55"/>
      <c r="W55"/>
      <c r="X55"/>
      <c r="Y55"/>
      <c r="Z55"/>
      <c r="AA55"/>
      <c r="AB55" t="s">
        <v>87</v>
      </c>
      <c r="AC55"/>
      <c r="AD55"/>
      <c r="AE55"/>
      <c r="AF55"/>
      <c r="AG55"/>
      <c r="AH55"/>
      <c r="AI55"/>
      <c r="AJ55" t="s">
        <v>81</v>
      </c>
      <c r="AK55" t="s">
        <v>88</v>
      </c>
      <c r="AL55"/>
      <c r="AM55"/>
      <c r="AN55"/>
      <c r="AO55"/>
      <c r="AP55"/>
      <c r="AQ55"/>
      <c r="AR55"/>
      <c r="AS55" t="s">
        <v>81</v>
      </c>
      <c r="AT55" t="s">
        <v>89</v>
      </c>
      <c r="AU55">
        <v>1</v>
      </c>
      <c r="AV55">
        <v>0</v>
      </c>
      <c r="AW55">
        <v>1</v>
      </c>
      <c r="AX55">
        <v>0</v>
      </c>
      <c r="AY55">
        <v>0</v>
      </c>
      <c r="AZ55">
        <v>0</v>
      </c>
      <c r="BA55"/>
      <c r="BB55" t="s">
        <v>87</v>
      </c>
      <c r="BC55"/>
      <c r="BD55"/>
      <c r="BE55"/>
      <c r="BF55"/>
      <c r="BG55"/>
      <c r="BH55"/>
      <c r="BI55"/>
      <c r="BJ55"/>
      <c r="BK55" t="s">
        <v>509</v>
      </c>
      <c r="BL55"/>
      <c r="BM55">
        <v>472280748</v>
      </c>
      <c r="BN55" t="s">
        <v>510</v>
      </c>
      <c r="BO55" s="71">
        <v>45166.338553240741</v>
      </c>
      <c r="BP55"/>
      <c r="BQ55"/>
      <c r="BR55" t="s">
        <v>90</v>
      </c>
      <c r="BS55" t="s">
        <v>91</v>
      </c>
      <c r="BT55" t="s">
        <v>92</v>
      </c>
      <c r="BU55"/>
      <c r="BV55">
        <v>90</v>
      </c>
    </row>
    <row r="56" spans="1:74" ht="14.5" x14ac:dyDescent="0.35">
      <c r="A56" s="71">
        <v>45168.686247789352</v>
      </c>
      <c r="B56" s="71">
        <v>45168.690975613426</v>
      </c>
      <c r="C56" s="71">
        <v>45168</v>
      </c>
      <c r="D56" t="s">
        <v>81</v>
      </c>
      <c r="E56" t="s">
        <v>139</v>
      </c>
      <c r="F56" t="s">
        <v>140</v>
      </c>
      <c r="G56" t="s">
        <v>81</v>
      </c>
      <c r="H56" t="s">
        <v>105</v>
      </c>
      <c r="I56">
        <v>0</v>
      </c>
      <c r="J56">
        <v>0</v>
      </c>
      <c r="K56">
        <v>1</v>
      </c>
      <c r="L56">
        <v>0</v>
      </c>
      <c r="M56">
        <v>1</v>
      </c>
      <c r="N56">
        <v>0</v>
      </c>
      <c r="O56"/>
      <c r="P56" t="s">
        <v>86</v>
      </c>
      <c r="Q56"/>
      <c r="R56" t="s">
        <v>87</v>
      </c>
      <c r="S56"/>
      <c r="T56"/>
      <c r="U56"/>
      <c r="V56"/>
      <c r="W56"/>
      <c r="X56"/>
      <c r="Y56"/>
      <c r="Z56"/>
      <c r="AA56"/>
      <c r="AB56" t="s">
        <v>87</v>
      </c>
      <c r="AC56"/>
      <c r="AD56"/>
      <c r="AE56"/>
      <c r="AF56"/>
      <c r="AG56"/>
      <c r="AH56"/>
      <c r="AI56"/>
      <c r="AJ56" t="s">
        <v>81</v>
      </c>
      <c r="AK56" t="s">
        <v>88</v>
      </c>
      <c r="AL56"/>
      <c r="AM56"/>
      <c r="AN56"/>
      <c r="AO56"/>
      <c r="AP56"/>
      <c r="AQ56"/>
      <c r="AR56"/>
      <c r="AS56" t="s">
        <v>81</v>
      </c>
      <c r="AT56" t="s">
        <v>89</v>
      </c>
      <c r="AU56">
        <v>1</v>
      </c>
      <c r="AV56">
        <v>0</v>
      </c>
      <c r="AW56">
        <v>1</v>
      </c>
      <c r="AX56">
        <v>0</v>
      </c>
      <c r="AY56">
        <v>0</v>
      </c>
      <c r="AZ56">
        <v>0</v>
      </c>
      <c r="BA56"/>
      <c r="BB56" t="s">
        <v>87</v>
      </c>
      <c r="BC56"/>
      <c r="BD56"/>
      <c r="BE56"/>
      <c r="BF56"/>
      <c r="BG56"/>
      <c r="BH56"/>
      <c r="BI56"/>
      <c r="BJ56"/>
      <c r="BK56" t="s">
        <v>575</v>
      </c>
      <c r="BL56"/>
      <c r="BM56">
        <v>473428963</v>
      </c>
      <c r="BN56" t="s">
        <v>576</v>
      </c>
      <c r="BO56" s="71">
        <v>45168.588564814818</v>
      </c>
      <c r="BP56"/>
      <c r="BQ56"/>
      <c r="BR56" t="s">
        <v>90</v>
      </c>
      <c r="BS56" t="s">
        <v>91</v>
      </c>
      <c r="BT56" t="s">
        <v>92</v>
      </c>
      <c r="BU56"/>
      <c r="BV56">
        <v>125</v>
      </c>
    </row>
    <row r="57" spans="1:74" ht="14.5" x14ac:dyDescent="0.35">
      <c r="A57" s="71">
        <v>45169.428780995368</v>
      </c>
      <c r="B57" s="71">
        <v>45169.430787731479</v>
      </c>
      <c r="C57" s="71">
        <v>45169</v>
      </c>
      <c r="D57" t="s">
        <v>81</v>
      </c>
      <c r="E57" t="s">
        <v>139</v>
      </c>
      <c r="F57" t="s">
        <v>140</v>
      </c>
      <c r="G57" t="s">
        <v>87</v>
      </c>
      <c r="H57"/>
      <c r="I57"/>
      <c r="J57"/>
      <c r="K57"/>
      <c r="L57"/>
      <c r="M57"/>
      <c r="N57"/>
      <c r="O57"/>
      <c r="P57"/>
      <c r="Q57"/>
      <c r="R57" t="s">
        <v>87</v>
      </c>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v>473885018</v>
      </c>
      <c r="BN57" t="s">
        <v>579</v>
      </c>
      <c r="BO57" s="71">
        <v>45169.50068287037</v>
      </c>
      <c r="BP57"/>
      <c r="BQ57"/>
      <c r="BR57" t="s">
        <v>90</v>
      </c>
      <c r="BS57" t="s">
        <v>91</v>
      </c>
      <c r="BT57" t="s">
        <v>92</v>
      </c>
      <c r="BU57"/>
      <c r="BV57">
        <v>128</v>
      </c>
    </row>
    <row r="58" spans="1:74" ht="14.5" x14ac:dyDescent="0.35">
      <c r="A58" s="71">
        <v>45169.690360439818</v>
      </c>
      <c r="B58" s="71">
        <v>45169.69526886574</v>
      </c>
      <c r="C58" s="71">
        <v>45169</v>
      </c>
      <c r="D58" t="s">
        <v>81</v>
      </c>
      <c r="E58" t="s">
        <v>139</v>
      </c>
      <c r="F58" t="s">
        <v>140</v>
      </c>
      <c r="G58" t="s">
        <v>81</v>
      </c>
      <c r="H58" t="s">
        <v>137</v>
      </c>
      <c r="I58">
        <v>0</v>
      </c>
      <c r="J58">
        <v>0</v>
      </c>
      <c r="K58">
        <v>1</v>
      </c>
      <c r="L58">
        <v>0</v>
      </c>
      <c r="M58">
        <v>1</v>
      </c>
      <c r="N58">
        <v>0</v>
      </c>
      <c r="O58"/>
      <c r="P58" t="s">
        <v>86</v>
      </c>
      <c r="Q58"/>
      <c r="R58" t="s">
        <v>87</v>
      </c>
      <c r="S58"/>
      <c r="T58"/>
      <c r="U58"/>
      <c r="V58"/>
      <c r="W58"/>
      <c r="X58"/>
      <c r="Y58"/>
      <c r="Z58"/>
      <c r="AA58"/>
      <c r="AB58" t="s">
        <v>87</v>
      </c>
      <c r="AC58"/>
      <c r="AD58"/>
      <c r="AE58"/>
      <c r="AF58"/>
      <c r="AG58"/>
      <c r="AH58"/>
      <c r="AI58"/>
      <c r="AJ58" t="s">
        <v>81</v>
      </c>
      <c r="AK58" t="s">
        <v>96</v>
      </c>
      <c r="AL58"/>
      <c r="AM58"/>
      <c r="AN58"/>
      <c r="AO58"/>
      <c r="AP58"/>
      <c r="AQ58"/>
      <c r="AR58"/>
      <c r="AS58" t="s">
        <v>81</v>
      </c>
      <c r="AT58" t="s">
        <v>540</v>
      </c>
      <c r="AU58">
        <v>1</v>
      </c>
      <c r="AV58">
        <v>1</v>
      </c>
      <c r="AW58">
        <v>0</v>
      </c>
      <c r="AX58">
        <v>0</v>
      </c>
      <c r="AY58">
        <v>1</v>
      </c>
      <c r="AZ58">
        <v>0</v>
      </c>
      <c r="BA58"/>
      <c r="BB58" t="s">
        <v>87</v>
      </c>
      <c r="BC58"/>
      <c r="BD58"/>
      <c r="BE58"/>
      <c r="BF58"/>
      <c r="BG58"/>
      <c r="BH58"/>
      <c r="BI58"/>
      <c r="BJ58"/>
      <c r="BK58" t="s">
        <v>581</v>
      </c>
      <c r="BL58"/>
      <c r="BM58">
        <v>474323092</v>
      </c>
      <c r="BN58" t="s">
        <v>582</v>
      </c>
      <c r="BO58" s="71">
        <v>45170.484247685177</v>
      </c>
      <c r="BP58"/>
      <c r="BQ58"/>
      <c r="BR58" t="s">
        <v>90</v>
      </c>
      <c r="BS58" t="s">
        <v>91</v>
      </c>
      <c r="BT58" t="s">
        <v>92</v>
      </c>
      <c r="BU58"/>
      <c r="BV58">
        <v>130</v>
      </c>
    </row>
    <row r="59" spans="1:74" ht="14.5" x14ac:dyDescent="0.35">
      <c r="A59" s="71">
        <v>45159.637100729167</v>
      </c>
      <c r="B59" s="71">
        <v>45159.654879120368</v>
      </c>
      <c r="C59" s="71">
        <v>45159</v>
      </c>
      <c r="D59" t="s">
        <v>81</v>
      </c>
      <c r="E59" t="s">
        <v>107</v>
      </c>
      <c r="F59" t="s">
        <v>108</v>
      </c>
      <c r="G59" t="s">
        <v>81</v>
      </c>
      <c r="H59" t="s">
        <v>109</v>
      </c>
      <c r="I59">
        <v>0</v>
      </c>
      <c r="J59">
        <v>0</v>
      </c>
      <c r="K59">
        <v>0</v>
      </c>
      <c r="L59">
        <v>1</v>
      </c>
      <c r="M59">
        <v>1</v>
      </c>
      <c r="N59">
        <v>1</v>
      </c>
      <c r="O59" t="s">
        <v>452</v>
      </c>
      <c r="P59" t="s">
        <v>110</v>
      </c>
      <c r="Q59"/>
      <c r="R59" t="s">
        <v>87</v>
      </c>
      <c r="S59"/>
      <c r="T59"/>
      <c r="U59"/>
      <c r="V59"/>
      <c r="W59"/>
      <c r="X59"/>
      <c r="Y59"/>
      <c r="Z59"/>
      <c r="AA59"/>
      <c r="AB59" t="s">
        <v>81</v>
      </c>
      <c r="AC59" t="s">
        <v>453</v>
      </c>
      <c r="AD59" t="s">
        <v>292</v>
      </c>
      <c r="AE59">
        <v>1</v>
      </c>
      <c r="AF59">
        <v>0</v>
      </c>
      <c r="AG59">
        <v>0</v>
      </c>
      <c r="AH59">
        <v>0</v>
      </c>
      <c r="AI59"/>
      <c r="AJ59" t="s">
        <v>81</v>
      </c>
      <c r="AK59" t="s">
        <v>88</v>
      </c>
      <c r="AL59"/>
      <c r="AM59"/>
      <c r="AN59"/>
      <c r="AO59"/>
      <c r="AP59"/>
      <c r="AQ59"/>
      <c r="AR59"/>
      <c r="AS59" t="s">
        <v>81</v>
      </c>
      <c r="AT59" t="s">
        <v>454</v>
      </c>
      <c r="AU59">
        <v>0</v>
      </c>
      <c r="AV59">
        <v>1</v>
      </c>
      <c r="AW59">
        <v>1</v>
      </c>
      <c r="AX59">
        <v>0</v>
      </c>
      <c r="AY59">
        <v>0</v>
      </c>
      <c r="AZ59">
        <v>0</v>
      </c>
      <c r="BA59"/>
      <c r="BB59" t="s">
        <v>81</v>
      </c>
      <c r="BC59" t="s">
        <v>112</v>
      </c>
      <c r="BD59">
        <v>0</v>
      </c>
      <c r="BE59">
        <v>1</v>
      </c>
      <c r="BF59">
        <v>0</v>
      </c>
      <c r="BG59">
        <v>0</v>
      </c>
      <c r="BH59">
        <v>0</v>
      </c>
      <c r="BI59">
        <v>0</v>
      </c>
      <c r="BJ59"/>
      <c r="BK59" t="s">
        <v>455</v>
      </c>
      <c r="BL59"/>
      <c r="BM59">
        <v>469388071</v>
      </c>
      <c r="BN59" t="s">
        <v>456</v>
      </c>
      <c r="BO59" s="71">
        <v>45159.543437499997</v>
      </c>
      <c r="BP59"/>
      <c r="BQ59"/>
      <c r="BR59" t="s">
        <v>90</v>
      </c>
      <c r="BS59" t="s">
        <v>91</v>
      </c>
      <c r="BT59" t="s">
        <v>92</v>
      </c>
      <c r="BU59"/>
      <c r="BV59">
        <v>72</v>
      </c>
    </row>
    <row r="60" spans="1:74" ht="14.5" x14ac:dyDescent="0.35">
      <c r="A60" s="71">
        <v>45159.656245601851</v>
      </c>
      <c r="B60" s="71">
        <v>45159.66650929398</v>
      </c>
      <c r="C60" s="71">
        <v>45159</v>
      </c>
      <c r="D60" t="s">
        <v>81</v>
      </c>
      <c r="E60" t="s">
        <v>107</v>
      </c>
      <c r="F60" t="s">
        <v>108</v>
      </c>
      <c r="G60" t="s">
        <v>87</v>
      </c>
      <c r="H60"/>
      <c r="I60"/>
      <c r="J60"/>
      <c r="K60"/>
      <c r="L60"/>
      <c r="M60"/>
      <c r="N60"/>
      <c r="O60"/>
      <c r="P60"/>
      <c r="Q60"/>
      <c r="R60" t="s">
        <v>87</v>
      </c>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v>469388082</v>
      </c>
      <c r="BN60" t="s">
        <v>457</v>
      </c>
      <c r="BO60" s="71">
        <v>45159.543449074074</v>
      </c>
      <c r="BP60"/>
      <c r="BQ60"/>
      <c r="BR60" t="s">
        <v>90</v>
      </c>
      <c r="BS60" t="s">
        <v>91</v>
      </c>
      <c r="BT60" t="s">
        <v>92</v>
      </c>
      <c r="BU60"/>
      <c r="BV60">
        <v>73</v>
      </c>
    </row>
    <row r="61" spans="1:74" ht="14.5" x14ac:dyDescent="0.35">
      <c r="A61" s="71">
        <v>45159.69578480324</v>
      </c>
      <c r="B61" s="71">
        <v>45159.697722083343</v>
      </c>
      <c r="C61" s="71">
        <v>45159</v>
      </c>
      <c r="D61" t="s">
        <v>81</v>
      </c>
      <c r="E61" t="s">
        <v>107</v>
      </c>
      <c r="F61" t="s">
        <v>108</v>
      </c>
      <c r="G61" t="s">
        <v>87</v>
      </c>
      <c r="H61"/>
      <c r="I61"/>
      <c r="J61"/>
      <c r="K61"/>
      <c r="L61"/>
      <c r="M61"/>
      <c r="N61"/>
      <c r="O61"/>
      <c r="P61"/>
      <c r="Q61"/>
      <c r="R61" t="s">
        <v>87</v>
      </c>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v>469421031</v>
      </c>
      <c r="BN61" t="s">
        <v>468</v>
      </c>
      <c r="BO61" s="71">
        <v>45159.573009259257</v>
      </c>
      <c r="BP61"/>
      <c r="BQ61"/>
      <c r="BR61" t="s">
        <v>90</v>
      </c>
      <c r="BS61" t="s">
        <v>91</v>
      </c>
      <c r="BT61" t="s">
        <v>92</v>
      </c>
      <c r="BU61"/>
      <c r="BV61">
        <v>79</v>
      </c>
    </row>
    <row r="62" spans="1:74" ht="14.5" x14ac:dyDescent="0.35">
      <c r="A62" s="71">
        <v>45161.722311979167</v>
      </c>
      <c r="B62" s="71">
        <v>45161.723015173608</v>
      </c>
      <c r="C62" s="71">
        <v>45161</v>
      </c>
      <c r="D62" t="s">
        <v>81</v>
      </c>
      <c r="E62" t="s">
        <v>107</v>
      </c>
      <c r="F62" t="s">
        <v>108</v>
      </c>
      <c r="G62" t="s">
        <v>87</v>
      </c>
      <c r="H62"/>
      <c r="I62"/>
      <c r="J62"/>
      <c r="K62"/>
      <c r="L62"/>
      <c r="M62"/>
      <c r="N62"/>
      <c r="O62"/>
      <c r="P62"/>
      <c r="Q62"/>
      <c r="R62" t="s">
        <v>87</v>
      </c>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v>470539149</v>
      </c>
      <c r="BN62" t="s">
        <v>504</v>
      </c>
      <c r="BO62" s="71">
        <v>45161.606319444443</v>
      </c>
      <c r="BP62"/>
      <c r="BQ62"/>
      <c r="BR62" t="s">
        <v>90</v>
      </c>
      <c r="BS62" t="s">
        <v>91</v>
      </c>
      <c r="BT62" t="s">
        <v>92</v>
      </c>
      <c r="BU62"/>
      <c r="BV62">
        <v>87</v>
      </c>
    </row>
    <row r="63" spans="1:74" ht="14.5" x14ac:dyDescent="0.35">
      <c r="A63" s="71">
        <v>45166.681522592589</v>
      </c>
      <c r="B63" s="71">
        <v>45166.687677615737</v>
      </c>
      <c r="C63" s="71">
        <v>45166</v>
      </c>
      <c r="D63" t="s">
        <v>81</v>
      </c>
      <c r="E63" t="s">
        <v>107</v>
      </c>
      <c r="F63" t="s">
        <v>108</v>
      </c>
      <c r="G63" t="s">
        <v>81</v>
      </c>
      <c r="H63" t="s">
        <v>536</v>
      </c>
      <c r="I63">
        <v>0</v>
      </c>
      <c r="J63">
        <v>1</v>
      </c>
      <c r="K63">
        <v>1</v>
      </c>
      <c r="L63">
        <v>0</v>
      </c>
      <c r="M63">
        <v>1</v>
      </c>
      <c r="N63">
        <v>0</v>
      </c>
      <c r="O63"/>
      <c r="P63" t="s">
        <v>86</v>
      </c>
      <c r="Q63"/>
      <c r="R63" t="s">
        <v>87</v>
      </c>
      <c r="S63"/>
      <c r="T63"/>
      <c r="U63"/>
      <c r="V63"/>
      <c r="W63"/>
      <c r="X63"/>
      <c r="Y63"/>
      <c r="Z63"/>
      <c r="AA63"/>
      <c r="AB63" t="s">
        <v>87</v>
      </c>
      <c r="AC63"/>
      <c r="AD63"/>
      <c r="AE63"/>
      <c r="AF63"/>
      <c r="AG63"/>
      <c r="AH63"/>
      <c r="AI63"/>
      <c r="AJ63" t="s">
        <v>87</v>
      </c>
      <c r="AK63"/>
      <c r="AL63"/>
      <c r="AM63" t="s">
        <v>116</v>
      </c>
      <c r="AN63">
        <v>1</v>
      </c>
      <c r="AO63">
        <v>1</v>
      </c>
      <c r="AP63">
        <v>0</v>
      </c>
      <c r="AQ63">
        <v>0</v>
      </c>
      <c r="AR63"/>
      <c r="AS63" t="s">
        <v>81</v>
      </c>
      <c r="AT63" t="s">
        <v>155</v>
      </c>
      <c r="AU63">
        <v>1</v>
      </c>
      <c r="AV63">
        <v>0</v>
      </c>
      <c r="AW63">
        <v>1</v>
      </c>
      <c r="AX63">
        <v>0</v>
      </c>
      <c r="AY63">
        <v>1</v>
      </c>
      <c r="AZ63">
        <v>0</v>
      </c>
      <c r="BA63"/>
      <c r="BB63" t="s">
        <v>81</v>
      </c>
      <c r="BC63" t="s">
        <v>132</v>
      </c>
      <c r="BD63">
        <v>0</v>
      </c>
      <c r="BE63">
        <v>0</v>
      </c>
      <c r="BF63">
        <v>0</v>
      </c>
      <c r="BG63">
        <v>0</v>
      </c>
      <c r="BH63">
        <v>1</v>
      </c>
      <c r="BI63">
        <v>0</v>
      </c>
      <c r="BJ63"/>
      <c r="BK63" t="s">
        <v>537</v>
      </c>
      <c r="BL63"/>
      <c r="BM63">
        <v>472467467</v>
      </c>
      <c r="BN63" t="s">
        <v>538</v>
      </c>
      <c r="BO63" s="71">
        <v>45166.57304398148</v>
      </c>
      <c r="BP63"/>
      <c r="BQ63"/>
      <c r="BR63" t="s">
        <v>90</v>
      </c>
      <c r="BS63" t="s">
        <v>91</v>
      </c>
      <c r="BT63" t="s">
        <v>92</v>
      </c>
      <c r="BU63"/>
      <c r="BV63">
        <v>103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590D-ABE1-42C7-B3C9-688BE2CFCF8F}">
  <sheetPr>
    <tabColor theme="3" tint="0.79998168889431442"/>
  </sheetPr>
  <dimension ref="A1:T81"/>
  <sheetViews>
    <sheetView topLeftCell="A16" workbookViewId="0">
      <selection activeCell="E44" sqref="E44"/>
    </sheetView>
  </sheetViews>
  <sheetFormatPr defaultColWidth="20.6328125" defaultRowHeight="14" x14ac:dyDescent="0.3"/>
  <cols>
    <col min="1" max="16384" width="20.6328125" style="6"/>
  </cols>
  <sheetData>
    <row r="1" spans="1:5" s="39" customFormat="1" x14ac:dyDescent="0.3"/>
    <row r="2" spans="1:5" s="39" customFormat="1" x14ac:dyDescent="0.3">
      <c r="A2" s="39" t="s">
        <v>398</v>
      </c>
      <c r="B2" s="39" t="s">
        <v>13</v>
      </c>
    </row>
    <row r="3" spans="1:5" s="39" customFormat="1" x14ac:dyDescent="0.3">
      <c r="A3" s="39" t="s">
        <v>399</v>
      </c>
      <c r="B3" s="49" t="s">
        <v>202</v>
      </c>
    </row>
    <row r="4" spans="1:5" s="39" customFormat="1" x14ac:dyDescent="0.3">
      <c r="A4" s="39" t="s">
        <v>400</v>
      </c>
      <c r="B4" s="39" t="s">
        <v>408</v>
      </c>
    </row>
    <row r="5" spans="1:5" s="39" customFormat="1" x14ac:dyDescent="0.3"/>
    <row r="6" spans="1:5" s="39" customFormat="1" x14ac:dyDescent="0.3">
      <c r="A6" s="78" t="s">
        <v>401</v>
      </c>
      <c r="B6" s="78" t="s">
        <v>220</v>
      </c>
      <c r="C6" s="32" t="s">
        <v>81</v>
      </c>
      <c r="D6" s="32" t="s">
        <v>87</v>
      </c>
      <c r="E6" s="76" t="s">
        <v>407</v>
      </c>
    </row>
    <row r="7" spans="1:5" s="39" customFormat="1" x14ac:dyDescent="0.3">
      <c r="A7" s="78"/>
      <c r="B7" s="78"/>
      <c r="C7" s="33" t="s">
        <v>262</v>
      </c>
      <c r="D7" s="33" t="s">
        <v>111</v>
      </c>
      <c r="E7" s="76"/>
    </row>
    <row r="8" spans="1:5" s="39" customFormat="1" x14ac:dyDescent="0.3">
      <c r="A8" s="48" t="s">
        <v>273</v>
      </c>
      <c r="B8" s="40" t="s">
        <v>402</v>
      </c>
      <c r="C8" s="40">
        <f>COUNTIFS(data[[district_name]:[district_name]], $A8, data[[refugees_inflow]:[refugees_inflow]], C$6)</f>
        <v>2</v>
      </c>
      <c r="D8" s="40">
        <f>COUNTIFS(data[[district_name]:[district_name]], $A8, data[[refugees_inflow]:[refugees_inflow]], D$6)</f>
        <v>2</v>
      </c>
      <c r="E8" s="40">
        <f t="shared" ref="E8:E20" si="0">SUM(C8:D8)</f>
        <v>4</v>
      </c>
    </row>
    <row r="9" spans="1:5" s="39" customFormat="1" x14ac:dyDescent="0.3">
      <c r="A9" s="48" t="s">
        <v>387</v>
      </c>
      <c r="B9" s="40" t="s">
        <v>266</v>
      </c>
      <c r="C9" s="40">
        <f>COUNTIFS(data[[district_name]:[district_name]], $A9, data[[refugees_inflow]:[refugees_inflow]], C$6)</f>
        <v>3</v>
      </c>
      <c r="D9" s="40">
        <f>COUNTIFS(data[[district_name]:[district_name]], $A9, data[[refugees_inflow]:[refugees_inflow]], D$6)</f>
        <v>2</v>
      </c>
      <c r="E9" s="40">
        <f t="shared" si="0"/>
        <v>5</v>
      </c>
    </row>
    <row r="10" spans="1:5" s="39" customFormat="1" x14ac:dyDescent="0.3">
      <c r="A10" s="48" t="s">
        <v>276</v>
      </c>
      <c r="B10" s="40" t="s">
        <v>403</v>
      </c>
      <c r="C10" s="40">
        <f>COUNTIFS(data[[district_name]:[district_name]], $A10, data[[refugees_inflow]:[refugees_inflow]], C$6)</f>
        <v>2</v>
      </c>
      <c r="D10" s="40">
        <f>COUNTIFS(data[[district_name]:[district_name]], $A10, data[[refugees_inflow]:[refugees_inflow]], D$6)</f>
        <v>2</v>
      </c>
      <c r="E10" s="40">
        <f t="shared" si="0"/>
        <v>4</v>
      </c>
    </row>
    <row r="11" spans="1:5" s="39" customFormat="1" x14ac:dyDescent="0.3">
      <c r="A11" s="48" t="s">
        <v>274</v>
      </c>
      <c r="B11" s="40" t="s">
        <v>395</v>
      </c>
      <c r="C11" s="40">
        <f>COUNTIFS(data[[district_name]:[district_name]], $A11, data[[refugees_inflow]:[refugees_inflow]], C$6)</f>
        <v>2</v>
      </c>
      <c r="D11" s="40">
        <f>COUNTIFS(data[[district_name]:[district_name]], $A11, data[[refugees_inflow]:[refugees_inflow]], D$6)</f>
        <v>3</v>
      </c>
      <c r="E11" s="40">
        <f t="shared" si="0"/>
        <v>5</v>
      </c>
    </row>
    <row r="12" spans="1:5" s="39" customFormat="1" x14ac:dyDescent="0.3">
      <c r="A12" s="48" t="s">
        <v>386</v>
      </c>
      <c r="B12" s="40" t="s">
        <v>265</v>
      </c>
      <c r="C12" s="40">
        <f>COUNTIFS(data[[district_name]:[district_name]], $A12, data[[refugees_inflow]:[refugees_inflow]], C$6)</f>
        <v>2</v>
      </c>
      <c r="D12" s="40">
        <f>COUNTIFS(data[[district_name]:[district_name]], $A12, data[[refugees_inflow]:[refugees_inflow]], D$6)</f>
        <v>2</v>
      </c>
      <c r="E12" s="40">
        <f t="shared" si="0"/>
        <v>4</v>
      </c>
    </row>
    <row r="13" spans="1:5" s="39" customFormat="1" x14ac:dyDescent="0.3">
      <c r="A13" s="48" t="s">
        <v>270</v>
      </c>
      <c r="B13" s="40" t="s">
        <v>404</v>
      </c>
      <c r="C13" s="40">
        <f>COUNTIFS(data[[district_name]:[district_name]], $A13, data[[refugees_inflow]:[refugees_inflow]], C$6)</f>
        <v>3</v>
      </c>
      <c r="D13" s="40">
        <f>COUNTIFS(data[[district_name]:[district_name]], $A13, data[[refugees_inflow]:[refugees_inflow]], D$6)</f>
        <v>2</v>
      </c>
      <c r="E13" s="40">
        <f t="shared" si="0"/>
        <v>5</v>
      </c>
    </row>
    <row r="14" spans="1:5" s="39" customFormat="1" x14ac:dyDescent="0.3">
      <c r="A14" s="48" t="s">
        <v>272</v>
      </c>
      <c r="B14" s="40" t="s">
        <v>405</v>
      </c>
      <c r="C14" s="40">
        <f>COUNTIFS(data[[district_name]:[district_name]], $A14, data[[refugees_inflow]:[refugees_inflow]], C$6)</f>
        <v>2</v>
      </c>
      <c r="D14" s="40">
        <f>COUNTIFS(data[[district_name]:[district_name]], $A14, data[[refugees_inflow]:[refugees_inflow]], D$6)</f>
        <v>3</v>
      </c>
      <c r="E14" s="40">
        <f t="shared" si="0"/>
        <v>5</v>
      </c>
    </row>
    <row r="15" spans="1:5" s="39" customFormat="1" x14ac:dyDescent="0.3">
      <c r="A15" s="48" t="s">
        <v>271</v>
      </c>
      <c r="B15" s="40" t="s">
        <v>392</v>
      </c>
      <c r="C15" s="40">
        <f>COUNTIFS(data[[district_name]:[district_name]], $A15, data[[refugees_inflow]:[refugees_inflow]], C$6)</f>
        <v>3</v>
      </c>
      <c r="D15" s="40">
        <f>COUNTIFS(data[[district_name]:[district_name]], $A15, data[[refugees_inflow]:[refugees_inflow]], D$6)</f>
        <v>1</v>
      </c>
      <c r="E15" s="40">
        <f t="shared" si="0"/>
        <v>4</v>
      </c>
    </row>
    <row r="16" spans="1:5" s="39" customFormat="1" x14ac:dyDescent="0.3">
      <c r="A16" s="48" t="s">
        <v>388</v>
      </c>
      <c r="B16" s="40" t="s">
        <v>267</v>
      </c>
      <c r="C16" s="40">
        <f>COUNTIFS(data[[district_name]:[district_name]], $A16, data[[refugees_inflow]:[refugees_inflow]], C$6)</f>
        <v>3</v>
      </c>
      <c r="D16" s="40">
        <f>COUNTIFS(data[[district_name]:[district_name]], $A16, data[[refugees_inflow]:[refugees_inflow]], D$6)</f>
        <v>4</v>
      </c>
      <c r="E16" s="40">
        <f t="shared" si="0"/>
        <v>7</v>
      </c>
    </row>
    <row r="17" spans="1:10" s="39" customFormat="1" x14ac:dyDescent="0.3">
      <c r="A17" s="48" t="s">
        <v>275</v>
      </c>
      <c r="B17" s="40" t="s">
        <v>396</v>
      </c>
      <c r="C17" s="40">
        <f>COUNTIFS(data[[district_name]:[district_name]], $A17, data[[refugees_inflow]:[refugees_inflow]], C$6)</f>
        <v>4</v>
      </c>
      <c r="D17" s="40">
        <f>COUNTIFS(data[[district_name]:[district_name]], $A17, data[[refugees_inflow]:[refugees_inflow]], D$6)</f>
        <v>1</v>
      </c>
      <c r="E17" s="40">
        <f t="shared" si="0"/>
        <v>5</v>
      </c>
    </row>
    <row r="18" spans="1:10" s="39" customFormat="1" x14ac:dyDescent="0.3">
      <c r="A18" s="48" t="s">
        <v>385</v>
      </c>
      <c r="B18" s="40" t="s">
        <v>406</v>
      </c>
      <c r="C18" s="40">
        <f>COUNTIFS(data[[district_name]:[district_name]], $A18, data[[refugees_inflow]:[refugees_inflow]], C$6)</f>
        <v>2</v>
      </c>
      <c r="D18" s="40">
        <f>COUNTIFS(data[[district_name]:[district_name]], $A18, data[[refugees_inflow]:[refugees_inflow]], D$6)</f>
        <v>6</v>
      </c>
      <c r="E18" s="40">
        <f t="shared" si="0"/>
        <v>8</v>
      </c>
      <c r="I18" s="49"/>
      <c r="J18" s="49"/>
    </row>
    <row r="19" spans="1:10" s="39" customFormat="1" x14ac:dyDescent="0.3">
      <c r="A19" s="48" t="s">
        <v>389</v>
      </c>
      <c r="B19" s="40" t="s">
        <v>268</v>
      </c>
      <c r="C19" s="40">
        <f>COUNTIFS(data[[district_name]:[district_name]], $A19, data[[refugees_inflow]:[refugees_inflow]], C$6)</f>
        <v>3</v>
      </c>
      <c r="D19" s="40">
        <f>COUNTIFS(data[[district_name]:[district_name]], $A19, data[[refugees_inflow]:[refugees_inflow]], D$6)</f>
        <v>3</v>
      </c>
      <c r="E19" s="40">
        <f t="shared" si="0"/>
        <v>6</v>
      </c>
      <c r="I19" s="49"/>
      <c r="J19" s="49"/>
    </row>
    <row r="20" spans="1:10" s="39" customFormat="1" x14ac:dyDescent="0.3">
      <c r="A20" s="75" t="s">
        <v>407</v>
      </c>
      <c r="B20" s="75"/>
      <c r="C20" s="40">
        <f>SUM(C8:C19)</f>
        <v>31</v>
      </c>
      <c r="D20" s="40">
        <f>SUM(D8:D19)</f>
        <v>31</v>
      </c>
      <c r="E20" s="40">
        <f t="shared" si="0"/>
        <v>62</v>
      </c>
      <c r="I20" s="49"/>
      <c r="J20" s="49"/>
    </row>
    <row r="21" spans="1:10" s="39" customFormat="1" x14ac:dyDescent="0.3">
      <c r="I21" s="49"/>
      <c r="J21" s="49"/>
    </row>
    <row r="23" spans="1:10" x14ac:dyDescent="0.3">
      <c r="A23" s="6" t="s">
        <v>398</v>
      </c>
      <c r="B23" s="6" t="s">
        <v>22</v>
      </c>
    </row>
    <row r="24" spans="1:10" x14ac:dyDescent="0.3">
      <c r="A24" s="6" t="s">
        <v>399</v>
      </c>
      <c r="B24" s="4" t="s">
        <v>208</v>
      </c>
    </row>
    <row r="25" spans="1:10" x14ac:dyDescent="0.3">
      <c r="A25" s="6" t="s">
        <v>400</v>
      </c>
      <c r="B25" s="6">
        <f>C20</f>
        <v>31</v>
      </c>
    </row>
    <row r="27" spans="1:10" x14ac:dyDescent="0.3">
      <c r="A27" s="78" t="s">
        <v>401</v>
      </c>
      <c r="B27" s="78" t="s">
        <v>220</v>
      </c>
      <c r="C27" s="32" t="s">
        <v>86</v>
      </c>
      <c r="D27" s="32" t="s">
        <v>110</v>
      </c>
      <c r="E27" s="32" t="s">
        <v>141</v>
      </c>
      <c r="F27" s="32" t="s">
        <v>106</v>
      </c>
      <c r="G27" s="32" t="s">
        <v>314</v>
      </c>
      <c r="H27" s="76" t="s">
        <v>407</v>
      </c>
    </row>
    <row r="28" spans="1:10" x14ac:dyDescent="0.3">
      <c r="A28" s="78"/>
      <c r="B28" s="78"/>
      <c r="C28" s="32" t="s">
        <v>310</v>
      </c>
      <c r="D28" s="32" t="s">
        <v>311</v>
      </c>
      <c r="E28" s="32" t="s">
        <v>312</v>
      </c>
      <c r="F28" s="32" t="s">
        <v>313</v>
      </c>
      <c r="G28" s="32" t="s">
        <v>315</v>
      </c>
      <c r="H28" s="76"/>
    </row>
    <row r="29" spans="1:10" x14ac:dyDescent="0.3">
      <c r="A29" s="44" t="s">
        <v>273</v>
      </c>
      <c r="B29" s="35" t="s">
        <v>402</v>
      </c>
      <c r="C29" s="35">
        <f>COUNTIFS(data[[district_name]:[district_name]], $A29, data[[number_refugees_inflow]:[number_refugees_inflow]], C$27)</f>
        <v>2</v>
      </c>
      <c r="D29" s="35">
        <f>COUNTIFS(data[[district_name]:[district_name]], $A29, data[[number_refugees_inflow]:[number_refugees_inflow]], D$27)</f>
        <v>0</v>
      </c>
      <c r="E29" s="35">
        <f>COUNTIFS(data[[district_name]:[district_name]], $A29, data[[number_refugees_inflow]:[number_refugees_inflow]], E$27)</f>
        <v>0</v>
      </c>
      <c r="F29" s="35">
        <f>COUNTIFS(data[[district_name]:[district_name]], $A29, data[[number_refugees_inflow]:[number_refugees_inflow]], F$27)</f>
        <v>0</v>
      </c>
      <c r="G29" s="35">
        <f>COUNTIFS(data[[district_name]:[district_name]], $A29, data[[number_refugees_inflow]:[number_refugees_inflow]], G$27)</f>
        <v>0</v>
      </c>
      <c r="H29" s="35">
        <f t="shared" ref="H29:H41" si="1">SUM(C29:G29)</f>
        <v>2</v>
      </c>
    </row>
    <row r="30" spans="1:10" x14ac:dyDescent="0.3">
      <c r="A30" s="44" t="s">
        <v>387</v>
      </c>
      <c r="B30" s="35" t="s">
        <v>266</v>
      </c>
      <c r="C30" s="35">
        <f>COUNTIFS(data[[district_name]:[district_name]], $A30, data[[number_refugees_inflow]:[number_refugees_inflow]], C$27)</f>
        <v>3</v>
      </c>
      <c r="D30" s="35">
        <f>COUNTIFS(data[[district_name]:[district_name]], $A30, data[[number_refugees_inflow]:[number_refugees_inflow]], D$27)</f>
        <v>0</v>
      </c>
      <c r="E30" s="35">
        <f>COUNTIFS(data[[district_name]:[district_name]], $A30, data[[number_refugees_inflow]:[number_refugees_inflow]], E$27)</f>
        <v>0</v>
      </c>
      <c r="F30" s="35">
        <f>COUNTIFS(data[[district_name]:[district_name]], $A30, data[[number_refugees_inflow]:[number_refugees_inflow]], F$27)</f>
        <v>0</v>
      </c>
      <c r="G30" s="35">
        <f>COUNTIFS(data[[district_name]:[district_name]], $A30, data[[number_refugees_inflow]:[number_refugees_inflow]], G$27)</f>
        <v>0</v>
      </c>
      <c r="H30" s="35">
        <f t="shared" si="1"/>
        <v>3</v>
      </c>
    </row>
    <row r="31" spans="1:10" x14ac:dyDescent="0.3">
      <c r="A31" s="44" t="s">
        <v>276</v>
      </c>
      <c r="B31" s="35" t="s">
        <v>403</v>
      </c>
      <c r="C31" s="35">
        <f>COUNTIFS(data[[district_name]:[district_name]], $A31, data[[number_refugees_inflow]:[number_refugees_inflow]], C$27)</f>
        <v>2</v>
      </c>
      <c r="D31" s="35">
        <f>COUNTIFS(data[[district_name]:[district_name]], $A31, data[[number_refugees_inflow]:[number_refugees_inflow]], D$27)</f>
        <v>0</v>
      </c>
      <c r="E31" s="35">
        <f>COUNTIFS(data[[district_name]:[district_name]], $A31, data[[number_refugees_inflow]:[number_refugees_inflow]], E$27)</f>
        <v>0</v>
      </c>
      <c r="F31" s="35">
        <f>COUNTIFS(data[[district_name]:[district_name]], $A31, data[[number_refugees_inflow]:[number_refugees_inflow]], F$27)</f>
        <v>0</v>
      </c>
      <c r="G31" s="35">
        <f>COUNTIFS(data[[district_name]:[district_name]], $A31, data[[number_refugees_inflow]:[number_refugees_inflow]], G$27)</f>
        <v>0</v>
      </c>
      <c r="H31" s="35">
        <f t="shared" si="1"/>
        <v>2</v>
      </c>
    </row>
    <row r="32" spans="1:10" x14ac:dyDescent="0.3">
      <c r="A32" s="44" t="s">
        <v>274</v>
      </c>
      <c r="B32" s="35" t="s">
        <v>395</v>
      </c>
      <c r="C32" s="35">
        <f>COUNTIFS(data[[district_name]:[district_name]], $A32, data[[number_refugees_inflow]:[number_refugees_inflow]], C$27)</f>
        <v>2</v>
      </c>
      <c r="D32" s="35">
        <f>COUNTIFS(data[[district_name]:[district_name]], $A32, data[[number_refugees_inflow]:[number_refugees_inflow]], D$27)</f>
        <v>0</v>
      </c>
      <c r="E32" s="35">
        <f>COUNTIFS(data[[district_name]:[district_name]], $A32, data[[number_refugees_inflow]:[number_refugees_inflow]], E$27)</f>
        <v>0</v>
      </c>
      <c r="F32" s="35">
        <f>COUNTIFS(data[[district_name]:[district_name]], $A32, data[[number_refugees_inflow]:[number_refugees_inflow]], F$27)</f>
        <v>0</v>
      </c>
      <c r="G32" s="35">
        <f>COUNTIFS(data[[district_name]:[district_name]], $A32, data[[number_refugees_inflow]:[number_refugees_inflow]], G$27)</f>
        <v>0</v>
      </c>
      <c r="H32" s="35">
        <f t="shared" si="1"/>
        <v>2</v>
      </c>
    </row>
    <row r="33" spans="1:15" x14ac:dyDescent="0.3">
      <c r="A33" s="44" t="s">
        <v>386</v>
      </c>
      <c r="B33" s="35" t="s">
        <v>265</v>
      </c>
      <c r="C33" s="35">
        <f>COUNTIFS(data[[district_name]:[district_name]], $A33, data[[number_refugees_inflow]:[number_refugees_inflow]], C$27)</f>
        <v>2</v>
      </c>
      <c r="D33" s="35">
        <f>COUNTIFS(data[[district_name]:[district_name]], $A33, data[[number_refugees_inflow]:[number_refugees_inflow]], D$27)</f>
        <v>0</v>
      </c>
      <c r="E33" s="35">
        <f>COUNTIFS(data[[district_name]:[district_name]], $A33, data[[number_refugees_inflow]:[number_refugees_inflow]], E$27)</f>
        <v>0</v>
      </c>
      <c r="F33" s="35">
        <f>COUNTIFS(data[[district_name]:[district_name]], $A33, data[[number_refugees_inflow]:[number_refugees_inflow]], F$27)</f>
        <v>0</v>
      </c>
      <c r="G33" s="35">
        <f>COUNTIFS(data[[district_name]:[district_name]], $A33, data[[number_refugees_inflow]:[number_refugees_inflow]], G$27)</f>
        <v>0</v>
      </c>
      <c r="H33" s="35">
        <f t="shared" si="1"/>
        <v>2</v>
      </c>
    </row>
    <row r="34" spans="1:15" x14ac:dyDescent="0.3">
      <c r="A34" s="44" t="s">
        <v>270</v>
      </c>
      <c r="B34" s="35" t="s">
        <v>404</v>
      </c>
      <c r="C34" s="35">
        <f>COUNTIFS(data[[district_name]:[district_name]], $A34, data[[number_refugees_inflow]:[number_refugees_inflow]], C$27)</f>
        <v>3</v>
      </c>
      <c r="D34" s="35">
        <f>COUNTIFS(data[[district_name]:[district_name]], $A34, data[[number_refugees_inflow]:[number_refugees_inflow]], D$27)</f>
        <v>0</v>
      </c>
      <c r="E34" s="35">
        <f>COUNTIFS(data[[district_name]:[district_name]], $A34, data[[number_refugees_inflow]:[number_refugees_inflow]], E$27)</f>
        <v>0</v>
      </c>
      <c r="F34" s="35">
        <f>COUNTIFS(data[[district_name]:[district_name]], $A34, data[[number_refugees_inflow]:[number_refugees_inflow]], F$27)</f>
        <v>0</v>
      </c>
      <c r="G34" s="35">
        <f>COUNTIFS(data[[district_name]:[district_name]], $A34, data[[number_refugees_inflow]:[number_refugees_inflow]], G$27)</f>
        <v>0</v>
      </c>
      <c r="H34" s="35">
        <f t="shared" si="1"/>
        <v>3</v>
      </c>
    </row>
    <row r="35" spans="1:15" x14ac:dyDescent="0.3">
      <c r="A35" s="44" t="s">
        <v>272</v>
      </c>
      <c r="B35" s="35" t="s">
        <v>405</v>
      </c>
      <c r="C35" s="35">
        <f>COUNTIFS(data[[district_name]:[district_name]], $A35, data[[number_refugees_inflow]:[number_refugees_inflow]], C$27)</f>
        <v>1</v>
      </c>
      <c r="D35" s="35">
        <f>COUNTIFS(data[[district_name]:[district_name]], $A35, data[[number_refugees_inflow]:[number_refugees_inflow]], D$27)</f>
        <v>1</v>
      </c>
      <c r="E35" s="35">
        <f>COUNTIFS(data[[district_name]:[district_name]], $A35, data[[number_refugees_inflow]:[number_refugees_inflow]], E$27)</f>
        <v>0</v>
      </c>
      <c r="F35" s="35">
        <f>COUNTIFS(data[[district_name]:[district_name]], $A35, data[[number_refugees_inflow]:[number_refugees_inflow]], F$27)</f>
        <v>0</v>
      </c>
      <c r="G35" s="35">
        <f>COUNTIFS(data[[district_name]:[district_name]], $A35, data[[number_refugees_inflow]:[number_refugees_inflow]], G$27)</f>
        <v>0</v>
      </c>
      <c r="H35" s="35">
        <f t="shared" si="1"/>
        <v>2</v>
      </c>
    </row>
    <row r="36" spans="1:15" x14ac:dyDescent="0.3">
      <c r="A36" s="44" t="s">
        <v>271</v>
      </c>
      <c r="B36" s="35" t="s">
        <v>392</v>
      </c>
      <c r="C36" s="35">
        <f>COUNTIFS(data[[district_name]:[district_name]], $A36, data[[number_refugees_inflow]:[number_refugees_inflow]], C$27)</f>
        <v>3</v>
      </c>
      <c r="D36" s="35">
        <f>COUNTIFS(data[[district_name]:[district_name]], $A36, data[[number_refugees_inflow]:[number_refugees_inflow]], D$27)</f>
        <v>0</v>
      </c>
      <c r="E36" s="35">
        <f>COUNTIFS(data[[district_name]:[district_name]], $A36, data[[number_refugees_inflow]:[number_refugees_inflow]], E$27)</f>
        <v>0</v>
      </c>
      <c r="F36" s="35">
        <f>COUNTIFS(data[[district_name]:[district_name]], $A36, data[[number_refugees_inflow]:[number_refugees_inflow]], F$27)</f>
        <v>0</v>
      </c>
      <c r="G36" s="35">
        <f>COUNTIFS(data[[district_name]:[district_name]], $A36, data[[number_refugees_inflow]:[number_refugees_inflow]], G$27)</f>
        <v>0</v>
      </c>
      <c r="H36" s="35">
        <f t="shared" si="1"/>
        <v>3</v>
      </c>
    </row>
    <row r="37" spans="1:15" x14ac:dyDescent="0.3">
      <c r="A37" s="44" t="s">
        <v>388</v>
      </c>
      <c r="B37" s="35" t="s">
        <v>267</v>
      </c>
      <c r="C37" s="35">
        <f>COUNTIFS(data[[district_name]:[district_name]], $A37, data[[number_refugees_inflow]:[number_refugees_inflow]], C$27)</f>
        <v>3</v>
      </c>
      <c r="D37" s="35">
        <f>COUNTIFS(data[[district_name]:[district_name]], $A37, data[[number_refugees_inflow]:[number_refugees_inflow]], D$27)</f>
        <v>0</v>
      </c>
      <c r="E37" s="35">
        <f>COUNTIFS(data[[district_name]:[district_name]], $A37, data[[number_refugees_inflow]:[number_refugees_inflow]], E$27)</f>
        <v>0</v>
      </c>
      <c r="F37" s="35">
        <f>COUNTIFS(data[[district_name]:[district_name]], $A37, data[[number_refugees_inflow]:[number_refugees_inflow]], F$27)</f>
        <v>0</v>
      </c>
      <c r="G37" s="35">
        <f>COUNTIFS(data[[district_name]:[district_name]], $A37, data[[number_refugees_inflow]:[number_refugees_inflow]], G$27)</f>
        <v>0</v>
      </c>
      <c r="H37" s="35">
        <f t="shared" si="1"/>
        <v>3</v>
      </c>
    </row>
    <row r="38" spans="1:15" x14ac:dyDescent="0.3">
      <c r="A38" s="44" t="s">
        <v>275</v>
      </c>
      <c r="B38" s="35" t="s">
        <v>396</v>
      </c>
      <c r="C38" s="35">
        <f>COUNTIFS(data[[district_name]:[district_name]], $A38, data[[number_refugees_inflow]:[number_refugees_inflow]], C$27)</f>
        <v>4</v>
      </c>
      <c r="D38" s="35">
        <f>COUNTIFS(data[[district_name]:[district_name]], $A38, data[[number_refugees_inflow]:[number_refugees_inflow]], D$27)</f>
        <v>0</v>
      </c>
      <c r="E38" s="35">
        <f>COUNTIFS(data[[district_name]:[district_name]], $A38, data[[number_refugees_inflow]:[number_refugees_inflow]], E$27)</f>
        <v>0</v>
      </c>
      <c r="F38" s="35">
        <f>COUNTIFS(data[[district_name]:[district_name]], $A38, data[[number_refugees_inflow]:[number_refugees_inflow]], F$27)</f>
        <v>0</v>
      </c>
      <c r="G38" s="35">
        <f>COUNTIFS(data[[district_name]:[district_name]], $A38, data[[number_refugees_inflow]:[number_refugees_inflow]], G$27)</f>
        <v>0</v>
      </c>
      <c r="H38" s="35">
        <f t="shared" si="1"/>
        <v>4</v>
      </c>
    </row>
    <row r="39" spans="1:15" x14ac:dyDescent="0.3">
      <c r="A39" s="44" t="s">
        <v>385</v>
      </c>
      <c r="B39" s="35" t="s">
        <v>406</v>
      </c>
      <c r="C39" s="35">
        <f>COUNTIFS(data[[district_name]:[district_name]], $A39, data[[number_refugees_inflow]:[number_refugees_inflow]], C$27)</f>
        <v>2</v>
      </c>
      <c r="D39" s="35">
        <f>COUNTIFS(data[[district_name]:[district_name]], $A39, data[[number_refugees_inflow]:[number_refugees_inflow]], D$27)</f>
        <v>0</v>
      </c>
      <c r="E39" s="35">
        <f>COUNTIFS(data[[district_name]:[district_name]], $A39, data[[number_refugees_inflow]:[number_refugees_inflow]], E$27)</f>
        <v>0</v>
      </c>
      <c r="F39" s="35">
        <f>COUNTIFS(data[[district_name]:[district_name]], $A39, data[[number_refugees_inflow]:[number_refugees_inflow]], F$27)</f>
        <v>0</v>
      </c>
      <c r="G39" s="35">
        <f>COUNTIFS(data[[district_name]:[district_name]], $A39, data[[number_refugees_inflow]:[number_refugees_inflow]], G$27)</f>
        <v>0</v>
      </c>
      <c r="H39" s="35">
        <f t="shared" si="1"/>
        <v>2</v>
      </c>
    </row>
    <row r="40" spans="1:15" x14ac:dyDescent="0.3">
      <c r="A40" s="44" t="s">
        <v>389</v>
      </c>
      <c r="B40" s="35" t="s">
        <v>268</v>
      </c>
      <c r="C40" s="35">
        <f>COUNTIFS(data[[district_name]:[district_name]], $A40, data[[number_refugees_inflow]:[number_refugees_inflow]], C$27)</f>
        <v>3</v>
      </c>
      <c r="D40" s="35">
        <f>COUNTIFS(data[[district_name]:[district_name]], $A40, data[[number_refugees_inflow]:[number_refugees_inflow]], D$27)</f>
        <v>0</v>
      </c>
      <c r="E40" s="35">
        <f>COUNTIFS(data[[district_name]:[district_name]], $A40, data[[number_refugees_inflow]:[number_refugees_inflow]], E$27)</f>
        <v>0</v>
      </c>
      <c r="F40" s="35">
        <f>COUNTIFS(data[[district_name]:[district_name]], $A40, data[[number_refugees_inflow]:[number_refugees_inflow]], F$27)</f>
        <v>0</v>
      </c>
      <c r="G40" s="35">
        <f>COUNTIFS(data[[district_name]:[district_name]], $A40, data[[number_refugees_inflow]:[number_refugees_inflow]], G$27)</f>
        <v>0</v>
      </c>
      <c r="H40" s="35">
        <f t="shared" si="1"/>
        <v>3</v>
      </c>
    </row>
    <row r="41" spans="1:15" x14ac:dyDescent="0.3">
      <c r="A41" s="79" t="s">
        <v>407</v>
      </c>
      <c r="B41" s="79"/>
      <c r="C41" s="35">
        <f>SUM(C29:C40)</f>
        <v>30</v>
      </c>
      <c r="D41" s="35">
        <f>SUM(D29:D40)</f>
        <v>1</v>
      </c>
      <c r="E41" s="35">
        <f>SUM(E29:E40)</f>
        <v>0</v>
      </c>
      <c r="F41" s="35">
        <f>SUM(F29:F40)</f>
        <v>0</v>
      </c>
      <c r="G41" s="35">
        <f>SUM(G29:G40)</f>
        <v>0</v>
      </c>
      <c r="H41" s="35">
        <f t="shared" si="1"/>
        <v>31</v>
      </c>
    </row>
    <row r="43" spans="1:15" s="39" customFormat="1" x14ac:dyDescent="0.3"/>
    <row r="44" spans="1:15" s="39" customFormat="1" x14ac:dyDescent="0.3">
      <c r="A44" s="39" t="s">
        <v>398</v>
      </c>
      <c r="B44" s="39" t="s">
        <v>14</v>
      </c>
    </row>
    <row r="45" spans="1:15" s="39" customFormat="1" x14ac:dyDescent="0.3">
      <c r="A45" s="39" t="s">
        <v>399</v>
      </c>
      <c r="B45" s="49" t="s">
        <v>204</v>
      </c>
    </row>
    <row r="46" spans="1:15" s="39" customFormat="1" x14ac:dyDescent="0.3">
      <c r="A46" s="39" t="s">
        <v>400</v>
      </c>
      <c r="B46" s="39">
        <f>B25</f>
        <v>31</v>
      </c>
    </row>
    <row r="47" spans="1:15" s="39" customFormat="1" x14ac:dyDescent="0.3">
      <c r="O47" s="49"/>
    </row>
    <row r="48" spans="1:15" s="39" customFormat="1" x14ac:dyDescent="0.3">
      <c r="A48" s="78" t="s">
        <v>401</v>
      </c>
      <c r="B48" s="78" t="s">
        <v>220</v>
      </c>
      <c r="C48" s="32" t="s">
        <v>366</v>
      </c>
      <c r="D48" s="32" t="s">
        <v>368</v>
      </c>
      <c r="E48" s="32" t="s">
        <v>149</v>
      </c>
      <c r="F48" s="32" t="s">
        <v>371</v>
      </c>
      <c r="G48" s="32" t="s">
        <v>85</v>
      </c>
      <c r="H48" s="32" t="s">
        <v>104</v>
      </c>
      <c r="I48" s="76" t="s">
        <v>407</v>
      </c>
      <c r="O48" s="49"/>
    </row>
    <row r="49" spans="1:20" s="39" customFormat="1" x14ac:dyDescent="0.3">
      <c r="A49" s="78"/>
      <c r="B49" s="78"/>
      <c r="C49" s="32" t="s">
        <v>367</v>
      </c>
      <c r="D49" s="32" t="s">
        <v>369</v>
      </c>
      <c r="E49" s="32" t="s">
        <v>370</v>
      </c>
      <c r="F49" s="32" t="s">
        <v>372</v>
      </c>
      <c r="G49" s="32" t="s">
        <v>373</v>
      </c>
      <c r="H49" s="32" t="s">
        <v>340</v>
      </c>
      <c r="I49" s="76"/>
      <c r="O49" s="49"/>
    </row>
    <row r="50" spans="1:20" s="39" customFormat="1" x14ac:dyDescent="0.3">
      <c r="A50" s="48" t="s">
        <v>273</v>
      </c>
      <c r="B50" s="40" t="s">
        <v>402</v>
      </c>
      <c r="C50" s="50">
        <f>COUNTIFS(data[[district_name]:[district_name]], $A50, INDEX(data[], 0, MATCH($B$44&amp;"/"&amp;C$48, data[#Headers], 0)), 1)</f>
        <v>1</v>
      </c>
      <c r="D50" s="50">
        <f>COUNTIFS(data[[district_name]:[district_name]], $A50, INDEX(data[], 0, MATCH($B$44&amp;"/"&amp;D$48, data[#Headers], 0)), 1)</f>
        <v>2</v>
      </c>
      <c r="E50" s="50">
        <f>COUNTIFS(data[[district_name]:[district_name]], $A50, INDEX(data[], 0, MATCH($B$44&amp;"/"&amp;E$48, data[#Headers], 0)), 1)</f>
        <v>2</v>
      </c>
      <c r="F50" s="50">
        <f>COUNTIFS(data[[district_name]:[district_name]], $A50, INDEX(data[], 0, MATCH($B$44&amp;"/"&amp;F$48, data[#Headers], 0)), 1)</f>
        <v>0</v>
      </c>
      <c r="G50" s="50">
        <f>COUNTIFS(data[[district_name]:[district_name]], $A50, INDEX(data[], 0, MATCH($B$44&amp;"/"&amp;G$48, data[#Headers], 0)), 1)</f>
        <v>1</v>
      </c>
      <c r="H50" s="50">
        <f>COUNTIFS(data[[district_name]:[district_name]], $A50, INDEX(data[], 0, MATCH($B$44&amp;"/"&amp;H$48, data[#Headers], 0)), 1)</f>
        <v>1</v>
      </c>
      <c r="I50" s="40">
        <f t="shared" ref="I50:I62" si="2">SUM(C50:H50)</f>
        <v>7</v>
      </c>
      <c r="O50" s="49"/>
    </row>
    <row r="51" spans="1:20" s="39" customFormat="1" x14ac:dyDescent="0.3">
      <c r="A51" s="48" t="s">
        <v>387</v>
      </c>
      <c r="B51" s="40" t="s">
        <v>266</v>
      </c>
      <c r="C51" s="50">
        <f>COUNTIFS(data[[district_name]:[district_name]], $A51, INDEX(data[], 0, MATCH($B$44&amp;"/"&amp;C$48, data[#Headers], 0)), 1)</f>
        <v>0</v>
      </c>
      <c r="D51" s="50">
        <f>COUNTIFS(data[[district_name]:[district_name]], $A51, INDEX(data[], 0, MATCH($B$44&amp;"/"&amp;D$48, data[#Headers], 0)), 1)</f>
        <v>1</v>
      </c>
      <c r="E51" s="50">
        <f>COUNTIFS(data[[district_name]:[district_name]], $A51, INDEX(data[], 0, MATCH($B$44&amp;"/"&amp;E$48, data[#Headers], 0)), 1)</f>
        <v>3</v>
      </c>
      <c r="F51" s="50">
        <f>COUNTIFS(data[[district_name]:[district_name]], $A51, INDEX(data[], 0, MATCH($B$44&amp;"/"&amp;F$48, data[#Headers], 0)), 1)</f>
        <v>1</v>
      </c>
      <c r="G51" s="50">
        <f>COUNTIFS(data[[district_name]:[district_name]], $A51, INDEX(data[], 0, MATCH($B$44&amp;"/"&amp;G$48, data[#Headers], 0)), 1)</f>
        <v>2</v>
      </c>
      <c r="H51" s="50">
        <f>COUNTIFS(data[[district_name]:[district_name]], $A51, INDEX(data[], 0, MATCH($B$44&amp;"/"&amp;H$48, data[#Headers], 0)), 1)</f>
        <v>0</v>
      </c>
      <c r="I51" s="40">
        <f t="shared" si="2"/>
        <v>7</v>
      </c>
      <c r="O51" s="49"/>
    </row>
    <row r="52" spans="1:20" s="39" customFormat="1" x14ac:dyDescent="0.3">
      <c r="A52" s="48" t="s">
        <v>276</v>
      </c>
      <c r="B52" s="40" t="s">
        <v>403</v>
      </c>
      <c r="C52" s="50">
        <f>COUNTIFS(data[[district_name]:[district_name]], $A52, INDEX(data[], 0, MATCH($B$44&amp;"/"&amp;C$48, data[#Headers], 0)), 1)</f>
        <v>0</v>
      </c>
      <c r="D52" s="50">
        <f>COUNTIFS(data[[district_name]:[district_name]], $A52, INDEX(data[], 0, MATCH($B$44&amp;"/"&amp;D$48, data[#Headers], 0)), 1)</f>
        <v>0</v>
      </c>
      <c r="E52" s="50">
        <f>COUNTIFS(data[[district_name]:[district_name]], $A52, INDEX(data[], 0, MATCH($B$44&amp;"/"&amp;E$48, data[#Headers], 0)), 1)</f>
        <v>2</v>
      </c>
      <c r="F52" s="50">
        <f>COUNTIFS(data[[district_name]:[district_name]], $A52, INDEX(data[], 0, MATCH($B$44&amp;"/"&amp;F$48, data[#Headers], 0)), 1)</f>
        <v>1</v>
      </c>
      <c r="G52" s="50">
        <f>COUNTIFS(data[[district_name]:[district_name]], $A52, INDEX(data[], 0, MATCH($B$44&amp;"/"&amp;G$48, data[#Headers], 0)), 1)</f>
        <v>2</v>
      </c>
      <c r="H52" s="50">
        <f>COUNTIFS(data[[district_name]:[district_name]], $A52, INDEX(data[], 0, MATCH($B$44&amp;"/"&amp;H$48, data[#Headers], 0)), 1)</f>
        <v>0</v>
      </c>
      <c r="I52" s="40">
        <f t="shared" si="2"/>
        <v>5</v>
      </c>
      <c r="O52" s="49"/>
    </row>
    <row r="53" spans="1:20" s="39" customFormat="1" x14ac:dyDescent="0.3">
      <c r="A53" s="48" t="s">
        <v>274</v>
      </c>
      <c r="B53" s="40" t="s">
        <v>395</v>
      </c>
      <c r="C53" s="50">
        <f>COUNTIFS(data[[district_name]:[district_name]], $A53, INDEX(data[], 0, MATCH($B$44&amp;"/"&amp;C$48, data[#Headers], 0)), 1)</f>
        <v>0</v>
      </c>
      <c r="D53" s="50">
        <f>COUNTIFS(data[[district_name]:[district_name]], $A53, INDEX(data[], 0, MATCH($B$44&amp;"/"&amp;D$48, data[#Headers], 0)), 1)</f>
        <v>0</v>
      </c>
      <c r="E53" s="50">
        <f>COUNTIFS(data[[district_name]:[district_name]], $A53, INDEX(data[], 0, MATCH($B$44&amp;"/"&amp;E$48, data[#Headers], 0)), 1)</f>
        <v>2</v>
      </c>
      <c r="F53" s="50">
        <f>COUNTIFS(data[[district_name]:[district_name]], $A53, INDEX(data[], 0, MATCH($B$44&amp;"/"&amp;F$48, data[#Headers], 0)), 1)</f>
        <v>0</v>
      </c>
      <c r="G53" s="50">
        <f>COUNTIFS(data[[district_name]:[district_name]], $A53, INDEX(data[], 0, MATCH($B$44&amp;"/"&amp;G$48, data[#Headers], 0)), 1)</f>
        <v>2</v>
      </c>
      <c r="H53" s="50">
        <f>COUNTIFS(data[[district_name]:[district_name]], $A53, INDEX(data[], 0, MATCH($B$44&amp;"/"&amp;H$48, data[#Headers], 0)), 1)</f>
        <v>0</v>
      </c>
      <c r="I53" s="40">
        <f t="shared" si="2"/>
        <v>4</v>
      </c>
    </row>
    <row r="54" spans="1:20" s="39" customFormat="1" x14ac:dyDescent="0.3">
      <c r="A54" s="48" t="s">
        <v>386</v>
      </c>
      <c r="B54" s="40" t="s">
        <v>265</v>
      </c>
      <c r="C54" s="50">
        <f>COUNTIFS(data[[district_name]:[district_name]], $A54, INDEX(data[], 0, MATCH($B$44&amp;"/"&amp;C$48, data[#Headers], 0)), 1)</f>
        <v>0</v>
      </c>
      <c r="D54" s="50">
        <f>COUNTIFS(data[[district_name]:[district_name]], $A54, INDEX(data[], 0, MATCH($B$44&amp;"/"&amp;D$48, data[#Headers], 0)), 1)</f>
        <v>0</v>
      </c>
      <c r="E54" s="50">
        <f>COUNTIFS(data[[district_name]:[district_name]], $A54, INDEX(data[], 0, MATCH($B$44&amp;"/"&amp;E$48, data[#Headers], 0)), 1)</f>
        <v>1</v>
      </c>
      <c r="F54" s="50">
        <f>COUNTIFS(data[[district_name]:[district_name]], $A54, INDEX(data[], 0, MATCH($B$44&amp;"/"&amp;F$48, data[#Headers], 0)), 1)</f>
        <v>0</v>
      </c>
      <c r="G54" s="50">
        <f>COUNTIFS(data[[district_name]:[district_name]], $A54, INDEX(data[], 0, MATCH($B$44&amp;"/"&amp;G$48, data[#Headers], 0)), 1)</f>
        <v>2</v>
      </c>
      <c r="H54" s="50">
        <f>COUNTIFS(data[[district_name]:[district_name]], $A54, INDEX(data[], 0, MATCH($B$44&amp;"/"&amp;H$48, data[#Headers], 0)), 1)</f>
        <v>1</v>
      </c>
      <c r="I54" s="40">
        <f t="shared" si="2"/>
        <v>4</v>
      </c>
      <c r="O54" s="49"/>
      <c r="P54" s="49"/>
      <c r="Q54" s="49"/>
      <c r="R54" s="49"/>
      <c r="S54" s="49"/>
      <c r="T54" s="49"/>
    </row>
    <row r="55" spans="1:20" s="39" customFormat="1" x14ac:dyDescent="0.3">
      <c r="A55" s="48" t="s">
        <v>270</v>
      </c>
      <c r="B55" s="40" t="s">
        <v>404</v>
      </c>
      <c r="C55" s="50">
        <f>COUNTIFS(data[[district_name]:[district_name]], $A55, INDEX(data[], 0, MATCH($B$44&amp;"/"&amp;C$48, data[#Headers], 0)), 1)</f>
        <v>1</v>
      </c>
      <c r="D55" s="50">
        <f>COUNTIFS(data[[district_name]:[district_name]], $A55, INDEX(data[], 0, MATCH($B$44&amp;"/"&amp;D$48, data[#Headers], 0)), 1)</f>
        <v>0</v>
      </c>
      <c r="E55" s="50">
        <f>COUNTIFS(data[[district_name]:[district_name]], $A55, INDEX(data[], 0, MATCH($B$44&amp;"/"&amp;E$48, data[#Headers], 0)), 1)</f>
        <v>3</v>
      </c>
      <c r="F55" s="50">
        <f>COUNTIFS(data[[district_name]:[district_name]], $A55, INDEX(data[], 0, MATCH($B$44&amp;"/"&amp;F$48, data[#Headers], 0)), 1)</f>
        <v>0</v>
      </c>
      <c r="G55" s="50">
        <f>COUNTIFS(data[[district_name]:[district_name]], $A55, INDEX(data[], 0, MATCH($B$44&amp;"/"&amp;G$48, data[#Headers], 0)), 1)</f>
        <v>3</v>
      </c>
      <c r="H55" s="50">
        <f>COUNTIFS(data[[district_name]:[district_name]], $A55, INDEX(data[], 0, MATCH($B$44&amp;"/"&amp;H$48, data[#Headers], 0)), 1)</f>
        <v>2</v>
      </c>
      <c r="I55" s="40">
        <f t="shared" si="2"/>
        <v>9</v>
      </c>
      <c r="N55" s="49"/>
      <c r="O55" s="49"/>
      <c r="P55" s="49"/>
      <c r="Q55" s="49"/>
      <c r="R55" s="49"/>
      <c r="S55" s="49"/>
      <c r="T55" s="49"/>
    </row>
    <row r="56" spans="1:20" s="39" customFormat="1" x14ac:dyDescent="0.3">
      <c r="A56" s="48" t="s">
        <v>272</v>
      </c>
      <c r="B56" s="40" t="s">
        <v>405</v>
      </c>
      <c r="C56" s="50">
        <f>COUNTIFS(data[[district_name]:[district_name]], $A56, INDEX(data[], 0, MATCH($B$44&amp;"/"&amp;C$48, data[#Headers], 0)), 1)</f>
        <v>0</v>
      </c>
      <c r="D56" s="50">
        <f>COUNTIFS(data[[district_name]:[district_name]], $A56, INDEX(data[], 0, MATCH($B$44&amp;"/"&amp;D$48, data[#Headers], 0)), 1)</f>
        <v>1</v>
      </c>
      <c r="E56" s="50">
        <f>COUNTIFS(data[[district_name]:[district_name]], $A56, INDEX(data[], 0, MATCH($B$44&amp;"/"&amp;E$48, data[#Headers], 0)), 1)</f>
        <v>1</v>
      </c>
      <c r="F56" s="50">
        <f>COUNTIFS(data[[district_name]:[district_name]], $A56, INDEX(data[], 0, MATCH($B$44&amp;"/"&amp;F$48, data[#Headers], 0)), 1)</f>
        <v>1</v>
      </c>
      <c r="G56" s="50">
        <f>COUNTIFS(data[[district_name]:[district_name]], $A56, INDEX(data[], 0, MATCH($B$44&amp;"/"&amp;G$48, data[#Headers], 0)), 1)</f>
        <v>2</v>
      </c>
      <c r="H56" s="50">
        <f>COUNTIFS(data[[district_name]:[district_name]], $A56, INDEX(data[], 0, MATCH($B$44&amp;"/"&amp;H$48, data[#Headers], 0)), 1)</f>
        <v>1</v>
      </c>
      <c r="I56" s="40">
        <f t="shared" si="2"/>
        <v>6</v>
      </c>
      <c r="N56" s="49"/>
    </row>
    <row r="57" spans="1:20" s="39" customFormat="1" x14ac:dyDescent="0.3">
      <c r="A57" s="48" t="s">
        <v>271</v>
      </c>
      <c r="B57" s="40" t="s">
        <v>392</v>
      </c>
      <c r="C57" s="50">
        <f>COUNTIFS(data[[district_name]:[district_name]], $A57, INDEX(data[], 0, MATCH($B$44&amp;"/"&amp;C$48, data[#Headers], 0)), 1)</f>
        <v>0</v>
      </c>
      <c r="D57" s="50">
        <f>COUNTIFS(data[[district_name]:[district_name]], $A57, INDEX(data[], 0, MATCH($B$44&amp;"/"&amp;D$48, data[#Headers], 0)), 1)</f>
        <v>0</v>
      </c>
      <c r="E57" s="50">
        <f>COUNTIFS(data[[district_name]:[district_name]], $A57, INDEX(data[], 0, MATCH($B$44&amp;"/"&amp;E$48, data[#Headers], 0)), 1)</f>
        <v>1</v>
      </c>
      <c r="F57" s="50">
        <f>COUNTIFS(data[[district_name]:[district_name]], $A57, INDEX(data[], 0, MATCH($B$44&amp;"/"&amp;F$48, data[#Headers], 0)), 1)</f>
        <v>0</v>
      </c>
      <c r="G57" s="50">
        <f>COUNTIFS(data[[district_name]:[district_name]], $A57, INDEX(data[], 0, MATCH($B$44&amp;"/"&amp;G$48, data[#Headers], 0)), 1)</f>
        <v>3</v>
      </c>
      <c r="H57" s="50">
        <f>COUNTIFS(data[[district_name]:[district_name]], $A57, INDEX(data[], 0, MATCH($B$44&amp;"/"&amp;H$48, data[#Headers], 0)), 1)</f>
        <v>1</v>
      </c>
      <c r="I57" s="40">
        <f t="shared" si="2"/>
        <v>5</v>
      </c>
      <c r="N57" s="49"/>
    </row>
    <row r="58" spans="1:20" s="39" customFormat="1" x14ac:dyDescent="0.3">
      <c r="A58" s="48" t="s">
        <v>388</v>
      </c>
      <c r="B58" s="40" t="s">
        <v>267</v>
      </c>
      <c r="C58" s="50">
        <f>COUNTIFS(data[[district_name]:[district_name]], $A58, INDEX(data[], 0, MATCH($B$44&amp;"/"&amp;C$48, data[#Headers], 0)), 1)</f>
        <v>0</v>
      </c>
      <c r="D58" s="50">
        <f>COUNTIFS(data[[district_name]:[district_name]], $A58, INDEX(data[], 0, MATCH($B$44&amp;"/"&amp;D$48, data[#Headers], 0)), 1)</f>
        <v>0</v>
      </c>
      <c r="E58" s="50">
        <f>COUNTIFS(data[[district_name]:[district_name]], $A58, INDEX(data[], 0, MATCH($B$44&amp;"/"&amp;E$48, data[#Headers], 0)), 1)</f>
        <v>3</v>
      </c>
      <c r="F58" s="50">
        <f>COUNTIFS(data[[district_name]:[district_name]], $A58, INDEX(data[], 0, MATCH($B$44&amp;"/"&amp;F$48, data[#Headers], 0)), 1)</f>
        <v>0</v>
      </c>
      <c r="G58" s="50">
        <f>COUNTIFS(data[[district_name]:[district_name]], $A58, INDEX(data[], 0, MATCH($B$44&amp;"/"&amp;G$48, data[#Headers], 0)), 1)</f>
        <v>2</v>
      </c>
      <c r="H58" s="50">
        <f>COUNTIFS(data[[district_name]:[district_name]], $A58, INDEX(data[], 0, MATCH($B$44&amp;"/"&amp;H$48, data[#Headers], 0)), 1)</f>
        <v>0</v>
      </c>
      <c r="I58" s="40">
        <f t="shared" si="2"/>
        <v>5</v>
      </c>
      <c r="N58" s="49"/>
    </row>
    <row r="59" spans="1:20" s="39" customFormat="1" x14ac:dyDescent="0.3">
      <c r="A59" s="48" t="s">
        <v>275</v>
      </c>
      <c r="B59" s="40" t="s">
        <v>396</v>
      </c>
      <c r="C59" s="50">
        <f>COUNTIFS(data[[district_name]:[district_name]], $A59, INDEX(data[], 0, MATCH($B$44&amp;"/"&amp;C$48, data[#Headers], 0)), 1)</f>
        <v>0</v>
      </c>
      <c r="D59" s="50">
        <f>COUNTIFS(data[[district_name]:[district_name]], $A59, INDEX(data[], 0, MATCH($B$44&amp;"/"&amp;D$48, data[#Headers], 0)), 1)</f>
        <v>2</v>
      </c>
      <c r="E59" s="50">
        <f>COUNTIFS(data[[district_name]:[district_name]], $A59, INDEX(data[], 0, MATCH($B$44&amp;"/"&amp;E$48, data[#Headers], 0)), 1)</f>
        <v>4</v>
      </c>
      <c r="F59" s="50">
        <f>COUNTIFS(data[[district_name]:[district_name]], $A59, INDEX(data[], 0, MATCH($B$44&amp;"/"&amp;F$48, data[#Headers], 0)), 1)</f>
        <v>0</v>
      </c>
      <c r="G59" s="50">
        <f>COUNTIFS(data[[district_name]:[district_name]], $A59, INDEX(data[], 0, MATCH($B$44&amp;"/"&amp;G$48, data[#Headers], 0)), 1)</f>
        <v>3</v>
      </c>
      <c r="H59" s="50">
        <f>COUNTIFS(data[[district_name]:[district_name]], $A59, INDEX(data[], 0, MATCH($B$44&amp;"/"&amp;H$48, data[#Headers], 0)), 1)</f>
        <v>0</v>
      </c>
      <c r="I59" s="40">
        <f t="shared" si="2"/>
        <v>9</v>
      </c>
      <c r="N59" s="49"/>
    </row>
    <row r="60" spans="1:20" s="39" customFormat="1" x14ac:dyDescent="0.3">
      <c r="A60" s="48" t="s">
        <v>385</v>
      </c>
      <c r="B60" s="40" t="s">
        <v>406</v>
      </c>
      <c r="C60" s="50">
        <f>COUNTIFS(data[[district_name]:[district_name]], $A60, INDEX(data[], 0, MATCH($B$44&amp;"/"&amp;C$48, data[#Headers], 0)), 1)</f>
        <v>0</v>
      </c>
      <c r="D60" s="50">
        <f>COUNTIFS(data[[district_name]:[district_name]], $A60, INDEX(data[], 0, MATCH($B$44&amp;"/"&amp;D$48, data[#Headers], 0)), 1)</f>
        <v>0</v>
      </c>
      <c r="E60" s="50">
        <f>COUNTIFS(data[[district_name]:[district_name]], $A60, INDEX(data[], 0, MATCH($B$44&amp;"/"&amp;E$48, data[#Headers], 0)), 1)</f>
        <v>2</v>
      </c>
      <c r="F60" s="50">
        <f>COUNTIFS(data[[district_name]:[district_name]], $A60, INDEX(data[], 0, MATCH($B$44&amp;"/"&amp;F$48, data[#Headers], 0)), 1)</f>
        <v>0</v>
      </c>
      <c r="G60" s="50">
        <f>COUNTIFS(data[[district_name]:[district_name]], $A60, INDEX(data[], 0, MATCH($B$44&amp;"/"&amp;G$48, data[#Headers], 0)), 1)</f>
        <v>1</v>
      </c>
      <c r="H60" s="50">
        <f>COUNTIFS(data[[district_name]:[district_name]], $A60, INDEX(data[], 0, MATCH($B$44&amp;"/"&amp;H$48, data[#Headers], 0)), 1)</f>
        <v>0</v>
      </c>
      <c r="I60" s="40">
        <f t="shared" si="2"/>
        <v>3</v>
      </c>
      <c r="N60" s="49"/>
    </row>
    <row r="61" spans="1:20" s="39" customFormat="1" x14ac:dyDescent="0.3">
      <c r="A61" s="48" t="s">
        <v>389</v>
      </c>
      <c r="B61" s="40" t="s">
        <v>268</v>
      </c>
      <c r="C61" s="50">
        <f>COUNTIFS(data[[district_name]:[district_name]], $A61, INDEX(data[], 0, MATCH($B$44&amp;"/"&amp;C$48, data[#Headers], 0)), 1)</f>
        <v>1</v>
      </c>
      <c r="D61" s="50">
        <f>COUNTIFS(data[[district_name]:[district_name]], $A61, INDEX(data[], 0, MATCH($B$44&amp;"/"&amp;D$48, data[#Headers], 0)), 1)</f>
        <v>1</v>
      </c>
      <c r="E61" s="50">
        <f>COUNTIFS(data[[district_name]:[district_name]], $A61, INDEX(data[], 0, MATCH($B$44&amp;"/"&amp;E$48, data[#Headers], 0)), 1)</f>
        <v>3</v>
      </c>
      <c r="F61" s="50">
        <f>COUNTIFS(data[[district_name]:[district_name]], $A61, INDEX(data[], 0, MATCH($B$44&amp;"/"&amp;F$48, data[#Headers], 0)), 1)</f>
        <v>0</v>
      </c>
      <c r="G61" s="50">
        <f>COUNTIFS(data[[district_name]:[district_name]], $A61, INDEX(data[], 0, MATCH($B$44&amp;"/"&amp;G$48, data[#Headers], 0)), 1)</f>
        <v>0</v>
      </c>
      <c r="H61" s="50">
        <f>COUNTIFS(data[[district_name]:[district_name]], $A61, INDEX(data[], 0, MATCH($B$44&amp;"/"&amp;H$48, data[#Headers], 0)), 1)</f>
        <v>0</v>
      </c>
      <c r="I61" s="40">
        <f t="shared" si="2"/>
        <v>5</v>
      </c>
    </row>
    <row r="62" spans="1:20" s="39" customFormat="1" x14ac:dyDescent="0.3">
      <c r="A62" s="75" t="s">
        <v>407</v>
      </c>
      <c r="B62" s="75"/>
      <c r="C62" s="40">
        <f t="shared" ref="C62:H62" si="3">SUM(C50:C61)</f>
        <v>3</v>
      </c>
      <c r="D62" s="40">
        <f t="shared" si="3"/>
        <v>7</v>
      </c>
      <c r="E62" s="40">
        <f t="shared" si="3"/>
        <v>27</v>
      </c>
      <c r="F62" s="40">
        <f t="shared" si="3"/>
        <v>3</v>
      </c>
      <c r="G62" s="40">
        <f t="shared" si="3"/>
        <v>23</v>
      </c>
      <c r="H62" s="40">
        <f t="shared" si="3"/>
        <v>6</v>
      </c>
      <c r="I62" s="40">
        <f t="shared" si="2"/>
        <v>69</v>
      </c>
    </row>
    <row r="63" spans="1:20" s="39" customFormat="1" x14ac:dyDescent="0.3"/>
    <row r="65" spans="1:17" x14ac:dyDescent="0.3">
      <c r="A65" s="6" t="s">
        <v>398</v>
      </c>
      <c r="B65" s="6" t="s">
        <v>21</v>
      </c>
    </row>
    <row r="66" spans="1:17" x14ac:dyDescent="0.3">
      <c r="A66" s="6" t="s">
        <v>399</v>
      </c>
      <c r="B66" s="45" t="s">
        <v>204</v>
      </c>
    </row>
    <row r="67" spans="1:17" x14ac:dyDescent="0.3">
      <c r="A67" s="6" t="s">
        <v>400</v>
      </c>
      <c r="B67" s="6">
        <f>H62</f>
        <v>6</v>
      </c>
    </row>
    <row r="69" spans="1:17" x14ac:dyDescent="0.3">
      <c r="A69" s="34" t="s">
        <v>401</v>
      </c>
      <c r="B69" s="34" t="s">
        <v>220</v>
      </c>
      <c r="C69" s="77" t="s">
        <v>409</v>
      </c>
      <c r="D69" s="77"/>
      <c r="E69" s="77"/>
      <c r="F69" s="77"/>
      <c r="G69" s="77"/>
      <c r="H69" s="77"/>
      <c r="I69" s="77"/>
      <c r="J69" s="77"/>
      <c r="K69" s="77"/>
      <c r="L69" s="77"/>
      <c r="M69" s="77"/>
      <c r="N69" s="77"/>
      <c r="O69" s="77"/>
      <c r="P69" s="77"/>
      <c r="Q69" s="77"/>
    </row>
    <row r="70" spans="1:17" ht="28" x14ac:dyDescent="0.3">
      <c r="A70" s="36" t="s">
        <v>273</v>
      </c>
      <c r="B70" s="37" t="s">
        <v>402</v>
      </c>
      <c r="C70" s="38" t="str" cm="1">
        <f t="array" ref="C70">IFERROR(INDEX(data[[reasons_refugees_inflow_other]:[reasons_refugees_inflow_other]], MATCH(0,IF(data[[district_name]:[district_name]]=$A$70, COUNTIF($B$70:B70, data[[reasons_refugees_inflow_other]:[reasons_refugees_inflow_other]]), ""), 0)),"")</f>
        <v>Mixed with other tribes so there is no peace</v>
      </c>
      <c r="D70" s="38" cm="1">
        <f t="array" ref="D70">IFERROR(INDEX(data[[reasons_refugees_inflow_other]:[reasons_refugees_inflow_other]], MATCH(0,IF(data[[district_name]:[district_name]]=$A$70, COUNTIF($B$70:C70, data[[reasons_refugees_inflow_other]:[reasons_refugees_inflow_other]]), ""), 0)),"")</f>
        <v>0</v>
      </c>
      <c r="E70" s="38" t="str" cm="1">
        <f t="array" ref="E70">IFERROR(INDEX(data[[reasons_refugees_inflow_other]:[reasons_refugees_inflow_other]], MATCH(0,IF(data[[district_name]:[district_name]]=$A$70, COUNTIF($B$70:D70, data[[reasons_refugees_inflow_other]:[reasons_refugees_inflow_other]]), ""), 0)),"")</f>
        <v/>
      </c>
      <c r="F70" s="38" t="str" cm="1">
        <f t="array" ref="F70">IFERROR(INDEX(data[[reasons_refugees_inflow_other]:[reasons_refugees_inflow_other]], MATCH(0,IF(data[[district_name]:[district_name]]=$A$70, COUNTIF($B$70:E70, data[[reasons_refugees_inflow_other]:[reasons_refugees_inflow_other]]), ""), 0)),"")</f>
        <v/>
      </c>
      <c r="G70" s="38" t="str" cm="1">
        <f t="array" ref="G70">IFERROR(INDEX(data[[reasons_refugees_inflow_other]:[reasons_refugees_inflow_other]], MATCH(0,IF(data[[district_name]:[district_name]]=$A$70, COUNTIF($B$70:F70, data[[reasons_refugees_inflow_other]:[reasons_refugees_inflow_other]]), ""), 0)),"")</f>
        <v/>
      </c>
      <c r="H70" s="38" t="str" cm="1">
        <f t="array" ref="H70">IFERROR(INDEX(data[[reasons_refugees_inflow_other]:[reasons_refugees_inflow_other]], MATCH(0,IF(data[[district_name]:[district_name]]=$A$70, COUNTIF($B$70:G70, data[[reasons_refugees_inflow_other]:[reasons_refugees_inflow_other]]), ""), 0)),"")</f>
        <v/>
      </c>
      <c r="I70" s="38" t="str" cm="1">
        <f t="array" ref="I70">IFERROR(INDEX(data[[reasons_refugees_inflow_other]:[reasons_refugees_inflow_other]], MATCH(0,IF(data[[district_name]:[district_name]]=$A$70, COUNTIF($B$70:H70, data[[reasons_refugees_inflow_other]:[reasons_refugees_inflow_other]]), ""), 0)),"")</f>
        <v/>
      </c>
      <c r="J70" s="38" t="str" cm="1">
        <f t="array" ref="J70">IFERROR(INDEX(data[[reasons_refugees_inflow_other]:[reasons_refugees_inflow_other]], MATCH(0,IF(data[[district_name]:[district_name]]=$A$70, COUNTIF($B$70:I70, data[[reasons_refugees_inflow_other]:[reasons_refugees_inflow_other]]), ""), 0)),"")</f>
        <v/>
      </c>
      <c r="K70" s="38" t="str" cm="1">
        <f t="array" ref="K70">IFERROR(INDEX(data[[reasons_refugees_inflow_other]:[reasons_refugees_inflow_other]], MATCH(0,IF(data[[district_name]:[district_name]]=$A$70, COUNTIF($B$70:J70, data[[reasons_refugees_inflow_other]:[reasons_refugees_inflow_other]]), ""), 0)),"")</f>
        <v/>
      </c>
      <c r="L70" s="38" t="str" cm="1">
        <f t="array" ref="L70">IFERROR(INDEX(data[[reasons_refugees_inflow_other]:[reasons_refugees_inflow_other]], MATCH(0,IF(data[[district_name]:[district_name]]=$A$70, COUNTIF($B$70:K70, data[[reasons_refugees_inflow_other]:[reasons_refugees_inflow_other]]), ""), 0)),"")</f>
        <v/>
      </c>
      <c r="M70" s="38" t="str" cm="1">
        <f t="array" ref="M70">IFERROR(INDEX(data[[reasons_refugees_inflow_other]:[reasons_refugees_inflow_other]], MATCH(0,IF(data[[district_name]:[district_name]]=$A$70, COUNTIF($B$70:L70, data[[reasons_refugees_inflow_other]:[reasons_refugees_inflow_other]]), ""), 0)),"")</f>
        <v/>
      </c>
      <c r="N70" s="38" t="str" cm="1">
        <f t="array" ref="N70">IFERROR(INDEX(data[[reasons_refugees_inflow_other]:[reasons_refugees_inflow_other]], MATCH(0,IF(data[[district_name]:[district_name]]=$A$70, COUNTIF($B$70:M70, data[[reasons_refugees_inflow_other]:[reasons_refugees_inflow_other]]), ""), 0)),"")</f>
        <v/>
      </c>
      <c r="O70" s="38" t="str" cm="1">
        <f t="array" ref="O70">IFERROR(INDEX(data[[reasons_refugees_inflow_other]:[reasons_refugees_inflow_other]], MATCH(0,IF(data[[district_name]:[district_name]]=$A$70, COUNTIF($B$70:N70, data[[reasons_refugees_inflow_other]:[reasons_refugees_inflow_other]]), ""), 0)),"")</f>
        <v/>
      </c>
      <c r="P70" s="38" t="str" cm="1">
        <f t="array" ref="P70">IFERROR(INDEX(data[[reasons_refugees_inflow_other]:[reasons_refugees_inflow_other]], MATCH(0,IF(data[[district_name]:[district_name]]=$A$70, COUNTIF($B$70:O70, data[[reasons_refugees_inflow_other]:[reasons_refugees_inflow_other]]), ""), 0)),"")</f>
        <v/>
      </c>
      <c r="Q70" s="38" t="str" cm="1">
        <f t="array" ref="Q70">IFERROR(INDEX(data[[reasons_refugees_inflow_other]:[reasons_refugees_inflow_other]], MATCH(0,IF(data[[district_name]:[district_name]]=$A$70, COUNTIF($B$70:P70, data[[reasons_refugees_inflow_other]:[reasons_refugees_inflow_other]]), ""), 0)),"")</f>
        <v/>
      </c>
    </row>
    <row r="71" spans="1:17" x14ac:dyDescent="0.3">
      <c r="A71" s="36" t="s">
        <v>387</v>
      </c>
      <c r="B71" s="37" t="s">
        <v>266</v>
      </c>
      <c r="C71" s="38" cm="1">
        <f t="array" ref="C71">IFERROR(INDEX(data[[reasons_refugees_inflow_other]:[reasons_refugees_inflow_other]], MATCH(0,IF(data[[district_name]:[district_name]]=$A$71, COUNTIF($B$71:B71, data[[reasons_refugees_inflow_other]:[reasons_refugees_inflow_other]]), ""), 0)),"")</f>
        <v>0</v>
      </c>
      <c r="D71" s="38" t="str" cm="1">
        <f t="array" ref="D71">IFERROR(INDEX(data[[reasons_refugees_inflow_other]:[reasons_refugees_inflow_other]], MATCH(0,IF(data[[district_name]:[district_name]]=$A$71, COUNTIF($B$71:C71, data[[reasons_refugees_inflow_other]:[reasons_refugees_inflow_other]]), ""), 0)),"")</f>
        <v/>
      </c>
      <c r="E71" s="38" t="str" cm="1">
        <f t="array" ref="E71">IFERROR(INDEX(data[[reasons_refugees_inflow_other]:[reasons_refugees_inflow_other]], MATCH(0,IF(data[[district_name]:[district_name]]=$A$71, COUNTIF($B$71:D71, data[[reasons_refugees_inflow_other]:[reasons_refugees_inflow_other]]), ""), 0)),"")</f>
        <v/>
      </c>
      <c r="F71" s="38" t="str" cm="1">
        <f t="array" ref="F71">IFERROR(INDEX(data[[reasons_refugees_inflow_other]:[reasons_refugees_inflow_other]], MATCH(0,IF(data[[district_name]:[district_name]]=$A$71, COUNTIF($B$71:E71, data[[reasons_refugees_inflow_other]:[reasons_refugees_inflow_other]]), ""), 0)),"")</f>
        <v/>
      </c>
      <c r="G71" s="38" t="str" cm="1">
        <f t="array" ref="G71">IFERROR(INDEX(data[[reasons_refugees_inflow_other]:[reasons_refugees_inflow_other]], MATCH(0,IF(data[[district_name]:[district_name]]=$A$71, COUNTIF($B$71:F71, data[[reasons_refugees_inflow_other]:[reasons_refugees_inflow_other]]), ""), 0)),"")</f>
        <v/>
      </c>
      <c r="H71" s="38" t="str" cm="1">
        <f t="array" ref="H71">IFERROR(INDEX(data[[reasons_refugees_inflow_other]:[reasons_refugees_inflow_other]], MATCH(0,IF(data[[district_name]:[district_name]]=$A$71, COUNTIF($B$71:G71, data[[reasons_refugees_inflow_other]:[reasons_refugees_inflow_other]]), ""), 0)),"")</f>
        <v/>
      </c>
      <c r="I71" s="38" t="str" cm="1">
        <f t="array" ref="I71">IFERROR(INDEX(data[[reasons_refugees_inflow_other]:[reasons_refugees_inflow_other]], MATCH(0,IF(data[[district_name]:[district_name]]=$A$71, COUNTIF($B$71:H71, data[[reasons_refugees_inflow_other]:[reasons_refugees_inflow_other]]), ""), 0)),"")</f>
        <v/>
      </c>
      <c r="J71" s="38" t="str" cm="1">
        <f t="array" ref="J71">IFERROR(INDEX(data[[reasons_refugees_inflow_other]:[reasons_refugees_inflow_other]], MATCH(0,IF(data[[district_name]:[district_name]]=$A$71, COUNTIF($B$71:I71, data[[reasons_refugees_inflow_other]:[reasons_refugees_inflow_other]]), ""), 0)),"")</f>
        <v/>
      </c>
      <c r="K71" s="38" t="str" cm="1">
        <f t="array" ref="K71">IFERROR(INDEX(data[[reasons_refugees_inflow_other]:[reasons_refugees_inflow_other]], MATCH(0,IF(data[[district_name]:[district_name]]=$A$71, COUNTIF($B$71:J71, data[[reasons_refugees_inflow_other]:[reasons_refugees_inflow_other]]), ""), 0)),"")</f>
        <v/>
      </c>
      <c r="L71" s="38" t="str" cm="1">
        <f t="array" ref="L71">IFERROR(INDEX(data[[reasons_refugees_inflow_other]:[reasons_refugees_inflow_other]], MATCH(0,IF(data[[district_name]:[district_name]]=$A$71, COUNTIF($B$71:K71, data[[reasons_refugees_inflow_other]:[reasons_refugees_inflow_other]]), ""), 0)),"")</f>
        <v/>
      </c>
      <c r="M71" s="38" t="str" cm="1">
        <f t="array" ref="M71">IFERROR(INDEX(data[[reasons_refugees_inflow_other]:[reasons_refugees_inflow_other]], MATCH(0,IF(data[[district_name]:[district_name]]=$A$71, COUNTIF($B$71:L71, data[[reasons_refugees_inflow_other]:[reasons_refugees_inflow_other]]), ""), 0)),"")</f>
        <v/>
      </c>
      <c r="N71" s="38" t="str" cm="1">
        <f t="array" ref="N71">IFERROR(INDEX(data[[reasons_refugees_inflow_other]:[reasons_refugees_inflow_other]], MATCH(0,IF(data[[district_name]:[district_name]]=$A$71, COUNTIF($B$71:M71, data[[reasons_refugees_inflow_other]:[reasons_refugees_inflow_other]]), ""), 0)),"")</f>
        <v/>
      </c>
      <c r="O71" s="38" t="str" cm="1">
        <f t="array" ref="O71">IFERROR(INDEX(data[[reasons_refugees_inflow_other]:[reasons_refugees_inflow_other]], MATCH(0,IF(data[[district_name]:[district_name]]=$A$71, COUNTIF($B$71:N71, data[[reasons_refugees_inflow_other]:[reasons_refugees_inflow_other]]), ""), 0)),"")</f>
        <v/>
      </c>
      <c r="P71" s="38" t="str" cm="1">
        <f t="array" ref="P71">IFERROR(INDEX(data[[reasons_refugees_inflow_other]:[reasons_refugees_inflow_other]], MATCH(0,IF(data[[district_name]:[district_name]]=$A$71, COUNTIF($B$71:O71, data[[reasons_refugees_inflow_other]:[reasons_refugees_inflow_other]]), ""), 0)),"")</f>
        <v/>
      </c>
      <c r="Q71" s="38" t="str" cm="1">
        <f t="array" ref="Q71">IFERROR(INDEX(data[[reasons_refugees_inflow_other]:[reasons_refugees_inflow_other]], MATCH(0,IF(data[[district_name]:[district_name]]=$A$71, COUNTIF($B$71:P71, data[[reasons_refugees_inflow_other]:[reasons_refugees_inflow_other]]), ""), 0)),"")</f>
        <v/>
      </c>
    </row>
    <row r="72" spans="1:17" x14ac:dyDescent="0.3">
      <c r="A72" s="36" t="s">
        <v>276</v>
      </c>
      <c r="B72" s="37" t="s">
        <v>403</v>
      </c>
      <c r="C72" s="38" cm="1">
        <f t="array" ref="C72">IFERROR(INDEX(data[[reasons_refugees_inflow_other]:[reasons_refugees_inflow_other]], MATCH(0,IF(data[[district_name]:[district_name]]=$A$72, COUNTIF($B$72:B72, data[[reasons_refugees_inflow_other]:[reasons_refugees_inflow_other]]), ""), 0)),"")</f>
        <v>0</v>
      </c>
      <c r="D72" s="38" t="str" cm="1">
        <f t="array" ref="D72">IFERROR(INDEX(data[[reasons_refugees_inflow_other]:[reasons_refugees_inflow_other]], MATCH(0,IF(data[[district_name]:[district_name]]=$A$72, COUNTIF($B$72:C72, data[[reasons_refugees_inflow_other]:[reasons_refugees_inflow_other]]), ""), 0)),"")</f>
        <v/>
      </c>
      <c r="E72" s="38" t="str" cm="1">
        <f t="array" ref="E72">IFERROR(INDEX(data[[reasons_refugees_inflow_other]:[reasons_refugees_inflow_other]], MATCH(0,IF(data[[district_name]:[district_name]]=$A$72, COUNTIF($B$72:D72, data[[reasons_refugees_inflow_other]:[reasons_refugees_inflow_other]]), ""), 0)),"")</f>
        <v/>
      </c>
      <c r="F72" s="38" t="str" cm="1">
        <f t="array" ref="F72">IFERROR(INDEX(data[[reasons_refugees_inflow_other]:[reasons_refugees_inflow_other]], MATCH(0,IF(data[[district_name]:[district_name]]=$A$72, COUNTIF($B$72:E72, data[[reasons_refugees_inflow_other]:[reasons_refugees_inflow_other]]), ""), 0)),"")</f>
        <v/>
      </c>
      <c r="G72" s="38" t="str" cm="1">
        <f t="array" ref="G72">IFERROR(INDEX(data[[reasons_refugees_inflow_other]:[reasons_refugees_inflow_other]], MATCH(0,IF(data[[district_name]:[district_name]]=$A$72, COUNTIF($B$72:F72, data[[reasons_refugees_inflow_other]:[reasons_refugees_inflow_other]]), ""), 0)),"")</f>
        <v/>
      </c>
      <c r="H72" s="38" t="str" cm="1">
        <f t="array" ref="H72">IFERROR(INDEX(data[[reasons_refugees_inflow_other]:[reasons_refugees_inflow_other]], MATCH(0,IF(data[[district_name]:[district_name]]=$A$72, COUNTIF($B$72:G72, data[[reasons_refugees_inflow_other]:[reasons_refugees_inflow_other]]), ""), 0)),"")</f>
        <v/>
      </c>
      <c r="I72" s="38" t="str" cm="1">
        <f t="array" ref="I72">IFERROR(INDEX(data[[reasons_refugees_inflow_other]:[reasons_refugees_inflow_other]], MATCH(0,IF(data[[district_name]:[district_name]]=$A$72, COUNTIF($B$72:H72, data[[reasons_refugees_inflow_other]:[reasons_refugees_inflow_other]]), ""), 0)),"")</f>
        <v/>
      </c>
      <c r="J72" s="38" t="str" cm="1">
        <f t="array" ref="J72">IFERROR(INDEX(data[[reasons_refugees_inflow_other]:[reasons_refugees_inflow_other]], MATCH(0,IF(data[[district_name]:[district_name]]=$A$72, COUNTIF($B$72:I72, data[[reasons_refugees_inflow_other]:[reasons_refugees_inflow_other]]), ""), 0)),"")</f>
        <v/>
      </c>
      <c r="K72" s="38" t="str" cm="1">
        <f t="array" ref="K72">IFERROR(INDEX(data[[reasons_refugees_inflow_other]:[reasons_refugees_inflow_other]], MATCH(0,IF(data[[district_name]:[district_name]]=$A$72, COUNTIF($B$72:J72, data[[reasons_refugees_inflow_other]:[reasons_refugees_inflow_other]]), ""), 0)),"")</f>
        <v/>
      </c>
      <c r="L72" s="38" t="str" cm="1">
        <f t="array" ref="L72">IFERROR(INDEX(data[[reasons_refugees_inflow_other]:[reasons_refugees_inflow_other]], MATCH(0,IF(data[[district_name]:[district_name]]=$A$72, COUNTIF($B$72:K72, data[[reasons_refugees_inflow_other]:[reasons_refugees_inflow_other]]), ""), 0)),"")</f>
        <v/>
      </c>
      <c r="M72" s="38" t="str" cm="1">
        <f t="array" ref="M72">IFERROR(INDEX(data[[reasons_refugees_inflow_other]:[reasons_refugees_inflow_other]], MATCH(0,IF(data[[district_name]:[district_name]]=$A$72, COUNTIF($B$72:L72, data[[reasons_refugees_inflow_other]:[reasons_refugees_inflow_other]]), ""), 0)),"")</f>
        <v/>
      </c>
      <c r="N72" s="38" t="str" cm="1">
        <f t="array" ref="N72">IFERROR(INDEX(data[[reasons_refugees_inflow_other]:[reasons_refugees_inflow_other]], MATCH(0,IF(data[[district_name]:[district_name]]=$A$72, COUNTIF($B$72:M72, data[[reasons_refugees_inflow_other]:[reasons_refugees_inflow_other]]), ""), 0)),"")</f>
        <v/>
      </c>
      <c r="O72" s="38" t="str" cm="1">
        <f t="array" ref="O72">IFERROR(INDEX(data[[reasons_refugees_inflow_other]:[reasons_refugees_inflow_other]], MATCH(0,IF(data[[district_name]:[district_name]]=$A$72, COUNTIF($B$72:N72, data[[reasons_refugees_inflow_other]:[reasons_refugees_inflow_other]]), ""), 0)),"")</f>
        <v/>
      </c>
      <c r="P72" s="38" t="str" cm="1">
        <f t="array" ref="P72">IFERROR(INDEX(data[[reasons_refugees_inflow_other]:[reasons_refugees_inflow_other]], MATCH(0,IF(data[[district_name]:[district_name]]=$A$72, COUNTIF($B$72:O72, data[[reasons_refugees_inflow_other]:[reasons_refugees_inflow_other]]), ""), 0)),"")</f>
        <v/>
      </c>
      <c r="Q72" s="38" t="str" cm="1">
        <f t="array" ref="Q72">IFERROR(INDEX(data[[reasons_refugees_inflow_other]:[reasons_refugees_inflow_other]], MATCH(0,IF(data[[district_name]:[district_name]]=$A$72, COUNTIF($B$72:P72, data[[reasons_refugees_inflow_other]:[reasons_refugees_inflow_other]]), ""), 0)),"")</f>
        <v/>
      </c>
    </row>
    <row r="73" spans="1:17" x14ac:dyDescent="0.3">
      <c r="A73" s="36" t="s">
        <v>274</v>
      </c>
      <c r="B73" s="37" t="s">
        <v>395</v>
      </c>
      <c r="C73" s="38" cm="1">
        <f t="array" ref="C73">IFERROR(INDEX(data[[reasons_refugees_inflow_other]:[reasons_refugees_inflow_other]], MATCH(0,IF(data[[district_name]:[district_name]]=$A$73, COUNTIF($B$73:B73, data[[reasons_refugees_inflow_other]:[reasons_refugees_inflow_other]]), ""), 0)),"")</f>
        <v>0</v>
      </c>
      <c r="D73" s="38" t="str" cm="1">
        <f t="array" ref="D73">IFERROR(INDEX(data[[reasons_refugees_inflow_other]:[reasons_refugees_inflow_other]], MATCH(0,IF(data[[district_name]:[district_name]]=$A$73, COUNTIF($B$73:C73, data[[reasons_refugees_inflow_other]:[reasons_refugees_inflow_other]]), ""), 0)),"")</f>
        <v/>
      </c>
      <c r="E73" s="38" t="str" cm="1">
        <f t="array" ref="E73">IFERROR(INDEX(data[[reasons_refugees_inflow_other]:[reasons_refugees_inflow_other]], MATCH(0,IF(data[[district_name]:[district_name]]=$A$73, COUNTIF($B$73:D73, data[[reasons_refugees_inflow_other]:[reasons_refugees_inflow_other]]), ""), 0)),"")</f>
        <v/>
      </c>
      <c r="F73" s="38" t="str" cm="1">
        <f t="array" ref="F73">IFERROR(INDEX(data[[reasons_refugees_inflow_other]:[reasons_refugees_inflow_other]], MATCH(0,IF(data[[district_name]:[district_name]]=$A$73, COUNTIF($B$73:E73, data[[reasons_refugees_inflow_other]:[reasons_refugees_inflow_other]]), ""), 0)),"")</f>
        <v/>
      </c>
      <c r="G73" s="38" t="str" cm="1">
        <f t="array" ref="G73">IFERROR(INDEX(data[[reasons_refugees_inflow_other]:[reasons_refugees_inflow_other]], MATCH(0,IF(data[[district_name]:[district_name]]=$A$73, COUNTIF($B$73:F73, data[[reasons_refugees_inflow_other]:[reasons_refugees_inflow_other]]), ""), 0)),"")</f>
        <v/>
      </c>
      <c r="H73" s="38" t="str" cm="1">
        <f t="array" ref="H73">IFERROR(INDEX(data[[reasons_refugees_inflow_other]:[reasons_refugees_inflow_other]], MATCH(0,IF(data[[district_name]:[district_name]]=$A$73, COUNTIF($B$73:G73, data[[reasons_refugees_inflow_other]:[reasons_refugees_inflow_other]]), ""), 0)),"")</f>
        <v/>
      </c>
      <c r="I73" s="38" t="str" cm="1">
        <f t="array" ref="I73">IFERROR(INDEX(data[[reasons_refugees_inflow_other]:[reasons_refugees_inflow_other]], MATCH(0,IF(data[[district_name]:[district_name]]=$A$73, COUNTIF($B$73:H73, data[[reasons_refugees_inflow_other]:[reasons_refugees_inflow_other]]), ""), 0)),"")</f>
        <v/>
      </c>
      <c r="J73" s="38" t="str" cm="1">
        <f t="array" ref="J73">IFERROR(INDEX(data[[reasons_refugees_inflow_other]:[reasons_refugees_inflow_other]], MATCH(0,IF(data[[district_name]:[district_name]]=$A$73, COUNTIF($B$73:I73, data[[reasons_refugees_inflow_other]:[reasons_refugees_inflow_other]]), ""), 0)),"")</f>
        <v/>
      </c>
      <c r="K73" s="38" t="str" cm="1">
        <f t="array" ref="K73">IFERROR(INDEX(data[[reasons_refugees_inflow_other]:[reasons_refugees_inflow_other]], MATCH(0,IF(data[[district_name]:[district_name]]=$A$73, COUNTIF($B$73:J73, data[[reasons_refugees_inflow_other]:[reasons_refugees_inflow_other]]), ""), 0)),"")</f>
        <v/>
      </c>
      <c r="L73" s="38" t="str" cm="1">
        <f t="array" ref="L73">IFERROR(INDEX(data[[reasons_refugees_inflow_other]:[reasons_refugees_inflow_other]], MATCH(0,IF(data[[district_name]:[district_name]]=$A$73, COUNTIF($B$73:K73, data[[reasons_refugees_inflow_other]:[reasons_refugees_inflow_other]]), ""), 0)),"")</f>
        <v/>
      </c>
      <c r="M73" s="38" t="str" cm="1">
        <f t="array" ref="M73">IFERROR(INDEX(data[[reasons_refugees_inflow_other]:[reasons_refugees_inflow_other]], MATCH(0,IF(data[[district_name]:[district_name]]=$A$73, COUNTIF($B$73:L73, data[[reasons_refugees_inflow_other]:[reasons_refugees_inflow_other]]), ""), 0)),"")</f>
        <v/>
      </c>
      <c r="N73" s="38" t="str" cm="1">
        <f t="array" ref="N73">IFERROR(INDEX(data[[reasons_refugees_inflow_other]:[reasons_refugees_inflow_other]], MATCH(0,IF(data[[district_name]:[district_name]]=$A$73, COUNTIF($B$73:M73, data[[reasons_refugees_inflow_other]:[reasons_refugees_inflow_other]]), ""), 0)),"")</f>
        <v/>
      </c>
      <c r="O73" s="38" t="str" cm="1">
        <f t="array" ref="O73">IFERROR(INDEX(data[[reasons_refugees_inflow_other]:[reasons_refugees_inflow_other]], MATCH(0,IF(data[[district_name]:[district_name]]=$A$73, COUNTIF($B$73:N73, data[[reasons_refugees_inflow_other]:[reasons_refugees_inflow_other]]), ""), 0)),"")</f>
        <v/>
      </c>
      <c r="P73" s="38" t="str" cm="1">
        <f t="array" ref="P73">IFERROR(INDEX(data[[reasons_refugees_inflow_other]:[reasons_refugees_inflow_other]], MATCH(0,IF(data[[district_name]:[district_name]]=$A$73, COUNTIF($B$73:O73, data[[reasons_refugees_inflow_other]:[reasons_refugees_inflow_other]]), ""), 0)),"")</f>
        <v/>
      </c>
      <c r="Q73" s="38" t="str" cm="1">
        <f t="array" ref="Q73">IFERROR(INDEX(data[[reasons_refugees_inflow_other]:[reasons_refugees_inflow_other]], MATCH(0,IF(data[[district_name]:[district_name]]=$A$73, COUNTIF($B$73:P73, data[[reasons_refugees_inflow_other]:[reasons_refugees_inflow_other]]), ""), 0)),"")</f>
        <v/>
      </c>
    </row>
    <row r="74" spans="1:17" ht="28" x14ac:dyDescent="0.3">
      <c r="A74" s="36" t="s">
        <v>386</v>
      </c>
      <c r="B74" s="37" t="s">
        <v>265</v>
      </c>
      <c r="C74" s="38" cm="1">
        <f t="array" ref="C74">IFERROR(INDEX(data[[reasons_refugees_inflow_other]:[reasons_refugees_inflow_other]], MATCH(0,IF(data[[district_name]:[district_name]]=$A$74, COUNTIF($B$74:B74, data[[reasons_refugees_inflow_other]:[reasons_refugees_inflow_other]]), ""), 0)),"")</f>
        <v>0</v>
      </c>
      <c r="D74" s="38" t="str" cm="1">
        <f t="array" ref="D74">IFERROR(INDEX(data[[reasons_refugees_inflow_other]:[reasons_refugees_inflow_other]], MATCH(0,IF(data[[district_name]:[district_name]]=$A$74, COUNTIF($B$74:C74, data[[reasons_refugees_inflow_other]:[reasons_refugees_inflow_other]]), ""), 0)),"")</f>
        <v>Insecurity concerns led to the movement mainly</v>
      </c>
      <c r="E74" s="38" t="str" cm="1">
        <f t="array" ref="E74">IFERROR(INDEX(data[[reasons_refugees_inflow_other]:[reasons_refugees_inflow_other]], MATCH(0,IF(data[[district_name]:[district_name]]=$A$74, COUNTIF($B$74:D74, data[[reasons_refugees_inflow_other]:[reasons_refugees_inflow_other]]), ""), 0)),"")</f>
        <v/>
      </c>
      <c r="F74" s="38" t="str" cm="1">
        <f t="array" ref="F74">IFERROR(INDEX(data[[reasons_refugees_inflow_other]:[reasons_refugees_inflow_other]], MATCH(0,IF(data[[district_name]:[district_name]]=$A$74, COUNTIF($B$74:E74, data[[reasons_refugees_inflow_other]:[reasons_refugees_inflow_other]]), ""), 0)),"")</f>
        <v/>
      </c>
      <c r="G74" s="38" t="str" cm="1">
        <f t="array" ref="G74">IFERROR(INDEX(data[[reasons_refugees_inflow_other]:[reasons_refugees_inflow_other]], MATCH(0,IF(data[[district_name]:[district_name]]=$A$74, COUNTIF($B$74:F74, data[[reasons_refugees_inflow_other]:[reasons_refugees_inflow_other]]), ""), 0)),"")</f>
        <v/>
      </c>
      <c r="H74" s="38" t="str" cm="1">
        <f t="array" ref="H74">IFERROR(INDEX(data[[reasons_refugees_inflow_other]:[reasons_refugees_inflow_other]], MATCH(0,IF(data[[district_name]:[district_name]]=$A$74, COUNTIF($B$74:G74, data[[reasons_refugees_inflow_other]:[reasons_refugees_inflow_other]]), ""), 0)),"")</f>
        <v/>
      </c>
      <c r="I74" s="38" t="str" cm="1">
        <f t="array" ref="I74">IFERROR(INDEX(data[[reasons_refugees_inflow_other]:[reasons_refugees_inflow_other]], MATCH(0,IF(data[[district_name]:[district_name]]=$A$74, COUNTIF($B$74:H74, data[[reasons_refugees_inflow_other]:[reasons_refugees_inflow_other]]), ""), 0)),"")</f>
        <v/>
      </c>
      <c r="J74" s="38" t="str" cm="1">
        <f t="array" ref="J74">IFERROR(INDEX(data[[reasons_refugees_inflow_other]:[reasons_refugees_inflow_other]], MATCH(0,IF(data[[district_name]:[district_name]]=$A$74, COUNTIF($B$74:I74, data[[reasons_refugees_inflow_other]:[reasons_refugees_inflow_other]]), ""), 0)),"")</f>
        <v/>
      </c>
      <c r="K74" s="38" t="str" cm="1">
        <f t="array" ref="K74">IFERROR(INDEX(data[[reasons_refugees_inflow_other]:[reasons_refugees_inflow_other]], MATCH(0,IF(data[[district_name]:[district_name]]=$A$74, COUNTIF($B$74:J74, data[[reasons_refugees_inflow_other]:[reasons_refugees_inflow_other]]), ""), 0)),"")</f>
        <v/>
      </c>
      <c r="L74" s="38" t="str" cm="1">
        <f t="array" ref="L74">IFERROR(INDEX(data[[reasons_refugees_inflow_other]:[reasons_refugees_inflow_other]], MATCH(0,IF(data[[district_name]:[district_name]]=$A$74, COUNTIF($B$74:K74, data[[reasons_refugees_inflow_other]:[reasons_refugees_inflow_other]]), ""), 0)),"")</f>
        <v/>
      </c>
      <c r="M74" s="38" t="str" cm="1">
        <f t="array" ref="M74">IFERROR(INDEX(data[[reasons_refugees_inflow_other]:[reasons_refugees_inflow_other]], MATCH(0,IF(data[[district_name]:[district_name]]=$A$74, COUNTIF($B$74:L74, data[[reasons_refugees_inflow_other]:[reasons_refugees_inflow_other]]), ""), 0)),"")</f>
        <v/>
      </c>
      <c r="N74" s="38" t="str" cm="1">
        <f t="array" ref="N74">IFERROR(INDEX(data[[reasons_refugees_inflow_other]:[reasons_refugees_inflow_other]], MATCH(0,IF(data[[district_name]:[district_name]]=$A$74, COUNTIF($B$74:M74, data[[reasons_refugees_inflow_other]:[reasons_refugees_inflow_other]]), ""), 0)),"")</f>
        <v/>
      </c>
      <c r="O74" s="38" t="str" cm="1">
        <f t="array" ref="O74">IFERROR(INDEX(data[[reasons_refugees_inflow_other]:[reasons_refugees_inflow_other]], MATCH(0,IF(data[[district_name]:[district_name]]=$A$74, COUNTIF($B$74:N74, data[[reasons_refugees_inflow_other]:[reasons_refugees_inflow_other]]), ""), 0)),"")</f>
        <v/>
      </c>
      <c r="P74" s="38" t="str" cm="1">
        <f t="array" ref="P74">IFERROR(INDEX(data[[reasons_refugees_inflow_other]:[reasons_refugees_inflow_other]], MATCH(0,IF(data[[district_name]:[district_name]]=$A$74, COUNTIF($B$74:O74, data[[reasons_refugees_inflow_other]:[reasons_refugees_inflow_other]]), ""), 0)),"")</f>
        <v/>
      </c>
      <c r="Q74" s="38" t="str" cm="1">
        <f t="array" ref="Q74">IFERROR(INDEX(data[[reasons_refugees_inflow_other]:[reasons_refugees_inflow_other]], MATCH(0,IF(data[[district_name]:[district_name]]=$A$74, COUNTIF($B$74:P74, data[[reasons_refugees_inflow_other]:[reasons_refugees_inflow_other]]), ""), 0)),"")</f>
        <v/>
      </c>
    </row>
    <row r="75" spans="1:17" ht="28" x14ac:dyDescent="0.3">
      <c r="A75" s="36" t="s">
        <v>270</v>
      </c>
      <c r="B75" s="37" t="s">
        <v>404</v>
      </c>
      <c r="C75" s="38" t="str" cm="1">
        <f t="array" ref="C75">IFERROR(INDEX(data[[reasons_refugees_inflow_other]:[reasons_refugees_inflow_other]], MATCH(0,IF(data[[district_name]:[district_name]]=$A$75, COUNTIF($B$75:B75, data[[reasons_refugees_inflow_other]:[reasons_refugees_inflow_other]]), ""), 0)),"")</f>
        <v xml:space="preserve">Security reasons as the town has more Security </v>
      </c>
      <c r="D75" s="38" cm="1">
        <f t="array" ref="D75">IFERROR(INDEX(data[[reasons_refugees_inflow_other]:[reasons_refugees_inflow_other]], MATCH(0,IF(data[[district_name]:[district_name]]=$A$75, COUNTIF($B$75:C75, data[[reasons_refugees_inflow_other]:[reasons_refugees_inflow_other]]), ""), 0)),"")</f>
        <v>0</v>
      </c>
      <c r="E75" s="38" t="str" cm="1">
        <f t="array" ref="E75">IFERROR(INDEX(data[[reasons_refugees_inflow_other]:[reasons_refugees_inflow_other]], MATCH(0,IF(data[[district_name]:[district_name]]=$A$75, COUNTIF($B$75:D75, data[[reasons_refugees_inflow_other]:[reasons_refugees_inflow_other]]), ""), 0)),"")</f>
        <v>Limited supply  of food</v>
      </c>
      <c r="F75" s="38" t="str" cm="1">
        <f t="array" ref="F75">IFERROR(INDEX(data[[reasons_refugees_inflow_other]:[reasons_refugees_inflow_other]], MATCH(0,IF(data[[district_name]:[district_name]]=$A$75, COUNTIF($B$75:E75, data[[reasons_refugees_inflow_other]:[reasons_refugees_inflow_other]]), ""), 0)),"")</f>
        <v/>
      </c>
      <c r="G75" s="38" t="str" cm="1">
        <f t="array" ref="G75">IFERROR(INDEX(data[[reasons_refugees_inflow_other]:[reasons_refugees_inflow_other]], MATCH(0,IF(data[[district_name]:[district_name]]=$A$75, COUNTIF($B$75:F75, data[[reasons_refugees_inflow_other]:[reasons_refugees_inflow_other]]), ""), 0)),"")</f>
        <v/>
      </c>
      <c r="H75" s="38" t="str" cm="1">
        <f t="array" ref="H75">IFERROR(INDEX(data[[reasons_refugees_inflow_other]:[reasons_refugees_inflow_other]], MATCH(0,IF(data[[district_name]:[district_name]]=$A$75, COUNTIF($B$75:G75, data[[reasons_refugees_inflow_other]:[reasons_refugees_inflow_other]]), ""), 0)),"")</f>
        <v/>
      </c>
      <c r="I75" s="38" t="str" cm="1">
        <f t="array" ref="I75">IFERROR(INDEX(data[[reasons_refugees_inflow_other]:[reasons_refugees_inflow_other]], MATCH(0,IF(data[[district_name]:[district_name]]=$A$75, COUNTIF($B$75:H75, data[[reasons_refugees_inflow_other]:[reasons_refugees_inflow_other]]), ""), 0)),"")</f>
        <v/>
      </c>
      <c r="J75" s="38" t="str" cm="1">
        <f t="array" ref="J75">IFERROR(INDEX(data[[reasons_refugees_inflow_other]:[reasons_refugees_inflow_other]], MATCH(0,IF(data[[district_name]:[district_name]]=$A$75, COUNTIF($B$75:I75, data[[reasons_refugees_inflow_other]:[reasons_refugees_inflow_other]]), ""), 0)),"")</f>
        <v/>
      </c>
      <c r="K75" s="38" t="str" cm="1">
        <f t="array" ref="K75">IFERROR(INDEX(data[[reasons_refugees_inflow_other]:[reasons_refugees_inflow_other]], MATCH(0,IF(data[[district_name]:[district_name]]=$A$75, COUNTIF($B$75:J75, data[[reasons_refugees_inflow_other]:[reasons_refugees_inflow_other]]), ""), 0)),"")</f>
        <v/>
      </c>
      <c r="L75" s="38" t="str" cm="1">
        <f t="array" ref="L75">IFERROR(INDEX(data[[reasons_refugees_inflow_other]:[reasons_refugees_inflow_other]], MATCH(0,IF(data[[district_name]:[district_name]]=$A$75, COUNTIF($B$75:K75, data[[reasons_refugees_inflow_other]:[reasons_refugees_inflow_other]]), ""), 0)),"")</f>
        <v/>
      </c>
      <c r="M75" s="38" t="str" cm="1">
        <f t="array" ref="M75">IFERROR(INDEX(data[[reasons_refugees_inflow_other]:[reasons_refugees_inflow_other]], MATCH(0,IF(data[[district_name]:[district_name]]=$A$75, COUNTIF($B$75:L75, data[[reasons_refugees_inflow_other]:[reasons_refugees_inflow_other]]), ""), 0)),"")</f>
        <v/>
      </c>
      <c r="N75" s="38" t="str" cm="1">
        <f t="array" ref="N75">IFERROR(INDEX(data[[reasons_refugees_inflow_other]:[reasons_refugees_inflow_other]], MATCH(0,IF(data[[district_name]:[district_name]]=$A$75, COUNTIF($B$75:M75, data[[reasons_refugees_inflow_other]:[reasons_refugees_inflow_other]]), ""), 0)),"")</f>
        <v/>
      </c>
      <c r="O75" s="38" t="str" cm="1">
        <f t="array" ref="O75">IFERROR(INDEX(data[[reasons_refugees_inflow_other]:[reasons_refugees_inflow_other]], MATCH(0,IF(data[[district_name]:[district_name]]=$A$75, COUNTIF($B$75:N75, data[[reasons_refugees_inflow_other]:[reasons_refugees_inflow_other]]), ""), 0)),"")</f>
        <v/>
      </c>
      <c r="P75" s="38" t="str" cm="1">
        <f t="array" ref="P75">IFERROR(INDEX(data[[reasons_refugees_inflow_other]:[reasons_refugees_inflow_other]], MATCH(0,IF(data[[district_name]:[district_name]]=$A$75, COUNTIF($B$75:O75, data[[reasons_refugees_inflow_other]:[reasons_refugees_inflow_other]]), ""), 0)),"")</f>
        <v/>
      </c>
      <c r="Q75" s="38" t="str" cm="1">
        <f t="array" ref="Q75">IFERROR(INDEX(data[[reasons_refugees_inflow_other]:[reasons_refugees_inflow_other]], MATCH(0,IF(data[[district_name]:[district_name]]=$A$75, COUNTIF($B$75:P75, data[[reasons_refugees_inflow_other]:[reasons_refugees_inflow_other]]), ""), 0)),"")</f>
        <v/>
      </c>
    </row>
    <row r="76" spans="1:17" ht="28" x14ac:dyDescent="0.3">
      <c r="A76" s="36" t="s">
        <v>272</v>
      </c>
      <c r="B76" s="37" t="s">
        <v>405</v>
      </c>
      <c r="C76" s="38" t="str" cm="1">
        <f t="array" ref="C76">IFERROR(INDEX(data[[reasons_refugees_inflow_other]:[reasons_refugees_inflow_other]], MATCH(0,IF(data[[district_name]:[district_name]]=$A$76, COUNTIF($B$76:B76, data[[reasons_refugees_inflow_other]:[reasons_refugees_inflow_other]]), ""), 0)),"")</f>
        <v xml:space="preserve">Access to land for agriculture </v>
      </c>
      <c r="D76" s="38" cm="1">
        <f t="array" ref="D76">IFERROR(INDEX(data[[reasons_refugees_inflow_other]:[reasons_refugees_inflow_other]], MATCH(0,IF(data[[district_name]:[district_name]]=$A$76, COUNTIF($B$76:C76, data[[reasons_refugees_inflow_other]:[reasons_refugees_inflow_other]]), ""), 0)),"")</f>
        <v>0</v>
      </c>
      <c r="E76" s="38" t="str" cm="1">
        <f t="array" ref="E76">IFERROR(INDEX(data[[reasons_refugees_inflow_other]:[reasons_refugees_inflow_other]], MATCH(0,IF(data[[district_name]:[district_name]]=$A$76, COUNTIF($B$76:D76, data[[reasons_refugees_inflow_other]:[reasons_refugees_inflow_other]]), ""), 0)),"")</f>
        <v/>
      </c>
      <c r="F76" s="38" t="str" cm="1">
        <f t="array" ref="F76">IFERROR(INDEX(data[[reasons_refugees_inflow_other]:[reasons_refugees_inflow_other]], MATCH(0,IF(data[[district_name]:[district_name]]=$A$76, COUNTIF($B$76:E76, data[[reasons_refugees_inflow_other]:[reasons_refugees_inflow_other]]), ""), 0)),"")</f>
        <v/>
      </c>
      <c r="G76" s="38" t="str" cm="1">
        <f t="array" ref="G76">IFERROR(INDEX(data[[reasons_refugees_inflow_other]:[reasons_refugees_inflow_other]], MATCH(0,IF(data[[district_name]:[district_name]]=$A$76, COUNTIF($B$76:F76, data[[reasons_refugees_inflow_other]:[reasons_refugees_inflow_other]]), ""), 0)),"")</f>
        <v/>
      </c>
      <c r="H76" s="38" t="str" cm="1">
        <f t="array" ref="H76">IFERROR(INDEX(data[[reasons_refugees_inflow_other]:[reasons_refugees_inflow_other]], MATCH(0,IF(data[[district_name]:[district_name]]=$A$76, COUNTIF($B$76:G76, data[[reasons_refugees_inflow_other]:[reasons_refugees_inflow_other]]), ""), 0)),"")</f>
        <v/>
      </c>
      <c r="I76" s="38" t="str" cm="1">
        <f t="array" ref="I76">IFERROR(INDEX(data[[reasons_refugees_inflow_other]:[reasons_refugees_inflow_other]], MATCH(0,IF(data[[district_name]:[district_name]]=$A$76, COUNTIF($B$76:H76, data[[reasons_refugees_inflow_other]:[reasons_refugees_inflow_other]]), ""), 0)),"")</f>
        <v/>
      </c>
      <c r="J76" s="38" t="str" cm="1">
        <f t="array" ref="J76">IFERROR(INDEX(data[[reasons_refugees_inflow_other]:[reasons_refugees_inflow_other]], MATCH(0,IF(data[[district_name]:[district_name]]=$A$76, COUNTIF($B$76:I76, data[[reasons_refugees_inflow_other]:[reasons_refugees_inflow_other]]), ""), 0)),"")</f>
        <v/>
      </c>
      <c r="K76" s="38" t="str" cm="1">
        <f t="array" ref="K76">IFERROR(INDEX(data[[reasons_refugees_inflow_other]:[reasons_refugees_inflow_other]], MATCH(0,IF(data[[district_name]:[district_name]]=$A$76, COUNTIF($B$76:J76, data[[reasons_refugees_inflow_other]:[reasons_refugees_inflow_other]]), ""), 0)),"")</f>
        <v/>
      </c>
      <c r="L76" s="38" t="str" cm="1">
        <f t="array" ref="L76">IFERROR(INDEX(data[[reasons_refugees_inflow_other]:[reasons_refugees_inflow_other]], MATCH(0,IF(data[[district_name]:[district_name]]=$A$76, COUNTIF($B$76:K76, data[[reasons_refugees_inflow_other]:[reasons_refugees_inflow_other]]), ""), 0)),"")</f>
        <v/>
      </c>
      <c r="M76" s="38" t="str" cm="1">
        <f t="array" ref="M76">IFERROR(INDEX(data[[reasons_refugees_inflow_other]:[reasons_refugees_inflow_other]], MATCH(0,IF(data[[district_name]:[district_name]]=$A$76, COUNTIF($B$76:L76, data[[reasons_refugees_inflow_other]:[reasons_refugees_inflow_other]]), ""), 0)),"")</f>
        <v/>
      </c>
      <c r="N76" s="38" t="str" cm="1">
        <f t="array" ref="N76">IFERROR(INDEX(data[[reasons_refugees_inflow_other]:[reasons_refugees_inflow_other]], MATCH(0,IF(data[[district_name]:[district_name]]=$A$76, COUNTIF($B$76:M76, data[[reasons_refugees_inflow_other]:[reasons_refugees_inflow_other]]), ""), 0)),"")</f>
        <v/>
      </c>
      <c r="O76" s="38" t="str" cm="1">
        <f t="array" ref="O76">IFERROR(INDEX(data[[reasons_refugees_inflow_other]:[reasons_refugees_inflow_other]], MATCH(0,IF(data[[district_name]:[district_name]]=$A$76, COUNTIF($B$76:N76, data[[reasons_refugees_inflow_other]:[reasons_refugees_inflow_other]]), ""), 0)),"")</f>
        <v/>
      </c>
      <c r="P76" s="38" t="str" cm="1">
        <f t="array" ref="P76">IFERROR(INDEX(data[[reasons_refugees_inflow_other]:[reasons_refugees_inflow_other]], MATCH(0,IF(data[[district_name]:[district_name]]=$A$76, COUNTIF($B$76:O76, data[[reasons_refugees_inflow_other]:[reasons_refugees_inflow_other]]), ""), 0)),"")</f>
        <v/>
      </c>
      <c r="Q76" s="38" t="str" cm="1">
        <f t="array" ref="Q76">IFERROR(INDEX(data[[reasons_refugees_inflow_other]:[reasons_refugees_inflow_other]], MATCH(0,IF(data[[district_name]:[district_name]]=$A$76, COUNTIF($B$76:P76, data[[reasons_refugees_inflow_other]:[reasons_refugees_inflow_other]]), ""), 0)),"")</f>
        <v/>
      </c>
    </row>
    <row r="77" spans="1:17" ht="28" x14ac:dyDescent="0.3">
      <c r="A77" s="36" t="s">
        <v>271</v>
      </c>
      <c r="B77" s="37" t="s">
        <v>392</v>
      </c>
      <c r="C77" s="38" cm="1">
        <f t="array" ref="C77">IFERROR(INDEX(data[[reasons_refugees_inflow_other]:[reasons_refugees_inflow_other]], MATCH(0,IF(data[[district_name]:[district_name]]=$A$77, COUNTIF($B$77:B77, data[[reasons_refugees_inflow_other]:[reasons_refugees_inflow_other]]), ""), 0)),"")</f>
        <v>0</v>
      </c>
      <c r="D77" s="38" t="str" cm="1">
        <f t="array" ref="D77">IFERROR(INDEX(data[[reasons_refugees_inflow_other]:[reasons_refugees_inflow_other]], MATCH(0,IF(data[[district_name]:[district_name]]=$A$77, COUNTIF($B$77:C77, data[[reasons_refugees_inflow_other]:[reasons_refugees_inflow_other]]), ""), 0)),"")</f>
        <v>To access land for farming</v>
      </c>
      <c r="E77" s="38" t="str" cm="1">
        <f t="array" ref="E77">IFERROR(INDEX(data[[reasons_refugees_inflow_other]:[reasons_refugees_inflow_other]], MATCH(0,IF(data[[district_name]:[district_name]]=$A$77, COUNTIF($B$77:D77, data[[reasons_refugees_inflow_other]:[reasons_refugees_inflow_other]]), ""), 0)),"")</f>
        <v/>
      </c>
      <c r="F77" s="38" t="str" cm="1">
        <f t="array" ref="F77">IFERROR(INDEX(data[[reasons_refugees_inflow_other]:[reasons_refugees_inflow_other]], MATCH(0,IF(data[[district_name]:[district_name]]=$A$77, COUNTIF($B$77:E77, data[[reasons_refugees_inflow_other]:[reasons_refugees_inflow_other]]), ""), 0)),"")</f>
        <v/>
      </c>
      <c r="G77" s="38" t="str" cm="1">
        <f t="array" ref="G77">IFERROR(INDEX(data[[reasons_refugees_inflow_other]:[reasons_refugees_inflow_other]], MATCH(0,IF(data[[district_name]:[district_name]]=$A$77, COUNTIF($B$77:F77, data[[reasons_refugees_inflow_other]:[reasons_refugees_inflow_other]]), ""), 0)),"")</f>
        <v/>
      </c>
      <c r="H77" s="38" t="str" cm="1">
        <f t="array" ref="H77">IFERROR(INDEX(data[[reasons_refugees_inflow_other]:[reasons_refugees_inflow_other]], MATCH(0,IF(data[[district_name]:[district_name]]=$A$77, COUNTIF($B$77:G77, data[[reasons_refugees_inflow_other]:[reasons_refugees_inflow_other]]), ""), 0)),"")</f>
        <v/>
      </c>
      <c r="I77" s="38" t="str" cm="1">
        <f t="array" ref="I77">IFERROR(INDEX(data[[reasons_refugees_inflow_other]:[reasons_refugees_inflow_other]], MATCH(0,IF(data[[district_name]:[district_name]]=$A$77, COUNTIF($B$77:H77, data[[reasons_refugees_inflow_other]:[reasons_refugees_inflow_other]]), ""), 0)),"")</f>
        <v/>
      </c>
      <c r="J77" s="38" t="str" cm="1">
        <f t="array" ref="J77">IFERROR(INDEX(data[[reasons_refugees_inflow_other]:[reasons_refugees_inflow_other]], MATCH(0,IF(data[[district_name]:[district_name]]=$A$77, COUNTIF($B$77:I77, data[[reasons_refugees_inflow_other]:[reasons_refugees_inflow_other]]), ""), 0)),"")</f>
        <v/>
      </c>
      <c r="K77" s="38" t="str" cm="1">
        <f t="array" ref="K77">IFERROR(INDEX(data[[reasons_refugees_inflow_other]:[reasons_refugees_inflow_other]], MATCH(0,IF(data[[district_name]:[district_name]]=$A$77, COUNTIF($B$77:J77, data[[reasons_refugees_inflow_other]:[reasons_refugees_inflow_other]]), ""), 0)),"")</f>
        <v/>
      </c>
      <c r="L77" s="38" t="str" cm="1">
        <f t="array" ref="L77">IFERROR(INDEX(data[[reasons_refugees_inflow_other]:[reasons_refugees_inflow_other]], MATCH(0,IF(data[[district_name]:[district_name]]=$A$77, COUNTIF($B$77:K77, data[[reasons_refugees_inflow_other]:[reasons_refugees_inflow_other]]), ""), 0)),"")</f>
        <v/>
      </c>
      <c r="M77" s="38" t="str" cm="1">
        <f t="array" ref="M77">IFERROR(INDEX(data[[reasons_refugees_inflow_other]:[reasons_refugees_inflow_other]], MATCH(0,IF(data[[district_name]:[district_name]]=$A$77, COUNTIF($B$77:L77, data[[reasons_refugees_inflow_other]:[reasons_refugees_inflow_other]]), ""), 0)),"")</f>
        <v/>
      </c>
      <c r="N77" s="38" t="str" cm="1">
        <f t="array" ref="N77">IFERROR(INDEX(data[[reasons_refugees_inflow_other]:[reasons_refugees_inflow_other]], MATCH(0,IF(data[[district_name]:[district_name]]=$A$77, COUNTIF($B$77:M77, data[[reasons_refugees_inflow_other]:[reasons_refugees_inflow_other]]), ""), 0)),"")</f>
        <v/>
      </c>
      <c r="O77" s="38" t="str" cm="1">
        <f t="array" ref="O77">IFERROR(INDEX(data[[reasons_refugees_inflow_other]:[reasons_refugees_inflow_other]], MATCH(0,IF(data[[district_name]:[district_name]]=$A$77, COUNTIF($B$77:N77, data[[reasons_refugees_inflow_other]:[reasons_refugees_inflow_other]]), ""), 0)),"")</f>
        <v/>
      </c>
      <c r="P77" s="38" t="str" cm="1">
        <f t="array" ref="P77">IFERROR(INDEX(data[[reasons_refugees_inflow_other]:[reasons_refugees_inflow_other]], MATCH(0,IF(data[[district_name]:[district_name]]=$A$77, COUNTIF($B$77:O77, data[[reasons_refugees_inflow_other]:[reasons_refugees_inflow_other]]), ""), 0)),"")</f>
        <v/>
      </c>
      <c r="Q77" s="38" t="str" cm="1">
        <f t="array" ref="Q77">IFERROR(INDEX(data[[reasons_refugees_inflow_other]:[reasons_refugees_inflow_other]], MATCH(0,IF(data[[district_name]:[district_name]]=$A$77, COUNTIF($B$77:P77, data[[reasons_refugees_inflow_other]:[reasons_refugees_inflow_other]]), ""), 0)),"")</f>
        <v/>
      </c>
    </row>
    <row r="78" spans="1:17" x14ac:dyDescent="0.3">
      <c r="A78" s="36" t="s">
        <v>388</v>
      </c>
      <c r="B78" s="37" t="s">
        <v>267</v>
      </c>
      <c r="C78" s="38" cm="1">
        <f t="array" ref="C78">IFERROR(INDEX(data[[reasons_refugees_inflow_other]:[reasons_refugees_inflow_other]], MATCH(0,IF(data[[district_name]:[district_name]]=$A$78, COUNTIF($B$78:B78, data[[reasons_refugees_inflow_other]:[reasons_refugees_inflow_other]]), ""), 0)),"")</f>
        <v>0</v>
      </c>
      <c r="D78" s="38" t="str" cm="1">
        <f t="array" ref="D78">IFERROR(INDEX(data[[reasons_refugees_inflow_other]:[reasons_refugees_inflow_other]], MATCH(0,IF(data[[district_name]:[district_name]]=$A$78, COUNTIF($B$78:C78, data[[reasons_refugees_inflow_other]:[reasons_refugees_inflow_other]]), ""), 0)),"")</f>
        <v/>
      </c>
      <c r="E78" s="38" t="str" cm="1">
        <f t="array" ref="E78">IFERROR(INDEX(data[[reasons_refugees_inflow_other]:[reasons_refugees_inflow_other]], MATCH(0,IF(data[[district_name]:[district_name]]=$A$78, COUNTIF($B$78:D78, data[[reasons_refugees_inflow_other]:[reasons_refugees_inflow_other]]), ""), 0)),"")</f>
        <v/>
      </c>
      <c r="F78" s="38" t="str" cm="1">
        <f t="array" ref="F78">IFERROR(INDEX(data[[reasons_refugees_inflow_other]:[reasons_refugees_inflow_other]], MATCH(0,IF(data[[district_name]:[district_name]]=$A$78, COUNTIF($B$78:E78, data[[reasons_refugees_inflow_other]:[reasons_refugees_inflow_other]]), ""), 0)),"")</f>
        <v/>
      </c>
      <c r="G78" s="38" t="str" cm="1">
        <f t="array" ref="G78">IFERROR(INDEX(data[[reasons_refugees_inflow_other]:[reasons_refugees_inflow_other]], MATCH(0,IF(data[[district_name]:[district_name]]=$A$78, COUNTIF($B$78:F78, data[[reasons_refugees_inflow_other]:[reasons_refugees_inflow_other]]), ""), 0)),"")</f>
        <v/>
      </c>
      <c r="H78" s="38" t="str" cm="1">
        <f t="array" ref="H78">IFERROR(INDEX(data[[reasons_refugees_inflow_other]:[reasons_refugees_inflow_other]], MATCH(0,IF(data[[district_name]:[district_name]]=$A$78, COUNTIF($B$78:G78, data[[reasons_refugees_inflow_other]:[reasons_refugees_inflow_other]]), ""), 0)),"")</f>
        <v/>
      </c>
      <c r="I78" s="38" t="str" cm="1">
        <f t="array" ref="I78">IFERROR(INDEX(data[[reasons_refugees_inflow_other]:[reasons_refugees_inflow_other]], MATCH(0,IF(data[[district_name]:[district_name]]=$A$78, COUNTIF($B$78:H78, data[[reasons_refugees_inflow_other]:[reasons_refugees_inflow_other]]), ""), 0)),"")</f>
        <v/>
      </c>
      <c r="J78" s="38" t="str" cm="1">
        <f t="array" ref="J78">IFERROR(INDEX(data[[reasons_refugees_inflow_other]:[reasons_refugees_inflow_other]], MATCH(0,IF(data[[district_name]:[district_name]]=$A$78, COUNTIF($B$78:I78, data[[reasons_refugees_inflow_other]:[reasons_refugees_inflow_other]]), ""), 0)),"")</f>
        <v/>
      </c>
      <c r="K78" s="38" t="str" cm="1">
        <f t="array" ref="K78">IFERROR(INDEX(data[[reasons_refugees_inflow_other]:[reasons_refugees_inflow_other]], MATCH(0,IF(data[[district_name]:[district_name]]=$A$78, COUNTIF($B$78:J78, data[[reasons_refugees_inflow_other]:[reasons_refugees_inflow_other]]), ""), 0)),"")</f>
        <v/>
      </c>
      <c r="L78" s="38" t="str" cm="1">
        <f t="array" ref="L78">IFERROR(INDEX(data[[reasons_refugees_inflow_other]:[reasons_refugees_inflow_other]], MATCH(0,IF(data[[district_name]:[district_name]]=$A$78, COUNTIF($B$78:K78, data[[reasons_refugees_inflow_other]:[reasons_refugees_inflow_other]]), ""), 0)),"")</f>
        <v/>
      </c>
      <c r="M78" s="38" t="str" cm="1">
        <f t="array" ref="M78">IFERROR(INDEX(data[[reasons_refugees_inflow_other]:[reasons_refugees_inflow_other]], MATCH(0,IF(data[[district_name]:[district_name]]=$A$78, COUNTIF($B$78:L78, data[[reasons_refugees_inflow_other]:[reasons_refugees_inflow_other]]), ""), 0)),"")</f>
        <v/>
      </c>
      <c r="N78" s="38" t="str" cm="1">
        <f t="array" ref="N78">IFERROR(INDEX(data[[reasons_refugees_inflow_other]:[reasons_refugees_inflow_other]], MATCH(0,IF(data[[district_name]:[district_name]]=$A$78, COUNTIF($B$78:M78, data[[reasons_refugees_inflow_other]:[reasons_refugees_inflow_other]]), ""), 0)),"")</f>
        <v/>
      </c>
      <c r="O78" s="38" t="str" cm="1">
        <f t="array" ref="O78">IFERROR(INDEX(data[[reasons_refugees_inflow_other]:[reasons_refugees_inflow_other]], MATCH(0,IF(data[[district_name]:[district_name]]=$A$78, COUNTIF($B$78:N78, data[[reasons_refugees_inflow_other]:[reasons_refugees_inflow_other]]), ""), 0)),"")</f>
        <v/>
      </c>
      <c r="P78" s="38" t="str" cm="1">
        <f t="array" ref="P78">IFERROR(INDEX(data[[reasons_refugees_inflow_other]:[reasons_refugees_inflow_other]], MATCH(0,IF(data[[district_name]:[district_name]]=$A$78, COUNTIF($B$78:O78, data[[reasons_refugees_inflow_other]:[reasons_refugees_inflow_other]]), ""), 0)),"")</f>
        <v/>
      </c>
      <c r="Q78" s="38" t="str" cm="1">
        <f t="array" ref="Q78">IFERROR(INDEX(data[[reasons_refugees_inflow_other]:[reasons_refugees_inflow_other]], MATCH(0,IF(data[[district_name]:[district_name]]=$A$78, COUNTIF($B$78:P78, data[[reasons_refugees_inflow_other]:[reasons_refugees_inflow_other]]), ""), 0)),"")</f>
        <v/>
      </c>
    </row>
    <row r="79" spans="1:17" x14ac:dyDescent="0.3">
      <c r="A79" s="36" t="s">
        <v>275</v>
      </c>
      <c r="B79" s="37" t="s">
        <v>396</v>
      </c>
      <c r="C79" s="38" cm="1">
        <f t="array" ref="C79">IFERROR(INDEX(data[[reasons_refugees_inflow_other]:[reasons_refugees_inflow_other]], MATCH(0,IF(data[[district_name]:[district_name]]=$A$79, COUNTIF($B$79:B79, data[[reasons_refugees_inflow_other]:[reasons_refugees_inflow_other]]), ""), 0)),"")</f>
        <v>0</v>
      </c>
      <c r="D79" s="38" t="str" cm="1">
        <f t="array" ref="D79">IFERROR(INDEX(data[[reasons_refugees_inflow_other]:[reasons_refugees_inflow_other]], MATCH(0,IF(data[[district_name]:[district_name]]=$A$79, COUNTIF($B$79:C79, data[[reasons_refugees_inflow_other]:[reasons_refugees_inflow_other]]), ""), 0)),"")</f>
        <v/>
      </c>
      <c r="E79" s="38" t="str" cm="1">
        <f t="array" ref="E79">IFERROR(INDEX(data[[reasons_refugees_inflow_other]:[reasons_refugees_inflow_other]], MATCH(0,IF(data[[district_name]:[district_name]]=$A$79, COUNTIF($B$79:D79, data[[reasons_refugees_inflow_other]:[reasons_refugees_inflow_other]]), ""), 0)),"")</f>
        <v/>
      </c>
      <c r="F79" s="38" t="str" cm="1">
        <f t="array" ref="F79">IFERROR(INDEX(data[[reasons_refugees_inflow_other]:[reasons_refugees_inflow_other]], MATCH(0,IF(data[[district_name]:[district_name]]=$A$79, COUNTIF($B$79:E79, data[[reasons_refugees_inflow_other]:[reasons_refugees_inflow_other]]), ""), 0)),"")</f>
        <v/>
      </c>
      <c r="G79" s="38" t="str" cm="1">
        <f t="array" ref="G79">IFERROR(INDEX(data[[reasons_refugees_inflow_other]:[reasons_refugees_inflow_other]], MATCH(0,IF(data[[district_name]:[district_name]]=$A$79, COUNTIF($B$79:F79, data[[reasons_refugees_inflow_other]:[reasons_refugees_inflow_other]]), ""), 0)),"")</f>
        <v/>
      </c>
      <c r="H79" s="38" t="str" cm="1">
        <f t="array" ref="H79">IFERROR(INDEX(data[[reasons_refugees_inflow_other]:[reasons_refugees_inflow_other]], MATCH(0,IF(data[[district_name]:[district_name]]=$A$79, COUNTIF($B$79:G79, data[[reasons_refugees_inflow_other]:[reasons_refugees_inflow_other]]), ""), 0)),"")</f>
        <v/>
      </c>
      <c r="I79" s="38" t="str" cm="1">
        <f t="array" ref="I79">IFERROR(INDEX(data[[reasons_refugees_inflow_other]:[reasons_refugees_inflow_other]], MATCH(0,IF(data[[district_name]:[district_name]]=$A$79, COUNTIF($B$79:H79, data[[reasons_refugees_inflow_other]:[reasons_refugees_inflow_other]]), ""), 0)),"")</f>
        <v/>
      </c>
      <c r="J79" s="38" t="str" cm="1">
        <f t="array" ref="J79">IFERROR(INDEX(data[[reasons_refugees_inflow_other]:[reasons_refugees_inflow_other]], MATCH(0,IF(data[[district_name]:[district_name]]=$A$79, COUNTIF($B$79:I79, data[[reasons_refugees_inflow_other]:[reasons_refugees_inflow_other]]), ""), 0)),"")</f>
        <v/>
      </c>
      <c r="K79" s="38" t="str" cm="1">
        <f t="array" ref="K79">IFERROR(INDEX(data[[reasons_refugees_inflow_other]:[reasons_refugees_inflow_other]], MATCH(0,IF(data[[district_name]:[district_name]]=$A$79, COUNTIF($B$79:J79, data[[reasons_refugees_inflow_other]:[reasons_refugees_inflow_other]]), ""), 0)),"")</f>
        <v/>
      </c>
      <c r="L79" s="38" t="str" cm="1">
        <f t="array" ref="L79">IFERROR(INDEX(data[[reasons_refugees_inflow_other]:[reasons_refugees_inflow_other]], MATCH(0,IF(data[[district_name]:[district_name]]=$A$79, COUNTIF($B$79:K79, data[[reasons_refugees_inflow_other]:[reasons_refugees_inflow_other]]), ""), 0)),"")</f>
        <v/>
      </c>
      <c r="M79" s="38" t="str" cm="1">
        <f t="array" ref="M79">IFERROR(INDEX(data[[reasons_refugees_inflow_other]:[reasons_refugees_inflow_other]], MATCH(0,IF(data[[district_name]:[district_name]]=$A$79, COUNTIF($B$79:L79, data[[reasons_refugees_inflow_other]:[reasons_refugees_inflow_other]]), ""), 0)),"")</f>
        <v/>
      </c>
      <c r="N79" s="38" t="str" cm="1">
        <f t="array" ref="N79">IFERROR(INDEX(data[[reasons_refugees_inflow_other]:[reasons_refugees_inflow_other]], MATCH(0,IF(data[[district_name]:[district_name]]=$A$79, COUNTIF($B$79:M79, data[[reasons_refugees_inflow_other]:[reasons_refugees_inflow_other]]), ""), 0)),"")</f>
        <v/>
      </c>
      <c r="O79" s="38" t="str" cm="1">
        <f t="array" ref="O79">IFERROR(INDEX(data[[reasons_refugees_inflow_other]:[reasons_refugees_inflow_other]], MATCH(0,IF(data[[district_name]:[district_name]]=$A$79, COUNTIF($B$79:N79, data[[reasons_refugees_inflow_other]:[reasons_refugees_inflow_other]]), ""), 0)),"")</f>
        <v/>
      </c>
      <c r="P79" s="38" t="str" cm="1">
        <f t="array" ref="P79">IFERROR(INDEX(data[[reasons_refugees_inflow_other]:[reasons_refugees_inflow_other]], MATCH(0,IF(data[[district_name]:[district_name]]=$A$79, COUNTIF($B$79:O79, data[[reasons_refugees_inflow_other]:[reasons_refugees_inflow_other]]), ""), 0)),"")</f>
        <v/>
      </c>
      <c r="Q79" s="38" t="str" cm="1">
        <f t="array" ref="Q79">IFERROR(INDEX(data[[reasons_refugees_inflow_other]:[reasons_refugees_inflow_other]], MATCH(0,IF(data[[district_name]:[district_name]]=$A$79, COUNTIF($B$79:P79, data[[reasons_refugees_inflow_other]:[reasons_refugees_inflow_other]]), ""), 0)),"")</f>
        <v/>
      </c>
    </row>
    <row r="80" spans="1:17" x14ac:dyDescent="0.3">
      <c r="A80" s="36" t="s">
        <v>385</v>
      </c>
      <c r="B80" s="37" t="s">
        <v>406</v>
      </c>
      <c r="C80" s="38" cm="1">
        <f t="array" ref="C80">IFERROR(INDEX(data[[reasons_refugees_inflow_other]:[reasons_refugees_inflow_other]], MATCH(0,IF(data[[district_name]:[district_name]]=$A$80, COUNTIF($B$80:B80, data[[reasons_refugees_inflow_other]:[reasons_refugees_inflow_other]]), ""), 0)),"")</f>
        <v>0</v>
      </c>
      <c r="D80" s="38" t="str" cm="1">
        <f t="array" ref="D80">IFERROR(INDEX(data[[reasons_refugees_inflow_other]:[reasons_refugees_inflow_other]], MATCH(0,IF(data[[district_name]:[district_name]]=$A$80, COUNTIF($B$80:C80, data[[reasons_refugees_inflow_other]:[reasons_refugees_inflow_other]]), ""), 0)),"")</f>
        <v/>
      </c>
      <c r="E80" s="38" t="str" cm="1">
        <f t="array" ref="E80">IFERROR(INDEX(data[[reasons_refugees_inflow_other]:[reasons_refugees_inflow_other]], MATCH(0,IF(data[[district_name]:[district_name]]=$A$80, COUNTIF($B$80:D80, data[[reasons_refugees_inflow_other]:[reasons_refugees_inflow_other]]), ""), 0)),"")</f>
        <v/>
      </c>
      <c r="F80" s="38" t="str" cm="1">
        <f t="array" ref="F80">IFERROR(INDEX(data[[reasons_refugees_inflow_other]:[reasons_refugees_inflow_other]], MATCH(0,IF(data[[district_name]:[district_name]]=$A$80, COUNTIF($B$80:E80, data[[reasons_refugees_inflow_other]:[reasons_refugees_inflow_other]]), ""), 0)),"")</f>
        <v/>
      </c>
      <c r="G80" s="38" t="str" cm="1">
        <f t="array" ref="G80">IFERROR(INDEX(data[[reasons_refugees_inflow_other]:[reasons_refugees_inflow_other]], MATCH(0,IF(data[[district_name]:[district_name]]=$A$80, COUNTIF($B$80:F80, data[[reasons_refugees_inflow_other]:[reasons_refugees_inflow_other]]), ""), 0)),"")</f>
        <v/>
      </c>
      <c r="H80" s="38" t="str" cm="1">
        <f t="array" ref="H80">IFERROR(INDEX(data[[reasons_refugees_inflow_other]:[reasons_refugees_inflow_other]], MATCH(0,IF(data[[district_name]:[district_name]]=$A$80, COUNTIF($B$80:G80, data[[reasons_refugees_inflow_other]:[reasons_refugees_inflow_other]]), ""), 0)),"")</f>
        <v/>
      </c>
      <c r="I80" s="38" t="str" cm="1">
        <f t="array" ref="I80">IFERROR(INDEX(data[[reasons_refugees_inflow_other]:[reasons_refugees_inflow_other]], MATCH(0,IF(data[[district_name]:[district_name]]=$A$80, COUNTIF($B$80:H80, data[[reasons_refugees_inflow_other]:[reasons_refugees_inflow_other]]), ""), 0)),"")</f>
        <v/>
      </c>
      <c r="J80" s="38" t="str" cm="1">
        <f t="array" ref="J80">IFERROR(INDEX(data[[reasons_refugees_inflow_other]:[reasons_refugees_inflow_other]], MATCH(0,IF(data[[district_name]:[district_name]]=$A$80, COUNTIF($B$80:I80, data[[reasons_refugees_inflow_other]:[reasons_refugees_inflow_other]]), ""), 0)),"")</f>
        <v/>
      </c>
      <c r="K80" s="38" t="str" cm="1">
        <f t="array" ref="K80">IFERROR(INDEX(data[[reasons_refugees_inflow_other]:[reasons_refugees_inflow_other]], MATCH(0,IF(data[[district_name]:[district_name]]=$A$80, COUNTIF($B$80:J80, data[[reasons_refugees_inflow_other]:[reasons_refugees_inflow_other]]), ""), 0)),"")</f>
        <v/>
      </c>
      <c r="L80" s="38" t="str" cm="1">
        <f t="array" ref="L80">IFERROR(INDEX(data[[reasons_refugees_inflow_other]:[reasons_refugees_inflow_other]], MATCH(0,IF(data[[district_name]:[district_name]]=$A$80, COUNTIF($B$80:K80, data[[reasons_refugees_inflow_other]:[reasons_refugees_inflow_other]]), ""), 0)),"")</f>
        <v/>
      </c>
      <c r="M80" s="38" t="str" cm="1">
        <f t="array" ref="M80">IFERROR(INDEX(data[[reasons_refugees_inflow_other]:[reasons_refugees_inflow_other]], MATCH(0,IF(data[[district_name]:[district_name]]=$A$80, COUNTIF($B$80:L80, data[[reasons_refugees_inflow_other]:[reasons_refugees_inflow_other]]), ""), 0)),"")</f>
        <v/>
      </c>
      <c r="N80" s="38" t="str" cm="1">
        <f t="array" ref="N80">IFERROR(INDEX(data[[reasons_refugees_inflow_other]:[reasons_refugees_inflow_other]], MATCH(0,IF(data[[district_name]:[district_name]]=$A$80, COUNTIF($B$80:M80, data[[reasons_refugees_inflow_other]:[reasons_refugees_inflow_other]]), ""), 0)),"")</f>
        <v/>
      </c>
      <c r="O80" s="38" t="str" cm="1">
        <f t="array" ref="O80">IFERROR(INDEX(data[[reasons_refugees_inflow_other]:[reasons_refugees_inflow_other]], MATCH(0,IF(data[[district_name]:[district_name]]=$A$80, COUNTIF($B$80:N80, data[[reasons_refugees_inflow_other]:[reasons_refugees_inflow_other]]), ""), 0)),"")</f>
        <v/>
      </c>
      <c r="P80" s="38" t="str" cm="1">
        <f t="array" ref="P80">IFERROR(INDEX(data[[reasons_refugees_inflow_other]:[reasons_refugees_inflow_other]], MATCH(0,IF(data[[district_name]:[district_name]]=$A$80, COUNTIF($B$80:O80, data[[reasons_refugees_inflow_other]:[reasons_refugees_inflow_other]]), ""), 0)),"")</f>
        <v/>
      </c>
      <c r="Q80" s="38" t="str" cm="1">
        <f t="array" ref="Q80">IFERROR(INDEX(data[[reasons_refugees_inflow_other]:[reasons_refugees_inflow_other]], MATCH(0,IF(data[[district_name]:[district_name]]=$A$80, COUNTIF($B$80:P80, data[[reasons_refugees_inflow_other]:[reasons_refugees_inflow_other]]), ""), 0)),"")</f>
        <v/>
      </c>
    </row>
    <row r="81" spans="1:17" x14ac:dyDescent="0.3">
      <c r="A81" s="36" t="s">
        <v>389</v>
      </c>
      <c r="B81" s="37" t="s">
        <v>268</v>
      </c>
      <c r="C81" s="38" cm="1">
        <f t="array" ref="C81">IFERROR(INDEX(data[[reasons_refugees_inflow_other]:[reasons_refugees_inflow_other]], MATCH(0,IF(data[[district_name]:[district_name]]=$A$81, COUNTIF($B$81:B81, data[[reasons_refugees_inflow_other]:[reasons_refugees_inflow_other]]), ""), 0)),"")</f>
        <v>0</v>
      </c>
      <c r="D81" s="38" t="str" cm="1">
        <f t="array" ref="D81">IFERROR(INDEX(data[[reasons_refugees_inflow_other]:[reasons_refugees_inflow_other]], MATCH(0,IF(data[[district_name]:[district_name]]=$A$81, COUNTIF($B$81:C81, data[[reasons_refugees_inflow_other]:[reasons_refugees_inflow_other]]), ""), 0)),"")</f>
        <v/>
      </c>
      <c r="E81" s="38" t="str" cm="1">
        <f t="array" ref="E81">IFERROR(INDEX(data[[reasons_refugees_inflow_other]:[reasons_refugees_inflow_other]], MATCH(0,IF(data[[district_name]:[district_name]]=$A$81, COUNTIF($B$81:D81, data[[reasons_refugees_inflow_other]:[reasons_refugees_inflow_other]]), ""), 0)),"")</f>
        <v/>
      </c>
      <c r="F81" s="38" t="str" cm="1">
        <f t="array" ref="F81">IFERROR(INDEX(data[[reasons_refugees_inflow_other]:[reasons_refugees_inflow_other]], MATCH(0,IF(data[[district_name]:[district_name]]=$A$81, COUNTIF($B$81:E81, data[[reasons_refugees_inflow_other]:[reasons_refugees_inflow_other]]), ""), 0)),"")</f>
        <v/>
      </c>
      <c r="G81" s="38" t="str" cm="1">
        <f t="array" ref="G81">IFERROR(INDEX(data[[reasons_refugees_inflow_other]:[reasons_refugees_inflow_other]], MATCH(0,IF(data[[district_name]:[district_name]]=$A$81, COUNTIF($B$81:F81, data[[reasons_refugees_inflow_other]:[reasons_refugees_inflow_other]]), ""), 0)),"")</f>
        <v/>
      </c>
      <c r="H81" s="38" t="str" cm="1">
        <f t="array" ref="H81">IFERROR(INDEX(data[[reasons_refugees_inflow_other]:[reasons_refugees_inflow_other]], MATCH(0,IF(data[[district_name]:[district_name]]=$A$81, COUNTIF($B$81:G81, data[[reasons_refugees_inflow_other]:[reasons_refugees_inflow_other]]), ""), 0)),"")</f>
        <v/>
      </c>
      <c r="I81" s="38" t="str" cm="1">
        <f t="array" ref="I81">IFERROR(INDEX(data[[reasons_refugees_inflow_other]:[reasons_refugees_inflow_other]], MATCH(0,IF(data[[district_name]:[district_name]]=$A$81, COUNTIF($B$81:H81, data[[reasons_refugees_inflow_other]:[reasons_refugees_inflow_other]]), ""), 0)),"")</f>
        <v/>
      </c>
      <c r="J81" s="38" t="str" cm="1">
        <f t="array" ref="J81">IFERROR(INDEX(data[[reasons_refugees_inflow_other]:[reasons_refugees_inflow_other]], MATCH(0,IF(data[[district_name]:[district_name]]=$A$81, COUNTIF($B$81:I81, data[[reasons_refugees_inflow_other]:[reasons_refugees_inflow_other]]), ""), 0)),"")</f>
        <v/>
      </c>
      <c r="K81" s="38" t="str" cm="1">
        <f t="array" ref="K81">IFERROR(INDEX(data[[reasons_refugees_inflow_other]:[reasons_refugees_inflow_other]], MATCH(0,IF(data[[district_name]:[district_name]]=$A$81, COUNTIF($B$81:J81, data[[reasons_refugees_inflow_other]:[reasons_refugees_inflow_other]]), ""), 0)),"")</f>
        <v/>
      </c>
      <c r="L81" s="38" t="str" cm="1">
        <f t="array" ref="L81">IFERROR(INDEX(data[[reasons_refugees_inflow_other]:[reasons_refugees_inflow_other]], MATCH(0,IF(data[[district_name]:[district_name]]=$A$81, COUNTIF($B$81:K81, data[[reasons_refugees_inflow_other]:[reasons_refugees_inflow_other]]), ""), 0)),"")</f>
        <v/>
      </c>
      <c r="M81" s="38" t="str" cm="1">
        <f t="array" ref="M81">IFERROR(INDEX(data[[reasons_refugees_inflow_other]:[reasons_refugees_inflow_other]], MATCH(0,IF(data[[district_name]:[district_name]]=$A$81, COUNTIF($B$81:L81, data[[reasons_refugees_inflow_other]:[reasons_refugees_inflow_other]]), ""), 0)),"")</f>
        <v/>
      </c>
      <c r="N81" s="38" t="str" cm="1">
        <f t="array" ref="N81">IFERROR(INDEX(data[[reasons_refugees_inflow_other]:[reasons_refugees_inflow_other]], MATCH(0,IF(data[[district_name]:[district_name]]=$A$81, COUNTIF($B$81:M81, data[[reasons_refugees_inflow_other]:[reasons_refugees_inflow_other]]), ""), 0)),"")</f>
        <v/>
      </c>
      <c r="O81" s="38" t="str" cm="1">
        <f t="array" ref="O81">IFERROR(INDEX(data[[reasons_refugees_inflow_other]:[reasons_refugees_inflow_other]], MATCH(0,IF(data[[district_name]:[district_name]]=$A$81, COUNTIF($B$81:N81, data[[reasons_refugees_inflow_other]:[reasons_refugees_inflow_other]]), ""), 0)),"")</f>
        <v/>
      </c>
      <c r="P81" s="38" t="str" cm="1">
        <f t="array" ref="P81">IFERROR(INDEX(data[[reasons_refugees_inflow_other]:[reasons_refugees_inflow_other]], MATCH(0,IF(data[[district_name]:[district_name]]=$A$81, COUNTIF($B$81:O81, data[[reasons_refugees_inflow_other]:[reasons_refugees_inflow_other]]), ""), 0)),"")</f>
        <v/>
      </c>
      <c r="Q81" s="38" t="str" cm="1">
        <f t="array" ref="Q81">IFERROR(INDEX(data[[reasons_refugees_inflow_other]:[reasons_refugees_inflow_other]], MATCH(0,IF(data[[district_name]:[district_name]]=$A$81, COUNTIF($B$81:P81, data[[reasons_refugees_inflow_other]:[reasons_refugees_inflow_other]]), ""), 0)),"")</f>
        <v/>
      </c>
    </row>
  </sheetData>
  <mergeCells count="13">
    <mergeCell ref="C69:Q69"/>
    <mergeCell ref="H27:H28"/>
    <mergeCell ref="A41:B41"/>
    <mergeCell ref="A48:A49"/>
    <mergeCell ref="B48:B49"/>
    <mergeCell ref="I48:I49"/>
    <mergeCell ref="A62:B62"/>
    <mergeCell ref="A6:A7"/>
    <mergeCell ref="B6:B7"/>
    <mergeCell ref="E6:E7"/>
    <mergeCell ref="A20:B20"/>
    <mergeCell ref="A27:A28"/>
    <mergeCell ref="B27:B28"/>
  </mergeCells>
  <conditionalFormatting sqref="C8:D19">
    <cfRule type="colorScale" priority="13">
      <colorScale>
        <cfvo type="min"/>
        <cfvo type="max"/>
        <color rgb="FFFCFCFF"/>
        <color rgb="FFF8696B"/>
      </colorScale>
    </cfRule>
  </conditionalFormatting>
  <conditionalFormatting sqref="C29:G40">
    <cfRule type="colorScale" priority="14">
      <colorScale>
        <cfvo type="min"/>
        <cfvo type="max"/>
        <color rgb="FFFCFCFF"/>
        <color rgb="FFF8696B"/>
      </colorScale>
    </cfRule>
  </conditionalFormatting>
  <conditionalFormatting sqref="C50:H61">
    <cfRule type="colorScale" priority="10">
      <colorScale>
        <cfvo type="min"/>
        <cfvo type="max"/>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2DBBD-EFC6-4377-AA8E-B99625574C56}">
  <sheetPr>
    <tabColor theme="2"/>
  </sheetPr>
  <dimension ref="A1:Q181"/>
  <sheetViews>
    <sheetView workbookViewId="0">
      <selection activeCell="D51" sqref="D51"/>
    </sheetView>
  </sheetViews>
  <sheetFormatPr defaultColWidth="20.6328125" defaultRowHeight="14" x14ac:dyDescent="0.3"/>
  <cols>
    <col min="1" max="16384" width="20.6328125" style="6"/>
  </cols>
  <sheetData>
    <row r="1" spans="1:5" s="39" customFormat="1" x14ac:dyDescent="0.3"/>
    <row r="2" spans="1:5" s="39" customFormat="1" x14ac:dyDescent="0.3">
      <c r="A2" s="39" t="s">
        <v>398</v>
      </c>
      <c r="B2" s="39" t="s">
        <v>34</v>
      </c>
    </row>
    <row r="3" spans="1:5" s="39" customFormat="1" x14ac:dyDescent="0.3">
      <c r="A3" s="39" t="s">
        <v>399</v>
      </c>
      <c r="B3" s="39" t="s">
        <v>222</v>
      </c>
    </row>
    <row r="4" spans="1:5" s="39" customFormat="1" x14ac:dyDescent="0.3">
      <c r="A4" s="39" t="s">
        <v>400</v>
      </c>
      <c r="B4" s="39">
        <f>Inflows_intro!C20</f>
        <v>31</v>
      </c>
    </row>
    <row r="5" spans="1:5" s="39" customFormat="1" x14ac:dyDescent="0.3"/>
    <row r="6" spans="1:5" s="39" customFormat="1" x14ac:dyDescent="0.3">
      <c r="A6" s="78" t="s">
        <v>401</v>
      </c>
      <c r="B6" s="78" t="s">
        <v>220</v>
      </c>
      <c r="C6" s="32" t="s">
        <v>81</v>
      </c>
      <c r="D6" s="32" t="s">
        <v>87</v>
      </c>
      <c r="E6" s="76" t="s">
        <v>407</v>
      </c>
    </row>
    <row r="7" spans="1:5" s="39" customFormat="1" x14ac:dyDescent="0.3">
      <c r="A7" s="78"/>
      <c r="B7" s="78"/>
      <c r="C7" s="33" t="s">
        <v>262</v>
      </c>
      <c r="D7" s="33" t="s">
        <v>111</v>
      </c>
      <c r="E7" s="76"/>
    </row>
    <row r="8" spans="1:5" s="39" customFormat="1" x14ac:dyDescent="0.3">
      <c r="A8" s="48" t="s">
        <v>273</v>
      </c>
      <c r="B8" s="40" t="s">
        <v>402</v>
      </c>
      <c r="C8" s="40">
        <f>COUNTIFS(data[[district_name]:[district_name]], $A8, data[[refugees_location]:[refugees_location]], C$6)</f>
        <v>1</v>
      </c>
      <c r="D8" s="40">
        <f>COUNTIFS(data[[district_name]:[district_name]], $A8, data[[refugees_location]:[refugees_location]], D$6)</f>
        <v>1</v>
      </c>
      <c r="E8" s="40">
        <f t="shared" ref="E8:E20" si="0">SUM(C8:D8)</f>
        <v>2</v>
      </c>
    </row>
    <row r="9" spans="1:5" s="39" customFormat="1" x14ac:dyDescent="0.3">
      <c r="A9" s="48" t="s">
        <v>387</v>
      </c>
      <c r="B9" s="40" t="s">
        <v>266</v>
      </c>
      <c r="C9" s="40">
        <f>COUNTIFS(data[[district_name]:[district_name]], $A9, data[[refugees_location]:[refugees_location]], C$6)</f>
        <v>1</v>
      </c>
      <c r="D9" s="40">
        <f>COUNTIFS(data[[district_name]:[district_name]], $A9, data[[refugees_location]:[refugees_location]], D$6)</f>
        <v>2</v>
      </c>
      <c r="E9" s="40">
        <f t="shared" si="0"/>
        <v>3</v>
      </c>
    </row>
    <row r="10" spans="1:5" s="39" customFormat="1" x14ac:dyDescent="0.3">
      <c r="A10" s="48" t="s">
        <v>276</v>
      </c>
      <c r="B10" s="40" t="s">
        <v>403</v>
      </c>
      <c r="C10" s="40">
        <f>COUNTIFS(data[[district_name]:[district_name]], $A10, data[[refugees_location]:[refugees_location]], C$6)</f>
        <v>0</v>
      </c>
      <c r="D10" s="40">
        <f>COUNTIFS(data[[district_name]:[district_name]], $A10, data[[refugees_location]:[refugees_location]], D$6)</f>
        <v>2</v>
      </c>
      <c r="E10" s="40">
        <f t="shared" si="0"/>
        <v>2</v>
      </c>
    </row>
    <row r="11" spans="1:5" s="39" customFormat="1" x14ac:dyDescent="0.3">
      <c r="A11" s="48" t="s">
        <v>274</v>
      </c>
      <c r="B11" s="40" t="s">
        <v>395</v>
      </c>
      <c r="C11" s="40">
        <f>COUNTIFS(data[[district_name]:[district_name]], $A11, data[[refugees_location]:[refugees_location]], C$6)</f>
        <v>2</v>
      </c>
      <c r="D11" s="40">
        <f>COUNTIFS(data[[district_name]:[district_name]], $A11, data[[refugees_location]:[refugees_location]], D$6)</f>
        <v>0</v>
      </c>
      <c r="E11" s="40">
        <f t="shared" si="0"/>
        <v>2</v>
      </c>
    </row>
    <row r="12" spans="1:5" s="39" customFormat="1" x14ac:dyDescent="0.3">
      <c r="A12" s="48" t="s">
        <v>386</v>
      </c>
      <c r="B12" s="40" t="s">
        <v>265</v>
      </c>
      <c r="C12" s="40">
        <f>COUNTIFS(data[[district_name]:[district_name]], $A12, data[[refugees_location]:[refugees_location]], C$6)</f>
        <v>0</v>
      </c>
      <c r="D12" s="40">
        <f>COUNTIFS(data[[district_name]:[district_name]], $A12, data[[refugees_location]:[refugees_location]], D$6)</f>
        <v>2</v>
      </c>
      <c r="E12" s="40">
        <f t="shared" si="0"/>
        <v>2</v>
      </c>
    </row>
    <row r="13" spans="1:5" s="39" customFormat="1" x14ac:dyDescent="0.3">
      <c r="A13" s="48" t="s">
        <v>270</v>
      </c>
      <c r="B13" s="40" t="s">
        <v>404</v>
      </c>
      <c r="C13" s="40">
        <f>COUNTIFS(data[[district_name]:[district_name]], $A13, data[[refugees_location]:[refugees_location]], C$6)</f>
        <v>3</v>
      </c>
      <c r="D13" s="40">
        <f>COUNTIFS(data[[district_name]:[district_name]], $A13, data[[refugees_location]:[refugees_location]], D$6)</f>
        <v>0</v>
      </c>
      <c r="E13" s="40">
        <f t="shared" si="0"/>
        <v>3</v>
      </c>
    </row>
    <row r="14" spans="1:5" s="39" customFormat="1" x14ac:dyDescent="0.3">
      <c r="A14" s="48" t="s">
        <v>272</v>
      </c>
      <c r="B14" s="40" t="s">
        <v>405</v>
      </c>
      <c r="C14" s="40">
        <f>COUNTIFS(data[[district_name]:[district_name]], $A14, data[[refugees_location]:[refugees_location]], C$6)</f>
        <v>1</v>
      </c>
      <c r="D14" s="40">
        <f>COUNTIFS(data[[district_name]:[district_name]], $A14, data[[refugees_location]:[refugees_location]], D$6)</f>
        <v>1</v>
      </c>
      <c r="E14" s="40">
        <f t="shared" si="0"/>
        <v>2</v>
      </c>
    </row>
    <row r="15" spans="1:5" s="39" customFormat="1" x14ac:dyDescent="0.3">
      <c r="A15" s="48" t="s">
        <v>271</v>
      </c>
      <c r="B15" s="40" t="s">
        <v>392</v>
      </c>
      <c r="C15" s="40">
        <f>COUNTIFS(data[[district_name]:[district_name]], $A15, data[[refugees_location]:[refugees_location]], C$6)</f>
        <v>1</v>
      </c>
      <c r="D15" s="40">
        <f>COUNTIFS(data[[district_name]:[district_name]], $A15, data[[refugees_location]:[refugees_location]], D$6)</f>
        <v>2</v>
      </c>
      <c r="E15" s="40">
        <f t="shared" si="0"/>
        <v>3</v>
      </c>
    </row>
    <row r="16" spans="1:5" s="39" customFormat="1" x14ac:dyDescent="0.3">
      <c r="A16" s="48" t="s">
        <v>388</v>
      </c>
      <c r="B16" s="40" t="s">
        <v>267</v>
      </c>
      <c r="C16" s="40">
        <f>COUNTIFS(data[[district_name]:[district_name]], $A16, data[[refugees_location]:[refugees_location]], C$6)</f>
        <v>2</v>
      </c>
      <c r="D16" s="40">
        <f>COUNTIFS(data[[district_name]:[district_name]], $A16, data[[refugees_location]:[refugees_location]], D$6)</f>
        <v>1</v>
      </c>
      <c r="E16" s="40">
        <f t="shared" si="0"/>
        <v>3</v>
      </c>
    </row>
    <row r="17" spans="1:17" s="39" customFormat="1" x14ac:dyDescent="0.3">
      <c r="A17" s="48" t="s">
        <v>275</v>
      </c>
      <c r="B17" s="40" t="s">
        <v>396</v>
      </c>
      <c r="C17" s="40">
        <f>COUNTIFS(data[[district_name]:[district_name]], $A17, data[[refugees_location]:[refugees_location]], C$6)</f>
        <v>0</v>
      </c>
      <c r="D17" s="40">
        <f>COUNTIFS(data[[district_name]:[district_name]], $A17, data[[refugees_location]:[refugees_location]], D$6)</f>
        <v>4</v>
      </c>
      <c r="E17" s="40">
        <f t="shared" si="0"/>
        <v>4</v>
      </c>
    </row>
    <row r="18" spans="1:17" s="39" customFormat="1" x14ac:dyDescent="0.3">
      <c r="A18" s="48" t="s">
        <v>385</v>
      </c>
      <c r="B18" s="40" t="s">
        <v>406</v>
      </c>
      <c r="C18" s="40">
        <f>COUNTIFS(data[[district_name]:[district_name]], $A18, data[[refugees_location]:[refugees_location]], C$6)</f>
        <v>1</v>
      </c>
      <c r="D18" s="40">
        <f>COUNTIFS(data[[district_name]:[district_name]], $A18, data[[refugees_location]:[refugees_location]], D$6)</f>
        <v>1</v>
      </c>
      <c r="E18" s="40">
        <f t="shared" si="0"/>
        <v>2</v>
      </c>
    </row>
    <row r="19" spans="1:17" s="39" customFormat="1" x14ac:dyDescent="0.3">
      <c r="A19" s="48" t="s">
        <v>389</v>
      </c>
      <c r="B19" s="40" t="s">
        <v>268</v>
      </c>
      <c r="C19" s="40">
        <f>COUNTIFS(data[[district_name]:[district_name]], $A19, data[[refugees_location]:[refugees_location]], C$6)</f>
        <v>0</v>
      </c>
      <c r="D19" s="40">
        <f>COUNTIFS(data[[district_name]:[district_name]], $A19, data[[refugees_location]:[refugees_location]], D$6)</f>
        <v>3</v>
      </c>
      <c r="E19" s="40">
        <f t="shared" si="0"/>
        <v>3</v>
      </c>
    </row>
    <row r="20" spans="1:17" s="39" customFormat="1" x14ac:dyDescent="0.3">
      <c r="A20" s="75" t="s">
        <v>407</v>
      </c>
      <c r="B20" s="75"/>
      <c r="C20" s="40">
        <f>SUM(C8:C19)</f>
        <v>12</v>
      </c>
      <c r="D20" s="40">
        <f>SUM(D8:D19)</f>
        <v>19</v>
      </c>
      <c r="E20" s="40">
        <f t="shared" si="0"/>
        <v>31</v>
      </c>
    </row>
    <row r="21" spans="1:17" s="39" customFormat="1" x14ac:dyDescent="0.3"/>
    <row r="23" spans="1:17" x14ac:dyDescent="0.3">
      <c r="A23" s="6" t="s">
        <v>398</v>
      </c>
      <c r="B23" s="6" t="s">
        <v>35</v>
      </c>
    </row>
    <row r="24" spans="1:17" x14ac:dyDescent="0.3">
      <c r="A24" s="6" t="s">
        <v>399</v>
      </c>
      <c r="B24" s="6" t="s">
        <v>223</v>
      </c>
    </row>
    <row r="25" spans="1:17" x14ac:dyDescent="0.3">
      <c r="A25" s="6" t="s">
        <v>400</v>
      </c>
      <c r="B25" s="6">
        <f>C20</f>
        <v>12</v>
      </c>
    </row>
    <row r="27" spans="1:17" x14ac:dyDescent="0.3">
      <c r="A27" s="34" t="s">
        <v>401</v>
      </c>
      <c r="B27" s="34" t="s">
        <v>220</v>
      </c>
      <c r="C27" s="77" t="s">
        <v>409</v>
      </c>
      <c r="D27" s="77"/>
      <c r="E27" s="77"/>
      <c r="F27" s="77"/>
      <c r="G27" s="77"/>
      <c r="H27" s="77"/>
      <c r="I27" s="77"/>
      <c r="J27" s="77"/>
      <c r="K27" s="77"/>
      <c r="L27" s="77"/>
      <c r="M27" s="77"/>
      <c r="N27" s="77"/>
      <c r="O27" s="77"/>
      <c r="P27" s="77"/>
      <c r="Q27" s="77"/>
    </row>
    <row r="28" spans="1:17" x14ac:dyDescent="0.3">
      <c r="A28" s="36" t="s">
        <v>273</v>
      </c>
      <c r="B28" s="37" t="s">
        <v>402</v>
      </c>
      <c r="C28" s="38" t="str" cm="1">
        <f t="array" ref="C28">IFERROR(INDEX(data[[location_areas]:[location_areas]], MATCH(0,IF(data[[district_name]:[district_name]]=$A$28, COUNTIF($B$28:B28, data[[location_areas]:[location_areas]]), ""), 0)),"")</f>
        <v>Paridi village</v>
      </c>
      <c r="D28" s="38" cm="1">
        <f t="array" ref="D28">IFERROR(INDEX(data[[location_areas]:[location_areas]], MATCH(0,IF(data[[district_name]:[district_name]]=$A$28, COUNTIF($B$28:C28, data[[location_areas]:[location_areas]]), ""), 0)),"")</f>
        <v>0</v>
      </c>
      <c r="E28" s="38" t="str" cm="1">
        <f t="array" ref="E28">IFERROR(INDEX(data[[location_areas]:[location_areas]], MATCH(0,IF(data[[district_name]:[district_name]]=$A$28, COUNTIF($B$28:D28, data[[location_areas]:[location_areas]]), ""), 0)),"")</f>
        <v/>
      </c>
      <c r="F28" s="38" t="str" cm="1">
        <f t="array" ref="F28">IFERROR(INDEX(data[[location_areas]:[location_areas]], MATCH(0,IF(data[[district_name]:[district_name]]=$A$28, COUNTIF($B$28:E28, data[[location_areas]:[location_areas]]), ""), 0)),"")</f>
        <v/>
      </c>
      <c r="G28" s="38" t="str" cm="1">
        <f t="array" ref="G28">IFERROR(INDEX(data[[location_areas]:[location_areas]], MATCH(0,IF(data[[district_name]:[district_name]]=$A$28, COUNTIF($B$28:F28, data[[location_areas]:[location_areas]]), ""), 0)),"")</f>
        <v/>
      </c>
      <c r="H28" s="38" t="str" cm="1">
        <f t="array" ref="H28">IFERROR(INDEX(data[[location_areas]:[location_areas]], MATCH(0,IF(data[[district_name]:[district_name]]=$A$28, COUNTIF($B$28:G28, data[[location_areas]:[location_areas]]), ""), 0)),"")</f>
        <v/>
      </c>
      <c r="I28" s="38" t="str" cm="1">
        <f t="array" ref="I28">IFERROR(INDEX(data[[location_areas]:[location_areas]], MATCH(0,IF(data[[district_name]:[district_name]]=$A$28, COUNTIF($B$28:H28, data[[location_areas]:[location_areas]]), ""), 0)),"")</f>
        <v/>
      </c>
      <c r="J28" s="38" t="str" cm="1">
        <f t="array" ref="J28">IFERROR(INDEX(data[[location_areas]:[location_areas]], MATCH(0,IF(data[[district_name]:[district_name]]=$A$28, COUNTIF($B$28:I28, data[[location_areas]:[location_areas]]), ""), 0)),"")</f>
        <v/>
      </c>
      <c r="K28" s="38" t="str" cm="1">
        <f t="array" ref="K28">IFERROR(INDEX(data[[location_areas]:[location_areas]], MATCH(0,IF(data[[district_name]:[district_name]]=$A$28, COUNTIF($B$28:J28, data[[location_areas]:[location_areas]]), ""), 0)),"")</f>
        <v/>
      </c>
      <c r="L28" s="38" t="str" cm="1">
        <f t="array" ref="L28">IFERROR(INDEX(data[[location_areas]:[location_areas]], MATCH(0,IF(data[[district_name]:[district_name]]=$A$28, COUNTIF($B$28:K28, data[[location_areas]:[location_areas]]), ""), 0)),"")</f>
        <v/>
      </c>
      <c r="M28" s="38" t="str" cm="1">
        <f t="array" ref="M28">IFERROR(INDEX(data[[location_areas]:[location_areas]], MATCH(0,IF(data[[district_name]:[district_name]]=$A$28, COUNTIF($B$28:L28, data[[location_areas]:[location_areas]]), ""), 0)),"")</f>
        <v/>
      </c>
      <c r="N28" s="38" t="str" cm="1">
        <f t="array" ref="N28">IFERROR(INDEX(data[[location_areas]:[location_areas]], MATCH(0,IF(data[[district_name]:[district_name]]=$A$28, COUNTIF($B$28:M28, data[[location_areas]:[location_areas]]), ""), 0)),"")</f>
        <v/>
      </c>
      <c r="O28" s="38" t="str" cm="1">
        <f t="array" ref="O28">IFERROR(INDEX(data[[location_areas]:[location_areas]], MATCH(0,IF(data[[district_name]:[district_name]]=$A$28, COUNTIF($B$28:N28, data[[location_areas]:[location_areas]]), ""), 0)),"")</f>
        <v/>
      </c>
      <c r="P28" s="38" t="str" cm="1">
        <f t="array" ref="P28">IFERROR(INDEX(data[[location_areas]:[location_areas]], MATCH(0,IF(data[[district_name]:[district_name]]=$A$28, COUNTIF($B$28:O28, data[[location_areas]:[location_areas]]), ""), 0)),"")</f>
        <v/>
      </c>
      <c r="Q28" s="38" t="str" cm="1">
        <f t="array" ref="Q28">IFERROR(INDEX(data[[location_areas]:[location_areas]], MATCH(0,IF(data[[district_name]:[district_name]]=$A$28, COUNTIF($B$28:P28, data[[location_areas]:[location_areas]]), ""), 0)),"")</f>
        <v/>
      </c>
    </row>
    <row r="29" spans="1:17" x14ac:dyDescent="0.3">
      <c r="A29" s="36" t="s">
        <v>387</v>
      </c>
      <c r="B29" s="37" t="s">
        <v>266</v>
      </c>
      <c r="C29" s="38" cm="1">
        <f t="array" ref="C29">IFERROR(INDEX(data[[location_areas]:[location_areas]], MATCH(0,IF(data[[district_name]:[district_name]]=$A$29, COUNTIF($B$29:B29, data[[location_areas]:[location_areas]]), ""), 0)),"")</f>
        <v>0</v>
      </c>
      <c r="D29" s="38" t="str" cm="1">
        <f t="array" ref="D29">IFERROR(INDEX(data[[location_areas]:[location_areas]], MATCH(0,IF(data[[district_name]:[district_name]]=$A$29, COUNTIF($B$29:C29, data[[location_areas]:[location_areas]]), ""), 0)),"")</f>
        <v>Kanyogoga</v>
      </c>
      <c r="E29" s="38" t="str" cm="1">
        <f t="array" ref="E29">IFERROR(INDEX(data[[location_areas]:[location_areas]], MATCH(0,IF(data[[district_name]:[district_name]]=$A$29, COUNTIF($B$29:D29, data[[location_areas]:[location_areas]]), ""), 0)),"")</f>
        <v/>
      </c>
      <c r="F29" s="38" t="str" cm="1">
        <f t="array" ref="F29">IFERROR(INDEX(data[[location_areas]:[location_areas]], MATCH(0,IF(data[[district_name]:[district_name]]=$A$29, COUNTIF($B$29:E29, data[[location_areas]:[location_areas]]), ""), 0)),"")</f>
        <v/>
      </c>
      <c r="G29" s="38" t="str" cm="1">
        <f t="array" ref="G29">IFERROR(INDEX(data[[location_areas]:[location_areas]], MATCH(0,IF(data[[district_name]:[district_name]]=$A$29, COUNTIF($B$29:F29, data[[location_areas]:[location_areas]]), ""), 0)),"")</f>
        <v/>
      </c>
      <c r="H29" s="38" t="str" cm="1">
        <f t="array" ref="H29">IFERROR(INDEX(data[[location_areas]:[location_areas]], MATCH(0,IF(data[[district_name]:[district_name]]=$A$29, COUNTIF($B$29:G29, data[[location_areas]:[location_areas]]), ""), 0)),"")</f>
        <v/>
      </c>
      <c r="I29" s="38" t="str" cm="1">
        <f t="array" ref="I29">IFERROR(INDEX(data[[location_areas]:[location_areas]], MATCH(0,IF(data[[district_name]:[district_name]]=$A$29, COUNTIF($B$29:H29, data[[location_areas]:[location_areas]]), ""), 0)),"")</f>
        <v/>
      </c>
      <c r="J29" s="38" t="str" cm="1">
        <f t="array" ref="J29">IFERROR(INDEX(data[[location_areas]:[location_areas]], MATCH(0,IF(data[[district_name]:[district_name]]=$A$29, COUNTIF($B$29:I29, data[[location_areas]:[location_areas]]), ""), 0)),"")</f>
        <v/>
      </c>
      <c r="K29" s="38" t="str" cm="1">
        <f t="array" ref="K29">IFERROR(INDEX(data[[location_areas]:[location_areas]], MATCH(0,IF(data[[district_name]:[district_name]]=$A$29, COUNTIF($B$29:J29, data[[location_areas]:[location_areas]]), ""), 0)),"")</f>
        <v/>
      </c>
      <c r="L29" s="38" t="str" cm="1">
        <f t="array" ref="L29">IFERROR(INDEX(data[[location_areas]:[location_areas]], MATCH(0,IF(data[[district_name]:[district_name]]=$A$29, COUNTIF($B$29:K29, data[[location_areas]:[location_areas]]), ""), 0)),"")</f>
        <v/>
      </c>
      <c r="M29" s="38" t="str" cm="1">
        <f t="array" ref="M29">IFERROR(INDEX(data[[location_areas]:[location_areas]], MATCH(0,IF(data[[district_name]:[district_name]]=$A$29, COUNTIF($B$29:L29, data[[location_areas]:[location_areas]]), ""), 0)),"")</f>
        <v/>
      </c>
      <c r="N29" s="38" t="str" cm="1">
        <f t="array" ref="N29">IFERROR(INDEX(data[[location_areas]:[location_areas]], MATCH(0,IF(data[[district_name]:[district_name]]=$A$29, COUNTIF($B$29:M29, data[[location_areas]:[location_areas]]), ""), 0)),"")</f>
        <v/>
      </c>
      <c r="O29" s="38" t="str" cm="1">
        <f t="array" ref="O29">IFERROR(INDEX(data[[location_areas]:[location_areas]], MATCH(0,IF(data[[district_name]:[district_name]]=$A$29, COUNTIF($B$29:N29, data[[location_areas]:[location_areas]]), ""), 0)),"")</f>
        <v/>
      </c>
      <c r="P29" s="38" t="str" cm="1">
        <f t="array" ref="P29">IFERROR(INDEX(data[[location_areas]:[location_areas]], MATCH(0,IF(data[[district_name]:[district_name]]=$A$29, COUNTIF($B$29:O29, data[[location_areas]:[location_areas]]), ""), 0)),"")</f>
        <v/>
      </c>
      <c r="Q29" s="38" t="str" cm="1">
        <f t="array" ref="Q29">IFERROR(INDEX(data[[location_areas]:[location_areas]], MATCH(0,IF(data[[district_name]:[district_name]]=$A$29, COUNTIF($B$29:P29, data[[location_areas]:[location_areas]]), ""), 0)),"")</f>
        <v/>
      </c>
    </row>
    <row r="30" spans="1:17" x14ac:dyDescent="0.3">
      <c r="A30" s="36" t="s">
        <v>276</v>
      </c>
      <c r="B30" s="37" t="s">
        <v>403</v>
      </c>
      <c r="C30" s="38" cm="1">
        <f t="array" ref="C30">IFERROR(INDEX(data[[location_areas]:[location_areas]], MATCH(0,IF(data[[district_name]:[district_name]]=$A$30, COUNTIF($B$30:B30, data[[location_areas]:[location_areas]]), ""), 0)),"")</f>
        <v>0</v>
      </c>
      <c r="D30" s="38" t="str" cm="1">
        <f t="array" ref="D30">IFERROR(INDEX(data[[location_areas]:[location_areas]], MATCH(0,IF(data[[district_name]:[district_name]]=$A$30, COUNTIF($B$30:C30, data[[location_areas]:[location_areas]]), ""), 0)),"")</f>
        <v/>
      </c>
      <c r="E30" s="38" t="str" cm="1">
        <f t="array" ref="E30">IFERROR(INDEX(data[[location_areas]:[location_areas]], MATCH(0,IF(data[[district_name]:[district_name]]=$A$30, COUNTIF($B$30:D30, data[[location_areas]:[location_areas]]), ""), 0)),"")</f>
        <v/>
      </c>
      <c r="F30" s="38" t="str" cm="1">
        <f t="array" ref="F30">IFERROR(INDEX(data[[location_areas]:[location_areas]], MATCH(0,IF(data[[district_name]:[district_name]]=$A$30, COUNTIF($B$30:E30, data[[location_areas]:[location_areas]]), ""), 0)),"")</f>
        <v/>
      </c>
      <c r="G30" s="38" t="str" cm="1">
        <f t="array" ref="G30">IFERROR(INDEX(data[[location_areas]:[location_areas]], MATCH(0,IF(data[[district_name]:[district_name]]=$A$30, COUNTIF($B$30:F30, data[[location_areas]:[location_areas]]), ""), 0)),"")</f>
        <v/>
      </c>
      <c r="H30" s="38" t="str" cm="1">
        <f t="array" ref="H30">IFERROR(INDEX(data[[location_areas]:[location_areas]], MATCH(0,IF(data[[district_name]:[district_name]]=$A$30, COUNTIF($B$30:G30, data[[location_areas]:[location_areas]]), ""), 0)),"")</f>
        <v/>
      </c>
      <c r="I30" s="38" t="str" cm="1">
        <f t="array" ref="I30">IFERROR(INDEX(data[[location_areas]:[location_areas]], MATCH(0,IF(data[[district_name]:[district_name]]=$A$30, COUNTIF($B$30:H30, data[[location_areas]:[location_areas]]), ""), 0)),"")</f>
        <v/>
      </c>
      <c r="J30" s="38" t="str" cm="1">
        <f t="array" ref="J30">IFERROR(INDEX(data[[location_areas]:[location_areas]], MATCH(0,IF(data[[district_name]:[district_name]]=$A$30, COUNTIF($B$30:I30, data[[location_areas]:[location_areas]]), ""), 0)),"")</f>
        <v/>
      </c>
      <c r="K30" s="38" t="str" cm="1">
        <f t="array" ref="K30">IFERROR(INDEX(data[[location_areas]:[location_areas]], MATCH(0,IF(data[[district_name]:[district_name]]=$A$30, COUNTIF($B$30:J30, data[[location_areas]:[location_areas]]), ""), 0)),"")</f>
        <v/>
      </c>
      <c r="L30" s="38" t="str" cm="1">
        <f t="array" ref="L30">IFERROR(INDEX(data[[location_areas]:[location_areas]], MATCH(0,IF(data[[district_name]:[district_name]]=$A$30, COUNTIF($B$30:K30, data[[location_areas]:[location_areas]]), ""), 0)),"")</f>
        <v/>
      </c>
      <c r="M30" s="38" t="str" cm="1">
        <f t="array" ref="M30">IFERROR(INDEX(data[[location_areas]:[location_areas]], MATCH(0,IF(data[[district_name]:[district_name]]=$A$30, COUNTIF($B$30:L30, data[[location_areas]:[location_areas]]), ""), 0)),"")</f>
        <v/>
      </c>
      <c r="N30" s="38" t="str" cm="1">
        <f t="array" ref="N30">IFERROR(INDEX(data[[location_areas]:[location_areas]], MATCH(0,IF(data[[district_name]:[district_name]]=$A$30, COUNTIF($B$30:M30, data[[location_areas]:[location_areas]]), ""), 0)),"")</f>
        <v/>
      </c>
      <c r="O30" s="38" t="str" cm="1">
        <f t="array" ref="O30">IFERROR(INDEX(data[[location_areas]:[location_areas]], MATCH(0,IF(data[[district_name]:[district_name]]=$A$30, COUNTIF($B$30:N30, data[[location_areas]:[location_areas]]), ""), 0)),"")</f>
        <v/>
      </c>
      <c r="P30" s="38" t="str" cm="1">
        <f t="array" ref="P30">IFERROR(INDEX(data[[location_areas]:[location_areas]], MATCH(0,IF(data[[district_name]:[district_name]]=$A$30, COUNTIF($B$30:O30, data[[location_areas]:[location_areas]]), ""), 0)),"")</f>
        <v/>
      </c>
      <c r="Q30" s="38" t="str" cm="1">
        <f t="array" ref="Q30">IFERROR(INDEX(data[[location_areas]:[location_areas]], MATCH(0,IF(data[[district_name]:[district_name]]=$A$30, COUNTIF($B$30:P30, data[[location_areas]:[location_areas]]), ""), 0)),"")</f>
        <v/>
      </c>
    </row>
    <row r="31" spans="1:17" ht="28" x14ac:dyDescent="0.3">
      <c r="A31" s="36" t="s">
        <v>274</v>
      </c>
      <c r="B31" s="37" t="s">
        <v>395</v>
      </c>
      <c r="C31" s="38" cm="1">
        <f t="array" ref="C31">IFERROR(INDEX(data[[location_areas]:[location_areas]], MATCH(0,IF(data[[district_name]:[district_name]]=$A$31, COUNTIF($B$31:B31, data[[location_areas]:[location_areas]]), ""), 0)),"")</f>
        <v>0</v>
      </c>
      <c r="D31" s="38" t="str" cm="1">
        <f t="array" ref="D31">IFERROR(INDEX(data[[location_areas]:[location_areas]], MATCH(0,IF(data[[district_name]:[district_name]]=$A$31, COUNTIF($B$31:C31, data[[location_areas]:[location_areas]]), ""), 0)),"")</f>
        <v>Westland, ayul, lamit, 2nd jenge</v>
      </c>
      <c r="E31" s="38" t="str" cm="1">
        <f t="array" ref="E31">IFERROR(INDEX(data[[location_areas]:[location_areas]], MATCH(0,IF(data[[district_name]:[district_name]]=$A$31, COUNTIF($B$31:D31, data[[location_areas]:[location_areas]]), ""), 0)),"")</f>
        <v>Kony paco</v>
      </c>
      <c r="F31" s="38" t="str" cm="1">
        <f t="array" ref="F31">IFERROR(INDEX(data[[location_areas]:[location_areas]], MATCH(0,IF(data[[district_name]:[district_name]]=$A$31, COUNTIF($B$31:E31, data[[location_areas]:[location_areas]]), ""), 0)),"")</f>
        <v/>
      </c>
      <c r="G31" s="38" t="str" cm="1">
        <f t="array" ref="G31">IFERROR(INDEX(data[[location_areas]:[location_areas]], MATCH(0,IF(data[[district_name]:[district_name]]=$A$31, COUNTIF($B$31:F31, data[[location_areas]:[location_areas]]), ""), 0)),"")</f>
        <v/>
      </c>
      <c r="H31" s="38" t="str" cm="1">
        <f t="array" ref="H31">IFERROR(INDEX(data[[location_areas]:[location_areas]], MATCH(0,IF(data[[district_name]:[district_name]]=$A$31, COUNTIF($B$31:G31, data[[location_areas]:[location_areas]]), ""), 0)),"")</f>
        <v/>
      </c>
      <c r="I31" s="38" t="str" cm="1">
        <f t="array" ref="I31">IFERROR(INDEX(data[[location_areas]:[location_areas]], MATCH(0,IF(data[[district_name]:[district_name]]=$A$31, COUNTIF($B$31:H31, data[[location_areas]:[location_areas]]), ""), 0)),"")</f>
        <v/>
      </c>
      <c r="J31" s="38" t="str" cm="1">
        <f t="array" ref="J31">IFERROR(INDEX(data[[location_areas]:[location_areas]], MATCH(0,IF(data[[district_name]:[district_name]]=$A$31, COUNTIF($B$31:I31, data[[location_areas]:[location_areas]]), ""), 0)),"")</f>
        <v/>
      </c>
      <c r="K31" s="38" t="str" cm="1">
        <f t="array" ref="K31">IFERROR(INDEX(data[[location_areas]:[location_areas]], MATCH(0,IF(data[[district_name]:[district_name]]=$A$31, COUNTIF($B$31:J31, data[[location_areas]:[location_areas]]), ""), 0)),"")</f>
        <v/>
      </c>
      <c r="L31" s="38" t="str" cm="1">
        <f t="array" ref="L31">IFERROR(INDEX(data[[location_areas]:[location_areas]], MATCH(0,IF(data[[district_name]:[district_name]]=$A$31, COUNTIF($B$31:K31, data[[location_areas]:[location_areas]]), ""), 0)),"")</f>
        <v/>
      </c>
      <c r="M31" s="38" t="str" cm="1">
        <f t="array" ref="M31">IFERROR(INDEX(data[[location_areas]:[location_areas]], MATCH(0,IF(data[[district_name]:[district_name]]=$A$31, COUNTIF($B$31:L31, data[[location_areas]:[location_areas]]), ""), 0)),"")</f>
        <v/>
      </c>
      <c r="N31" s="38" t="str" cm="1">
        <f t="array" ref="N31">IFERROR(INDEX(data[[location_areas]:[location_areas]], MATCH(0,IF(data[[district_name]:[district_name]]=$A$31, COUNTIF($B$31:M31, data[[location_areas]:[location_areas]]), ""), 0)),"")</f>
        <v/>
      </c>
      <c r="O31" s="38" t="str" cm="1">
        <f t="array" ref="O31">IFERROR(INDEX(data[[location_areas]:[location_areas]], MATCH(0,IF(data[[district_name]:[district_name]]=$A$31, COUNTIF($B$31:N31, data[[location_areas]:[location_areas]]), ""), 0)),"")</f>
        <v/>
      </c>
      <c r="P31" s="38" t="str" cm="1">
        <f t="array" ref="P31">IFERROR(INDEX(data[[location_areas]:[location_areas]], MATCH(0,IF(data[[district_name]:[district_name]]=$A$31, COUNTIF($B$31:O31, data[[location_areas]:[location_areas]]), ""), 0)),"")</f>
        <v/>
      </c>
      <c r="Q31" s="38" t="str" cm="1">
        <f t="array" ref="Q31">IFERROR(INDEX(data[[location_areas]:[location_areas]], MATCH(0,IF(data[[district_name]:[district_name]]=$A$31, COUNTIF($B$31:P31, data[[location_areas]:[location_areas]]), ""), 0)),"")</f>
        <v/>
      </c>
    </row>
    <row r="32" spans="1:17" x14ac:dyDescent="0.3">
      <c r="A32" s="36" t="s">
        <v>386</v>
      </c>
      <c r="B32" s="37" t="s">
        <v>265</v>
      </c>
      <c r="C32" s="38" cm="1">
        <f t="array" ref="C32">IFERROR(INDEX(data[[location_areas]:[location_areas]], MATCH(0,IF(data[[district_name]:[district_name]]=$A$32, COUNTIF($B$32:B32, data[[location_areas]:[location_areas]]), ""), 0)),"")</f>
        <v>0</v>
      </c>
      <c r="D32" s="38" t="str" cm="1">
        <f t="array" ref="D32">IFERROR(INDEX(data[[location_areas]:[location_areas]], MATCH(0,IF(data[[district_name]:[district_name]]=$A$32, COUNTIF($B$32:C32, data[[location_areas]:[location_areas]]), ""), 0)),"")</f>
        <v/>
      </c>
      <c r="E32" s="38" t="str" cm="1">
        <f t="array" ref="E32">IFERROR(INDEX(data[[location_areas]:[location_areas]], MATCH(0,IF(data[[district_name]:[district_name]]=$A$32, COUNTIF($B$32:D32, data[[location_areas]:[location_areas]]), ""), 0)),"")</f>
        <v/>
      </c>
      <c r="F32" s="38" t="str" cm="1">
        <f t="array" ref="F32">IFERROR(INDEX(data[[location_areas]:[location_areas]], MATCH(0,IF(data[[district_name]:[district_name]]=$A$32, COUNTIF($B$32:E32, data[[location_areas]:[location_areas]]), ""), 0)),"")</f>
        <v/>
      </c>
      <c r="G32" s="38" t="str" cm="1">
        <f t="array" ref="G32">IFERROR(INDEX(data[[location_areas]:[location_areas]], MATCH(0,IF(data[[district_name]:[district_name]]=$A$32, COUNTIF($B$32:F32, data[[location_areas]:[location_areas]]), ""), 0)),"")</f>
        <v/>
      </c>
      <c r="H32" s="38" t="str" cm="1">
        <f t="array" ref="H32">IFERROR(INDEX(data[[location_areas]:[location_areas]], MATCH(0,IF(data[[district_name]:[district_name]]=$A$32, COUNTIF($B$32:G32, data[[location_areas]:[location_areas]]), ""), 0)),"")</f>
        <v/>
      </c>
      <c r="I32" s="38" t="str" cm="1">
        <f t="array" ref="I32">IFERROR(INDEX(data[[location_areas]:[location_areas]], MATCH(0,IF(data[[district_name]:[district_name]]=$A$32, COUNTIF($B$32:H32, data[[location_areas]:[location_areas]]), ""), 0)),"")</f>
        <v/>
      </c>
      <c r="J32" s="38" t="str" cm="1">
        <f t="array" ref="J32">IFERROR(INDEX(data[[location_areas]:[location_areas]], MATCH(0,IF(data[[district_name]:[district_name]]=$A$32, COUNTIF($B$32:I32, data[[location_areas]:[location_areas]]), ""), 0)),"")</f>
        <v/>
      </c>
      <c r="K32" s="38" t="str" cm="1">
        <f t="array" ref="K32">IFERROR(INDEX(data[[location_areas]:[location_areas]], MATCH(0,IF(data[[district_name]:[district_name]]=$A$32, COUNTIF($B$32:J32, data[[location_areas]:[location_areas]]), ""), 0)),"")</f>
        <v/>
      </c>
      <c r="L32" s="38" t="str" cm="1">
        <f t="array" ref="L32">IFERROR(INDEX(data[[location_areas]:[location_areas]], MATCH(0,IF(data[[district_name]:[district_name]]=$A$32, COUNTIF($B$32:K32, data[[location_areas]:[location_areas]]), ""), 0)),"")</f>
        <v/>
      </c>
      <c r="M32" s="38" t="str" cm="1">
        <f t="array" ref="M32">IFERROR(INDEX(data[[location_areas]:[location_areas]], MATCH(0,IF(data[[district_name]:[district_name]]=$A$32, COUNTIF($B$32:L32, data[[location_areas]:[location_areas]]), ""), 0)),"")</f>
        <v/>
      </c>
      <c r="N32" s="38" t="str" cm="1">
        <f t="array" ref="N32">IFERROR(INDEX(data[[location_areas]:[location_areas]], MATCH(0,IF(data[[district_name]:[district_name]]=$A$32, COUNTIF($B$32:M32, data[[location_areas]:[location_areas]]), ""), 0)),"")</f>
        <v/>
      </c>
      <c r="O32" s="38" t="str" cm="1">
        <f t="array" ref="O32">IFERROR(INDEX(data[[location_areas]:[location_areas]], MATCH(0,IF(data[[district_name]:[district_name]]=$A$32, COUNTIF($B$32:N32, data[[location_areas]:[location_areas]]), ""), 0)),"")</f>
        <v/>
      </c>
      <c r="P32" s="38" t="str" cm="1">
        <f t="array" ref="P32">IFERROR(INDEX(data[[location_areas]:[location_areas]], MATCH(0,IF(data[[district_name]:[district_name]]=$A$32, COUNTIF($B$32:O32, data[[location_areas]:[location_areas]]), ""), 0)),"")</f>
        <v/>
      </c>
      <c r="Q32" s="38" t="str" cm="1">
        <f t="array" ref="Q32">IFERROR(INDEX(data[[location_areas]:[location_areas]], MATCH(0,IF(data[[district_name]:[district_name]]=$A$32, COUNTIF($B$32:P32, data[[location_areas]:[location_areas]]), ""), 0)),"")</f>
        <v/>
      </c>
    </row>
    <row r="33" spans="1:17" ht="28" x14ac:dyDescent="0.3">
      <c r="A33" s="36" t="s">
        <v>270</v>
      </c>
      <c r="B33" s="37" t="s">
        <v>404</v>
      </c>
      <c r="C33" s="38" t="str" cm="1">
        <f t="array" ref="C33">IFERROR(INDEX(data[[location_areas]:[location_areas]], MATCH(0,IF(data[[district_name]:[district_name]]=$A$33, COUNTIF($B$33:B33, data[[location_areas]:[location_areas]]), ""), 0)),"")</f>
        <v xml:space="preserve">Town Council </v>
      </c>
      <c r="D33" s="38" cm="1">
        <f t="array" ref="D33">IFERROR(INDEX(data[[location_areas]:[location_areas]], MATCH(0,IF(data[[district_name]:[district_name]]=$A$33, COUNTIF($B$33:C33, data[[location_areas]:[location_areas]]), ""), 0)),"")</f>
        <v>0</v>
      </c>
      <c r="E33" s="38" t="str" cm="1">
        <f t="array" ref="E33">IFERROR(INDEX(data[[location_areas]:[location_areas]], MATCH(0,IF(data[[district_name]:[district_name]]=$A$33, COUNTIF($B$33:D33, data[[location_areas]:[location_areas]]), ""), 0)),"")</f>
        <v xml:space="preserve">Besia, pelecelia, Afoji
</v>
      </c>
      <c r="F33" s="38" t="str" cm="1">
        <f t="array" ref="F33">IFERROR(INDEX(data[[location_areas]:[location_areas]], MATCH(0,IF(data[[district_name]:[district_name]]=$A$33, COUNTIF($B$33:E33, data[[location_areas]:[location_areas]]), ""), 0)),"")</f>
        <v xml:space="preserve">Besia </v>
      </c>
      <c r="G33" s="38" t="str" cm="1">
        <f t="array" ref="G33">IFERROR(INDEX(data[[location_areas]:[location_areas]], MATCH(0,IF(data[[district_name]:[district_name]]=$A$33, COUNTIF($B$33:F33, data[[location_areas]:[location_areas]]), ""), 0)),"")</f>
        <v/>
      </c>
      <c r="H33" s="38" t="str" cm="1">
        <f t="array" ref="H33">IFERROR(INDEX(data[[location_areas]:[location_areas]], MATCH(0,IF(data[[district_name]:[district_name]]=$A$33, COUNTIF($B$33:G33, data[[location_areas]:[location_areas]]), ""), 0)),"")</f>
        <v/>
      </c>
      <c r="I33" s="38" t="str" cm="1">
        <f t="array" ref="I33">IFERROR(INDEX(data[[location_areas]:[location_areas]], MATCH(0,IF(data[[district_name]:[district_name]]=$A$33, COUNTIF($B$33:H33, data[[location_areas]:[location_areas]]), ""), 0)),"")</f>
        <v/>
      </c>
      <c r="J33" s="38" t="str" cm="1">
        <f t="array" ref="J33">IFERROR(INDEX(data[[location_areas]:[location_areas]], MATCH(0,IF(data[[district_name]:[district_name]]=$A$33, COUNTIF($B$33:I33, data[[location_areas]:[location_areas]]), ""), 0)),"")</f>
        <v/>
      </c>
      <c r="K33" s="38" t="str" cm="1">
        <f t="array" ref="K33">IFERROR(INDEX(data[[location_areas]:[location_areas]], MATCH(0,IF(data[[district_name]:[district_name]]=$A$33, COUNTIF($B$33:J33, data[[location_areas]:[location_areas]]), ""), 0)),"")</f>
        <v/>
      </c>
      <c r="L33" s="38" t="str" cm="1">
        <f t="array" ref="L33">IFERROR(INDEX(data[[location_areas]:[location_areas]], MATCH(0,IF(data[[district_name]:[district_name]]=$A$33, COUNTIF($B$33:K33, data[[location_areas]:[location_areas]]), ""), 0)),"")</f>
        <v/>
      </c>
      <c r="M33" s="38" t="str" cm="1">
        <f t="array" ref="M33">IFERROR(INDEX(data[[location_areas]:[location_areas]], MATCH(0,IF(data[[district_name]:[district_name]]=$A$33, COUNTIF($B$33:L33, data[[location_areas]:[location_areas]]), ""), 0)),"")</f>
        <v/>
      </c>
      <c r="N33" s="38" t="str" cm="1">
        <f t="array" ref="N33">IFERROR(INDEX(data[[location_areas]:[location_areas]], MATCH(0,IF(data[[district_name]:[district_name]]=$A$33, COUNTIF($B$33:M33, data[[location_areas]:[location_areas]]), ""), 0)),"")</f>
        <v/>
      </c>
      <c r="O33" s="38" t="str" cm="1">
        <f t="array" ref="O33">IFERROR(INDEX(data[[location_areas]:[location_areas]], MATCH(0,IF(data[[district_name]:[district_name]]=$A$33, COUNTIF($B$33:N33, data[[location_areas]:[location_areas]]), ""), 0)),"")</f>
        <v/>
      </c>
      <c r="P33" s="38" t="str" cm="1">
        <f t="array" ref="P33">IFERROR(INDEX(data[[location_areas]:[location_areas]], MATCH(0,IF(data[[district_name]:[district_name]]=$A$33, COUNTIF($B$33:O33, data[[location_areas]:[location_areas]]), ""), 0)),"")</f>
        <v/>
      </c>
      <c r="Q33" s="38" t="str" cm="1">
        <f t="array" ref="Q33">IFERROR(INDEX(data[[location_areas]:[location_areas]], MATCH(0,IF(data[[district_name]:[district_name]]=$A$33, COUNTIF($B$33:P33, data[[location_areas]:[location_areas]]), ""), 0)),"")</f>
        <v/>
      </c>
    </row>
    <row r="34" spans="1:17" x14ac:dyDescent="0.3">
      <c r="A34" s="36" t="s">
        <v>272</v>
      </c>
      <c r="B34" s="37" t="s">
        <v>405</v>
      </c>
      <c r="C34" s="38" t="str" cm="1">
        <f t="array" ref="C34">IFERROR(INDEX(data[[location_areas]:[location_areas]], MATCH(0,IF(data[[district_name]:[district_name]]=$A$34, COUNTIF($B$34:B34, data[[location_areas]:[location_areas]]), ""), 0)),"")</f>
        <v>Within town</v>
      </c>
      <c r="D34" s="38" cm="1">
        <f t="array" ref="D34">IFERROR(INDEX(data[[location_areas]:[location_areas]], MATCH(0,IF(data[[district_name]:[district_name]]=$A$34, COUNTIF($B$34:C34, data[[location_areas]:[location_areas]]), ""), 0)),"")</f>
        <v>0</v>
      </c>
      <c r="E34" s="38" t="str" cm="1">
        <f t="array" ref="E34">IFERROR(INDEX(data[[location_areas]:[location_areas]], MATCH(0,IF(data[[district_name]:[district_name]]=$A$34, COUNTIF($B$34:D34, data[[location_areas]:[location_areas]]), ""), 0)),"")</f>
        <v/>
      </c>
      <c r="F34" s="38" t="str" cm="1">
        <f t="array" ref="F34">IFERROR(INDEX(data[[location_areas]:[location_areas]], MATCH(0,IF(data[[district_name]:[district_name]]=$A$34, COUNTIF($B$34:E34, data[[location_areas]:[location_areas]]), ""), 0)),"")</f>
        <v/>
      </c>
      <c r="G34" s="38" t="str" cm="1">
        <f t="array" ref="G34">IFERROR(INDEX(data[[location_areas]:[location_areas]], MATCH(0,IF(data[[district_name]:[district_name]]=$A$34, COUNTIF($B$34:F34, data[[location_areas]:[location_areas]]), ""), 0)),"")</f>
        <v/>
      </c>
      <c r="H34" s="38" t="str" cm="1">
        <f t="array" ref="H34">IFERROR(INDEX(data[[location_areas]:[location_areas]], MATCH(0,IF(data[[district_name]:[district_name]]=$A$34, COUNTIF($B$34:G34, data[[location_areas]:[location_areas]]), ""), 0)),"")</f>
        <v/>
      </c>
      <c r="I34" s="38" t="str" cm="1">
        <f t="array" ref="I34">IFERROR(INDEX(data[[location_areas]:[location_areas]], MATCH(0,IF(data[[district_name]:[district_name]]=$A$34, COUNTIF($B$34:H34, data[[location_areas]:[location_areas]]), ""), 0)),"")</f>
        <v/>
      </c>
      <c r="J34" s="38" t="str" cm="1">
        <f t="array" ref="J34">IFERROR(INDEX(data[[location_areas]:[location_areas]], MATCH(0,IF(data[[district_name]:[district_name]]=$A$34, COUNTIF($B$34:I34, data[[location_areas]:[location_areas]]), ""), 0)),"")</f>
        <v/>
      </c>
      <c r="K34" s="38" t="str" cm="1">
        <f t="array" ref="K34">IFERROR(INDEX(data[[location_areas]:[location_areas]], MATCH(0,IF(data[[district_name]:[district_name]]=$A$34, COUNTIF($B$34:J34, data[[location_areas]:[location_areas]]), ""), 0)),"")</f>
        <v/>
      </c>
      <c r="L34" s="38" t="str" cm="1">
        <f t="array" ref="L34">IFERROR(INDEX(data[[location_areas]:[location_areas]], MATCH(0,IF(data[[district_name]:[district_name]]=$A$34, COUNTIF($B$34:K34, data[[location_areas]:[location_areas]]), ""), 0)),"")</f>
        <v/>
      </c>
      <c r="M34" s="38" t="str" cm="1">
        <f t="array" ref="M34">IFERROR(INDEX(data[[location_areas]:[location_areas]], MATCH(0,IF(data[[district_name]:[district_name]]=$A$34, COUNTIF($B$34:L34, data[[location_areas]:[location_areas]]), ""), 0)),"")</f>
        <v/>
      </c>
      <c r="N34" s="38" t="str" cm="1">
        <f t="array" ref="N34">IFERROR(INDEX(data[[location_areas]:[location_areas]], MATCH(0,IF(data[[district_name]:[district_name]]=$A$34, COUNTIF($B$34:M34, data[[location_areas]:[location_areas]]), ""), 0)),"")</f>
        <v/>
      </c>
      <c r="O34" s="38" t="str" cm="1">
        <f t="array" ref="O34">IFERROR(INDEX(data[[location_areas]:[location_areas]], MATCH(0,IF(data[[district_name]:[district_name]]=$A$34, COUNTIF($B$34:N34, data[[location_areas]:[location_areas]]), ""), 0)),"")</f>
        <v/>
      </c>
      <c r="P34" s="38" t="str" cm="1">
        <f t="array" ref="P34">IFERROR(INDEX(data[[location_areas]:[location_areas]], MATCH(0,IF(data[[district_name]:[district_name]]=$A$34, COUNTIF($B$34:O34, data[[location_areas]:[location_areas]]), ""), 0)),"")</f>
        <v/>
      </c>
      <c r="Q34" s="38" t="str" cm="1">
        <f t="array" ref="Q34">IFERROR(INDEX(data[[location_areas]:[location_areas]], MATCH(0,IF(data[[district_name]:[district_name]]=$A$34, COUNTIF($B$34:P34, data[[location_areas]:[location_areas]]), ""), 0)),"")</f>
        <v/>
      </c>
    </row>
    <row r="35" spans="1:17" ht="56" x14ac:dyDescent="0.3">
      <c r="A35" s="36" t="s">
        <v>271</v>
      </c>
      <c r="B35" s="37" t="s">
        <v>392</v>
      </c>
      <c r="C35" s="38" t="str" cm="1">
        <f t="array" ref="C35">IFERROR(INDEX(data[[location_areas]:[location_areas]], MATCH(0,IF(data[[district_name]:[district_name]]=$A$35, COUNTIF($B$35:B35, data[[location_areas]:[location_areas]]), ""), 0)),"")</f>
        <v>Alimakoda, Yibongo cell, dembelenga. Triangle, gaaga. Ombachi. Market square</v>
      </c>
      <c r="D35" s="38" cm="1">
        <f t="array" ref="D35">IFERROR(INDEX(data[[location_areas]:[location_areas]], MATCH(0,IF(data[[district_name]:[district_name]]=$A$35, COUNTIF($B$35:C35, data[[location_areas]:[location_areas]]), ""), 0)),"")</f>
        <v>0</v>
      </c>
      <c r="E35" s="38" t="str" cm="1">
        <f t="array" ref="E35">IFERROR(INDEX(data[[location_areas]:[location_areas]], MATCH(0,IF(data[[district_name]:[district_name]]=$A$35, COUNTIF($B$35:D35, data[[location_areas]:[location_areas]]), ""), 0)),"")</f>
        <v/>
      </c>
      <c r="F35" s="38" t="str" cm="1">
        <f t="array" ref="F35">IFERROR(INDEX(data[[location_areas]:[location_areas]], MATCH(0,IF(data[[district_name]:[district_name]]=$A$35, COUNTIF($B$35:E35, data[[location_areas]:[location_areas]]), ""), 0)),"")</f>
        <v/>
      </c>
      <c r="G35" s="38" t="str" cm="1">
        <f t="array" ref="G35">IFERROR(INDEX(data[[location_areas]:[location_areas]], MATCH(0,IF(data[[district_name]:[district_name]]=$A$35, COUNTIF($B$35:F35, data[[location_areas]:[location_areas]]), ""), 0)),"")</f>
        <v/>
      </c>
      <c r="H35" s="38" t="str" cm="1">
        <f t="array" ref="H35">IFERROR(INDEX(data[[location_areas]:[location_areas]], MATCH(0,IF(data[[district_name]:[district_name]]=$A$35, COUNTIF($B$35:G35, data[[location_areas]:[location_areas]]), ""), 0)),"")</f>
        <v/>
      </c>
      <c r="I35" s="38" t="str" cm="1">
        <f t="array" ref="I35">IFERROR(INDEX(data[[location_areas]:[location_areas]], MATCH(0,IF(data[[district_name]:[district_name]]=$A$35, COUNTIF($B$35:H35, data[[location_areas]:[location_areas]]), ""), 0)),"")</f>
        <v/>
      </c>
      <c r="J35" s="38" t="str" cm="1">
        <f t="array" ref="J35">IFERROR(INDEX(data[[location_areas]:[location_areas]], MATCH(0,IF(data[[district_name]:[district_name]]=$A$35, COUNTIF($B$35:I35, data[[location_areas]:[location_areas]]), ""), 0)),"")</f>
        <v/>
      </c>
      <c r="K35" s="38" t="str" cm="1">
        <f t="array" ref="K35">IFERROR(INDEX(data[[location_areas]:[location_areas]], MATCH(0,IF(data[[district_name]:[district_name]]=$A$35, COUNTIF($B$35:J35, data[[location_areas]:[location_areas]]), ""), 0)),"")</f>
        <v/>
      </c>
      <c r="L35" s="38" t="str" cm="1">
        <f t="array" ref="L35">IFERROR(INDEX(data[[location_areas]:[location_areas]], MATCH(0,IF(data[[district_name]:[district_name]]=$A$35, COUNTIF($B$35:K35, data[[location_areas]:[location_areas]]), ""), 0)),"")</f>
        <v/>
      </c>
      <c r="M35" s="38" t="str" cm="1">
        <f t="array" ref="M35">IFERROR(INDEX(data[[location_areas]:[location_areas]], MATCH(0,IF(data[[district_name]:[district_name]]=$A$35, COUNTIF($B$35:L35, data[[location_areas]:[location_areas]]), ""), 0)),"")</f>
        <v/>
      </c>
      <c r="N35" s="38" t="str" cm="1">
        <f t="array" ref="N35">IFERROR(INDEX(data[[location_areas]:[location_areas]], MATCH(0,IF(data[[district_name]:[district_name]]=$A$35, COUNTIF($B$35:M35, data[[location_areas]:[location_areas]]), ""), 0)),"")</f>
        <v/>
      </c>
      <c r="O35" s="38" t="str" cm="1">
        <f t="array" ref="O35">IFERROR(INDEX(data[[location_areas]:[location_areas]], MATCH(0,IF(data[[district_name]:[district_name]]=$A$35, COUNTIF($B$35:N35, data[[location_areas]:[location_areas]]), ""), 0)),"")</f>
        <v/>
      </c>
      <c r="P35" s="38" t="str" cm="1">
        <f t="array" ref="P35">IFERROR(INDEX(data[[location_areas]:[location_areas]], MATCH(0,IF(data[[district_name]:[district_name]]=$A$35, COUNTIF($B$35:O35, data[[location_areas]:[location_areas]]), ""), 0)),"")</f>
        <v/>
      </c>
      <c r="Q35" s="38" t="str" cm="1">
        <f t="array" ref="Q35">IFERROR(INDEX(data[[location_areas]:[location_areas]], MATCH(0,IF(data[[district_name]:[district_name]]=$A$35, COUNTIF($B$35:P35, data[[location_areas]:[location_areas]]), ""), 0)),"")</f>
        <v/>
      </c>
    </row>
    <row r="36" spans="1:17" x14ac:dyDescent="0.3">
      <c r="A36" s="36" t="s">
        <v>388</v>
      </c>
      <c r="B36" s="37" t="s">
        <v>267</v>
      </c>
      <c r="C36" s="38" cm="1">
        <f t="array" ref="C36">IFERROR(INDEX(data[[location_areas]:[location_areas]], MATCH(0,IF(data[[district_name]:[district_name]]=$A$36, COUNTIF($B$36:B36, data[[location_areas]:[location_areas]]), ""), 0)),"")</f>
        <v>0</v>
      </c>
      <c r="D36" s="38" t="str" cm="1">
        <f t="array" ref="D36">IFERROR(INDEX(data[[location_areas]:[location_areas]], MATCH(0,IF(data[[district_name]:[district_name]]=$A$36, COUNTIF($B$36:C36, data[[location_areas]:[location_areas]]), ""), 0)),"")</f>
        <v>Niva cell</v>
      </c>
      <c r="E36" s="38" t="str" cm="1">
        <f t="array" ref="E36">IFERROR(INDEX(data[[location_areas]:[location_areas]], MATCH(0,IF(data[[district_name]:[district_name]]=$A$36, COUNTIF($B$36:D36, data[[location_areas]:[location_areas]]), ""), 0)),"")</f>
        <v>Pajulu</v>
      </c>
      <c r="F36" s="38" t="str" cm="1">
        <f t="array" ref="F36">IFERROR(INDEX(data[[location_areas]:[location_areas]], MATCH(0,IF(data[[district_name]:[district_name]]=$A$36, COUNTIF($B$36:E36, data[[location_areas]:[location_areas]]), ""), 0)),"")</f>
        <v/>
      </c>
      <c r="G36" s="38" t="str" cm="1">
        <f t="array" ref="G36">IFERROR(INDEX(data[[location_areas]:[location_areas]], MATCH(0,IF(data[[district_name]:[district_name]]=$A$36, COUNTIF($B$36:F36, data[[location_areas]:[location_areas]]), ""), 0)),"")</f>
        <v/>
      </c>
      <c r="H36" s="38" t="str" cm="1">
        <f t="array" ref="H36">IFERROR(INDEX(data[[location_areas]:[location_areas]], MATCH(0,IF(data[[district_name]:[district_name]]=$A$36, COUNTIF($B$36:G36, data[[location_areas]:[location_areas]]), ""), 0)),"")</f>
        <v/>
      </c>
      <c r="I36" s="38" t="str" cm="1">
        <f t="array" ref="I36">IFERROR(INDEX(data[[location_areas]:[location_areas]], MATCH(0,IF(data[[district_name]:[district_name]]=$A$36, COUNTIF($B$36:H36, data[[location_areas]:[location_areas]]), ""), 0)),"")</f>
        <v/>
      </c>
      <c r="J36" s="38" t="str" cm="1">
        <f t="array" ref="J36">IFERROR(INDEX(data[[location_areas]:[location_areas]], MATCH(0,IF(data[[district_name]:[district_name]]=$A$36, COUNTIF($B$36:I36, data[[location_areas]:[location_areas]]), ""), 0)),"")</f>
        <v/>
      </c>
      <c r="K36" s="38" t="str" cm="1">
        <f t="array" ref="K36">IFERROR(INDEX(data[[location_areas]:[location_areas]], MATCH(0,IF(data[[district_name]:[district_name]]=$A$36, COUNTIF($B$36:J36, data[[location_areas]:[location_areas]]), ""), 0)),"")</f>
        <v/>
      </c>
      <c r="L36" s="38" t="str" cm="1">
        <f t="array" ref="L36">IFERROR(INDEX(data[[location_areas]:[location_areas]], MATCH(0,IF(data[[district_name]:[district_name]]=$A$36, COUNTIF($B$36:K36, data[[location_areas]:[location_areas]]), ""), 0)),"")</f>
        <v/>
      </c>
      <c r="M36" s="38" t="str" cm="1">
        <f t="array" ref="M36">IFERROR(INDEX(data[[location_areas]:[location_areas]], MATCH(0,IF(data[[district_name]:[district_name]]=$A$36, COUNTIF($B$36:L36, data[[location_areas]:[location_areas]]), ""), 0)),"")</f>
        <v/>
      </c>
      <c r="N36" s="38" t="str" cm="1">
        <f t="array" ref="N36">IFERROR(INDEX(data[[location_areas]:[location_areas]], MATCH(0,IF(data[[district_name]:[district_name]]=$A$36, COUNTIF($B$36:M36, data[[location_areas]:[location_areas]]), ""), 0)),"")</f>
        <v/>
      </c>
      <c r="O36" s="38" t="str" cm="1">
        <f t="array" ref="O36">IFERROR(INDEX(data[[location_areas]:[location_areas]], MATCH(0,IF(data[[district_name]:[district_name]]=$A$36, COUNTIF($B$36:N36, data[[location_areas]:[location_areas]]), ""), 0)),"")</f>
        <v/>
      </c>
      <c r="P36" s="38" t="str" cm="1">
        <f t="array" ref="P36">IFERROR(INDEX(data[[location_areas]:[location_areas]], MATCH(0,IF(data[[district_name]:[district_name]]=$A$36, COUNTIF($B$36:O36, data[[location_areas]:[location_areas]]), ""), 0)),"")</f>
        <v/>
      </c>
      <c r="Q36" s="38" t="str" cm="1">
        <f t="array" ref="Q36">IFERROR(INDEX(data[[location_areas]:[location_areas]], MATCH(0,IF(data[[district_name]:[district_name]]=$A$36, COUNTIF($B$36:P36, data[[location_areas]:[location_areas]]), ""), 0)),"")</f>
        <v/>
      </c>
    </row>
    <row r="37" spans="1:17" x14ac:dyDescent="0.3">
      <c r="A37" s="36" t="s">
        <v>275</v>
      </c>
      <c r="B37" s="37" t="s">
        <v>396</v>
      </c>
      <c r="C37" s="38" cm="1">
        <f t="array" ref="C37">IFERROR(INDEX(data[[location_areas]:[location_areas]], MATCH(0,IF(data[[district_name]:[district_name]]=$A$37, COUNTIF($B$37:B37, data[[location_areas]:[location_areas]]), ""), 0)),"")</f>
        <v>0</v>
      </c>
      <c r="D37" s="38" t="str" cm="1">
        <f t="array" ref="D37">IFERROR(INDEX(data[[location_areas]:[location_areas]], MATCH(0,IF(data[[district_name]:[district_name]]=$A$37, COUNTIF($B$37:C37, data[[location_areas]:[location_areas]]), ""), 0)),"")</f>
        <v/>
      </c>
      <c r="E37" s="38" t="str" cm="1">
        <f t="array" ref="E37">IFERROR(INDEX(data[[location_areas]:[location_areas]], MATCH(0,IF(data[[district_name]:[district_name]]=$A$37, COUNTIF($B$37:D37, data[[location_areas]:[location_areas]]), ""), 0)),"")</f>
        <v/>
      </c>
      <c r="F37" s="38" t="str" cm="1">
        <f t="array" ref="F37">IFERROR(INDEX(data[[location_areas]:[location_areas]], MATCH(0,IF(data[[district_name]:[district_name]]=$A$37, COUNTIF($B$37:E37, data[[location_areas]:[location_areas]]), ""), 0)),"")</f>
        <v/>
      </c>
      <c r="G37" s="38" t="str" cm="1">
        <f t="array" ref="G37">IFERROR(INDEX(data[[location_areas]:[location_areas]], MATCH(0,IF(data[[district_name]:[district_name]]=$A$37, COUNTIF($B$37:F37, data[[location_areas]:[location_areas]]), ""), 0)),"")</f>
        <v/>
      </c>
      <c r="H37" s="38" t="str" cm="1">
        <f t="array" ref="H37">IFERROR(INDEX(data[[location_areas]:[location_areas]], MATCH(0,IF(data[[district_name]:[district_name]]=$A$37, COUNTIF($B$37:G37, data[[location_areas]:[location_areas]]), ""), 0)),"")</f>
        <v/>
      </c>
      <c r="I37" s="38" t="str" cm="1">
        <f t="array" ref="I37">IFERROR(INDEX(data[[location_areas]:[location_areas]], MATCH(0,IF(data[[district_name]:[district_name]]=$A$37, COUNTIF($B$37:H37, data[[location_areas]:[location_areas]]), ""), 0)),"")</f>
        <v/>
      </c>
      <c r="J37" s="38" t="str" cm="1">
        <f t="array" ref="J37">IFERROR(INDEX(data[[location_areas]:[location_areas]], MATCH(0,IF(data[[district_name]:[district_name]]=$A$37, COUNTIF($B$37:I37, data[[location_areas]:[location_areas]]), ""), 0)),"")</f>
        <v/>
      </c>
      <c r="K37" s="38" t="str" cm="1">
        <f t="array" ref="K37">IFERROR(INDEX(data[[location_areas]:[location_areas]], MATCH(0,IF(data[[district_name]:[district_name]]=$A$37, COUNTIF($B$37:J37, data[[location_areas]:[location_areas]]), ""), 0)),"")</f>
        <v/>
      </c>
      <c r="L37" s="38" t="str" cm="1">
        <f t="array" ref="L37">IFERROR(INDEX(data[[location_areas]:[location_areas]], MATCH(0,IF(data[[district_name]:[district_name]]=$A$37, COUNTIF($B$37:K37, data[[location_areas]:[location_areas]]), ""), 0)),"")</f>
        <v/>
      </c>
      <c r="M37" s="38" t="str" cm="1">
        <f t="array" ref="M37">IFERROR(INDEX(data[[location_areas]:[location_areas]], MATCH(0,IF(data[[district_name]:[district_name]]=$A$37, COUNTIF($B$37:L37, data[[location_areas]:[location_areas]]), ""), 0)),"")</f>
        <v/>
      </c>
      <c r="N37" s="38" t="str" cm="1">
        <f t="array" ref="N37">IFERROR(INDEX(data[[location_areas]:[location_areas]], MATCH(0,IF(data[[district_name]:[district_name]]=$A$37, COUNTIF($B$37:M37, data[[location_areas]:[location_areas]]), ""), 0)),"")</f>
        <v/>
      </c>
      <c r="O37" s="38" t="str" cm="1">
        <f t="array" ref="O37">IFERROR(INDEX(data[[location_areas]:[location_areas]], MATCH(0,IF(data[[district_name]:[district_name]]=$A$37, COUNTIF($B$37:N37, data[[location_areas]:[location_areas]]), ""), 0)),"")</f>
        <v/>
      </c>
      <c r="P37" s="38" t="str" cm="1">
        <f t="array" ref="P37">IFERROR(INDEX(data[[location_areas]:[location_areas]], MATCH(0,IF(data[[district_name]:[district_name]]=$A$37, COUNTIF($B$37:O37, data[[location_areas]:[location_areas]]), ""), 0)),"")</f>
        <v/>
      </c>
      <c r="Q37" s="38" t="str" cm="1">
        <f t="array" ref="Q37">IFERROR(INDEX(data[[location_areas]:[location_areas]], MATCH(0,IF(data[[district_name]:[district_name]]=$A$37, COUNTIF($B$37:P37, data[[location_areas]:[location_areas]]), ""), 0)),"")</f>
        <v/>
      </c>
    </row>
    <row r="38" spans="1:17" x14ac:dyDescent="0.3">
      <c r="A38" s="36" t="s">
        <v>385</v>
      </c>
      <c r="B38" s="37" t="s">
        <v>406</v>
      </c>
      <c r="C38" s="38" t="str" cm="1">
        <f t="array" ref="C38">IFERROR(INDEX(data[[location_areas]:[location_areas]], MATCH(0,IF(data[[district_name]:[district_name]]=$A$38, COUNTIF($B$38:B38, data[[location_areas]:[location_areas]]), ""), 0)),"")</f>
        <v>Bukwali ward</v>
      </c>
      <c r="D38" s="38" cm="1">
        <f t="array" ref="D38">IFERROR(INDEX(data[[location_areas]:[location_areas]], MATCH(0,IF(data[[district_name]:[district_name]]=$A$38, COUNTIF($B$38:C38, data[[location_areas]:[location_areas]]), ""), 0)),"")</f>
        <v>0</v>
      </c>
      <c r="E38" s="38" t="str" cm="1">
        <f t="array" ref="E38">IFERROR(INDEX(data[[location_areas]:[location_areas]], MATCH(0,IF(data[[district_name]:[district_name]]=$A$38, COUNTIF($B$38:D38, data[[location_areas]:[location_areas]]), ""), 0)),"")</f>
        <v/>
      </c>
      <c r="F38" s="38" t="str" cm="1">
        <f t="array" ref="F38">IFERROR(INDEX(data[[location_areas]:[location_areas]], MATCH(0,IF(data[[district_name]:[district_name]]=$A$38, COUNTIF($B$38:E38, data[[location_areas]:[location_areas]]), ""), 0)),"")</f>
        <v/>
      </c>
      <c r="G38" s="38" t="str" cm="1">
        <f t="array" ref="G38">IFERROR(INDEX(data[[location_areas]:[location_areas]], MATCH(0,IF(data[[district_name]:[district_name]]=$A$38, COUNTIF($B$38:F38, data[[location_areas]:[location_areas]]), ""), 0)),"")</f>
        <v/>
      </c>
      <c r="H38" s="38" t="str" cm="1">
        <f t="array" ref="H38">IFERROR(INDEX(data[[location_areas]:[location_areas]], MATCH(0,IF(data[[district_name]:[district_name]]=$A$38, COUNTIF($B$38:G38, data[[location_areas]:[location_areas]]), ""), 0)),"")</f>
        <v/>
      </c>
      <c r="I38" s="38" t="str" cm="1">
        <f t="array" ref="I38">IFERROR(INDEX(data[[location_areas]:[location_areas]], MATCH(0,IF(data[[district_name]:[district_name]]=$A$38, COUNTIF($B$38:H38, data[[location_areas]:[location_areas]]), ""), 0)),"")</f>
        <v/>
      </c>
      <c r="J38" s="38" t="str" cm="1">
        <f t="array" ref="J38">IFERROR(INDEX(data[[location_areas]:[location_areas]], MATCH(0,IF(data[[district_name]:[district_name]]=$A$38, COUNTIF($B$38:I38, data[[location_areas]:[location_areas]]), ""), 0)),"")</f>
        <v/>
      </c>
      <c r="K38" s="38" t="str" cm="1">
        <f t="array" ref="K38">IFERROR(INDEX(data[[location_areas]:[location_areas]], MATCH(0,IF(data[[district_name]:[district_name]]=$A$38, COUNTIF($B$38:J38, data[[location_areas]:[location_areas]]), ""), 0)),"")</f>
        <v/>
      </c>
      <c r="L38" s="38" t="str" cm="1">
        <f t="array" ref="L38">IFERROR(INDEX(data[[location_areas]:[location_areas]], MATCH(0,IF(data[[district_name]:[district_name]]=$A$38, COUNTIF($B$38:K38, data[[location_areas]:[location_areas]]), ""), 0)),"")</f>
        <v/>
      </c>
      <c r="M38" s="38" t="str" cm="1">
        <f t="array" ref="M38">IFERROR(INDEX(data[[location_areas]:[location_areas]], MATCH(0,IF(data[[district_name]:[district_name]]=$A$38, COUNTIF($B$38:L38, data[[location_areas]:[location_areas]]), ""), 0)),"")</f>
        <v/>
      </c>
      <c r="N38" s="38" t="str" cm="1">
        <f t="array" ref="N38">IFERROR(INDEX(data[[location_areas]:[location_areas]], MATCH(0,IF(data[[district_name]:[district_name]]=$A$38, COUNTIF($B$38:M38, data[[location_areas]:[location_areas]]), ""), 0)),"")</f>
        <v/>
      </c>
      <c r="O38" s="38" t="str" cm="1">
        <f t="array" ref="O38">IFERROR(INDEX(data[[location_areas]:[location_areas]], MATCH(0,IF(data[[district_name]:[district_name]]=$A$38, COUNTIF($B$38:N38, data[[location_areas]:[location_areas]]), ""), 0)),"")</f>
        <v/>
      </c>
      <c r="P38" s="38" t="str" cm="1">
        <f t="array" ref="P38">IFERROR(INDEX(data[[location_areas]:[location_areas]], MATCH(0,IF(data[[district_name]:[district_name]]=$A$38, COUNTIF($B$38:O38, data[[location_areas]:[location_areas]]), ""), 0)),"")</f>
        <v/>
      </c>
      <c r="Q38" s="38" t="str" cm="1">
        <f t="array" ref="Q38">IFERROR(INDEX(data[[location_areas]:[location_areas]], MATCH(0,IF(data[[district_name]:[district_name]]=$A$38, COUNTIF($B$38:P38, data[[location_areas]:[location_areas]]), ""), 0)),"")</f>
        <v/>
      </c>
    </row>
    <row r="39" spans="1:17" x14ac:dyDescent="0.3">
      <c r="A39" s="36" t="s">
        <v>389</v>
      </c>
      <c r="B39" s="37" t="s">
        <v>268</v>
      </c>
      <c r="C39" s="38" cm="1">
        <f t="array" ref="C39">IFERROR(INDEX(data[[location_areas]:[location_areas]], MATCH(0,IF(data[[district_name]:[district_name]]=$A$39, COUNTIF($B$39:B39, data[[location_areas]:[location_areas]]), ""), 0)),"")</f>
        <v>0</v>
      </c>
      <c r="D39" s="38" t="str" cm="1">
        <f t="array" ref="D39">IFERROR(INDEX(data[[location_areas]:[location_areas]], MATCH(0,IF(data[[district_name]:[district_name]]=$A$39, COUNTIF($B$39:C39, data[[location_areas]:[location_areas]]), ""), 0)),"")</f>
        <v/>
      </c>
      <c r="E39" s="38" t="str" cm="1">
        <f t="array" ref="E39">IFERROR(INDEX(data[[location_areas]:[location_areas]], MATCH(0,IF(data[[district_name]:[district_name]]=$A$39, COUNTIF($B$39:D39, data[[location_areas]:[location_areas]]), ""), 0)),"")</f>
        <v/>
      </c>
      <c r="F39" s="38" t="str" cm="1">
        <f t="array" ref="F39">IFERROR(INDEX(data[[location_areas]:[location_areas]], MATCH(0,IF(data[[district_name]:[district_name]]=$A$39, COUNTIF($B$39:E39, data[[location_areas]:[location_areas]]), ""), 0)),"")</f>
        <v/>
      </c>
      <c r="G39" s="38" t="str" cm="1">
        <f t="array" ref="G39">IFERROR(INDEX(data[[location_areas]:[location_areas]], MATCH(0,IF(data[[district_name]:[district_name]]=$A$39, COUNTIF($B$39:F39, data[[location_areas]:[location_areas]]), ""), 0)),"")</f>
        <v/>
      </c>
      <c r="H39" s="38" t="str" cm="1">
        <f t="array" ref="H39">IFERROR(INDEX(data[[location_areas]:[location_areas]], MATCH(0,IF(data[[district_name]:[district_name]]=$A$39, COUNTIF($B$39:G39, data[[location_areas]:[location_areas]]), ""), 0)),"")</f>
        <v/>
      </c>
      <c r="I39" s="38" t="str" cm="1">
        <f t="array" ref="I39">IFERROR(INDEX(data[[location_areas]:[location_areas]], MATCH(0,IF(data[[district_name]:[district_name]]=$A$39, COUNTIF($B$39:H39, data[[location_areas]:[location_areas]]), ""), 0)),"")</f>
        <v/>
      </c>
      <c r="J39" s="38" t="str" cm="1">
        <f t="array" ref="J39">IFERROR(INDEX(data[[location_areas]:[location_areas]], MATCH(0,IF(data[[district_name]:[district_name]]=$A$39, COUNTIF($B$39:I39, data[[location_areas]:[location_areas]]), ""), 0)),"")</f>
        <v/>
      </c>
      <c r="K39" s="38" t="str" cm="1">
        <f t="array" ref="K39">IFERROR(INDEX(data[[location_areas]:[location_areas]], MATCH(0,IF(data[[district_name]:[district_name]]=$A$39, COUNTIF($B$39:J39, data[[location_areas]:[location_areas]]), ""), 0)),"")</f>
        <v/>
      </c>
      <c r="L39" s="38" t="str" cm="1">
        <f t="array" ref="L39">IFERROR(INDEX(data[[location_areas]:[location_areas]], MATCH(0,IF(data[[district_name]:[district_name]]=$A$39, COUNTIF($B$39:K39, data[[location_areas]:[location_areas]]), ""), 0)),"")</f>
        <v/>
      </c>
      <c r="M39" s="38" t="str" cm="1">
        <f t="array" ref="M39">IFERROR(INDEX(data[[location_areas]:[location_areas]], MATCH(0,IF(data[[district_name]:[district_name]]=$A$39, COUNTIF($B$39:L39, data[[location_areas]:[location_areas]]), ""), 0)),"")</f>
        <v/>
      </c>
      <c r="N39" s="38" t="str" cm="1">
        <f t="array" ref="N39">IFERROR(INDEX(data[[location_areas]:[location_areas]], MATCH(0,IF(data[[district_name]:[district_name]]=$A$39, COUNTIF($B$39:M39, data[[location_areas]:[location_areas]]), ""), 0)),"")</f>
        <v/>
      </c>
      <c r="O39" s="38" t="str" cm="1">
        <f t="array" ref="O39">IFERROR(INDEX(data[[location_areas]:[location_areas]], MATCH(0,IF(data[[district_name]:[district_name]]=$A$39, COUNTIF($B$39:N39, data[[location_areas]:[location_areas]]), ""), 0)),"")</f>
        <v/>
      </c>
      <c r="P39" s="38" t="str" cm="1">
        <f t="array" ref="P39">IFERROR(INDEX(data[[location_areas]:[location_areas]], MATCH(0,IF(data[[district_name]:[district_name]]=$A$39, COUNTIF($B$39:O39, data[[location_areas]:[location_areas]]), ""), 0)),"")</f>
        <v/>
      </c>
      <c r="Q39" s="38" t="str" cm="1">
        <f t="array" ref="Q39">IFERROR(INDEX(data[[location_areas]:[location_areas]], MATCH(0,IF(data[[district_name]:[district_name]]=$A$39, COUNTIF($B$39:P39, data[[location_areas]:[location_areas]]), ""), 0)),"")</f>
        <v/>
      </c>
    </row>
    <row r="41" spans="1:17" s="39" customFormat="1" x14ac:dyDescent="0.3"/>
    <row r="42" spans="1:17" s="39" customFormat="1" x14ac:dyDescent="0.3">
      <c r="A42" s="39" t="s">
        <v>398</v>
      </c>
      <c r="B42" s="39" t="s">
        <v>36</v>
      </c>
    </row>
    <row r="43" spans="1:17" s="39" customFormat="1" x14ac:dyDescent="0.3">
      <c r="A43" s="39" t="s">
        <v>399</v>
      </c>
      <c r="B43" s="39" t="s">
        <v>226</v>
      </c>
    </row>
    <row r="44" spans="1:17" s="39" customFormat="1" x14ac:dyDescent="0.3">
      <c r="A44" s="39" t="s">
        <v>400</v>
      </c>
      <c r="B44" s="39">
        <f>B25</f>
        <v>12</v>
      </c>
    </row>
    <row r="45" spans="1:17" s="39" customFormat="1" x14ac:dyDescent="0.3"/>
    <row r="46" spans="1:17" s="39" customFormat="1" x14ac:dyDescent="0.3">
      <c r="A46" s="78" t="s">
        <v>401</v>
      </c>
      <c r="B46" s="78" t="s">
        <v>220</v>
      </c>
      <c r="C46" s="32" t="s">
        <v>292</v>
      </c>
      <c r="D46" s="32" t="s">
        <v>150</v>
      </c>
      <c r="E46" s="32" t="s">
        <v>102</v>
      </c>
      <c r="F46" s="32" t="s">
        <v>104</v>
      </c>
      <c r="G46" s="76" t="s">
        <v>407</v>
      </c>
    </row>
    <row r="47" spans="1:17" s="39" customFormat="1" x14ac:dyDescent="0.3">
      <c r="A47" s="78"/>
      <c r="B47" s="78"/>
      <c r="C47" s="32" t="s">
        <v>293</v>
      </c>
      <c r="D47" s="32" t="s">
        <v>294</v>
      </c>
      <c r="E47" s="32" t="s">
        <v>295</v>
      </c>
      <c r="F47" s="32" t="s">
        <v>297</v>
      </c>
      <c r="G47" s="76"/>
    </row>
    <row r="48" spans="1:17" s="39" customFormat="1" x14ac:dyDescent="0.3">
      <c r="A48" s="48" t="s">
        <v>273</v>
      </c>
      <c r="B48" s="40" t="s">
        <v>402</v>
      </c>
      <c r="C48" s="50">
        <f>COUNTIFS(data[[district_name]:[district_name]], $A48, INDEX(data[], 0, MATCH($B$42&amp;"/"&amp;C$46, data[#Headers], 0)), 1)</f>
        <v>0</v>
      </c>
      <c r="D48" s="50">
        <f>COUNTIFS(data[[district_name]:[district_name]], $A48, INDEX(data[], 0, MATCH($B$42&amp;"/"&amp;D$46, data[#Headers], 0)), 1)</f>
        <v>1</v>
      </c>
      <c r="E48" s="50">
        <f>COUNTIFS(data[[district_name]:[district_name]], $A48, INDEX(data[], 0, MATCH($B$42&amp;"/"&amp;E$46, data[#Headers], 0)), 1)</f>
        <v>1</v>
      </c>
      <c r="F48" s="50">
        <f>COUNTIFS(data[[district_name]:[district_name]], $A48, INDEX(data[], 0, MATCH($B$42&amp;"/"&amp;F$46, data[#Headers], 0)), 1)</f>
        <v>1</v>
      </c>
      <c r="G48" s="40">
        <f t="shared" ref="G48:G60" si="1">SUM(C48:F48)</f>
        <v>3</v>
      </c>
    </row>
    <row r="49" spans="1:8" s="39" customFormat="1" x14ac:dyDescent="0.3">
      <c r="A49" s="48" t="s">
        <v>387</v>
      </c>
      <c r="B49" s="40" t="s">
        <v>266</v>
      </c>
      <c r="C49" s="50">
        <f>COUNTIFS(data[[district_name]:[district_name]], $A49, INDEX(data[], 0, MATCH($B$42&amp;"/"&amp;C$46, data[#Headers], 0)), 1)</f>
        <v>1</v>
      </c>
      <c r="D49" s="50">
        <f>COUNTIFS(data[[district_name]:[district_name]], $A49, INDEX(data[], 0, MATCH($B$42&amp;"/"&amp;D$46, data[#Headers], 0)), 1)</f>
        <v>1</v>
      </c>
      <c r="E49" s="50">
        <f>COUNTIFS(data[[district_name]:[district_name]], $A49, INDEX(data[], 0, MATCH($B$42&amp;"/"&amp;E$46, data[#Headers], 0)), 1)</f>
        <v>0</v>
      </c>
      <c r="F49" s="50">
        <f>COUNTIFS(data[[district_name]:[district_name]], $A49, INDEX(data[], 0, MATCH($B$42&amp;"/"&amp;F$46, data[#Headers], 0)), 1)</f>
        <v>0</v>
      </c>
      <c r="G49" s="40">
        <f t="shared" si="1"/>
        <v>2</v>
      </c>
    </row>
    <row r="50" spans="1:8" s="39" customFormat="1" x14ac:dyDescent="0.3">
      <c r="A50" s="48" t="s">
        <v>276</v>
      </c>
      <c r="B50" s="40" t="s">
        <v>403</v>
      </c>
      <c r="C50" s="50">
        <f>COUNTIFS(data[[district_name]:[district_name]], $A50, INDEX(data[], 0, MATCH($B$42&amp;"/"&amp;C$46, data[#Headers], 0)), 1)</f>
        <v>0</v>
      </c>
      <c r="D50" s="50">
        <f>COUNTIFS(data[[district_name]:[district_name]], $A50, INDEX(data[], 0, MATCH($B$42&amp;"/"&amp;D$46, data[#Headers], 0)), 1)</f>
        <v>0</v>
      </c>
      <c r="E50" s="50">
        <f>COUNTIFS(data[[district_name]:[district_name]], $A50, INDEX(data[], 0, MATCH($B$42&amp;"/"&amp;E$46, data[#Headers], 0)), 1)</f>
        <v>0</v>
      </c>
      <c r="F50" s="50">
        <f>COUNTIFS(data[[district_name]:[district_name]], $A50, INDEX(data[], 0, MATCH($B$42&amp;"/"&amp;F$46, data[#Headers], 0)), 1)</f>
        <v>0</v>
      </c>
      <c r="G50" s="40">
        <f t="shared" si="1"/>
        <v>0</v>
      </c>
    </row>
    <row r="51" spans="1:8" s="39" customFormat="1" x14ac:dyDescent="0.3">
      <c r="A51" s="48" t="s">
        <v>274</v>
      </c>
      <c r="B51" s="40" t="s">
        <v>395</v>
      </c>
      <c r="C51" s="50">
        <f>COUNTIFS(data[[district_name]:[district_name]], $A51, INDEX(data[], 0, MATCH($B$42&amp;"/"&amp;C$46, data[#Headers], 0)), 1)</f>
        <v>1</v>
      </c>
      <c r="D51" s="50">
        <f>COUNTIFS(data[[district_name]:[district_name]], $A51, INDEX(data[], 0, MATCH($B$42&amp;"/"&amp;D$46, data[#Headers], 0)), 1)</f>
        <v>1</v>
      </c>
      <c r="E51" s="50">
        <f>COUNTIFS(data[[district_name]:[district_name]], $A51, INDEX(data[], 0, MATCH($B$42&amp;"/"&amp;E$46, data[#Headers], 0)), 1)</f>
        <v>1</v>
      </c>
      <c r="F51" s="50">
        <f>COUNTIFS(data[[district_name]:[district_name]], $A51, INDEX(data[], 0, MATCH($B$42&amp;"/"&amp;F$46, data[#Headers], 0)), 1)</f>
        <v>0</v>
      </c>
      <c r="G51" s="40">
        <f t="shared" si="1"/>
        <v>3</v>
      </c>
    </row>
    <row r="52" spans="1:8" s="39" customFormat="1" x14ac:dyDescent="0.3">
      <c r="A52" s="48" t="s">
        <v>386</v>
      </c>
      <c r="B52" s="40" t="s">
        <v>265</v>
      </c>
      <c r="C52" s="50">
        <f>COUNTIFS(data[[district_name]:[district_name]], $A52, INDEX(data[], 0, MATCH($B$42&amp;"/"&amp;C$46, data[#Headers], 0)), 1)</f>
        <v>0</v>
      </c>
      <c r="D52" s="50">
        <f>COUNTIFS(data[[district_name]:[district_name]], $A52, INDEX(data[], 0, MATCH($B$42&amp;"/"&amp;D$46, data[#Headers], 0)), 1)</f>
        <v>0</v>
      </c>
      <c r="E52" s="50">
        <f>COUNTIFS(data[[district_name]:[district_name]], $A52, INDEX(data[], 0, MATCH($B$42&amp;"/"&amp;E$46, data[#Headers], 0)), 1)</f>
        <v>0</v>
      </c>
      <c r="F52" s="50">
        <f>COUNTIFS(data[[district_name]:[district_name]], $A52, INDEX(data[], 0, MATCH($B$42&amp;"/"&amp;F$46, data[#Headers], 0)), 1)</f>
        <v>0</v>
      </c>
      <c r="G52" s="40">
        <f t="shared" si="1"/>
        <v>0</v>
      </c>
    </row>
    <row r="53" spans="1:8" s="39" customFormat="1" x14ac:dyDescent="0.3">
      <c r="A53" s="48" t="s">
        <v>270</v>
      </c>
      <c r="B53" s="40" t="s">
        <v>404</v>
      </c>
      <c r="C53" s="50">
        <f>COUNTIFS(data[[district_name]:[district_name]], $A53, INDEX(data[], 0, MATCH($B$42&amp;"/"&amp;C$46, data[#Headers], 0)), 1)</f>
        <v>2</v>
      </c>
      <c r="D53" s="50">
        <f>COUNTIFS(data[[district_name]:[district_name]], $A53, INDEX(data[], 0, MATCH($B$42&amp;"/"&amp;D$46, data[#Headers], 0)), 1)</f>
        <v>1</v>
      </c>
      <c r="E53" s="50">
        <f>COUNTIFS(data[[district_name]:[district_name]], $A53, INDEX(data[], 0, MATCH($B$42&amp;"/"&amp;E$46, data[#Headers], 0)), 1)</f>
        <v>1</v>
      </c>
      <c r="F53" s="50">
        <f>COUNTIFS(data[[district_name]:[district_name]], $A53, INDEX(data[], 0, MATCH($B$42&amp;"/"&amp;F$46, data[#Headers], 0)), 1)</f>
        <v>2</v>
      </c>
      <c r="G53" s="40">
        <f t="shared" si="1"/>
        <v>6</v>
      </c>
    </row>
    <row r="54" spans="1:8" s="39" customFormat="1" x14ac:dyDescent="0.3">
      <c r="A54" s="48" t="s">
        <v>272</v>
      </c>
      <c r="B54" s="40" t="s">
        <v>405</v>
      </c>
      <c r="C54" s="50">
        <f>COUNTIFS(data[[district_name]:[district_name]], $A54, INDEX(data[], 0, MATCH($B$42&amp;"/"&amp;C$46, data[#Headers], 0)), 1)</f>
        <v>1</v>
      </c>
      <c r="D54" s="50">
        <f>COUNTIFS(data[[district_name]:[district_name]], $A54, INDEX(data[], 0, MATCH($B$42&amp;"/"&amp;D$46, data[#Headers], 0)), 1)</f>
        <v>0</v>
      </c>
      <c r="E54" s="50">
        <f>COUNTIFS(data[[district_name]:[district_name]], $A54, INDEX(data[], 0, MATCH($B$42&amp;"/"&amp;E$46, data[#Headers], 0)), 1)</f>
        <v>0</v>
      </c>
      <c r="F54" s="50">
        <f>COUNTIFS(data[[district_name]:[district_name]], $A54, INDEX(data[], 0, MATCH($B$42&amp;"/"&amp;F$46, data[#Headers], 0)), 1)</f>
        <v>0</v>
      </c>
      <c r="G54" s="40">
        <f t="shared" si="1"/>
        <v>1</v>
      </c>
    </row>
    <row r="55" spans="1:8" s="39" customFormat="1" x14ac:dyDescent="0.3">
      <c r="A55" s="48" t="s">
        <v>271</v>
      </c>
      <c r="B55" s="40" t="s">
        <v>392</v>
      </c>
      <c r="C55" s="50">
        <f>COUNTIFS(data[[district_name]:[district_name]], $A55, INDEX(data[], 0, MATCH($B$42&amp;"/"&amp;C$46, data[#Headers], 0)), 1)</f>
        <v>1</v>
      </c>
      <c r="D55" s="50">
        <f>COUNTIFS(data[[district_name]:[district_name]], $A55, INDEX(data[], 0, MATCH($B$42&amp;"/"&amp;D$46, data[#Headers], 0)), 1)</f>
        <v>0</v>
      </c>
      <c r="E55" s="50">
        <f>COUNTIFS(data[[district_name]:[district_name]], $A55, INDEX(data[], 0, MATCH($B$42&amp;"/"&amp;E$46, data[#Headers], 0)), 1)</f>
        <v>0</v>
      </c>
      <c r="F55" s="50">
        <f>COUNTIFS(data[[district_name]:[district_name]], $A55, INDEX(data[], 0, MATCH($B$42&amp;"/"&amp;F$46, data[#Headers], 0)), 1)</f>
        <v>1</v>
      </c>
      <c r="G55" s="40">
        <f t="shared" si="1"/>
        <v>2</v>
      </c>
    </row>
    <row r="56" spans="1:8" s="39" customFormat="1" x14ac:dyDescent="0.3">
      <c r="A56" s="48" t="s">
        <v>388</v>
      </c>
      <c r="B56" s="40" t="s">
        <v>267</v>
      </c>
      <c r="C56" s="50">
        <f>COUNTIFS(data[[district_name]:[district_name]], $A56, INDEX(data[], 0, MATCH($B$42&amp;"/"&amp;C$46, data[#Headers], 0)), 1)</f>
        <v>2</v>
      </c>
      <c r="D56" s="50">
        <f>COUNTIFS(data[[district_name]:[district_name]], $A56, INDEX(data[], 0, MATCH($B$42&amp;"/"&amp;D$46, data[#Headers], 0)), 1)</f>
        <v>0</v>
      </c>
      <c r="E56" s="50">
        <f>COUNTIFS(data[[district_name]:[district_name]], $A56, INDEX(data[], 0, MATCH($B$42&amp;"/"&amp;E$46, data[#Headers], 0)), 1)</f>
        <v>0</v>
      </c>
      <c r="F56" s="50">
        <f>COUNTIFS(data[[district_name]:[district_name]], $A56, INDEX(data[], 0, MATCH($B$42&amp;"/"&amp;F$46, data[#Headers], 0)), 1)</f>
        <v>0</v>
      </c>
      <c r="G56" s="40">
        <f t="shared" si="1"/>
        <v>2</v>
      </c>
    </row>
    <row r="57" spans="1:8" s="39" customFormat="1" x14ac:dyDescent="0.3">
      <c r="A57" s="48" t="s">
        <v>275</v>
      </c>
      <c r="B57" s="40" t="s">
        <v>396</v>
      </c>
      <c r="C57" s="50">
        <f>COUNTIFS(data[[district_name]:[district_name]], $A57, INDEX(data[], 0, MATCH($B$42&amp;"/"&amp;C$46, data[#Headers], 0)), 1)</f>
        <v>0</v>
      </c>
      <c r="D57" s="50">
        <f>COUNTIFS(data[[district_name]:[district_name]], $A57, INDEX(data[], 0, MATCH($B$42&amp;"/"&amp;D$46, data[#Headers], 0)), 1)</f>
        <v>0</v>
      </c>
      <c r="E57" s="50">
        <f>COUNTIFS(data[[district_name]:[district_name]], $A57, INDEX(data[], 0, MATCH($B$42&amp;"/"&amp;E$46, data[#Headers], 0)), 1)</f>
        <v>0</v>
      </c>
      <c r="F57" s="50">
        <f>COUNTIFS(data[[district_name]:[district_name]], $A57, INDEX(data[], 0, MATCH($B$42&amp;"/"&amp;F$46, data[#Headers], 0)), 1)</f>
        <v>0</v>
      </c>
      <c r="G57" s="40">
        <f t="shared" si="1"/>
        <v>0</v>
      </c>
    </row>
    <row r="58" spans="1:8" s="39" customFormat="1" x14ac:dyDescent="0.3">
      <c r="A58" s="48" t="s">
        <v>385</v>
      </c>
      <c r="B58" s="40" t="s">
        <v>406</v>
      </c>
      <c r="C58" s="50">
        <f>COUNTIFS(data[[district_name]:[district_name]], $A58, INDEX(data[], 0, MATCH($B$42&amp;"/"&amp;C$46, data[#Headers], 0)), 1)</f>
        <v>1</v>
      </c>
      <c r="D58" s="50">
        <f>COUNTIFS(data[[district_name]:[district_name]], $A58, INDEX(data[], 0, MATCH($B$42&amp;"/"&amp;D$46, data[#Headers], 0)), 1)</f>
        <v>1</v>
      </c>
      <c r="E58" s="50">
        <f>COUNTIFS(data[[district_name]:[district_name]], $A58, INDEX(data[], 0, MATCH($B$42&amp;"/"&amp;E$46, data[#Headers], 0)), 1)</f>
        <v>0</v>
      </c>
      <c r="F58" s="50">
        <f>COUNTIFS(data[[district_name]:[district_name]], $A58, INDEX(data[], 0, MATCH($B$42&amp;"/"&amp;F$46, data[#Headers], 0)), 1)</f>
        <v>0</v>
      </c>
      <c r="G58" s="40">
        <f t="shared" si="1"/>
        <v>2</v>
      </c>
    </row>
    <row r="59" spans="1:8" s="39" customFormat="1" x14ac:dyDescent="0.3">
      <c r="A59" s="48" t="s">
        <v>389</v>
      </c>
      <c r="B59" s="40" t="s">
        <v>268</v>
      </c>
      <c r="C59" s="50">
        <f>COUNTIFS(data[[district_name]:[district_name]], $A59, INDEX(data[], 0, MATCH($B$42&amp;"/"&amp;C$46, data[#Headers], 0)), 1)</f>
        <v>0</v>
      </c>
      <c r="D59" s="50">
        <f>COUNTIFS(data[[district_name]:[district_name]], $A59, INDEX(data[], 0, MATCH($B$42&amp;"/"&amp;D$46, data[#Headers], 0)), 1)</f>
        <v>0</v>
      </c>
      <c r="E59" s="50">
        <f>COUNTIFS(data[[district_name]:[district_name]], $A59, INDEX(data[], 0, MATCH($B$42&amp;"/"&amp;E$46, data[#Headers], 0)), 1)</f>
        <v>0</v>
      </c>
      <c r="F59" s="50">
        <f>COUNTIFS(data[[district_name]:[district_name]], $A59, INDEX(data[], 0, MATCH($B$42&amp;"/"&amp;F$46, data[#Headers], 0)), 1)</f>
        <v>0</v>
      </c>
      <c r="G59" s="40">
        <f t="shared" si="1"/>
        <v>0</v>
      </c>
    </row>
    <row r="60" spans="1:8" s="39" customFormat="1" x14ac:dyDescent="0.3">
      <c r="A60" s="75" t="s">
        <v>407</v>
      </c>
      <c r="B60" s="75"/>
      <c r="C60" s="40">
        <f>SUM(C48:C59)</f>
        <v>9</v>
      </c>
      <c r="D60" s="40">
        <f>SUM(D48:D59)</f>
        <v>5</v>
      </c>
      <c r="E60" s="40">
        <f>SUM(E48:E59)</f>
        <v>3</v>
      </c>
      <c r="F60" s="40">
        <f>SUM(F48:F59)</f>
        <v>4</v>
      </c>
      <c r="G60" s="40">
        <f t="shared" si="1"/>
        <v>21</v>
      </c>
    </row>
    <row r="61" spans="1:8" s="39" customFormat="1" x14ac:dyDescent="0.3"/>
    <row r="62" spans="1:8" x14ac:dyDescent="0.3">
      <c r="G62" s="45"/>
      <c r="H62" s="45"/>
    </row>
    <row r="63" spans="1:8" x14ac:dyDescent="0.3">
      <c r="A63" s="6" t="s">
        <v>398</v>
      </c>
      <c r="B63" s="6" t="s">
        <v>41</v>
      </c>
    </row>
    <row r="64" spans="1:8" x14ac:dyDescent="0.3">
      <c r="A64" s="6" t="s">
        <v>399</v>
      </c>
      <c r="B64" s="6" t="s">
        <v>227</v>
      </c>
    </row>
    <row r="65" spans="1:17" x14ac:dyDescent="0.3">
      <c r="A65" s="6" t="s">
        <v>400</v>
      </c>
      <c r="B65" s="6">
        <f>F60</f>
        <v>4</v>
      </c>
    </row>
    <row r="67" spans="1:17" x14ac:dyDescent="0.3">
      <c r="A67" s="34" t="s">
        <v>401</v>
      </c>
      <c r="B67" s="34" t="s">
        <v>220</v>
      </c>
      <c r="C67" s="77" t="s">
        <v>409</v>
      </c>
      <c r="D67" s="77"/>
      <c r="E67" s="77"/>
      <c r="F67" s="77"/>
      <c r="G67" s="77"/>
      <c r="H67" s="77"/>
      <c r="I67" s="77"/>
      <c r="J67" s="77"/>
      <c r="K67" s="77"/>
      <c r="L67" s="77"/>
      <c r="M67" s="77"/>
      <c r="N67" s="77"/>
      <c r="O67" s="77"/>
      <c r="P67" s="77"/>
      <c r="Q67" s="77"/>
    </row>
    <row r="68" spans="1:17" ht="42" x14ac:dyDescent="0.3">
      <c r="A68" s="36" t="s">
        <v>273</v>
      </c>
      <c r="B68" s="37" t="s">
        <v>402</v>
      </c>
      <c r="C68" s="38" t="str" cm="1">
        <f t="array" ref="C68">IFERROR(INDEX(data[[location_reasons_other]:[location_reasons_other]], MATCH(0,IF(data[[district_name]:[district_name]]=$A$68, COUNTIF($B$68:B68, data[[location_reasons_other]:[location_reasons_other]]), ""), 0)),"")</f>
        <v>Most people come because we speak Arabic so easy to connect</v>
      </c>
      <c r="D68" s="38" cm="1">
        <f t="array" ref="D68">IFERROR(INDEX(data[[location_reasons_other]:[location_reasons_other]], MATCH(0,IF(data[[district_name]:[district_name]]=$A$68, COUNTIF($B$68:C68, data[[location_reasons_other]:[location_reasons_other]]), ""), 0)),"")</f>
        <v>0</v>
      </c>
      <c r="E68" s="38" t="str" cm="1">
        <f t="array" ref="E68">IFERROR(INDEX(data[[location_reasons_other]:[location_reasons_other]], MATCH(0,IF(data[[district_name]:[district_name]]=$A$68, COUNTIF($B$68:D68, data[[location_reasons_other]:[location_reasons_other]]), ""), 0)),"")</f>
        <v/>
      </c>
      <c r="F68" s="38" t="str" cm="1">
        <f t="array" ref="F68">IFERROR(INDEX(data[[location_reasons_other]:[location_reasons_other]], MATCH(0,IF(data[[district_name]:[district_name]]=$A$68, COUNTIF($B$68:E68, data[[location_reasons_other]:[location_reasons_other]]), ""), 0)),"")</f>
        <v/>
      </c>
      <c r="G68" s="38" t="str" cm="1">
        <f t="array" ref="G68">IFERROR(INDEX(data[[location_reasons_other]:[location_reasons_other]], MATCH(0,IF(data[[district_name]:[district_name]]=$A$68, COUNTIF($B$68:F68, data[[location_reasons_other]:[location_reasons_other]]), ""), 0)),"")</f>
        <v/>
      </c>
      <c r="H68" s="38" t="str" cm="1">
        <f t="array" ref="H68">IFERROR(INDEX(data[[location_reasons_other]:[location_reasons_other]], MATCH(0,IF(data[[district_name]:[district_name]]=$A$68, COUNTIF($B$68:G68, data[[location_reasons_other]:[location_reasons_other]]), ""), 0)),"")</f>
        <v/>
      </c>
      <c r="I68" s="38" t="str" cm="1">
        <f t="array" ref="I68">IFERROR(INDEX(data[[location_reasons_other]:[location_reasons_other]], MATCH(0,IF(data[[district_name]:[district_name]]=$A$68, COUNTIF($B$68:H68, data[[location_reasons_other]:[location_reasons_other]]), ""), 0)),"")</f>
        <v/>
      </c>
      <c r="J68" s="38" t="str" cm="1">
        <f t="array" ref="J68">IFERROR(INDEX(data[[location_reasons_other]:[location_reasons_other]], MATCH(0,IF(data[[district_name]:[district_name]]=$A$68, COUNTIF($B$68:I68, data[[location_reasons_other]:[location_reasons_other]]), ""), 0)),"")</f>
        <v/>
      </c>
      <c r="K68" s="38" t="str" cm="1">
        <f t="array" ref="K68">IFERROR(INDEX(data[[location_reasons_other]:[location_reasons_other]], MATCH(0,IF(data[[district_name]:[district_name]]=$A$68, COUNTIF($B$68:J68, data[[location_reasons_other]:[location_reasons_other]]), ""), 0)),"")</f>
        <v/>
      </c>
      <c r="L68" s="38" t="str" cm="1">
        <f t="array" ref="L68">IFERROR(INDEX(data[[location_reasons_other]:[location_reasons_other]], MATCH(0,IF(data[[district_name]:[district_name]]=$A$68, COUNTIF($B$68:K68, data[[location_reasons_other]:[location_reasons_other]]), ""), 0)),"")</f>
        <v/>
      </c>
      <c r="M68" s="38" t="str" cm="1">
        <f t="array" ref="M68">IFERROR(INDEX(data[[location_reasons_other]:[location_reasons_other]], MATCH(0,IF(data[[district_name]:[district_name]]=$A$68, COUNTIF($B$68:L68, data[[location_reasons_other]:[location_reasons_other]]), ""), 0)),"")</f>
        <v/>
      </c>
      <c r="N68" s="38" t="str" cm="1">
        <f t="array" ref="N68">IFERROR(INDEX(data[[location_reasons_other]:[location_reasons_other]], MATCH(0,IF(data[[district_name]:[district_name]]=$A$68, COUNTIF($B$68:M68, data[[location_reasons_other]:[location_reasons_other]]), ""), 0)),"")</f>
        <v/>
      </c>
      <c r="O68" s="38" t="str" cm="1">
        <f t="array" ref="O68">IFERROR(INDEX(data[[location_reasons_other]:[location_reasons_other]], MATCH(0,IF(data[[district_name]:[district_name]]=$A$68, COUNTIF($B$68:N68, data[[location_reasons_other]:[location_reasons_other]]), ""), 0)),"")</f>
        <v/>
      </c>
      <c r="P68" s="38" t="str" cm="1">
        <f t="array" ref="P68">IFERROR(INDEX(data[[location_reasons_other]:[location_reasons_other]], MATCH(0,IF(data[[district_name]:[district_name]]=$A$68, COUNTIF($B$68:O68, data[[location_reasons_other]:[location_reasons_other]]), ""), 0)),"")</f>
        <v/>
      </c>
      <c r="Q68" s="38" t="str" cm="1">
        <f t="array" ref="Q68">IFERROR(INDEX(data[[location_reasons_other]:[location_reasons_other]], MATCH(0,IF(data[[district_name]:[district_name]]=$A$68, COUNTIF($B$68:P68, data[[location_reasons_other]:[location_reasons_other]]), ""), 0)),"")</f>
        <v/>
      </c>
    </row>
    <row r="69" spans="1:17" x14ac:dyDescent="0.3">
      <c r="A69" s="36" t="s">
        <v>387</v>
      </c>
      <c r="B69" s="37" t="s">
        <v>266</v>
      </c>
      <c r="C69" s="38" cm="1">
        <f t="array" ref="C69">IFERROR(INDEX(data[[location_reasons_other]:[location_reasons_other]], MATCH(0,IF(data[[district_name]:[district_name]]=$A$69, COUNTIF($B$69:B69, data[[location_reasons_other]:[location_reasons_other]]), ""), 0)),"")</f>
        <v>0</v>
      </c>
      <c r="D69" s="38" t="str" cm="1">
        <f t="array" ref="D69">IFERROR(INDEX(data[[location_reasons_other]:[location_reasons_other]], MATCH(0,IF(data[[district_name]:[district_name]]=$A$69, COUNTIF($B$69:C69, data[[location_reasons_other]:[location_reasons_other]]), ""), 0)),"")</f>
        <v/>
      </c>
      <c r="E69" s="38" t="str" cm="1">
        <f t="array" ref="E69">IFERROR(INDEX(data[[location_reasons_other]:[location_reasons_other]], MATCH(0,IF(data[[district_name]:[district_name]]=$A$69, COUNTIF($B$69:D69, data[[location_reasons_other]:[location_reasons_other]]), ""), 0)),"")</f>
        <v/>
      </c>
      <c r="F69" s="38" t="str" cm="1">
        <f t="array" ref="F69">IFERROR(INDEX(data[[location_reasons_other]:[location_reasons_other]], MATCH(0,IF(data[[district_name]:[district_name]]=$A$69, COUNTIF($B$69:E69, data[[location_reasons_other]:[location_reasons_other]]), ""), 0)),"")</f>
        <v/>
      </c>
      <c r="G69" s="38" t="str" cm="1">
        <f t="array" ref="G69">IFERROR(INDEX(data[[location_reasons_other]:[location_reasons_other]], MATCH(0,IF(data[[district_name]:[district_name]]=$A$69, COUNTIF($B$69:F69, data[[location_reasons_other]:[location_reasons_other]]), ""), 0)),"")</f>
        <v/>
      </c>
      <c r="H69" s="38" t="str" cm="1">
        <f t="array" ref="H69">IFERROR(INDEX(data[[location_reasons_other]:[location_reasons_other]], MATCH(0,IF(data[[district_name]:[district_name]]=$A$69, COUNTIF($B$69:G69, data[[location_reasons_other]:[location_reasons_other]]), ""), 0)),"")</f>
        <v/>
      </c>
      <c r="I69" s="38" t="str" cm="1">
        <f t="array" ref="I69">IFERROR(INDEX(data[[location_reasons_other]:[location_reasons_other]], MATCH(0,IF(data[[district_name]:[district_name]]=$A$69, COUNTIF($B$69:H69, data[[location_reasons_other]:[location_reasons_other]]), ""), 0)),"")</f>
        <v/>
      </c>
      <c r="J69" s="38" t="str" cm="1">
        <f t="array" ref="J69">IFERROR(INDEX(data[[location_reasons_other]:[location_reasons_other]], MATCH(0,IF(data[[district_name]:[district_name]]=$A$69, COUNTIF($B$69:I69, data[[location_reasons_other]:[location_reasons_other]]), ""), 0)),"")</f>
        <v/>
      </c>
      <c r="K69" s="38" t="str" cm="1">
        <f t="array" ref="K69">IFERROR(INDEX(data[[location_reasons_other]:[location_reasons_other]], MATCH(0,IF(data[[district_name]:[district_name]]=$A$69, COUNTIF($B$69:J69, data[[location_reasons_other]:[location_reasons_other]]), ""), 0)),"")</f>
        <v/>
      </c>
      <c r="L69" s="38" t="str" cm="1">
        <f t="array" ref="L69">IFERROR(INDEX(data[[location_reasons_other]:[location_reasons_other]], MATCH(0,IF(data[[district_name]:[district_name]]=$A$69, COUNTIF($B$69:K69, data[[location_reasons_other]:[location_reasons_other]]), ""), 0)),"")</f>
        <v/>
      </c>
      <c r="M69" s="38" t="str" cm="1">
        <f t="array" ref="M69">IFERROR(INDEX(data[[location_reasons_other]:[location_reasons_other]], MATCH(0,IF(data[[district_name]:[district_name]]=$A$69, COUNTIF($B$69:L69, data[[location_reasons_other]:[location_reasons_other]]), ""), 0)),"")</f>
        <v/>
      </c>
      <c r="N69" s="38" t="str" cm="1">
        <f t="array" ref="N69">IFERROR(INDEX(data[[location_reasons_other]:[location_reasons_other]], MATCH(0,IF(data[[district_name]:[district_name]]=$A$69, COUNTIF($B$69:M69, data[[location_reasons_other]:[location_reasons_other]]), ""), 0)),"")</f>
        <v/>
      </c>
      <c r="O69" s="38" t="str" cm="1">
        <f t="array" ref="O69">IFERROR(INDEX(data[[location_reasons_other]:[location_reasons_other]], MATCH(0,IF(data[[district_name]:[district_name]]=$A$69, COUNTIF($B$69:N69, data[[location_reasons_other]:[location_reasons_other]]), ""), 0)),"")</f>
        <v/>
      </c>
      <c r="P69" s="38" t="str" cm="1">
        <f t="array" ref="P69">IFERROR(INDEX(data[[location_reasons_other]:[location_reasons_other]], MATCH(0,IF(data[[district_name]:[district_name]]=$A$69, COUNTIF($B$69:O69, data[[location_reasons_other]:[location_reasons_other]]), ""), 0)),"")</f>
        <v/>
      </c>
      <c r="Q69" s="38" t="str" cm="1">
        <f t="array" ref="Q69">IFERROR(INDEX(data[[location_reasons_other]:[location_reasons_other]], MATCH(0,IF(data[[district_name]:[district_name]]=$A$69, COUNTIF($B$69:P69, data[[location_reasons_other]:[location_reasons_other]]), ""), 0)),"")</f>
        <v/>
      </c>
    </row>
    <row r="70" spans="1:17" x14ac:dyDescent="0.3">
      <c r="A70" s="36" t="s">
        <v>276</v>
      </c>
      <c r="B70" s="37" t="s">
        <v>403</v>
      </c>
      <c r="C70" s="38" cm="1">
        <f t="array" ref="C70">IFERROR(INDEX(data[[location_reasons_other]:[location_reasons_other]], MATCH(0,IF(data[[district_name]:[district_name]]=$A$70, COUNTIF($B$70:B70, data[[location_reasons_other]:[location_reasons_other]]), ""), 0)),"")</f>
        <v>0</v>
      </c>
      <c r="D70" s="38" t="str" cm="1">
        <f t="array" ref="D70">IFERROR(INDEX(data[[location_reasons_other]:[location_reasons_other]], MATCH(0,IF(data[[district_name]:[district_name]]=$A$70, COUNTIF($B$70:C70, data[[location_reasons_other]:[location_reasons_other]]), ""), 0)),"")</f>
        <v/>
      </c>
      <c r="E70" s="38" t="str" cm="1">
        <f t="array" ref="E70">IFERROR(INDEX(data[[location_reasons_other]:[location_reasons_other]], MATCH(0,IF(data[[district_name]:[district_name]]=$A$70, COUNTIF($B$70:D70, data[[location_reasons_other]:[location_reasons_other]]), ""), 0)),"")</f>
        <v/>
      </c>
      <c r="F70" s="38" t="str" cm="1">
        <f t="array" ref="F70">IFERROR(INDEX(data[[location_reasons_other]:[location_reasons_other]], MATCH(0,IF(data[[district_name]:[district_name]]=$A$70, COUNTIF($B$70:E70, data[[location_reasons_other]:[location_reasons_other]]), ""), 0)),"")</f>
        <v/>
      </c>
      <c r="G70" s="38" t="str" cm="1">
        <f t="array" ref="G70">IFERROR(INDEX(data[[location_reasons_other]:[location_reasons_other]], MATCH(0,IF(data[[district_name]:[district_name]]=$A$70, COUNTIF($B$70:F70, data[[location_reasons_other]:[location_reasons_other]]), ""), 0)),"")</f>
        <v/>
      </c>
      <c r="H70" s="38" t="str" cm="1">
        <f t="array" ref="H70">IFERROR(INDEX(data[[location_reasons_other]:[location_reasons_other]], MATCH(0,IF(data[[district_name]:[district_name]]=$A$70, COUNTIF($B$70:G70, data[[location_reasons_other]:[location_reasons_other]]), ""), 0)),"")</f>
        <v/>
      </c>
      <c r="I70" s="38" t="str" cm="1">
        <f t="array" ref="I70">IFERROR(INDEX(data[[location_reasons_other]:[location_reasons_other]], MATCH(0,IF(data[[district_name]:[district_name]]=$A$70, COUNTIF($B$70:H70, data[[location_reasons_other]:[location_reasons_other]]), ""), 0)),"")</f>
        <v/>
      </c>
      <c r="J70" s="38" t="str" cm="1">
        <f t="array" ref="J70">IFERROR(INDEX(data[[location_reasons_other]:[location_reasons_other]], MATCH(0,IF(data[[district_name]:[district_name]]=$A$70, COUNTIF($B$70:I70, data[[location_reasons_other]:[location_reasons_other]]), ""), 0)),"")</f>
        <v/>
      </c>
      <c r="K70" s="38" t="str" cm="1">
        <f t="array" ref="K70">IFERROR(INDEX(data[[location_reasons_other]:[location_reasons_other]], MATCH(0,IF(data[[district_name]:[district_name]]=$A$70, COUNTIF($B$70:J70, data[[location_reasons_other]:[location_reasons_other]]), ""), 0)),"")</f>
        <v/>
      </c>
      <c r="L70" s="38" t="str" cm="1">
        <f t="array" ref="L70">IFERROR(INDEX(data[[location_reasons_other]:[location_reasons_other]], MATCH(0,IF(data[[district_name]:[district_name]]=$A$70, COUNTIF($B$70:K70, data[[location_reasons_other]:[location_reasons_other]]), ""), 0)),"")</f>
        <v/>
      </c>
      <c r="M70" s="38" t="str" cm="1">
        <f t="array" ref="M70">IFERROR(INDEX(data[[location_reasons_other]:[location_reasons_other]], MATCH(0,IF(data[[district_name]:[district_name]]=$A$70, COUNTIF($B$70:L70, data[[location_reasons_other]:[location_reasons_other]]), ""), 0)),"")</f>
        <v/>
      </c>
      <c r="N70" s="38" t="str" cm="1">
        <f t="array" ref="N70">IFERROR(INDEX(data[[location_reasons_other]:[location_reasons_other]], MATCH(0,IF(data[[district_name]:[district_name]]=$A$70, COUNTIF($B$70:M70, data[[location_reasons_other]:[location_reasons_other]]), ""), 0)),"")</f>
        <v/>
      </c>
      <c r="O70" s="38" t="str" cm="1">
        <f t="array" ref="O70">IFERROR(INDEX(data[[location_reasons_other]:[location_reasons_other]], MATCH(0,IF(data[[district_name]:[district_name]]=$A$70, COUNTIF($B$70:N70, data[[location_reasons_other]:[location_reasons_other]]), ""), 0)),"")</f>
        <v/>
      </c>
      <c r="P70" s="38" t="str" cm="1">
        <f t="array" ref="P70">IFERROR(INDEX(data[[location_reasons_other]:[location_reasons_other]], MATCH(0,IF(data[[district_name]:[district_name]]=$A$70, COUNTIF($B$70:O70, data[[location_reasons_other]:[location_reasons_other]]), ""), 0)),"")</f>
        <v/>
      </c>
      <c r="Q70" s="38" t="str" cm="1">
        <f t="array" ref="Q70">IFERROR(INDEX(data[[location_reasons_other]:[location_reasons_other]], MATCH(0,IF(data[[district_name]:[district_name]]=$A$70, COUNTIF($B$70:P70, data[[location_reasons_other]:[location_reasons_other]]), ""), 0)),"")</f>
        <v/>
      </c>
    </row>
    <row r="71" spans="1:17" x14ac:dyDescent="0.3">
      <c r="A71" s="36" t="s">
        <v>274</v>
      </c>
      <c r="B71" s="37" t="s">
        <v>395</v>
      </c>
      <c r="C71" s="38" cm="1">
        <f t="array" ref="C71">IFERROR(INDEX(data[[location_reasons_other]:[location_reasons_other]], MATCH(0,IF(data[[district_name]:[district_name]]=$A$71, COUNTIF($B$71:B71, data[[location_reasons_other]:[location_reasons_other]]), ""), 0)),"")</f>
        <v>0</v>
      </c>
      <c r="D71" s="38" t="str" cm="1">
        <f t="array" ref="D71">IFERROR(INDEX(data[[location_reasons_other]:[location_reasons_other]], MATCH(0,IF(data[[district_name]:[district_name]]=$A$71, COUNTIF($B$71:C71, data[[location_reasons_other]:[location_reasons_other]]), ""), 0)),"")</f>
        <v/>
      </c>
      <c r="E71" s="38" t="str" cm="1">
        <f t="array" ref="E71">IFERROR(INDEX(data[[location_reasons_other]:[location_reasons_other]], MATCH(0,IF(data[[district_name]:[district_name]]=$A$71, COUNTIF($B$71:D71, data[[location_reasons_other]:[location_reasons_other]]), ""), 0)),"")</f>
        <v/>
      </c>
      <c r="F71" s="38" t="str" cm="1">
        <f t="array" ref="F71">IFERROR(INDEX(data[[location_reasons_other]:[location_reasons_other]], MATCH(0,IF(data[[district_name]:[district_name]]=$A$71, COUNTIF($B$71:E71, data[[location_reasons_other]:[location_reasons_other]]), ""), 0)),"")</f>
        <v/>
      </c>
      <c r="G71" s="38" t="str" cm="1">
        <f t="array" ref="G71">IFERROR(INDEX(data[[location_reasons_other]:[location_reasons_other]], MATCH(0,IF(data[[district_name]:[district_name]]=$A$71, COUNTIF($B$71:F71, data[[location_reasons_other]:[location_reasons_other]]), ""), 0)),"")</f>
        <v/>
      </c>
      <c r="H71" s="38" t="str" cm="1">
        <f t="array" ref="H71">IFERROR(INDEX(data[[location_reasons_other]:[location_reasons_other]], MATCH(0,IF(data[[district_name]:[district_name]]=$A$71, COUNTIF($B$71:G71, data[[location_reasons_other]:[location_reasons_other]]), ""), 0)),"")</f>
        <v/>
      </c>
      <c r="I71" s="38" t="str" cm="1">
        <f t="array" ref="I71">IFERROR(INDEX(data[[location_reasons_other]:[location_reasons_other]], MATCH(0,IF(data[[district_name]:[district_name]]=$A$71, COUNTIF($B$71:H71, data[[location_reasons_other]:[location_reasons_other]]), ""), 0)),"")</f>
        <v/>
      </c>
      <c r="J71" s="38" t="str" cm="1">
        <f t="array" ref="J71">IFERROR(INDEX(data[[location_reasons_other]:[location_reasons_other]], MATCH(0,IF(data[[district_name]:[district_name]]=$A$71, COUNTIF($B$71:I71, data[[location_reasons_other]:[location_reasons_other]]), ""), 0)),"")</f>
        <v/>
      </c>
      <c r="K71" s="38" t="str" cm="1">
        <f t="array" ref="K71">IFERROR(INDEX(data[[location_reasons_other]:[location_reasons_other]], MATCH(0,IF(data[[district_name]:[district_name]]=$A$71, COUNTIF($B$71:J71, data[[location_reasons_other]:[location_reasons_other]]), ""), 0)),"")</f>
        <v/>
      </c>
      <c r="L71" s="38" t="str" cm="1">
        <f t="array" ref="L71">IFERROR(INDEX(data[[location_reasons_other]:[location_reasons_other]], MATCH(0,IF(data[[district_name]:[district_name]]=$A$71, COUNTIF($B$71:K71, data[[location_reasons_other]:[location_reasons_other]]), ""), 0)),"")</f>
        <v/>
      </c>
      <c r="M71" s="38" t="str" cm="1">
        <f t="array" ref="M71">IFERROR(INDEX(data[[location_reasons_other]:[location_reasons_other]], MATCH(0,IF(data[[district_name]:[district_name]]=$A$71, COUNTIF($B$71:L71, data[[location_reasons_other]:[location_reasons_other]]), ""), 0)),"")</f>
        <v/>
      </c>
      <c r="N71" s="38" t="str" cm="1">
        <f t="array" ref="N71">IFERROR(INDEX(data[[location_reasons_other]:[location_reasons_other]], MATCH(0,IF(data[[district_name]:[district_name]]=$A$71, COUNTIF($B$71:M71, data[[location_reasons_other]:[location_reasons_other]]), ""), 0)),"")</f>
        <v/>
      </c>
      <c r="O71" s="38" t="str" cm="1">
        <f t="array" ref="O71">IFERROR(INDEX(data[[location_reasons_other]:[location_reasons_other]], MATCH(0,IF(data[[district_name]:[district_name]]=$A$71, COUNTIF($B$71:N71, data[[location_reasons_other]:[location_reasons_other]]), ""), 0)),"")</f>
        <v/>
      </c>
      <c r="P71" s="38" t="str" cm="1">
        <f t="array" ref="P71">IFERROR(INDEX(data[[location_reasons_other]:[location_reasons_other]], MATCH(0,IF(data[[district_name]:[district_name]]=$A$71, COUNTIF($B$71:O71, data[[location_reasons_other]:[location_reasons_other]]), ""), 0)),"")</f>
        <v/>
      </c>
      <c r="Q71" s="38" t="str" cm="1">
        <f t="array" ref="Q71">IFERROR(INDEX(data[[location_reasons_other]:[location_reasons_other]], MATCH(0,IF(data[[district_name]:[district_name]]=$A$71, COUNTIF($B$71:P71, data[[location_reasons_other]:[location_reasons_other]]), ""), 0)),"")</f>
        <v/>
      </c>
    </row>
    <row r="72" spans="1:17" x14ac:dyDescent="0.3">
      <c r="A72" s="36" t="s">
        <v>386</v>
      </c>
      <c r="B72" s="37" t="s">
        <v>265</v>
      </c>
      <c r="C72" s="38" cm="1">
        <f t="array" ref="C72">IFERROR(INDEX(data[[location_reasons_other]:[location_reasons_other]], MATCH(0,IF(data[[district_name]:[district_name]]=$A$72, COUNTIF($B$72:B72, data[[location_reasons_other]:[location_reasons_other]]), ""), 0)),"")</f>
        <v>0</v>
      </c>
      <c r="D72" s="38" t="str" cm="1">
        <f t="array" ref="D72">IFERROR(INDEX(data[[location_reasons_other]:[location_reasons_other]], MATCH(0,IF(data[[district_name]:[district_name]]=$A$72, COUNTIF($B$72:C72, data[[location_reasons_other]:[location_reasons_other]]), ""), 0)),"")</f>
        <v/>
      </c>
      <c r="E72" s="38" t="str" cm="1">
        <f t="array" ref="E72">IFERROR(INDEX(data[[location_reasons_other]:[location_reasons_other]], MATCH(0,IF(data[[district_name]:[district_name]]=$A$72, COUNTIF($B$72:D72, data[[location_reasons_other]:[location_reasons_other]]), ""), 0)),"")</f>
        <v/>
      </c>
      <c r="F72" s="38" t="str" cm="1">
        <f t="array" ref="F72">IFERROR(INDEX(data[[location_reasons_other]:[location_reasons_other]], MATCH(0,IF(data[[district_name]:[district_name]]=$A$72, COUNTIF($B$72:E72, data[[location_reasons_other]:[location_reasons_other]]), ""), 0)),"")</f>
        <v/>
      </c>
      <c r="G72" s="38" t="str" cm="1">
        <f t="array" ref="G72">IFERROR(INDEX(data[[location_reasons_other]:[location_reasons_other]], MATCH(0,IF(data[[district_name]:[district_name]]=$A$72, COUNTIF($B$72:F72, data[[location_reasons_other]:[location_reasons_other]]), ""), 0)),"")</f>
        <v/>
      </c>
      <c r="H72" s="38" t="str" cm="1">
        <f t="array" ref="H72">IFERROR(INDEX(data[[location_reasons_other]:[location_reasons_other]], MATCH(0,IF(data[[district_name]:[district_name]]=$A$72, COUNTIF($B$72:G72, data[[location_reasons_other]:[location_reasons_other]]), ""), 0)),"")</f>
        <v/>
      </c>
      <c r="I72" s="38" t="str" cm="1">
        <f t="array" ref="I72">IFERROR(INDEX(data[[location_reasons_other]:[location_reasons_other]], MATCH(0,IF(data[[district_name]:[district_name]]=$A$72, COUNTIF($B$72:H72, data[[location_reasons_other]:[location_reasons_other]]), ""), 0)),"")</f>
        <v/>
      </c>
      <c r="J72" s="38" t="str" cm="1">
        <f t="array" ref="J72">IFERROR(INDEX(data[[location_reasons_other]:[location_reasons_other]], MATCH(0,IF(data[[district_name]:[district_name]]=$A$72, COUNTIF($B$72:I72, data[[location_reasons_other]:[location_reasons_other]]), ""), 0)),"")</f>
        <v/>
      </c>
      <c r="K72" s="38" t="str" cm="1">
        <f t="array" ref="K72">IFERROR(INDEX(data[[location_reasons_other]:[location_reasons_other]], MATCH(0,IF(data[[district_name]:[district_name]]=$A$72, COUNTIF($B$72:J72, data[[location_reasons_other]:[location_reasons_other]]), ""), 0)),"")</f>
        <v/>
      </c>
      <c r="L72" s="38" t="str" cm="1">
        <f t="array" ref="L72">IFERROR(INDEX(data[[location_reasons_other]:[location_reasons_other]], MATCH(0,IF(data[[district_name]:[district_name]]=$A$72, COUNTIF($B$72:K72, data[[location_reasons_other]:[location_reasons_other]]), ""), 0)),"")</f>
        <v/>
      </c>
      <c r="M72" s="38" t="str" cm="1">
        <f t="array" ref="M72">IFERROR(INDEX(data[[location_reasons_other]:[location_reasons_other]], MATCH(0,IF(data[[district_name]:[district_name]]=$A$72, COUNTIF($B$72:L72, data[[location_reasons_other]:[location_reasons_other]]), ""), 0)),"")</f>
        <v/>
      </c>
      <c r="N72" s="38" t="str" cm="1">
        <f t="array" ref="N72">IFERROR(INDEX(data[[location_reasons_other]:[location_reasons_other]], MATCH(0,IF(data[[district_name]:[district_name]]=$A$72, COUNTIF($B$72:M72, data[[location_reasons_other]:[location_reasons_other]]), ""), 0)),"")</f>
        <v/>
      </c>
      <c r="O72" s="38" t="str" cm="1">
        <f t="array" ref="O72">IFERROR(INDEX(data[[location_reasons_other]:[location_reasons_other]], MATCH(0,IF(data[[district_name]:[district_name]]=$A$72, COUNTIF($B$72:N72, data[[location_reasons_other]:[location_reasons_other]]), ""), 0)),"")</f>
        <v/>
      </c>
      <c r="P72" s="38" t="str" cm="1">
        <f t="array" ref="P72">IFERROR(INDEX(data[[location_reasons_other]:[location_reasons_other]], MATCH(0,IF(data[[district_name]:[district_name]]=$A$72, COUNTIF($B$72:O72, data[[location_reasons_other]:[location_reasons_other]]), ""), 0)),"")</f>
        <v/>
      </c>
      <c r="Q72" s="38" t="str" cm="1">
        <f t="array" ref="Q72">IFERROR(INDEX(data[[location_reasons_other]:[location_reasons_other]], MATCH(0,IF(data[[district_name]:[district_name]]=$A$72, COUNTIF($B$72:P72, data[[location_reasons_other]:[location_reasons_other]]), ""), 0)),"")</f>
        <v/>
      </c>
    </row>
    <row r="73" spans="1:17" ht="28" x14ac:dyDescent="0.3">
      <c r="A73" s="36" t="s">
        <v>270</v>
      </c>
      <c r="B73" s="37" t="s">
        <v>404</v>
      </c>
      <c r="C73" s="38" t="str" cm="1">
        <f t="array" ref="C73">IFERROR(INDEX(data[[location_reasons_other]:[location_reasons_other]], MATCH(0,IF(data[[district_name]:[district_name]]=$A$73, COUNTIF($B$73:B73, data[[location_reasons_other]:[location_reasons_other]]), ""), 0)),"")</f>
        <v xml:space="preserve">Security reasons </v>
      </c>
      <c r="D73" s="38" cm="1">
        <f t="array" ref="D73">IFERROR(INDEX(data[[location_reasons_other]:[location_reasons_other]], MATCH(0,IF(data[[district_name]:[district_name]]=$A$73, COUNTIF($B$73:C73, data[[location_reasons_other]:[location_reasons_other]]), ""), 0)),"")</f>
        <v>0</v>
      </c>
      <c r="E73" s="38" t="str" cm="1">
        <f t="array" ref="E73">IFERROR(INDEX(data[[location_reasons_other]:[location_reasons_other]], MATCH(0,IF(data[[district_name]:[district_name]]=$A$73, COUNTIF($B$73:D73, data[[location_reasons_other]:[location_reasons_other]]), ""), 0)),"")</f>
        <v>Availability of land for cultivation</v>
      </c>
      <c r="F73" s="38" t="str" cm="1">
        <f t="array" ref="F73">IFERROR(INDEX(data[[location_reasons_other]:[location_reasons_other]], MATCH(0,IF(data[[district_name]:[district_name]]=$A$73, COUNTIF($B$73:E73, data[[location_reasons_other]:[location_reasons_other]]), ""), 0)),"")</f>
        <v/>
      </c>
      <c r="G73" s="38" t="str" cm="1">
        <f t="array" ref="G73">IFERROR(INDEX(data[[location_reasons_other]:[location_reasons_other]], MATCH(0,IF(data[[district_name]:[district_name]]=$A$73, COUNTIF($B$73:F73, data[[location_reasons_other]:[location_reasons_other]]), ""), 0)),"")</f>
        <v/>
      </c>
      <c r="H73" s="38" t="str" cm="1">
        <f t="array" ref="H73">IFERROR(INDEX(data[[location_reasons_other]:[location_reasons_other]], MATCH(0,IF(data[[district_name]:[district_name]]=$A$73, COUNTIF($B$73:G73, data[[location_reasons_other]:[location_reasons_other]]), ""), 0)),"")</f>
        <v/>
      </c>
      <c r="I73" s="38" t="str" cm="1">
        <f t="array" ref="I73">IFERROR(INDEX(data[[location_reasons_other]:[location_reasons_other]], MATCH(0,IF(data[[district_name]:[district_name]]=$A$73, COUNTIF($B$73:H73, data[[location_reasons_other]:[location_reasons_other]]), ""), 0)),"")</f>
        <v/>
      </c>
      <c r="J73" s="38" t="str" cm="1">
        <f t="array" ref="J73">IFERROR(INDEX(data[[location_reasons_other]:[location_reasons_other]], MATCH(0,IF(data[[district_name]:[district_name]]=$A$73, COUNTIF($B$73:I73, data[[location_reasons_other]:[location_reasons_other]]), ""), 0)),"")</f>
        <v/>
      </c>
      <c r="K73" s="38" t="str" cm="1">
        <f t="array" ref="K73">IFERROR(INDEX(data[[location_reasons_other]:[location_reasons_other]], MATCH(0,IF(data[[district_name]:[district_name]]=$A$73, COUNTIF($B$73:J73, data[[location_reasons_other]:[location_reasons_other]]), ""), 0)),"")</f>
        <v/>
      </c>
      <c r="L73" s="38" t="str" cm="1">
        <f t="array" ref="L73">IFERROR(INDEX(data[[location_reasons_other]:[location_reasons_other]], MATCH(0,IF(data[[district_name]:[district_name]]=$A$73, COUNTIF($B$73:K73, data[[location_reasons_other]:[location_reasons_other]]), ""), 0)),"")</f>
        <v/>
      </c>
      <c r="M73" s="38" t="str" cm="1">
        <f t="array" ref="M73">IFERROR(INDEX(data[[location_reasons_other]:[location_reasons_other]], MATCH(0,IF(data[[district_name]:[district_name]]=$A$73, COUNTIF($B$73:L73, data[[location_reasons_other]:[location_reasons_other]]), ""), 0)),"")</f>
        <v/>
      </c>
      <c r="N73" s="38" t="str" cm="1">
        <f t="array" ref="N73">IFERROR(INDEX(data[[location_reasons_other]:[location_reasons_other]], MATCH(0,IF(data[[district_name]:[district_name]]=$A$73, COUNTIF($B$73:M73, data[[location_reasons_other]:[location_reasons_other]]), ""), 0)),"")</f>
        <v/>
      </c>
      <c r="O73" s="38" t="str" cm="1">
        <f t="array" ref="O73">IFERROR(INDEX(data[[location_reasons_other]:[location_reasons_other]], MATCH(0,IF(data[[district_name]:[district_name]]=$A$73, COUNTIF($B$73:N73, data[[location_reasons_other]:[location_reasons_other]]), ""), 0)),"")</f>
        <v/>
      </c>
      <c r="P73" s="38" t="str" cm="1">
        <f t="array" ref="P73">IFERROR(INDEX(data[[location_reasons_other]:[location_reasons_other]], MATCH(0,IF(data[[district_name]:[district_name]]=$A$73, COUNTIF($B$73:O73, data[[location_reasons_other]:[location_reasons_other]]), ""), 0)),"")</f>
        <v/>
      </c>
      <c r="Q73" s="38" t="str" cm="1">
        <f t="array" ref="Q73">IFERROR(INDEX(data[[location_reasons_other]:[location_reasons_other]], MATCH(0,IF(data[[district_name]:[district_name]]=$A$73, COUNTIF($B$73:P73, data[[location_reasons_other]:[location_reasons_other]]), ""), 0)),"")</f>
        <v/>
      </c>
    </row>
    <row r="74" spans="1:17" x14ac:dyDescent="0.3">
      <c r="A74" s="36" t="s">
        <v>272</v>
      </c>
      <c r="B74" s="37" t="s">
        <v>405</v>
      </c>
      <c r="C74" s="38" cm="1">
        <f t="array" ref="C74">IFERROR(INDEX(data[[location_reasons_other]:[location_reasons_other]], MATCH(0,IF(data[[district_name]:[district_name]]=$A$74, COUNTIF($B$74:B74, data[[location_reasons_other]:[location_reasons_other]]), ""), 0)),"")</f>
        <v>0</v>
      </c>
      <c r="D74" s="38" t="str" cm="1">
        <f t="array" ref="D74">IFERROR(INDEX(data[[location_reasons_other]:[location_reasons_other]], MATCH(0,IF(data[[district_name]:[district_name]]=$A$74, COUNTIF($B$74:C74, data[[location_reasons_other]:[location_reasons_other]]), ""), 0)),"")</f>
        <v/>
      </c>
      <c r="E74" s="38" t="str" cm="1">
        <f t="array" ref="E74">IFERROR(INDEX(data[[location_reasons_other]:[location_reasons_other]], MATCH(0,IF(data[[district_name]:[district_name]]=$A$74, COUNTIF($B$74:D74, data[[location_reasons_other]:[location_reasons_other]]), ""), 0)),"")</f>
        <v/>
      </c>
      <c r="F74" s="38" t="str" cm="1">
        <f t="array" ref="F74">IFERROR(INDEX(data[[location_reasons_other]:[location_reasons_other]], MATCH(0,IF(data[[district_name]:[district_name]]=$A$74, COUNTIF($B$74:E74, data[[location_reasons_other]:[location_reasons_other]]), ""), 0)),"")</f>
        <v/>
      </c>
      <c r="G74" s="38" t="str" cm="1">
        <f t="array" ref="G74">IFERROR(INDEX(data[[location_reasons_other]:[location_reasons_other]], MATCH(0,IF(data[[district_name]:[district_name]]=$A$74, COUNTIF($B$74:F74, data[[location_reasons_other]:[location_reasons_other]]), ""), 0)),"")</f>
        <v/>
      </c>
      <c r="H74" s="38" t="str" cm="1">
        <f t="array" ref="H74">IFERROR(INDEX(data[[location_reasons_other]:[location_reasons_other]], MATCH(0,IF(data[[district_name]:[district_name]]=$A$74, COUNTIF($B$74:G74, data[[location_reasons_other]:[location_reasons_other]]), ""), 0)),"")</f>
        <v/>
      </c>
      <c r="I74" s="38" t="str" cm="1">
        <f t="array" ref="I74">IFERROR(INDEX(data[[location_reasons_other]:[location_reasons_other]], MATCH(0,IF(data[[district_name]:[district_name]]=$A$74, COUNTIF($B$74:H74, data[[location_reasons_other]:[location_reasons_other]]), ""), 0)),"")</f>
        <v/>
      </c>
      <c r="J74" s="38" t="str" cm="1">
        <f t="array" ref="J74">IFERROR(INDEX(data[[location_reasons_other]:[location_reasons_other]], MATCH(0,IF(data[[district_name]:[district_name]]=$A$74, COUNTIF($B$74:I74, data[[location_reasons_other]:[location_reasons_other]]), ""), 0)),"")</f>
        <v/>
      </c>
      <c r="K74" s="38" t="str" cm="1">
        <f t="array" ref="K74">IFERROR(INDEX(data[[location_reasons_other]:[location_reasons_other]], MATCH(0,IF(data[[district_name]:[district_name]]=$A$74, COUNTIF($B$74:J74, data[[location_reasons_other]:[location_reasons_other]]), ""), 0)),"")</f>
        <v/>
      </c>
      <c r="L74" s="38" t="str" cm="1">
        <f t="array" ref="L74">IFERROR(INDEX(data[[location_reasons_other]:[location_reasons_other]], MATCH(0,IF(data[[district_name]:[district_name]]=$A$74, COUNTIF($B$74:K74, data[[location_reasons_other]:[location_reasons_other]]), ""), 0)),"")</f>
        <v/>
      </c>
      <c r="M74" s="38" t="str" cm="1">
        <f t="array" ref="M74">IFERROR(INDEX(data[[location_reasons_other]:[location_reasons_other]], MATCH(0,IF(data[[district_name]:[district_name]]=$A$74, COUNTIF($B$74:L74, data[[location_reasons_other]:[location_reasons_other]]), ""), 0)),"")</f>
        <v/>
      </c>
      <c r="N74" s="38" t="str" cm="1">
        <f t="array" ref="N74">IFERROR(INDEX(data[[location_reasons_other]:[location_reasons_other]], MATCH(0,IF(data[[district_name]:[district_name]]=$A$74, COUNTIF($B$74:M74, data[[location_reasons_other]:[location_reasons_other]]), ""), 0)),"")</f>
        <v/>
      </c>
      <c r="O74" s="38" t="str" cm="1">
        <f t="array" ref="O74">IFERROR(INDEX(data[[location_reasons_other]:[location_reasons_other]], MATCH(0,IF(data[[district_name]:[district_name]]=$A$74, COUNTIF($B$74:N74, data[[location_reasons_other]:[location_reasons_other]]), ""), 0)),"")</f>
        <v/>
      </c>
      <c r="P74" s="38" t="str" cm="1">
        <f t="array" ref="P74">IFERROR(INDEX(data[[location_reasons_other]:[location_reasons_other]], MATCH(0,IF(data[[district_name]:[district_name]]=$A$74, COUNTIF($B$74:O74, data[[location_reasons_other]:[location_reasons_other]]), ""), 0)),"")</f>
        <v/>
      </c>
      <c r="Q74" s="38" t="str" cm="1">
        <f t="array" ref="Q74">IFERROR(INDEX(data[[location_reasons_other]:[location_reasons_other]], MATCH(0,IF(data[[district_name]:[district_name]]=$A$74, COUNTIF($B$74:P74, data[[location_reasons_other]:[location_reasons_other]]), ""), 0)),"")</f>
        <v/>
      </c>
    </row>
    <row r="75" spans="1:17" x14ac:dyDescent="0.3">
      <c r="A75" s="36" t="s">
        <v>271</v>
      </c>
      <c r="B75" s="37" t="s">
        <v>392</v>
      </c>
      <c r="C75" s="38" t="str" cm="1">
        <f t="array" ref="C75">IFERROR(INDEX(data[[location_reasons_other]:[location_reasons_other]], MATCH(0,IF(data[[district_name]:[district_name]]=$A$75, COUNTIF($B$75:B75, data[[location_reasons_other]:[location_reasons_other]]), ""), 0)),"")</f>
        <v>To do prostitution business</v>
      </c>
      <c r="D75" s="38" cm="1">
        <f t="array" ref="D75">IFERROR(INDEX(data[[location_reasons_other]:[location_reasons_other]], MATCH(0,IF(data[[district_name]:[district_name]]=$A$75, COUNTIF($B$75:C75, data[[location_reasons_other]:[location_reasons_other]]), ""), 0)),"")</f>
        <v>0</v>
      </c>
      <c r="E75" s="38" t="str" cm="1">
        <f t="array" ref="E75">IFERROR(INDEX(data[[location_reasons_other]:[location_reasons_other]], MATCH(0,IF(data[[district_name]:[district_name]]=$A$75, COUNTIF($B$75:D75, data[[location_reasons_other]:[location_reasons_other]]), ""), 0)),"")</f>
        <v/>
      </c>
      <c r="F75" s="38" t="str" cm="1">
        <f t="array" ref="F75">IFERROR(INDEX(data[[location_reasons_other]:[location_reasons_other]], MATCH(0,IF(data[[district_name]:[district_name]]=$A$75, COUNTIF($B$75:E75, data[[location_reasons_other]:[location_reasons_other]]), ""), 0)),"")</f>
        <v/>
      </c>
      <c r="G75" s="38" t="str" cm="1">
        <f t="array" ref="G75">IFERROR(INDEX(data[[location_reasons_other]:[location_reasons_other]], MATCH(0,IF(data[[district_name]:[district_name]]=$A$75, COUNTIF($B$75:F75, data[[location_reasons_other]:[location_reasons_other]]), ""), 0)),"")</f>
        <v/>
      </c>
      <c r="H75" s="38" t="str" cm="1">
        <f t="array" ref="H75">IFERROR(INDEX(data[[location_reasons_other]:[location_reasons_other]], MATCH(0,IF(data[[district_name]:[district_name]]=$A$75, COUNTIF($B$75:G75, data[[location_reasons_other]:[location_reasons_other]]), ""), 0)),"")</f>
        <v/>
      </c>
      <c r="I75" s="38" t="str" cm="1">
        <f t="array" ref="I75">IFERROR(INDEX(data[[location_reasons_other]:[location_reasons_other]], MATCH(0,IF(data[[district_name]:[district_name]]=$A$75, COUNTIF($B$75:H75, data[[location_reasons_other]:[location_reasons_other]]), ""), 0)),"")</f>
        <v/>
      </c>
      <c r="J75" s="38" t="str" cm="1">
        <f t="array" ref="J75">IFERROR(INDEX(data[[location_reasons_other]:[location_reasons_other]], MATCH(0,IF(data[[district_name]:[district_name]]=$A$75, COUNTIF($B$75:I75, data[[location_reasons_other]:[location_reasons_other]]), ""), 0)),"")</f>
        <v/>
      </c>
      <c r="K75" s="38" t="str" cm="1">
        <f t="array" ref="K75">IFERROR(INDEX(data[[location_reasons_other]:[location_reasons_other]], MATCH(0,IF(data[[district_name]:[district_name]]=$A$75, COUNTIF($B$75:J75, data[[location_reasons_other]:[location_reasons_other]]), ""), 0)),"")</f>
        <v/>
      </c>
      <c r="L75" s="38" t="str" cm="1">
        <f t="array" ref="L75">IFERROR(INDEX(data[[location_reasons_other]:[location_reasons_other]], MATCH(0,IF(data[[district_name]:[district_name]]=$A$75, COUNTIF($B$75:K75, data[[location_reasons_other]:[location_reasons_other]]), ""), 0)),"")</f>
        <v/>
      </c>
      <c r="M75" s="38" t="str" cm="1">
        <f t="array" ref="M75">IFERROR(INDEX(data[[location_reasons_other]:[location_reasons_other]], MATCH(0,IF(data[[district_name]:[district_name]]=$A$75, COUNTIF($B$75:L75, data[[location_reasons_other]:[location_reasons_other]]), ""), 0)),"")</f>
        <v/>
      </c>
      <c r="N75" s="38" t="str" cm="1">
        <f t="array" ref="N75">IFERROR(INDEX(data[[location_reasons_other]:[location_reasons_other]], MATCH(0,IF(data[[district_name]:[district_name]]=$A$75, COUNTIF($B$75:M75, data[[location_reasons_other]:[location_reasons_other]]), ""), 0)),"")</f>
        <v/>
      </c>
      <c r="O75" s="38" t="str" cm="1">
        <f t="array" ref="O75">IFERROR(INDEX(data[[location_reasons_other]:[location_reasons_other]], MATCH(0,IF(data[[district_name]:[district_name]]=$A$75, COUNTIF($B$75:N75, data[[location_reasons_other]:[location_reasons_other]]), ""), 0)),"")</f>
        <v/>
      </c>
      <c r="P75" s="38" t="str" cm="1">
        <f t="array" ref="P75">IFERROR(INDEX(data[[location_reasons_other]:[location_reasons_other]], MATCH(0,IF(data[[district_name]:[district_name]]=$A$75, COUNTIF($B$75:O75, data[[location_reasons_other]:[location_reasons_other]]), ""), 0)),"")</f>
        <v/>
      </c>
      <c r="Q75" s="38" t="str" cm="1">
        <f t="array" ref="Q75">IFERROR(INDEX(data[[location_reasons_other]:[location_reasons_other]], MATCH(0,IF(data[[district_name]:[district_name]]=$A$75, COUNTIF($B$75:P75, data[[location_reasons_other]:[location_reasons_other]]), ""), 0)),"")</f>
        <v/>
      </c>
    </row>
    <row r="76" spans="1:17" x14ac:dyDescent="0.3">
      <c r="A76" s="36" t="s">
        <v>388</v>
      </c>
      <c r="B76" s="37" t="s">
        <v>267</v>
      </c>
      <c r="C76" s="38" cm="1">
        <f t="array" ref="C76">IFERROR(INDEX(data[[location_reasons_other]:[location_reasons_other]], MATCH(0,IF(data[[district_name]:[district_name]]=$A$76, COUNTIF($B$76:B76, data[[location_reasons_other]:[location_reasons_other]]), ""), 0)),"")</f>
        <v>0</v>
      </c>
      <c r="D76" s="38" t="str" cm="1">
        <f t="array" ref="D76">IFERROR(INDEX(data[[location_reasons_other]:[location_reasons_other]], MATCH(0,IF(data[[district_name]:[district_name]]=$A$76, COUNTIF($B$76:C76, data[[location_reasons_other]:[location_reasons_other]]), ""), 0)),"")</f>
        <v/>
      </c>
      <c r="E76" s="38" t="str" cm="1">
        <f t="array" ref="E76">IFERROR(INDEX(data[[location_reasons_other]:[location_reasons_other]], MATCH(0,IF(data[[district_name]:[district_name]]=$A$76, COUNTIF($B$76:D76, data[[location_reasons_other]:[location_reasons_other]]), ""), 0)),"")</f>
        <v/>
      </c>
      <c r="F76" s="38" t="str" cm="1">
        <f t="array" ref="F76">IFERROR(INDEX(data[[location_reasons_other]:[location_reasons_other]], MATCH(0,IF(data[[district_name]:[district_name]]=$A$76, COUNTIF($B$76:E76, data[[location_reasons_other]:[location_reasons_other]]), ""), 0)),"")</f>
        <v/>
      </c>
      <c r="G76" s="38" t="str" cm="1">
        <f t="array" ref="G76">IFERROR(INDEX(data[[location_reasons_other]:[location_reasons_other]], MATCH(0,IF(data[[district_name]:[district_name]]=$A$76, COUNTIF($B$76:F76, data[[location_reasons_other]:[location_reasons_other]]), ""), 0)),"")</f>
        <v/>
      </c>
      <c r="H76" s="38" t="str" cm="1">
        <f t="array" ref="H76">IFERROR(INDEX(data[[location_reasons_other]:[location_reasons_other]], MATCH(0,IF(data[[district_name]:[district_name]]=$A$76, COUNTIF($B$76:G76, data[[location_reasons_other]:[location_reasons_other]]), ""), 0)),"")</f>
        <v/>
      </c>
      <c r="I76" s="38" t="str" cm="1">
        <f t="array" ref="I76">IFERROR(INDEX(data[[location_reasons_other]:[location_reasons_other]], MATCH(0,IF(data[[district_name]:[district_name]]=$A$76, COUNTIF($B$76:H76, data[[location_reasons_other]:[location_reasons_other]]), ""), 0)),"")</f>
        <v/>
      </c>
      <c r="J76" s="38" t="str" cm="1">
        <f t="array" ref="J76">IFERROR(INDEX(data[[location_reasons_other]:[location_reasons_other]], MATCH(0,IF(data[[district_name]:[district_name]]=$A$76, COUNTIF($B$76:I76, data[[location_reasons_other]:[location_reasons_other]]), ""), 0)),"")</f>
        <v/>
      </c>
      <c r="K76" s="38" t="str" cm="1">
        <f t="array" ref="K76">IFERROR(INDEX(data[[location_reasons_other]:[location_reasons_other]], MATCH(0,IF(data[[district_name]:[district_name]]=$A$76, COUNTIF($B$76:J76, data[[location_reasons_other]:[location_reasons_other]]), ""), 0)),"")</f>
        <v/>
      </c>
      <c r="L76" s="38" t="str" cm="1">
        <f t="array" ref="L76">IFERROR(INDEX(data[[location_reasons_other]:[location_reasons_other]], MATCH(0,IF(data[[district_name]:[district_name]]=$A$76, COUNTIF($B$76:K76, data[[location_reasons_other]:[location_reasons_other]]), ""), 0)),"")</f>
        <v/>
      </c>
      <c r="M76" s="38" t="str" cm="1">
        <f t="array" ref="M76">IFERROR(INDEX(data[[location_reasons_other]:[location_reasons_other]], MATCH(0,IF(data[[district_name]:[district_name]]=$A$76, COUNTIF($B$76:L76, data[[location_reasons_other]:[location_reasons_other]]), ""), 0)),"")</f>
        <v/>
      </c>
      <c r="N76" s="38" t="str" cm="1">
        <f t="array" ref="N76">IFERROR(INDEX(data[[location_reasons_other]:[location_reasons_other]], MATCH(0,IF(data[[district_name]:[district_name]]=$A$76, COUNTIF($B$76:M76, data[[location_reasons_other]:[location_reasons_other]]), ""), 0)),"")</f>
        <v/>
      </c>
      <c r="O76" s="38" t="str" cm="1">
        <f t="array" ref="O76">IFERROR(INDEX(data[[location_reasons_other]:[location_reasons_other]], MATCH(0,IF(data[[district_name]:[district_name]]=$A$76, COUNTIF($B$76:N76, data[[location_reasons_other]:[location_reasons_other]]), ""), 0)),"")</f>
        <v/>
      </c>
      <c r="P76" s="38" t="str" cm="1">
        <f t="array" ref="P76">IFERROR(INDEX(data[[location_reasons_other]:[location_reasons_other]], MATCH(0,IF(data[[district_name]:[district_name]]=$A$76, COUNTIF($B$76:O76, data[[location_reasons_other]:[location_reasons_other]]), ""), 0)),"")</f>
        <v/>
      </c>
      <c r="Q76" s="38" t="str" cm="1">
        <f t="array" ref="Q76">IFERROR(INDEX(data[[location_reasons_other]:[location_reasons_other]], MATCH(0,IF(data[[district_name]:[district_name]]=$A$76, COUNTIF($B$76:P76, data[[location_reasons_other]:[location_reasons_other]]), ""), 0)),"")</f>
        <v/>
      </c>
    </row>
    <row r="77" spans="1:17" x14ac:dyDescent="0.3">
      <c r="A77" s="36" t="s">
        <v>275</v>
      </c>
      <c r="B77" s="37" t="s">
        <v>396</v>
      </c>
      <c r="C77" s="38" cm="1">
        <f t="array" ref="C77">IFERROR(INDEX(data[[location_reasons_other]:[location_reasons_other]], MATCH(0,IF(data[[district_name]:[district_name]]=$A$77, COUNTIF($B$77:B77, data[[location_reasons_other]:[location_reasons_other]]), ""), 0)),"")</f>
        <v>0</v>
      </c>
      <c r="D77" s="38" t="str" cm="1">
        <f t="array" ref="D77">IFERROR(INDEX(data[[location_reasons_other]:[location_reasons_other]], MATCH(0,IF(data[[district_name]:[district_name]]=$A$77, COUNTIF($B$77:C77, data[[location_reasons_other]:[location_reasons_other]]), ""), 0)),"")</f>
        <v/>
      </c>
      <c r="E77" s="38" t="str" cm="1">
        <f t="array" ref="E77">IFERROR(INDEX(data[[location_reasons_other]:[location_reasons_other]], MATCH(0,IF(data[[district_name]:[district_name]]=$A$77, COUNTIF($B$77:D77, data[[location_reasons_other]:[location_reasons_other]]), ""), 0)),"")</f>
        <v/>
      </c>
      <c r="F77" s="38" t="str" cm="1">
        <f t="array" ref="F77">IFERROR(INDEX(data[[location_reasons_other]:[location_reasons_other]], MATCH(0,IF(data[[district_name]:[district_name]]=$A$77, COUNTIF($B$77:E77, data[[location_reasons_other]:[location_reasons_other]]), ""), 0)),"")</f>
        <v/>
      </c>
      <c r="G77" s="38" t="str" cm="1">
        <f t="array" ref="G77">IFERROR(INDEX(data[[location_reasons_other]:[location_reasons_other]], MATCH(0,IF(data[[district_name]:[district_name]]=$A$77, COUNTIF($B$77:F77, data[[location_reasons_other]:[location_reasons_other]]), ""), 0)),"")</f>
        <v/>
      </c>
      <c r="H77" s="38" t="str" cm="1">
        <f t="array" ref="H77">IFERROR(INDEX(data[[location_reasons_other]:[location_reasons_other]], MATCH(0,IF(data[[district_name]:[district_name]]=$A$77, COUNTIF($B$77:G77, data[[location_reasons_other]:[location_reasons_other]]), ""), 0)),"")</f>
        <v/>
      </c>
      <c r="I77" s="38" t="str" cm="1">
        <f t="array" ref="I77">IFERROR(INDEX(data[[location_reasons_other]:[location_reasons_other]], MATCH(0,IF(data[[district_name]:[district_name]]=$A$77, COUNTIF($B$77:H77, data[[location_reasons_other]:[location_reasons_other]]), ""), 0)),"")</f>
        <v/>
      </c>
      <c r="J77" s="38" t="str" cm="1">
        <f t="array" ref="J77">IFERROR(INDEX(data[[location_reasons_other]:[location_reasons_other]], MATCH(0,IF(data[[district_name]:[district_name]]=$A$77, COUNTIF($B$77:I77, data[[location_reasons_other]:[location_reasons_other]]), ""), 0)),"")</f>
        <v/>
      </c>
      <c r="K77" s="38" t="str" cm="1">
        <f t="array" ref="K77">IFERROR(INDEX(data[[location_reasons_other]:[location_reasons_other]], MATCH(0,IF(data[[district_name]:[district_name]]=$A$77, COUNTIF($B$77:J77, data[[location_reasons_other]:[location_reasons_other]]), ""), 0)),"")</f>
        <v/>
      </c>
      <c r="L77" s="38" t="str" cm="1">
        <f t="array" ref="L77">IFERROR(INDEX(data[[location_reasons_other]:[location_reasons_other]], MATCH(0,IF(data[[district_name]:[district_name]]=$A$77, COUNTIF($B$77:K77, data[[location_reasons_other]:[location_reasons_other]]), ""), 0)),"")</f>
        <v/>
      </c>
      <c r="M77" s="38" t="str" cm="1">
        <f t="array" ref="M77">IFERROR(INDEX(data[[location_reasons_other]:[location_reasons_other]], MATCH(0,IF(data[[district_name]:[district_name]]=$A$77, COUNTIF($B$77:L77, data[[location_reasons_other]:[location_reasons_other]]), ""), 0)),"")</f>
        <v/>
      </c>
      <c r="N77" s="38" t="str" cm="1">
        <f t="array" ref="N77">IFERROR(INDEX(data[[location_reasons_other]:[location_reasons_other]], MATCH(0,IF(data[[district_name]:[district_name]]=$A$77, COUNTIF($B$77:M77, data[[location_reasons_other]:[location_reasons_other]]), ""), 0)),"")</f>
        <v/>
      </c>
      <c r="O77" s="38" t="str" cm="1">
        <f t="array" ref="O77">IFERROR(INDEX(data[[location_reasons_other]:[location_reasons_other]], MATCH(0,IF(data[[district_name]:[district_name]]=$A$77, COUNTIF($B$77:N77, data[[location_reasons_other]:[location_reasons_other]]), ""), 0)),"")</f>
        <v/>
      </c>
      <c r="P77" s="38" t="str" cm="1">
        <f t="array" ref="P77">IFERROR(INDEX(data[[location_reasons_other]:[location_reasons_other]], MATCH(0,IF(data[[district_name]:[district_name]]=$A$77, COUNTIF($B$77:O77, data[[location_reasons_other]:[location_reasons_other]]), ""), 0)),"")</f>
        <v/>
      </c>
      <c r="Q77" s="38" t="str" cm="1">
        <f t="array" ref="Q77">IFERROR(INDEX(data[[location_reasons_other]:[location_reasons_other]], MATCH(0,IF(data[[district_name]:[district_name]]=$A$77, COUNTIF($B$77:P77, data[[location_reasons_other]:[location_reasons_other]]), ""), 0)),"")</f>
        <v/>
      </c>
    </row>
    <row r="78" spans="1:17" x14ac:dyDescent="0.3">
      <c r="A78" s="36" t="s">
        <v>385</v>
      </c>
      <c r="B78" s="37" t="s">
        <v>406</v>
      </c>
      <c r="C78" s="38" cm="1">
        <f t="array" ref="C78">IFERROR(INDEX(data[[location_reasons_other]:[location_reasons_other]], MATCH(0,IF(data[[district_name]:[district_name]]=$A$78, COUNTIF($B$78:B78, data[[location_reasons_other]:[location_reasons_other]]), ""), 0)),"")</f>
        <v>0</v>
      </c>
      <c r="D78" s="38" t="str" cm="1">
        <f t="array" ref="D78">IFERROR(INDEX(data[[location_reasons_other]:[location_reasons_other]], MATCH(0,IF(data[[district_name]:[district_name]]=$A$78, COUNTIF($B$78:C78, data[[location_reasons_other]:[location_reasons_other]]), ""), 0)),"")</f>
        <v/>
      </c>
      <c r="E78" s="38" t="str" cm="1">
        <f t="array" ref="E78">IFERROR(INDEX(data[[location_reasons_other]:[location_reasons_other]], MATCH(0,IF(data[[district_name]:[district_name]]=$A$78, COUNTIF($B$78:D78, data[[location_reasons_other]:[location_reasons_other]]), ""), 0)),"")</f>
        <v/>
      </c>
      <c r="F78" s="38" t="str" cm="1">
        <f t="array" ref="F78">IFERROR(INDEX(data[[location_reasons_other]:[location_reasons_other]], MATCH(0,IF(data[[district_name]:[district_name]]=$A$78, COUNTIF($B$78:E78, data[[location_reasons_other]:[location_reasons_other]]), ""), 0)),"")</f>
        <v/>
      </c>
      <c r="G78" s="38" t="str" cm="1">
        <f t="array" ref="G78">IFERROR(INDEX(data[[location_reasons_other]:[location_reasons_other]], MATCH(0,IF(data[[district_name]:[district_name]]=$A$78, COUNTIF($B$78:F78, data[[location_reasons_other]:[location_reasons_other]]), ""), 0)),"")</f>
        <v/>
      </c>
      <c r="H78" s="38" t="str" cm="1">
        <f t="array" ref="H78">IFERROR(INDEX(data[[location_reasons_other]:[location_reasons_other]], MATCH(0,IF(data[[district_name]:[district_name]]=$A$78, COUNTIF($B$78:G78, data[[location_reasons_other]:[location_reasons_other]]), ""), 0)),"")</f>
        <v/>
      </c>
      <c r="I78" s="38" t="str" cm="1">
        <f t="array" ref="I78">IFERROR(INDEX(data[[location_reasons_other]:[location_reasons_other]], MATCH(0,IF(data[[district_name]:[district_name]]=$A$78, COUNTIF($B$78:H78, data[[location_reasons_other]:[location_reasons_other]]), ""), 0)),"")</f>
        <v/>
      </c>
      <c r="J78" s="38" t="str" cm="1">
        <f t="array" ref="J78">IFERROR(INDEX(data[[location_reasons_other]:[location_reasons_other]], MATCH(0,IF(data[[district_name]:[district_name]]=$A$78, COUNTIF($B$78:I78, data[[location_reasons_other]:[location_reasons_other]]), ""), 0)),"")</f>
        <v/>
      </c>
      <c r="K78" s="38" t="str" cm="1">
        <f t="array" ref="K78">IFERROR(INDEX(data[[location_reasons_other]:[location_reasons_other]], MATCH(0,IF(data[[district_name]:[district_name]]=$A$78, COUNTIF($B$78:J78, data[[location_reasons_other]:[location_reasons_other]]), ""), 0)),"")</f>
        <v/>
      </c>
      <c r="L78" s="38" t="str" cm="1">
        <f t="array" ref="L78">IFERROR(INDEX(data[[location_reasons_other]:[location_reasons_other]], MATCH(0,IF(data[[district_name]:[district_name]]=$A$78, COUNTIF($B$78:K78, data[[location_reasons_other]:[location_reasons_other]]), ""), 0)),"")</f>
        <v/>
      </c>
      <c r="M78" s="38" t="str" cm="1">
        <f t="array" ref="M78">IFERROR(INDEX(data[[location_reasons_other]:[location_reasons_other]], MATCH(0,IF(data[[district_name]:[district_name]]=$A$78, COUNTIF($B$78:L78, data[[location_reasons_other]:[location_reasons_other]]), ""), 0)),"")</f>
        <v/>
      </c>
      <c r="N78" s="38" t="str" cm="1">
        <f t="array" ref="N78">IFERROR(INDEX(data[[location_reasons_other]:[location_reasons_other]], MATCH(0,IF(data[[district_name]:[district_name]]=$A$78, COUNTIF($B$78:M78, data[[location_reasons_other]:[location_reasons_other]]), ""), 0)),"")</f>
        <v/>
      </c>
      <c r="O78" s="38" t="str" cm="1">
        <f t="array" ref="O78">IFERROR(INDEX(data[[location_reasons_other]:[location_reasons_other]], MATCH(0,IF(data[[district_name]:[district_name]]=$A$78, COUNTIF($B$78:N78, data[[location_reasons_other]:[location_reasons_other]]), ""), 0)),"")</f>
        <v/>
      </c>
      <c r="P78" s="38" t="str" cm="1">
        <f t="array" ref="P78">IFERROR(INDEX(data[[location_reasons_other]:[location_reasons_other]], MATCH(0,IF(data[[district_name]:[district_name]]=$A$78, COUNTIF($B$78:O78, data[[location_reasons_other]:[location_reasons_other]]), ""), 0)),"")</f>
        <v/>
      </c>
      <c r="Q78" s="38" t="str" cm="1">
        <f t="array" ref="Q78">IFERROR(INDEX(data[[location_reasons_other]:[location_reasons_other]], MATCH(0,IF(data[[district_name]:[district_name]]=$A$78, COUNTIF($B$78:P78, data[[location_reasons_other]:[location_reasons_other]]), ""), 0)),"")</f>
        <v/>
      </c>
    </row>
    <row r="79" spans="1:17" x14ac:dyDescent="0.3">
      <c r="A79" s="36" t="s">
        <v>389</v>
      </c>
      <c r="B79" s="37" t="s">
        <v>268</v>
      </c>
      <c r="C79" s="38" cm="1">
        <f t="array" ref="C79">IFERROR(INDEX(data[[location_reasons_other]:[location_reasons_other]], MATCH(0,IF(data[[district_name]:[district_name]]=$A$79, COUNTIF($B$79:B79, data[[location_reasons_other]:[location_reasons_other]]), ""), 0)),"")</f>
        <v>0</v>
      </c>
      <c r="D79" s="38" t="str" cm="1">
        <f t="array" ref="D79">IFERROR(INDEX(data[[location_reasons_other]:[location_reasons_other]], MATCH(0,IF(data[[district_name]:[district_name]]=$A$79, COUNTIF($B$79:C79, data[[location_reasons_other]:[location_reasons_other]]), ""), 0)),"")</f>
        <v/>
      </c>
      <c r="E79" s="38" t="str" cm="1">
        <f t="array" ref="E79">IFERROR(INDEX(data[[location_reasons_other]:[location_reasons_other]], MATCH(0,IF(data[[district_name]:[district_name]]=$A$79, COUNTIF($B$79:D79, data[[location_reasons_other]:[location_reasons_other]]), ""), 0)),"")</f>
        <v/>
      </c>
      <c r="F79" s="38" t="str" cm="1">
        <f t="array" ref="F79">IFERROR(INDEX(data[[location_reasons_other]:[location_reasons_other]], MATCH(0,IF(data[[district_name]:[district_name]]=$A$79, COUNTIF($B$79:E79, data[[location_reasons_other]:[location_reasons_other]]), ""), 0)),"")</f>
        <v/>
      </c>
      <c r="G79" s="38" t="str" cm="1">
        <f t="array" ref="G79">IFERROR(INDEX(data[[location_reasons_other]:[location_reasons_other]], MATCH(0,IF(data[[district_name]:[district_name]]=$A$79, COUNTIF($B$79:F79, data[[location_reasons_other]:[location_reasons_other]]), ""), 0)),"")</f>
        <v/>
      </c>
      <c r="H79" s="38" t="str" cm="1">
        <f t="array" ref="H79">IFERROR(INDEX(data[[location_reasons_other]:[location_reasons_other]], MATCH(0,IF(data[[district_name]:[district_name]]=$A$79, COUNTIF($B$79:G79, data[[location_reasons_other]:[location_reasons_other]]), ""), 0)),"")</f>
        <v/>
      </c>
      <c r="I79" s="38" t="str" cm="1">
        <f t="array" ref="I79">IFERROR(INDEX(data[[location_reasons_other]:[location_reasons_other]], MATCH(0,IF(data[[district_name]:[district_name]]=$A$79, COUNTIF($B$79:H79, data[[location_reasons_other]:[location_reasons_other]]), ""), 0)),"")</f>
        <v/>
      </c>
      <c r="J79" s="38" t="str" cm="1">
        <f t="array" ref="J79">IFERROR(INDEX(data[[location_reasons_other]:[location_reasons_other]], MATCH(0,IF(data[[district_name]:[district_name]]=$A$79, COUNTIF($B$79:I79, data[[location_reasons_other]:[location_reasons_other]]), ""), 0)),"")</f>
        <v/>
      </c>
      <c r="K79" s="38" t="str" cm="1">
        <f t="array" ref="K79">IFERROR(INDEX(data[[location_reasons_other]:[location_reasons_other]], MATCH(0,IF(data[[district_name]:[district_name]]=$A$79, COUNTIF($B$79:J79, data[[location_reasons_other]:[location_reasons_other]]), ""), 0)),"")</f>
        <v/>
      </c>
      <c r="L79" s="38" t="str" cm="1">
        <f t="array" ref="L79">IFERROR(INDEX(data[[location_reasons_other]:[location_reasons_other]], MATCH(0,IF(data[[district_name]:[district_name]]=$A$79, COUNTIF($B$79:K79, data[[location_reasons_other]:[location_reasons_other]]), ""), 0)),"")</f>
        <v/>
      </c>
      <c r="M79" s="38" t="str" cm="1">
        <f t="array" ref="M79">IFERROR(INDEX(data[[location_reasons_other]:[location_reasons_other]], MATCH(0,IF(data[[district_name]:[district_name]]=$A$79, COUNTIF($B$79:L79, data[[location_reasons_other]:[location_reasons_other]]), ""), 0)),"")</f>
        <v/>
      </c>
      <c r="N79" s="38" t="str" cm="1">
        <f t="array" ref="N79">IFERROR(INDEX(data[[location_reasons_other]:[location_reasons_other]], MATCH(0,IF(data[[district_name]:[district_name]]=$A$79, COUNTIF($B$79:M79, data[[location_reasons_other]:[location_reasons_other]]), ""), 0)),"")</f>
        <v/>
      </c>
      <c r="O79" s="38" t="str" cm="1">
        <f t="array" ref="O79">IFERROR(INDEX(data[[location_reasons_other]:[location_reasons_other]], MATCH(0,IF(data[[district_name]:[district_name]]=$A$79, COUNTIF($B$79:N79, data[[location_reasons_other]:[location_reasons_other]]), ""), 0)),"")</f>
        <v/>
      </c>
      <c r="P79" s="38" t="str" cm="1">
        <f t="array" ref="P79">IFERROR(INDEX(data[[location_reasons_other]:[location_reasons_other]], MATCH(0,IF(data[[district_name]:[district_name]]=$A$79, COUNTIF($B$79:O79, data[[location_reasons_other]:[location_reasons_other]]), ""), 0)),"")</f>
        <v/>
      </c>
      <c r="Q79" s="38" t="str" cm="1">
        <f t="array" ref="Q79">IFERROR(INDEX(data[[location_reasons_other]:[location_reasons_other]], MATCH(0,IF(data[[district_name]:[district_name]]=$A$79, COUNTIF($B$79:P79, data[[location_reasons_other]:[location_reasons_other]]), ""), 0)),"")</f>
        <v/>
      </c>
    </row>
    <row r="81" spans="1:5" s="39" customFormat="1" x14ac:dyDescent="0.3"/>
    <row r="82" spans="1:5" s="39" customFormat="1" x14ac:dyDescent="0.3">
      <c r="A82" s="39" t="s">
        <v>398</v>
      </c>
      <c r="B82" s="39" t="s">
        <v>42</v>
      </c>
    </row>
    <row r="83" spans="1:5" s="39" customFormat="1" x14ac:dyDescent="0.3">
      <c r="A83" s="39" t="s">
        <v>399</v>
      </c>
      <c r="B83" s="39" t="s">
        <v>231</v>
      </c>
    </row>
    <row r="84" spans="1:5" s="39" customFormat="1" x14ac:dyDescent="0.3">
      <c r="A84" s="39" t="s">
        <v>400</v>
      </c>
      <c r="B84" s="39">
        <f>B4</f>
        <v>31</v>
      </c>
    </row>
    <row r="85" spans="1:5" s="39" customFormat="1" x14ac:dyDescent="0.3"/>
    <row r="86" spans="1:5" s="39" customFormat="1" x14ac:dyDescent="0.3">
      <c r="A86" s="78" t="s">
        <v>401</v>
      </c>
      <c r="B86" s="78" t="s">
        <v>220</v>
      </c>
      <c r="C86" s="32" t="s">
        <v>81</v>
      </c>
      <c r="D86" s="32" t="s">
        <v>87</v>
      </c>
      <c r="E86" s="76" t="s">
        <v>407</v>
      </c>
    </row>
    <row r="87" spans="1:5" s="39" customFormat="1" x14ac:dyDescent="0.3">
      <c r="A87" s="78"/>
      <c r="B87" s="78"/>
      <c r="C87" s="33" t="s">
        <v>262</v>
      </c>
      <c r="D87" s="33" t="s">
        <v>111</v>
      </c>
      <c r="E87" s="76"/>
    </row>
    <row r="88" spans="1:5" s="39" customFormat="1" x14ac:dyDescent="0.3">
      <c r="A88" s="48" t="s">
        <v>273</v>
      </c>
      <c r="B88" s="40" t="s">
        <v>402</v>
      </c>
      <c r="C88" s="40">
        <f>COUNTIFS(data[[district_name]:[district_name]], $A88, data[[shelter_access]:[shelter_access]], C$86)</f>
        <v>2</v>
      </c>
      <c r="D88" s="40">
        <f>COUNTIFS(data[[district_name]:[district_name]], $A88, data[[shelter_access]:[shelter_access]], D$86)</f>
        <v>0</v>
      </c>
      <c r="E88" s="40">
        <f t="shared" ref="E88:E100" si="2">SUM(C88:D88)</f>
        <v>2</v>
      </c>
    </row>
    <row r="89" spans="1:5" s="39" customFormat="1" x14ac:dyDescent="0.3">
      <c r="A89" s="48" t="s">
        <v>387</v>
      </c>
      <c r="B89" s="40" t="s">
        <v>266</v>
      </c>
      <c r="C89" s="40">
        <f>COUNTIFS(data[[district_name]:[district_name]], $A89, data[[shelter_access]:[shelter_access]], C$86)</f>
        <v>3</v>
      </c>
      <c r="D89" s="40">
        <f>COUNTIFS(data[[district_name]:[district_name]], $A89, data[[shelter_access]:[shelter_access]], D$86)</f>
        <v>0</v>
      </c>
      <c r="E89" s="40">
        <f t="shared" si="2"/>
        <v>3</v>
      </c>
    </row>
    <row r="90" spans="1:5" s="39" customFormat="1" x14ac:dyDescent="0.3">
      <c r="A90" s="48" t="s">
        <v>276</v>
      </c>
      <c r="B90" s="40" t="s">
        <v>403</v>
      </c>
      <c r="C90" s="40">
        <f>COUNTIFS(data[[district_name]:[district_name]], $A90, data[[shelter_access]:[shelter_access]], C$86)</f>
        <v>1</v>
      </c>
      <c r="D90" s="40">
        <f>COUNTIFS(data[[district_name]:[district_name]], $A90, data[[shelter_access]:[shelter_access]], D$86)</f>
        <v>1</v>
      </c>
      <c r="E90" s="40">
        <f t="shared" si="2"/>
        <v>2</v>
      </c>
    </row>
    <row r="91" spans="1:5" s="39" customFormat="1" x14ac:dyDescent="0.3">
      <c r="A91" s="48" t="s">
        <v>274</v>
      </c>
      <c r="B91" s="40" t="s">
        <v>395</v>
      </c>
      <c r="C91" s="40">
        <f>COUNTIFS(data[[district_name]:[district_name]], $A91, data[[shelter_access]:[shelter_access]], C$86)</f>
        <v>2</v>
      </c>
      <c r="D91" s="40">
        <f>COUNTIFS(data[[district_name]:[district_name]], $A91, data[[shelter_access]:[shelter_access]], D$86)</f>
        <v>0</v>
      </c>
      <c r="E91" s="40">
        <f t="shared" si="2"/>
        <v>2</v>
      </c>
    </row>
    <row r="92" spans="1:5" s="39" customFormat="1" x14ac:dyDescent="0.3">
      <c r="A92" s="48" t="s">
        <v>386</v>
      </c>
      <c r="B92" s="40" t="s">
        <v>265</v>
      </c>
      <c r="C92" s="40">
        <f>COUNTIFS(data[[district_name]:[district_name]], $A92, data[[shelter_access]:[shelter_access]], C$86)</f>
        <v>2</v>
      </c>
      <c r="D92" s="40">
        <f>COUNTIFS(data[[district_name]:[district_name]], $A92, data[[shelter_access]:[shelter_access]], D$86)</f>
        <v>0</v>
      </c>
      <c r="E92" s="40">
        <f t="shared" si="2"/>
        <v>2</v>
      </c>
    </row>
    <row r="93" spans="1:5" s="39" customFormat="1" x14ac:dyDescent="0.3">
      <c r="A93" s="48" t="s">
        <v>270</v>
      </c>
      <c r="B93" s="40" t="s">
        <v>404</v>
      </c>
      <c r="C93" s="40">
        <f>COUNTIFS(data[[district_name]:[district_name]], $A93, data[[shelter_access]:[shelter_access]], C$86)</f>
        <v>3</v>
      </c>
      <c r="D93" s="40">
        <f>COUNTIFS(data[[district_name]:[district_name]], $A93, data[[shelter_access]:[shelter_access]], D$86)</f>
        <v>0</v>
      </c>
      <c r="E93" s="40">
        <f t="shared" si="2"/>
        <v>3</v>
      </c>
    </row>
    <row r="94" spans="1:5" s="39" customFormat="1" x14ac:dyDescent="0.3">
      <c r="A94" s="48" t="s">
        <v>272</v>
      </c>
      <c r="B94" s="40" t="s">
        <v>405</v>
      </c>
      <c r="C94" s="40">
        <f>COUNTIFS(data[[district_name]:[district_name]], $A94, data[[shelter_access]:[shelter_access]], C$86)</f>
        <v>1</v>
      </c>
      <c r="D94" s="40">
        <f>COUNTIFS(data[[district_name]:[district_name]], $A94, data[[shelter_access]:[shelter_access]], D$86)</f>
        <v>1</v>
      </c>
      <c r="E94" s="40">
        <f t="shared" si="2"/>
        <v>2</v>
      </c>
    </row>
    <row r="95" spans="1:5" s="39" customFormat="1" x14ac:dyDescent="0.3">
      <c r="A95" s="48" t="s">
        <v>271</v>
      </c>
      <c r="B95" s="40" t="s">
        <v>392</v>
      </c>
      <c r="C95" s="40">
        <f>COUNTIFS(data[[district_name]:[district_name]], $A95, data[[shelter_access]:[shelter_access]], C$86)</f>
        <v>3</v>
      </c>
      <c r="D95" s="40">
        <f>COUNTIFS(data[[district_name]:[district_name]], $A95, data[[shelter_access]:[shelter_access]], D$86)</f>
        <v>0</v>
      </c>
      <c r="E95" s="40">
        <f t="shared" si="2"/>
        <v>3</v>
      </c>
    </row>
    <row r="96" spans="1:5" s="39" customFormat="1" x14ac:dyDescent="0.3">
      <c r="A96" s="48" t="s">
        <v>388</v>
      </c>
      <c r="B96" s="40" t="s">
        <v>267</v>
      </c>
      <c r="C96" s="40">
        <f>COUNTIFS(data[[district_name]:[district_name]], $A96, data[[shelter_access]:[shelter_access]], C$86)</f>
        <v>3</v>
      </c>
      <c r="D96" s="40">
        <f>COUNTIFS(data[[district_name]:[district_name]], $A96, data[[shelter_access]:[shelter_access]], D$86)</f>
        <v>0</v>
      </c>
      <c r="E96" s="40">
        <f t="shared" si="2"/>
        <v>3</v>
      </c>
    </row>
    <row r="97" spans="1:11" s="39" customFormat="1" x14ac:dyDescent="0.3">
      <c r="A97" s="48" t="s">
        <v>275</v>
      </c>
      <c r="B97" s="40" t="s">
        <v>396</v>
      </c>
      <c r="C97" s="40">
        <f>COUNTIFS(data[[district_name]:[district_name]], $A97, data[[shelter_access]:[shelter_access]], C$86)</f>
        <v>4</v>
      </c>
      <c r="D97" s="40">
        <f>COUNTIFS(data[[district_name]:[district_name]], $A97, data[[shelter_access]:[shelter_access]], D$86)</f>
        <v>0</v>
      </c>
      <c r="E97" s="40">
        <f t="shared" si="2"/>
        <v>4</v>
      </c>
    </row>
    <row r="98" spans="1:11" s="39" customFormat="1" x14ac:dyDescent="0.3">
      <c r="A98" s="48" t="s">
        <v>385</v>
      </c>
      <c r="B98" s="40" t="s">
        <v>406</v>
      </c>
      <c r="C98" s="40">
        <f>COUNTIFS(data[[district_name]:[district_name]], $A98, data[[shelter_access]:[shelter_access]], C$86)</f>
        <v>2</v>
      </c>
      <c r="D98" s="40">
        <f>COUNTIFS(data[[district_name]:[district_name]], $A98, data[[shelter_access]:[shelter_access]], D$86)</f>
        <v>0</v>
      </c>
      <c r="E98" s="40">
        <f t="shared" si="2"/>
        <v>2</v>
      </c>
    </row>
    <row r="99" spans="1:11" s="39" customFormat="1" x14ac:dyDescent="0.3">
      <c r="A99" s="48" t="s">
        <v>389</v>
      </c>
      <c r="B99" s="40" t="s">
        <v>268</v>
      </c>
      <c r="C99" s="40">
        <f>COUNTIFS(data[[district_name]:[district_name]], $A99, data[[shelter_access]:[shelter_access]], C$86)</f>
        <v>3</v>
      </c>
      <c r="D99" s="40">
        <f>COUNTIFS(data[[district_name]:[district_name]], $A99, data[[shelter_access]:[shelter_access]], D$86)</f>
        <v>0</v>
      </c>
      <c r="E99" s="40">
        <f t="shared" si="2"/>
        <v>3</v>
      </c>
    </row>
    <row r="100" spans="1:11" s="39" customFormat="1" x14ac:dyDescent="0.3">
      <c r="A100" s="75" t="s">
        <v>407</v>
      </c>
      <c r="B100" s="75"/>
      <c r="C100" s="40">
        <f>SUM(C88:C99)</f>
        <v>29</v>
      </c>
      <c r="D100" s="40">
        <f>SUM(D88:D99)</f>
        <v>2</v>
      </c>
      <c r="E100" s="40">
        <f t="shared" si="2"/>
        <v>31</v>
      </c>
    </row>
    <row r="101" spans="1:11" s="39" customFormat="1" x14ac:dyDescent="0.3"/>
    <row r="103" spans="1:11" x14ac:dyDescent="0.3">
      <c r="A103" s="6" t="s">
        <v>398</v>
      </c>
      <c r="B103" s="6" t="s">
        <v>43</v>
      </c>
    </row>
    <row r="104" spans="1:11" x14ac:dyDescent="0.3">
      <c r="A104" s="6" t="s">
        <v>399</v>
      </c>
      <c r="B104" s="6" t="s">
        <v>233</v>
      </c>
    </row>
    <row r="105" spans="1:11" x14ac:dyDescent="0.3">
      <c r="A105" s="6" t="s">
        <v>400</v>
      </c>
      <c r="B105" s="6">
        <f>C100</f>
        <v>29</v>
      </c>
    </row>
    <row r="107" spans="1:11" x14ac:dyDescent="0.3">
      <c r="A107" s="78" t="s">
        <v>401</v>
      </c>
      <c r="B107" s="78" t="s">
        <v>220</v>
      </c>
      <c r="C107" s="32" t="s">
        <v>96</v>
      </c>
      <c r="D107" s="32" t="s">
        <v>88</v>
      </c>
      <c r="E107" s="32" t="s">
        <v>280</v>
      </c>
      <c r="F107" s="32" t="s">
        <v>282</v>
      </c>
      <c r="G107" s="32" t="s">
        <v>284</v>
      </c>
      <c r="H107" s="32" t="s">
        <v>286</v>
      </c>
      <c r="I107" s="32" t="s">
        <v>288</v>
      </c>
      <c r="J107" s="32" t="s">
        <v>104</v>
      </c>
      <c r="K107" s="76" t="s">
        <v>407</v>
      </c>
    </row>
    <row r="108" spans="1:11" x14ac:dyDescent="0.3">
      <c r="A108" s="78"/>
      <c r="B108" s="78"/>
      <c r="C108" s="32" t="s">
        <v>278</v>
      </c>
      <c r="D108" s="32" t="s">
        <v>279</v>
      </c>
      <c r="E108" s="32" t="s">
        <v>281</v>
      </c>
      <c r="F108" s="32" t="s">
        <v>283</v>
      </c>
      <c r="G108" s="32" t="s">
        <v>285</v>
      </c>
      <c r="H108" s="32" t="s">
        <v>287</v>
      </c>
      <c r="I108" s="32" t="s">
        <v>289</v>
      </c>
      <c r="J108" s="32" t="s">
        <v>290</v>
      </c>
      <c r="K108" s="76"/>
    </row>
    <row r="109" spans="1:11" x14ac:dyDescent="0.3">
      <c r="A109" s="44" t="s">
        <v>273</v>
      </c>
      <c r="B109" s="35" t="s">
        <v>402</v>
      </c>
      <c r="C109" s="46">
        <f>COUNTIFS(data[[district_name]:[district_name]], $A109, data[[shelter_type]:[shelter_type]], C$107)</f>
        <v>0</v>
      </c>
      <c r="D109" s="46">
        <f>COUNTIFS(data[[district_name]:[district_name]], $A109, data[[shelter_type]:[shelter_type]], D$107)</f>
        <v>1</v>
      </c>
      <c r="E109" s="46">
        <f>COUNTIFS(data[[district_name]:[district_name]], $A109, data[[shelter_type]:[shelter_type]], E$107)</f>
        <v>1</v>
      </c>
      <c r="F109" s="46">
        <f>COUNTIFS(data[[district_name]:[district_name]], $A109, data[[shelter_type]:[shelter_type]], F$107)</f>
        <v>0</v>
      </c>
      <c r="G109" s="46">
        <f>COUNTIFS(data[[district_name]:[district_name]], $A109, data[[shelter_type]:[shelter_type]], G$107)</f>
        <v>0</v>
      </c>
      <c r="H109" s="46">
        <f>COUNTIFS(data[[district_name]:[district_name]], $A109, data[[shelter_type]:[shelter_type]], H$107)</f>
        <v>0</v>
      </c>
      <c r="I109" s="46">
        <f>COUNTIFS(data[[district_name]:[district_name]], $A109, data[[shelter_type]:[shelter_type]], I$107)</f>
        <v>0</v>
      </c>
      <c r="J109" s="46">
        <f>COUNTIFS(data[[district_name]:[district_name]], $A109, data[[shelter_type]:[shelter_type]], J$107)</f>
        <v>0</v>
      </c>
      <c r="K109" s="35">
        <f t="shared" ref="K109:K121" si="3">SUM(C109:J109)</f>
        <v>2</v>
      </c>
    </row>
    <row r="110" spans="1:11" x14ac:dyDescent="0.3">
      <c r="A110" s="44" t="s">
        <v>387</v>
      </c>
      <c r="B110" s="35" t="s">
        <v>266</v>
      </c>
      <c r="C110" s="46">
        <f>COUNTIFS(data[[district_name]:[district_name]], $A110, data[[shelter_type]:[shelter_type]], C$107)</f>
        <v>3</v>
      </c>
      <c r="D110" s="46">
        <f>COUNTIFS(data[[district_name]:[district_name]], $A110, data[[shelter_type]:[shelter_type]], D$107)</f>
        <v>0</v>
      </c>
      <c r="E110" s="46">
        <f>COUNTIFS(data[[district_name]:[district_name]], $A110, data[[shelter_type]:[shelter_type]], E$107)</f>
        <v>0</v>
      </c>
      <c r="F110" s="46">
        <f>COUNTIFS(data[[district_name]:[district_name]], $A110, data[[shelter_type]:[shelter_type]], F$107)</f>
        <v>0</v>
      </c>
      <c r="G110" s="46">
        <f>COUNTIFS(data[[district_name]:[district_name]], $A110, data[[shelter_type]:[shelter_type]], G$107)</f>
        <v>0</v>
      </c>
      <c r="H110" s="46">
        <f>COUNTIFS(data[[district_name]:[district_name]], $A110, data[[shelter_type]:[shelter_type]], H$107)</f>
        <v>0</v>
      </c>
      <c r="I110" s="46">
        <f>COUNTIFS(data[[district_name]:[district_name]], $A110, data[[shelter_type]:[shelter_type]], I$107)</f>
        <v>0</v>
      </c>
      <c r="J110" s="46">
        <f>COUNTIFS(data[[district_name]:[district_name]], $A110, data[[shelter_type]:[shelter_type]], J$107)</f>
        <v>0</v>
      </c>
      <c r="K110" s="35">
        <f t="shared" si="3"/>
        <v>3</v>
      </c>
    </row>
    <row r="111" spans="1:11" x14ac:dyDescent="0.3">
      <c r="A111" s="44" t="s">
        <v>276</v>
      </c>
      <c r="B111" s="35" t="s">
        <v>403</v>
      </c>
      <c r="C111" s="46">
        <f>COUNTIFS(data[[district_name]:[district_name]], $A111, data[[shelter_type]:[shelter_type]], C$107)</f>
        <v>1</v>
      </c>
      <c r="D111" s="46">
        <f>COUNTIFS(data[[district_name]:[district_name]], $A111, data[[shelter_type]:[shelter_type]], D$107)</f>
        <v>0</v>
      </c>
      <c r="E111" s="46">
        <f>COUNTIFS(data[[district_name]:[district_name]], $A111, data[[shelter_type]:[shelter_type]], E$107)</f>
        <v>0</v>
      </c>
      <c r="F111" s="46">
        <f>COUNTIFS(data[[district_name]:[district_name]], $A111, data[[shelter_type]:[shelter_type]], F$107)</f>
        <v>0</v>
      </c>
      <c r="G111" s="46">
        <f>COUNTIFS(data[[district_name]:[district_name]], $A111, data[[shelter_type]:[shelter_type]], G$107)</f>
        <v>0</v>
      </c>
      <c r="H111" s="46">
        <f>COUNTIFS(data[[district_name]:[district_name]], $A111, data[[shelter_type]:[shelter_type]], H$107)</f>
        <v>0</v>
      </c>
      <c r="I111" s="46">
        <f>COUNTIFS(data[[district_name]:[district_name]], $A111, data[[shelter_type]:[shelter_type]], I$107)</f>
        <v>0</v>
      </c>
      <c r="J111" s="46">
        <f>COUNTIFS(data[[district_name]:[district_name]], $A111, data[[shelter_type]:[shelter_type]], J$107)</f>
        <v>0</v>
      </c>
      <c r="K111" s="35">
        <f t="shared" si="3"/>
        <v>1</v>
      </c>
    </row>
    <row r="112" spans="1:11" x14ac:dyDescent="0.3">
      <c r="A112" s="44" t="s">
        <v>274</v>
      </c>
      <c r="B112" s="35" t="s">
        <v>395</v>
      </c>
      <c r="C112" s="46">
        <f>COUNTIFS(data[[district_name]:[district_name]], $A112, data[[shelter_type]:[shelter_type]], C$107)</f>
        <v>2</v>
      </c>
      <c r="D112" s="46">
        <f>COUNTIFS(data[[district_name]:[district_name]], $A112, data[[shelter_type]:[shelter_type]], D$107)</f>
        <v>0</v>
      </c>
      <c r="E112" s="46">
        <f>COUNTIFS(data[[district_name]:[district_name]], $A112, data[[shelter_type]:[shelter_type]], E$107)</f>
        <v>0</v>
      </c>
      <c r="F112" s="46">
        <f>COUNTIFS(data[[district_name]:[district_name]], $A112, data[[shelter_type]:[shelter_type]], F$107)</f>
        <v>0</v>
      </c>
      <c r="G112" s="46">
        <f>COUNTIFS(data[[district_name]:[district_name]], $A112, data[[shelter_type]:[shelter_type]], G$107)</f>
        <v>0</v>
      </c>
      <c r="H112" s="46">
        <f>COUNTIFS(data[[district_name]:[district_name]], $A112, data[[shelter_type]:[shelter_type]], H$107)</f>
        <v>0</v>
      </c>
      <c r="I112" s="46">
        <f>COUNTIFS(data[[district_name]:[district_name]], $A112, data[[shelter_type]:[shelter_type]], I$107)</f>
        <v>0</v>
      </c>
      <c r="J112" s="46">
        <f>COUNTIFS(data[[district_name]:[district_name]], $A112, data[[shelter_type]:[shelter_type]], J$107)</f>
        <v>0</v>
      </c>
      <c r="K112" s="35">
        <f t="shared" si="3"/>
        <v>2</v>
      </c>
    </row>
    <row r="113" spans="1:17" x14ac:dyDescent="0.3">
      <c r="A113" s="44" t="s">
        <v>386</v>
      </c>
      <c r="B113" s="35" t="s">
        <v>265</v>
      </c>
      <c r="C113" s="46">
        <f>COUNTIFS(data[[district_name]:[district_name]], $A113, data[[shelter_type]:[shelter_type]], C$107)</f>
        <v>2</v>
      </c>
      <c r="D113" s="46">
        <f>COUNTIFS(data[[district_name]:[district_name]], $A113, data[[shelter_type]:[shelter_type]], D$107)</f>
        <v>0</v>
      </c>
      <c r="E113" s="46">
        <f>COUNTIFS(data[[district_name]:[district_name]], $A113, data[[shelter_type]:[shelter_type]], E$107)</f>
        <v>0</v>
      </c>
      <c r="F113" s="46">
        <f>COUNTIFS(data[[district_name]:[district_name]], $A113, data[[shelter_type]:[shelter_type]], F$107)</f>
        <v>0</v>
      </c>
      <c r="G113" s="46">
        <f>COUNTIFS(data[[district_name]:[district_name]], $A113, data[[shelter_type]:[shelter_type]], G$107)</f>
        <v>0</v>
      </c>
      <c r="H113" s="46">
        <f>COUNTIFS(data[[district_name]:[district_name]], $A113, data[[shelter_type]:[shelter_type]], H$107)</f>
        <v>0</v>
      </c>
      <c r="I113" s="46">
        <f>COUNTIFS(data[[district_name]:[district_name]], $A113, data[[shelter_type]:[shelter_type]], I$107)</f>
        <v>0</v>
      </c>
      <c r="J113" s="46">
        <f>COUNTIFS(data[[district_name]:[district_name]], $A113, data[[shelter_type]:[shelter_type]], J$107)</f>
        <v>0</v>
      </c>
      <c r="K113" s="35">
        <f t="shared" si="3"/>
        <v>2</v>
      </c>
    </row>
    <row r="114" spans="1:17" x14ac:dyDescent="0.3">
      <c r="A114" s="44" t="s">
        <v>270</v>
      </c>
      <c r="B114" s="35" t="s">
        <v>404</v>
      </c>
      <c r="C114" s="46">
        <f>COUNTIFS(data[[district_name]:[district_name]], $A114, data[[shelter_type]:[shelter_type]], C$107)</f>
        <v>0</v>
      </c>
      <c r="D114" s="46">
        <f>COUNTIFS(data[[district_name]:[district_name]], $A114, data[[shelter_type]:[shelter_type]], D$107)</f>
        <v>2</v>
      </c>
      <c r="E114" s="46">
        <f>COUNTIFS(data[[district_name]:[district_name]], $A114, data[[shelter_type]:[shelter_type]], E$107)</f>
        <v>1</v>
      </c>
      <c r="F114" s="46">
        <f>COUNTIFS(data[[district_name]:[district_name]], $A114, data[[shelter_type]:[shelter_type]], F$107)</f>
        <v>0</v>
      </c>
      <c r="G114" s="46">
        <f>COUNTIFS(data[[district_name]:[district_name]], $A114, data[[shelter_type]:[shelter_type]], G$107)</f>
        <v>0</v>
      </c>
      <c r="H114" s="46">
        <f>COUNTIFS(data[[district_name]:[district_name]], $A114, data[[shelter_type]:[shelter_type]], H$107)</f>
        <v>0</v>
      </c>
      <c r="I114" s="46">
        <f>COUNTIFS(data[[district_name]:[district_name]], $A114, data[[shelter_type]:[shelter_type]], I$107)</f>
        <v>0</v>
      </c>
      <c r="J114" s="46">
        <f>COUNTIFS(data[[district_name]:[district_name]], $A114, data[[shelter_type]:[shelter_type]], J$107)</f>
        <v>0</v>
      </c>
      <c r="K114" s="35">
        <f t="shared" si="3"/>
        <v>3</v>
      </c>
    </row>
    <row r="115" spans="1:17" x14ac:dyDescent="0.3">
      <c r="A115" s="44" t="s">
        <v>272</v>
      </c>
      <c r="B115" s="35" t="s">
        <v>405</v>
      </c>
      <c r="C115" s="46">
        <f>COUNTIFS(data[[district_name]:[district_name]], $A115, data[[shelter_type]:[shelter_type]], C$107)</f>
        <v>0</v>
      </c>
      <c r="D115" s="46">
        <f>COUNTIFS(data[[district_name]:[district_name]], $A115, data[[shelter_type]:[shelter_type]], D$107)</f>
        <v>1</v>
      </c>
      <c r="E115" s="46">
        <f>COUNTIFS(data[[district_name]:[district_name]], $A115, data[[shelter_type]:[shelter_type]], E$107)</f>
        <v>0</v>
      </c>
      <c r="F115" s="46">
        <f>COUNTIFS(data[[district_name]:[district_name]], $A115, data[[shelter_type]:[shelter_type]], F$107)</f>
        <v>0</v>
      </c>
      <c r="G115" s="46">
        <f>COUNTIFS(data[[district_name]:[district_name]], $A115, data[[shelter_type]:[shelter_type]], G$107)</f>
        <v>0</v>
      </c>
      <c r="H115" s="46">
        <f>COUNTIFS(data[[district_name]:[district_name]], $A115, data[[shelter_type]:[shelter_type]], H$107)</f>
        <v>0</v>
      </c>
      <c r="I115" s="46">
        <f>COUNTIFS(data[[district_name]:[district_name]], $A115, data[[shelter_type]:[shelter_type]], I$107)</f>
        <v>0</v>
      </c>
      <c r="J115" s="46">
        <f>COUNTIFS(data[[district_name]:[district_name]], $A115, data[[shelter_type]:[shelter_type]], J$107)</f>
        <v>0</v>
      </c>
      <c r="K115" s="35">
        <f t="shared" si="3"/>
        <v>1</v>
      </c>
    </row>
    <row r="116" spans="1:17" x14ac:dyDescent="0.3">
      <c r="A116" s="44" t="s">
        <v>271</v>
      </c>
      <c r="B116" s="35" t="s">
        <v>392</v>
      </c>
      <c r="C116" s="46">
        <f>COUNTIFS(data[[district_name]:[district_name]], $A116, data[[shelter_type]:[shelter_type]], C$107)</f>
        <v>0</v>
      </c>
      <c r="D116" s="46">
        <f>COUNTIFS(data[[district_name]:[district_name]], $A116, data[[shelter_type]:[shelter_type]], D$107)</f>
        <v>3</v>
      </c>
      <c r="E116" s="46">
        <f>COUNTIFS(data[[district_name]:[district_name]], $A116, data[[shelter_type]:[shelter_type]], E$107)</f>
        <v>0</v>
      </c>
      <c r="F116" s="46">
        <f>COUNTIFS(data[[district_name]:[district_name]], $A116, data[[shelter_type]:[shelter_type]], F$107)</f>
        <v>0</v>
      </c>
      <c r="G116" s="46">
        <f>COUNTIFS(data[[district_name]:[district_name]], $A116, data[[shelter_type]:[shelter_type]], G$107)</f>
        <v>0</v>
      </c>
      <c r="H116" s="46">
        <f>COUNTIFS(data[[district_name]:[district_name]], $A116, data[[shelter_type]:[shelter_type]], H$107)</f>
        <v>0</v>
      </c>
      <c r="I116" s="46">
        <f>COUNTIFS(data[[district_name]:[district_name]], $A116, data[[shelter_type]:[shelter_type]], I$107)</f>
        <v>0</v>
      </c>
      <c r="J116" s="46">
        <f>COUNTIFS(data[[district_name]:[district_name]], $A116, data[[shelter_type]:[shelter_type]], J$107)</f>
        <v>0</v>
      </c>
      <c r="K116" s="35">
        <f t="shared" si="3"/>
        <v>3</v>
      </c>
    </row>
    <row r="117" spans="1:17" x14ac:dyDescent="0.3">
      <c r="A117" s="44" t="s">
        <v>388</v>
      </c>
      <c r="B117" s="35" t="s">
        <v>267</v>
      </c>
      <c r="C117" s="46">
        <f>COUNTIFS(data[[district_name]:[district_name]], $A117, data[[shelter_type]:[shelter_type]], C$107)</f>
        <v>1</v>
      </c>
      <c r="D117" s="46">
        <f>COUNTIFS(data[[district_name]:[district_name]], $A117, data[[shelter_type]:[shelter_type]], D$107)</f>
        <v>0</v>
      </c>
      <c r="E117" s="46">
        <f>COUNTIFS(data[[district_name]:[district_name]], $A117, data[[shelter_type]:[shelter_type]], E$107)</f>
        <v>1</v>
      </c>
      <c r="F117" s="46">
        <f>COUNTIFS(data[[district_name]:[district_name]], $A117, data[[shelter_type]:[shelter_type]], F$107)</f>
        <v>0</v>
      </c>
      <c r="G117" s="46">
        <f>COUNTIFS(data[[district_name]:[district_name]], $A117, data[[shelter_type]:[shelter_type]], G$107)</f>
        <v>0</v>
      </c>
      <c r="H117" s="46">
        <f>COUNTIFS(data[[district_name]:[district_name]], $A117, data[[shelter_type]:[shelter_type]], H$107)</f>
        <v>0</v>
      </c>
      <c r="I117" s="46">
        <f>COUNTIFS(data[[district_name]:[district_name]], $A117, data[[shelter_type]:[shelter_type]], I$107)</f>
        <v>0</v>
      </c>
      <c r="J117" s="46">
        <f>COUNTIFS(data[[district_name]:[district_name]], $A117, data[[shelter_type]:[shelter_type]], J$107)</f>
        <v>1</v>
      </c>
      <c r="K117" s="35">
        <f t="shared" si="3"/>
        <v>3</v>
      </c>
    </row>
    <row r="118" spans="1:17" x14ac:dyDescent="0.3">
      <c r="A118" s="44" t="s">
        <v>275</v>
      </c>
      <c r="B118" s="35" t="s">
        <v>396</v>
      </c>
      <c r="C118" s="46">
        <f>COUNTIFS(data[[district_name]:[district_name]], $A118, data[[shelter_type]:[shelter_type]], C$107)</f>
        <v>2</v>
      </c>
      <c r="D118" s="46">
        <f>COUNTIFS(data[[district_name]:[district_name]], $A118, data[[shelter_type]:[shelter_type]], D$107)</f>
        <v>2</v>
      </c>
      <c r="E118" s="46">
        <f>COUNTIFS(data[[district_name]:[district_name]], $A118, data[[shelter_type]:[shelter_type]], E$107)</f>
        <v>0</v>
      </c>
      <c r="F118" s="46">
        <f>COUNTIFS(data[[district_name]:[district_name]], $A118, data[[shelter_type]:[shelter_type]], F$107)</f>
        <v>0</v>
      </c>
      <c r="G118" s="46">
        <f>COUNTIFS(data[[district_name]:[district_name]], $A118, data[[shelter_type]:[shelter_type]], G$107)</f>
        <v>0</v>
      </c>
      <c r="H118" s="46">
        <f>COUNTIFS(data[[district_name]:[district_name]], $A118, data[[shelter_type]:[shelter_type]], H$107)</f>
        <v>0</v>
      </c>
      <c r="I118" s="46">
        <f>COUNTIFS(data[[district_name]:[district_name]], $A118, data[[shelter_type]:[shelter_type]], I$107)</f>
        <v>0</v>
      </c>
      <c r="J118" s="46">
        <f>COUNTIFS(data[[district_name]:[district_name]], $A118, data[[shelter_type]:[shelter_type]], J$107)</f>
        <v>0</v>
      </c>
      <c r="K118" s="35">
        <f t="shared" si="3"/>
        <v>4</v>
      </c>
    </row>
    <row r="119" spans="1:17" x14ac:dyDescent="0.3">
      <c r="A119" s="44" t="s">
        <v>385</v>
      </c>
      <c r="B119" s="35" t="s">
        <v>406</v>
      </c>
      <c r="C119" s="46">
        <f>COUNTIFS(data[[district_name]:[district_name]], $A119, data[[shelter_type]:[shelter_type]], C$107)</f>
        <v>1</v>
      </c>
      <c r="D119" s="46">
        <f>COUNTIFS(data[[district_name]:[district_name]], $A119, data[[shelter_type]:[shelter_type]], D$107)</f>
        <v>0</v>
      </c>
      <c r="E119" s="46">
        <f>COUNTIFS(data[[district_name]:[district_name]], $A119, data[[shelter_type]:[shelter_type]], E$107)</f>
        <v>1</v>
      </c>
      <c r="F119" s="46">
        <f>COUNTIFS(data[[district_name]:[district_name]], $A119, data[[shelter_type]:[shelter_type]], F$107)</f>
        <v>0</v>
      </c>
      <c r="G119" s="46">
        <f>COUNTIFS(data[[district_name]:[district_name]], $A119, data[[shelter_type]:[shelter_type]], G$107)</f>
        <v>0</v>
      </c>
      <c r="H119" s="46">
        <f>COUNTIFS(data[[district_name]:[district_name]], $A119, data[[shelter_type]:[shelter_type]], H$107)</f>
        <v>0</v>
      </c>
      <c r="I119" s="46">
        <f>COUNTIFS(data[[district_name]:[district_name]], $A119, data[[shelter_type]:[shelter_type]], I$107)</f>
        <v>0</v>
      </c>
      <c r="J119" s="46">
        <f>COUNTIFS(data[[district_name]:[district_name]], $A119, data[[shelter_type]:[shelter_type]], J$107)</f>
        <v>0</v>
      </c>
      <c r="K119" s="35">
        <f t="shared" si="3"/>
        <v>2</v>
      </c>
    </row>
    <row r="120" spans="1:17" x14ac:dyDescent="0.3">
      <c r="A120" s="44" t="s">
        <v>389</v>
      </c>
      <c r="B120" s="35" t="s">
        <v>268</v>
      </c>
      <c r="C120" s="46">
        <f>COUNTIFS(data[[district_name]:[district_name]], $A120, data[[shelter_type]:[shelter_type]], C$107)</f>
        <v>2</v>
      </c>
      <c r="D120" s="46">
        <f>COUNTIFS(data[[district_name]:[district_name]], $A120, data[[shelter_type]:[shelter_type]], D$107)</f>
        <v>0</v>
      </c>
      <c r="E120" s="46">
        <f>COUNTIFS(data[[district_name]:[district_name]], $A120, data[[shelter_type]:[shelter_type]], E$107)</f>
        <v>1</v>
      </c>
      <c r="F120" s="46">
        <f>COUNTIFS(data[[district_name]:[district_name]], $A120, data[[shelter_type]:[shelter_type]], F$107)</f>
        <v>0</v>
      </c>
      <c r="G120" s="46">
        <f>COUNTIFS(data[[district_name]:[district_name]], $A120, data[[shelter_type]:[shelter_type]], G$107)</f>
        <v>0</v>
      </c>
      <c r="H120" s="46">
        <f>COUNTIFS(data[[district_name]:[district_name]], $A120, data[[shelter_type]:[shelter_type]], H$107)</f>
        <v>0</v>
      </c>
      <c r="I120" s="46">
        <f>COUNTIFS(data[[district_name]:[district_name]], $A120, data[[shelter_type]:[shelter_type]], I$107)</f>
        <v>0</v>
      </c>
      <c r="J120" s="46">
        <f>COUNTIFS(data[[district_name]:[district_name]], $A120, data[[shelter_type]:[shelter_type]], J$107)</f>
        <v>0</v>
      </c>
      <c r="K120" s="35">
        <f t="shared" si="3"/>
        <v>3</v>
      </c>
    </row>
    <row r="121" spans="1:17" x14ac:dyDescent="0.3">
      <c r="A121" s="79" t="s">
        <v>407</v>
      </c>
      <c r="B121" s="79"/>
      <c r="C121" s="35">
        <f t="shared" ref="C121:J121" si="4">SUM(C109:C120)</f>
        <v>14</v>
      </c>
      <c r="D121" s="35">
        <f t="shared" si="4"/>
        <v>9</v>
      </c>
      <c r="E121" s="35">
        <f t="shared" si="4"/>
        <v>5</v>
      </c>
      <c r="F121" s="35">
        <f t="shared" si="4"/>
        <v>0</v>
      </c>
      <c r="G121" s="35">
        <f t="shared" si="4"/>
        <v>0</v>
      </c>
      <c r="H121" s="35">
        <f t="shared" si="4"/>
        <v>0</v>
      </c>
      <c r="I121" s="35">
        <f t="shared" si="4"/>
        <v>0</v>
      </c>
      <c r="J121" s="35">
        <f t="shared" si="4"/>
        <v>1</v>
      </c>
      <c r="K121" s="35">
        <f t="shared" si="3"/>
        <v>29</v>
      </c>
    </row>
    <row r="122" spans="1:17" x14ac:dyDescent="0.3">
      <c r="A122" s="51"/>
      <c r="B122" s="51"/>
    </row>
    <row r="123" spans="1:17" s="39" customFormat="1" x14ac:dyDescent="0.3">
      <c r="A123" s="53"/>
      <c r="B123" s="53"/>
    </row>
    <row r="124" spans="1:17" s="39" customFormat="1" x14ac:dyDescent="0.3">
      <c r="A124" s="39" t="s">
        <v>398</v>
      </c>
      <c r="B124" s="39" t="s">
        <v>44</v>
      </c>
    </row>
    <row r="125" spans="1:17" s="39" customFormat="1" x14ac:dyDescent="0.3">
      <c r="A125" s="39" t="s">
        <v>399</v>
      </c>
      <c r="B125" s="39" t="s">
        <v>235</v>
      </c>
    </row>
    <row r="126" spans="1:17" s="39" customFormat="1" x14ac:dyDescent="0.3">
      <c r="A126" s="39" t="s">
        <v>400</v>
      </c>
      <c r="B126" s="39">
        <f>J121</f>
        <v>1</v>
      </c>
    </row>
    <row r="127" spans="1:17" s="39" customFormat="1" x14ac:dyDescent="0.3"/>
    <row r="128" spans="1:17" s="39" customFormat="1" x14ac:dyDescent="0.3">
      <c r="A128" s="34" t="s">
        <v>401</v>
      </c>
      <c r="B128" s="34" t="s">
        <v>220</v>
      </c>
      <c r="C128" s="77" t="s">
        <v>409</v>
      </c>
      <c r="D128" s="77"/>
      <c r="E128" s="77"/>
      <c r="F128" s="77"/>
      <c r="G128" s="77"/>
      <c r="H128" s="77"/>
      <c r="I128" s="77"/>
      <c r="J128" s="77"/>
      <c r="K128" s="77"/>
      <c r="L128" s="77"/>
      <c r="M128" s="77"/>
      <c r="N128" s="77"/>
      <c r="O128" s="77"/>
      <c r="P128" s="77"/>
      <c r="Q128" s="77"/>
    </row>
    <row r="129" spans="1:17" s="39" customFormat="1" x14ac:dyDescent="0.3">
      <c r="A129" s="41" t="s">
        <v>273</v>
      </c>
      <c r="B129" s="42" t="s">
        <v>402</v>
      </c>
      <c r="C129" s="43" cm="1">
        <f t="array" ref="C129">IFERROR(INDEX(data[[shelter_type_other]:[shelter_type_other]], MATCH(0,IF(data[[district_name]:[district_name]]=$A$129, COUNTIF($B$129:B129, data[[shelter_type_other]:[shelter_type_other]]), ""), 0)),"")</f>
        <v>0</v>
      </c>
      <c r="D129" s="43" t="str" cm="1">
        <f t="array" ref="D129">IFERROR(INDEX(data[[shelter_type_other]:[shelter_type_other]], MATCH(0,IF(data[[district_name]:[district_name]]=$A$129, COUNTIF($B$129:C129, data[[shelter_type_other]:[shelter_type_other]]), ""), 0)),"")</f>
        <v/>
      </c>
      <c r="E129" s="43" t="str" cm="1">
        <f t="array" ref="E129">IFERROR(INDEX(data[[shelter_type_other]:[shelter_type_other]], MATCH(0,IF(data[[district_name]:[district_name]]=$A$129, COUNTIF($B$129:D129, data[[shelter_type_other]:[shelter_type_other]]), ""), 0)),"")</f>
        <v/>
      </c>
      <c r="F129" s="43" t="str" cm="1">
        <f t="array" ref="F129">IFERROR(INDEX(data[[shelter_type_other]:[shelter_type_other]], MATCH(0,IF(data[[district_name]:[district_name]]=$A$129, COUNTIF($B$129:E129, data[[shelter_type_other]:[shelter_type_other]]), ""), 0)),"")</f>
        <v/>
      </c>
      <c r="G129" s="43" t="str" cm="1">
        <f t="array" ref="G129">IFERROR(INDEX(data[[shelter_type_other]:[shelter_type_other]], MATCH(0,IF(data[[district_name]:[district_name]]=$A$129, COUNTIF($B$129:F129, data[[shelter_type_other]:[shelter_type_other]]), ""), 0)),"")</f>
        <v/>
      </c>
      <c r="H129" s="43" t="str" cm="1">
        <f t="array" ref="H129">IFERROR(INDEX(data[[shelter_type_other]:[shelter_type_other]], MATCH(0,IF(data[[district_name]:[district_name]]=$A$129, COUNTIF($B$129:G129, data[[shelter_type_other]:[shelter_type_other]]), ""), 0)),"")</f>
        <v/>
      </c>
      <c r="I129" s="43" t="str" cm="1">
        <f t="array" ref="I129">IFERROR(INDEX(data[[shelter_type_other]:[shelter_type_other]], MATCH(0,IF(data[[district_name]:[district_name]]=$A$129, COUNTIF($B$129:H129, data[[shelter_type_other]:[shelter_type_other]]), ""), 0)),"")</f>
        <v/>
      </c>
      <c r="J129" s="43" t="str" cm="1">
        <f t="array" ref="J129">IFERROR(INDEX(data[[shelter_type_other]:[shelter_type_other]], MATCH(0,IF(data[[district_name]:[district_name]]=$A$129, COUNTIF($B$129:I129, data[[shelter_type_other]:[shelter_type_other]]), ""), 0)),"")</f>
        <v/>
      </c>
      <c r="K129" s="43" t="str" cm="1">
        <f t="array" ref="K129">IFERROR(INDEX(data[[shelter_type_other]:[shelter_type_other]], MATCH(0,IF(data[[district_name]:[district_name]]=$A$129, COUNTIF($B$129:J129, data[[shelter_type_other]:[shelter_type_other]]), ""), 0)),"")</f>
        <v/>
      </c>
      <c r="L129" s="43" t="str" cm="1">
        <f t="array" ref="L129">IFERROR(INDEX(data[[shelter_type_other]:[shelter_type_other]], MATCH(0,IF(data[[district_name]:[district_name]]=$A$129, COUNTIF($B$129:K129, data[[shelter_type_other]:[shelter_type_other]]), ""), 0)),"")</f>
        <v/>
      </c>
      <c r="M129" s="43" t="str" cm="1">
        <f t="array" ref="M129">IFERROR(INDEX(data[[shelter_type_other]:[shelter_type_other]], MATCH(0,IF(data[[district_name]:[district_name]]=$A$129, COUNTIF($B$129:L129, data[[shelter_type_other]:[shelter_type_other]]), ""), 0)),"")</f>
        <v/>
      </c>
      <c r="N129" s="43" t="str" cm="1">
        <f t="array" ref="N129">IFERROR(INDEX(data[[shelter_type_other]:[shelter_type_other]], MATCH(0,IF(data[[district_name]:[district_name]]=$A$129, COUNTIF($B$129:M129, data[[shelter_type_other]:[shelter_type_other]]), ""), 0)),"")</f>
        <v/>
      </c>
      <c r="O129" s="43" t="str" cm="1">
        <f t="array" ref="O129">IFERROR(INDEX(data[[shelter_type_other]:[shelter_type_other]], MATCH(0,IF(data[[district_name]:[district_name]]=$A$129, COUNTIF($B$129:N129, data[[shelter_type_other]:[shelter_type_other]]), ""), 0)),"")</f>
        <v/>
      </c>
      <c r="P129" s="43" t="str" cm="1">
        <f t="array" ref="P129">IFERROR(INDEX(data[[shelter_type_other]:[shelter_type_other]], MATCH(0,IF(data[[district_name]:[district_name]]=$A$129, COUNTIF($B$129:O129, data[[shelter_type_other]:[shelter_type_other]]), ""), 0)),"")</f>
        <v/>
      </c>
      <c r="Q129" s="43" t="str" cm="1">
        <f t="array" ref="Q129">IFERROR(INDEX(data[[shelter_type_other]:[shelter_type_other]], MATCH(0,IF(data[[district_name]:[district_name]]=$A$129, COUNTIF($B$129:P129, data[[shelter_type_other]:[shelter_type_other]]), ""), 0)),"")</f>
        <v/>
      </c>
    </row>
    <row r="130" spans="1:17" s="39" customFormat="1" x14ac:dyDescent="0.3">
      <c r="A130" s="41" t="s">
        <v>387</v>
      </c>
      <c r="B130" s="42" t="s">
        <v>266</v>
      </c>
      <c r="C130" s="43" cm="1">
        <f t="array" ref="C130">IFERROR(INDEX(data[[shelter_type_other]:[shelter_type_other]], MATCH(0,IF(data[[district_name]:[district_name]]=$A$130, COUNTIF($B$130:B130, data[[shelter_type_other]:[shelter_type_other]]), ""), 0)),"")</f>
        <v>0</v>
      </c>
      <c r="D130" s="43" t="str" cm="1">
        <f t="array" ref="D130">IFERROR(INDEX(data[[shelter_type_other]:[shelter_type_other]], MATCH(0,IF(data[[district_name]:[district_name]]=$A$130, COUNTIF($B$130:C130, data[[shelter_type_other]:[shelter_type_other]]), ""), 0)),"")</f>
        <v/>
      </c>
      <c r="E130" s="43" t="str" cm="1">
        <f t="array" ref="E130">IFERROR(INDEX(data[[shelter_type_other]:[shelter_type_other]], MATCH(0,IF(data[[district_name]:[district_name]]=$A$130, COUNTIF($B$130:D130, data[[shelter_type_other]:[shelter_type_other]]), ""), 0)),"")</f>
        <v/>
      </c>
      <c r="F130" s="43" t="str" cm="1">
        <f t="array" ref="F130">IFERROR(INDEX(data[[shelter_type_other]:[shelter_type_other]], MATCH(0,IF(data[[district_name]:[district_name]]=$A$130, COUNTIF($B$130:E130, data[[shelter_type_other]:[shelter_type_other]]), ""), 0)),"")</f>
        <v/>
      </c>
      <c r="G130" s="43" t="str" cm="1">
        <f t="array" ref="G130">IFERROR(INDEX(data[[shelter_type_other]:[shelter_type_other]], MATCH(0,IF(data[[district_name]:[district_name]]=$A$130, COUNTIF($B$130:F130, data[[shelter_type_other]:[shelter_type_other]]), ""), 0)),"")</f>
        <v/>
      </c>
      <c r="H130" s="43" t="str" cm="1">
        <f t="array" ref="H130">IFERROR(INDEX(data[[shelter_type_other]:[shelter_type_other]], MATCH(0,IF(data[[district_name]:[district_name]]=$A$130, COUNTIF($B$130:G130, data[[shelter_type_other]:[shelter_type_other]]), ""), 0)),"")</f>
        <v/>
      </c>
      <c r="I130" s="43" t="str" cm="1">
        <f t="array" ref="I130">IFERROR(INDEX(data[[shelter_type_other]:[shelter_type_other]], MATCH(0,IF(data[[district_name]:[district_name]]=$A$130, COUNTIF($B$130:H130, data[[shelter_type_other]:[shelter_type_other]]), ""), 0)),"")</f>
        <v/>
      </c>
      <c r="J130" s="43" t="str" cm="1">
        <f t="array" ref="J130">IFERROR(INDEX(data[[shelter_type_other]:[shelter_type_other]], MATCH(0,IF(data[[district_name]:[district_name]]=$A$130, COUNTIF($B$130:I130, data[[shelter_type_other]:[shelter_type_other]]), ""), 0)),"")</f>
        <v/>
      </c>
      <c r="K130" s="43" t="str" cm="1">
        <f t="array" ref="K130">IFERROR(INDEX(data[[shelter_type_other]:[shelter_type_other]], MATCH(0,IF(data[[district_name]:[district_name]]=$A$130, COUNTIF($B$130:J130, data[[shelter_type_other]:[shelter_type_other]]), ""), 0)),"")</f>
        <v/>
      </c>
      <c r="L130" s="43" t="str" cm="1">
        <f t="array" ref="L130">IFERROR(INDEX(data[[shelter_type_other]:[shelter_type_other]], MATCH(0,IF(data[[district_name]:[district_name]]=$A$130, COUNTIF($B$130:K130, data[[shelter_type_other]:[shelter_type_other]]), ""), 0)),"")</f>
        <v/>
      </c>
      <c r="M130" s="43" t="str" cm="1">
        <f t="array" ref="M130">IFERROR(INDEX(data[[shelter_type_other]:[shelter_type_other]], MATCH(0,IF(data[[district_name]:[district_name]]=$A$130, COUNTIF($B$130:L130, data[[shelter_type_other]:[shelter_type_other]]), ""), 0)),"")</f>
        <v/>
      </c>
      <c r="N130" s="43" t="str" cm="1">
        <f t="array" ref="N130">IFERROR(INDEX(data[[shelter_type_other]:[shelter_type_other]], MATCH(0,IF(data[[district_name]:[district_name]]=$A$130, COUNTIF($B$130:M130, data[[shelter_type_other]:[shelter_type_other]]), ""), 0)),"")</f>
        <v/>
      </c>
      <c r="O130" s="43" t="str" cm="1">
        <f t="array" ref="O130">IFERROR(INDEX(data[[shelter_type_other]:[shelter_type_other]], MATCH(0,IF(data[[district_name]:[district_name]]=$A$130, COUNTIF($B$130:N130, data[[shelter_type_other]:[shelter_type_other]]), ""), 0)),"")</f>
        <v/>
      </c>
      <c r="P130" s="43" t="str" cm="1">
        <f t="array" ref="P130">IFERROR(INDEX(data[[shelter_type_other]:[shelter_type_other]], MATCH(0,IF(data[[district_name]:[district_name]]=$A$130, COUNTIF($B$130:O130, data[[shelter_type_other]:[shelter_type_other]]), ""), 0)),"")</f>
        <v/>
      </c>
      <c r="Q130" s="43" t="str" cm="1">
        <f t="array" ref="Q130">IFERROR(INDEX(data[[shelter_type_other]:[shelter_type_other]], MATCH(0,IF(data[[district_name]:[district_name]]=$A$130, COUNTIF($B$130:P130, data[[shelter_type_other]:[shelter_type_other]]), ""), 0)),"")</f>
        <v/>
      </c>
    </row>
    <row r="131" spans="1:17" s="39" customFormat="1" x14ac:dyDescent="0.3">
      <c r="A131" s="41" t="s">
        <v>276</v>
      </c>
      <c r="B131" s="42" t="s">
        <v>403</v>
      </c>
      <c r="C131" s="43" cm="1">
        <f t="array" ref="C131">IFERROR(INDEX(data[[shelter_type_other]:[shelter_type_other]], MATCH(0,IF(data[[district_name]:[district_name]]=$A$131, COUNTIF($B$131:B131, data[[shelter_type_other]:[shelter_type_other]]), ""), 0)),"")</f>
        <v>0</v>
      </c>
      <c r="D131" s="43" t="str" cm="1">
        <f t="array" ref="D131">IFERROR(INDEX(data[[shelter_type_other]:[shelter_type_other]], MATCH(0,IF(data[[district_name]:[district_name]]=$A$131, COUNTIF($B$131:C131, data[[shelter_type_other]:[shelter_type_other]]), ""), 0)),"")</f>
        <v/>
      </c>
      <c r="E131" s="43" t="str" cm="1">
        <f t="array" ref="E131">IFERROR(INDEX(data[[shelter_type_other]:[shelter_type_other]], MATCH(0,IF(data[[district_name]:[district_name]]=$A$131, COUNTIF($B$131:D131, data[[shelter_type_other]:[shelter_type_other]]), ""), 0)),"")</f>
        <v/>
      </c>
      <c r="F131" s="43" t="str" cm="1">
        <f t="array" ref="F131">IFERROR(INDEX(data[[shelter_type_other]:[shelter_type_other]], MATCH(0,IF(data[[district_name]:[district_name]]=$A$131, COUNTIF($B$131:E131, data[[shelter_type_other]:[shelter_type_other]]), ""), 0)),"")</f>
        <v/>
      </c>
      <c r="G131" s="43" t="str" cm="1">
        <f t="array" ref="G131">IFERROR(INDEX(data[[shelter_type_other]:[shelter_type_other]], MATCH(0,IF(data[[district_name]:[district_name]]=$A$131, COUNTIF($B$131:F131, data[[shelter_type_other]:[shelter_type_other]]), ""), 0)),"")</f>
        <v/>
      </c>
      <c r="H131" s="43" t="str" cm="1">
        <f t="array" ref="H131">IFERROR(INDEX(data[[shelter_type_other]:[shelter_type_other]], MATCH(0,IF(data[[district_name]:[district_name]]=$A$131, COUNTIF($B$131:G131, data[[shelter_type_other]:[shelter_type_other]]), ""), 0)),"")</f>
        <v/>
      </c>
      <c r="I131" s="43" t="str" cm="1">
        <f t="array" ref="I131">IFERROR(INDEX(data[[shelter_type_other]:[shelter_type_other]], MATCH(0,IF(data[[district_name]:[district_name]]=$A$131, COUNTIF($B$131:H131, data[[shelter_type_other]:[shelter_type_other]]), ""), 0)),"")</f>
        <v/>
      </c>
      <c r="J131" s="43" t="str" cm="1">
        <f t="array" ref="J131">IFERROR(INDEX(data[[shelter_type_other]:[shelter_type_other]], MATCH(0,IF(data[[district_name]:[district_name]]=$A$131, COUNTIF($B$131:I131, data[[shelter_type_other]:[shelter_type_other]]), ""), 0)),"")</f>
        <v/>
      </c>
      <c r="K131" s="43" t="str" cm="1">
        <f t="array" ref="K131">IFERROR(INDEX(data[[shelter_type_other]:[shelter_type_other]], MATCH(0,IF(data[[district_name]:[district_name]]=$A$131, COUNTIF($B$131:J131, data[[shelter_type_other]:[shelter_type_other]]), ""), 0)),"")</f>
        <v/>
      </c>
      <c r="L131" s="43" t="str" cm="1">
        <f t="array" ref="L131">IFERROR(INDEX(data[[shelter_type_other]:[shelter_type_other]], MATCH(0,IF(data[[district_name]:[district_name]]=$A$131, COUNTIF($B$131:K131, data[[shelter_type_other]:[shelter_type_other]]), ""), 0)),"")</f>
        <v/>
      </c>
      <c r="M131" s="43" t="str" cm="1">
        <f t="array" ref="M131">IFERROR(INDEX(data[[shelter_type_other]:[shelter_type_other]], MATCH(0,IF(data[[district_name]:[district_name]]=$A$131, COUNTIF($B$131:L131, data[[shelter_type_other]:[shelter_type_other]]), ""), 0)),"")</f>
        <v/>
      </c>
      <c r="N131" s="43" t="str" cm="1">
        <f t="array" ref="N131">IFERROR(INDEX(data[[shelter_type_other]:[shelter_type_other]], MATCH(0,IF(data[[district_name]:[district_name]]=$A$131, COUNTIF($B$131:M131, data[[shelter_type_other]:[shelter_type_other]]), ""), 0)),"")</f>
        <v/>
      </c>
      <c r="O131" s="43" t="str" cm="1">
        <f t="array" ref="O131">IFERROR(INDEX(data[[shelter_type_other]:[shelter_type_other]], MATCH(0,IF(data[[district_name]:[district_name]]=$A$131, COUNTIF($B$131:N131, data[[shelter_type_other]:[shelter_type_other]]), ""), 0)),"")</f>
        <v/>
      </c>
      <c r="P131" s="43" t="str" cm="1">
        <f t="array" ref="P131">IFERROR(INDEX(data[[shelter_type_other]:[shelter_type_other]], MATCH(0,IF(data[[district_name]:[district_name]]=$A$131, COUNTIF($B$131:O131, data[[shelter_type_other]:[shelter_type_other]]), ""), 0)),"")</f>
        <v/>
      </c>
      <c r="Q131" s="43" t="str" cm="1">
        <f t="array" ref="Q131">IFERROR(INDEX(data[[shelter_type_other]:[shelter_type_other]], MATCH(0,IF(data[[district_name]:[district_name]]=$A$131, COUNTIF($B$131:P131, data[[shelter_type_other]:[shelter_type_other]]), ""), 0)),"")</f>
        <v/>
      </c>
    </row>
    <row r="132" spans="1:17" s="39" customFormat="1" x14ac:dyDescent="0.3">
      <c r="A132" s="41" t="s">
        <v>274</v>
      </c>
      <c r="B132" s="42" t="s">
        <v>395</v>
      </c>
      <c r="C132" s="43" cm="1">
        <f t="array" ref="C132">IFERROR(INDEX(data[[shelter_type_other]:[shelter_type_other]], MATCH(0,IF(data[[district_name]:[district_name]]=$A$132, COUNTIF($B$132:B132, data[[shelter_type_other]:[shelter_type_other]]), ""), 0)),"")</f>
        <v>0</v>
      </c>
      <c r="D132" s="43" t="str" cm="1">
        <f t="array" ref="D132">IFERROR(INDEX(data[[shelter_type_other]:[shelter_type_other]], MATCH(0,IF(data[[district_name]:[district_name]]=$A$132, COUNTIF($B$132:C132, data[[shelter_type_other]:[shelter_type_other]]), ""), 0)),"")</f>
        <v/>
      </c>
      <c r="E132" s="43" t="str" cm="1">
        <f t="array" ref="E132">IFERROR(INDEX(data[[shelter_type_other]:[shelter_type_other]], MATCH(0,IF(data[[district_name]:[district_name]]=$A$132, COUNTIF($B$132:D132, data[[shelter_type_other]:[shelter_type_other]]), ""), 0)),"")</f>
        <v/>
      </c>
      <c r="F132" s="43" t="str" cm="1">
        <f t="array" ref="F132">IFERROR(INDEX(data[[shelter_type_other]:[shelter_type_other]], MATCH(0,IF(data[[district_name]:[district_name]]=$A$132, COUNTIF($B$132:E132, data[[shelter_type_other]:[shelter_type_other]]), ""), 0)),"")</f>
        <v/>
      </c>
      <c r="G132" s="43" t="str" cm="1">
        <f t="array" ref="G132">IFERROR(INDEX(data[[shelter_type_other]:[shelter_type_other]], MATCH(0,IF(data[[district_name]:[district_name]]=$A$132, COUNTIF($B$132:F132, data[[shelter_type_other]:[shelter_type_other]]), ""), 0)),"")</f>
        <v/>
      </c>
      <c r="H132" s="43" t="str" cm="1">
        <f t="array" ref="H132">IFERROR(INDEX(data[[shelter_type_other]:[shelter_type_other]], MATCH(0,IF(data[[district_name]:[district_name]]=$A$132, COUNTIF($B$132:G132, data[[shelter_type_other]:[shelter_type_other]]), ""), 0)),"")</f>
        <v/>
      </c>
      <c r="I132" s="43" t="str" cm="1">
        <f t="array" ref="I132">IFERROR(INDEX(data[[shelter_type_other]:[shelter_type_other]], MATCH(0,IF(data[[district_name]:[district_name]]=$A$132, COUNTIF($B$132:H132, data[[shelter_type_other]:[shelter_type_other]]), ""), 0)),"")</f>
        <v/>
      </c>
      <c r="J132" s="43" t="str" cm="1">
        <f t="array" ref="J132">IFERROR(INDEX(data[[shelter_type_other]:[shelter_type_other]], MATCH(0,IF(data[[district_name]:[district_name]]=$A$132, COUNTIF($B$132:I132, data[[shelter_type_other]:[shelter_type_other]]), ""), 0)),"")</f>
        <v/>
      </c>
      <c r="K132" s="43" t="str" cm="1">
        <f t="array" ref="K132">IFERROR(INDEX(data[[shelter_type_other]:[shelter_type_other]], MATCH(0,IF(data[[district_name]:[district_name]]=$A$132, COUNTIF($B$132:J132, data[[shelter_type_other]:[shelter_type_other]]), ""), 0)),"")</f>
        <v/>
      </c>
      <c r="L132" s="43" t="str" cm="1">
        <f t="array" ref="L132">IFERROR(INDEX(data[[shelter_type_other]:[shelter_type_other]], MATCH(0,IF(data[[district_name]:[district_name]]=$A$132, COUNTIF($B$132:K132, data[[shelter_type_other]:[shelter_type_other]]), ""), 0)),"")</f>
        <v/>
      </c>
      <c r="M132" s="43" t="str" cm="1">
        <f t="array" ref="M132">IFERROR(INDEX(data[[shelter_type_other]:[shelter_type_other]], MATCH(0,IF(data[[district_name]:[district_name]]=$A$132, COUNTIF($B$132:L132, data[[shelter_type_other]:[shelter_type_other]]), ""), 0)),"")</f>
        <v/>
      </c>
      <c r="N132" s="43" t="str" cm="1">
        <f t="array" ref="N132">IFERROR(INDEX(data[[shelter_type_other]:[shelter_type_other]], MATCH(0,IF(data[[district_name]:[district_name]]=$A$132, COUNTIF($B$132:M132, data[[shelter_type_other]:[shelter_type_other]]), ""), 0)),"")</f>
        <v/>
      </c>
      <c r="O132" s="43" t="str" cm="1">
        <f t="array" ref="O132">IFERROR(INDEX(data[[shelter_type_other]:[shelter_type_other]], MATCH(0,IF(data[[district_name]:[district_name]]=$A$132, COUNTIF($B$132:N132, data[[shelter_type_other]:[shelter_type_other]]), ""), 0)),"")</f>
        <v/>
      </c>
      <c r="P132" s="43" t="str" cm="1">
        <f t="array" ref="P132">IFERROR(INDEX(data[[shelter_type_other]:[shelter_type_other]], MATCH(0,IF(data[[district_name]:[district_name]]=$A$132, COUNTIF($B$132:O132, data[[shelter_type_other]:[shelter_type_other]]), ""), 0)),"")</f>
        <v/>
      </c>
      <c r="Q132" s="43" t="str" cm="1">
        <f t="array" ref="Q132">IFERROR(INDEX(data[[shelter_type_other]:[shelter_type_other]], MATCH(0,IF(data[[district_name]:[district_name]]=$A$132, COUNTIF($B$132:P132, data[[shelter_type_other]:[shelter_type_other]]), ""), 0)),"")</f>
        <v/>
      </c>
    </row>
    <row r="133" spans="1:17" s="39" customFormat="1" x14ac:dyDescent="0.3">
      <c r="A133" s="41" t="s">
        <v>386</v>
      </c>
      <c r="B133" s="42" t="s">
        <v>265</v>
      </c>
      <c r="C133" s="43" cm="1">
        <f t="array" ref="C133">IFERROR(INDEX(data[[shelter_type_other]:[shelter_type_other]], MATCH(0,IF(data[[district_name]:[district_name]]=$A$133, COUNTIF($B$133:B133, data[[shelter_type_other]:[shelter_type_other]]), ""), 0)),"")</f>
        <v>0</v>
      </c>
      <c r="D133" s="43" t="str" cm="1">
        <f t="array" ref="D133">IFERROR(INDEX(data[[shelter_type_other]:[shelter_type_other]], MATCH(0,IF(data[[district_name]:[district_name]]=$A$133, COUNTIF($B$133:C133, data[[shelter_type_other]:[shelter_type_other]]), ""), 0)),"")</f>
        <v/>
      </c>
      <c r="E133" s="43" t="str" cm="1">
        <f t="array" ref="E133">IFERROR(INDEX(data[[shelter_type_other]:[shelter_type_other]], MATCH(0,IF(data[[district_name]:[district_name]]=$A$133, COUNTIF($B$133:D133, data[[shelter_type_other]:[shelter_type_other]]), ""), 0)),"")</f>
        <v/>
      </c>
      <c r="F133" s="43" t="str" cm="1">
        <f t="array" ref="F133">IFERROR(INDEX(data[[shelter_type_other]:[shelter_type_other]], MATCH(0,IF(data[[district_name]:[district_name]]=$A$133, COUNTIF($B$133:E133, data[[shelter_type_other]:[shelter_type_other]]), ""), 0)),"")</f>
        <v/>
      </c>
      <c r="G133" s="43" t="str" cm="1">
        <f t="array" ref="G133">IFERROR(INDEX(data[[shelter_type_other]:[shelter_type_other]], MATCH(0,IF(data[[district_name]:[district_name]]=$A$133, COUNTIF($B$133:F133, data[[shelter_type_other]:[shelter_type_other]]), ""), 0)),"")</f>
        <v/>
      </c>
      <c r="H133" s="43" t="str" cm="1">
        <f t="array" ref="H133">IFERROR(INDEX(data[[shelter_type_other]:[shelter_type_other]], MATCH(0,IF(data[[district_name]:[district_name]]=$A$133, COUNTIF($B$133:G133, data[[shelter_type_other]:[shelter_type_other]]), ""), 0)),"")</f>
        <v/>
      </c>
      <c r="I133" s="43" t="str" cm="1">
        <f t="array" ref="I133">IFERROR(INDEX(data[[shelter_type_other]:[shelter_type_other]], MATCH(0,IF(data[[district_name]:[district_name]]=$A$133, COUNTIF($B$133:H133, data[[shelter_type_other]:[shelter_type_other]]), ""), 0)),"")</f>
        <v/>
      </c>
      <c r="J133" s="43" t="str" cm="1">
        <f t="array" ref="J133">IFERROR(INDEX(data[[shelter_type_other]:[shelter_type_other]], MATCH(0,IF(data[[district_name]:[district_name]]=$A$133, COUNTIF($B$133:I133, data[[shelter_type_other]:[shelter_type_other]]), ""), 0)),"")</f>
        <v/>
      </c>
      <c r="K133" s="43" t="str" cm="1">
        <f t="array" ref="K133">IFERROR(INDEX(data[[shelter_type_other]:[shelter_type_other]], MATCH(0,IF(data[[district_name]:[district_name]]=$A$133, COUNTIF($B$133:J133, data[[shelter_type_other]:[shelter_type_other]]), ""), 0)),"")</f>
        <v/>
      </c>
      <c r="L133" s="43" t="str" cm="1">
        <f t="array" ref="L133">IFERROR(INDEX(data[[shelter_type_other]:[shelter_type_other]], MATCH(0,IF(data[[district_name]:[district_name]]=$A$133, COUNTIF($B$133:K133, data[[shelter_type_other]:[shelter_type_other]]), ""), 0)),"")</f>
        <v/>
      </c>
      <c r="M133" s="43" t="str" cm="1">
        <f t="array" ref="M133">IFERROR(INDEX(data[[shelter_type_other]:[shelter_type_other]], MATCH(0,IF(data[[district_name]:[district_name]]=$A$133, COUNTIF($B$133:L133, data[[shelter_type_other]:[shelter_type_other]]), ""), 0)),"")</f>
        <v/>
      </c>
      <c r="N133" s="43" t="str" cm="1">
        <f t="array" ref="N133">IFERROR(INDEX(data[[shelter_type_other]:[shelter_type_other]], MATCH(0,IF(data[[district_name]:[district_name]]=$A$133, COUNTIF($B$133:M133, data[[shelter_type_other]:[shelter_type_other]]), ""), 0)),"")</f>
        <v/>
      </c>
      <c r="O133" s="43" t="str" cm="1">
        <f t="array" ref="O133">IFERROR(INDEX(data[[shelter_type_other]:[shelter_type_other]], MATCH(0,IF(data[[district_name]:[district_name]]=$A$133, COUNTIF($B$133:N133, data[[shelter_type_other]:[shelter_type_other]]), ""), 0)),"")</f>
        <v/>
      </c>
      <c r="P133" s="43" t="str" cm="1">
        <f t="array" ref="P133">IFERROR(INDEX(data[[shelter_type_other]:[shelter_type_other]], MATCH(0,IF(data[[district_name]:[district_name]]=$A$133, COUNTIF($B$133:O133, data[[shelter_type_other]:[shelter_type_other]]), ""), 0)),"")</f>
        <v/>
      </c>
      <c r="Q133" s="43" t="str" cm="1">
        <f t="array" ref="Q133">IFERROR(INDEX(data[[shelter_type_other]:[shelter_type_other]], MATCH(0,IF(data[[district_name]:[district_name]]=$A$133, COUNTIF($B$133:P133, data[[shelter_type_other]:[shelter_type_other]]), ""), 0)),"")</f>
        <v/>
      </c>
    </row>
    <row r="134" spans="1:17" s="39" customFormat="1" x14ac:dyDescent="0.3">
      <c r="A134" s="41" t="s">
        <v>270</v>
      </c>
      <c r="B134" s="42" t="s">
        <v>404</v>
      </c>
      <c r="C134" s="43" cm="1">
        <f t="array" ref="C134">IFERROR(INDEX(data[[shelter_type_other]:[shelter_type_other]], MATCH(0,IF(data[[district_name]:[district_name]]=$A$134, COUNTIF($B$134:B134, data[[shelter_type_other]:[shelter_type_other]]), ""), 0)),"")</f>
        <v>0</v>
      </c>
      <c r="D134" s="43" t="str" cm="1">
        <f t="array" ref="D134">IFERROR(INDEX(data[[shelter_type_other]:[shelter_type_other]], MATCH(0,IF(data[[district_name]:[district_name]]=$A$134, COUNTIF($B$134:C134, data[[shelter_type_other]:[shelter_type_other]]), ""), 0)),"")</f>
        <v/>
      </c>
      <c r="E134" s="43" t="str" cm="1">
        <f t="array" ref="E134">IFERROR(INDEX(data[[shelter_type_other]:[shelter_type_other]], MATCH(0,IF(data[[district_name]:[district_name]]=$A$134, COUNTIF($B$134:D134, data[[shelter_type_other]:[shelter_type_other]]), ""), 0)),"")</f>
        <v/>
      </c>
      <c r="F134" s="43" t="str" cm="1">
        <f t="array" ref="F134">IFERROR(INDEX(data[[shelter_type_other]:[shelter_type_other]], MATCH(0,IF(data[[district_name]:[district_name]]=$A$134, COUNTIF($B$134:E134, data[[shelter_type_other]:[shelter_type_other]]), ""), 0)),"")</f>
        <v/>
      </c>
      <c r="G134" s="43" t="str" cm="1">
        <f t="array" ref="G134">IFERROR(INDEX(data[[shelter_type_other]:[shelter_type_other]], MATCH(0,IF(data[[district_name]:[district_name]]=$A$134, COUNTIF($B$134:F134, data[[shelter_type_other]:[shelter_type_other]]), ""), 0)),"")</f>
        <v/>
      </c>
      <c r="H134" s="43" t="str" cm="1">
        <f t="array" ref="H134">IFERROR(INDEX(data[[shelter_type_other]:[shelter_type_other]], MATCH(0,IF(data[[district_name]:[district_name]]=$A$134, COUNTIF($B$134:G134, data[[shelter_type_other]:[shelter_type_other]]), ""), 0)),"")</f>
        <v/>
      </c>
      <c r="I134" s="43" t="str" cm="1">
        <f t="array" ref="I134">IFERROR(INDEX(data[[shelter_type_other]:[shelter_type_other]], MATCH(0,IF(data[[district_name]:[district_name]]=$A$134, COUNTIF($B$134:H134, data[[shelter_type_other]:[shelter_type_other]]), ""), 0)),"")</f>
        <v/>
      </c>
      <c r="J134" s="43" t="str" cm="1">
        <f t="array" ref="J134">IFERROR(INDEX(data[[shelter_type_other]:[shelter_type_other]], MATCH(0,IF(data[[district_name]:[district_name]]=$A$134, COUNTIF($B$134:I134, data[[shelter_type_other]:[shelter_type_other]]), ""), 0)),"")</f>
        <v/>
      </c>
      <c r="K134" s="43" t="str" cm="1">
        <f t="array" ref="K134">IFERROR(INDEX(data[[shelter_type_other]:[shelter_type_other]], MATCH(0,IF(data[[district_name]:[district_name]]=$A$134, COUNTIF($B$134:J134, data[[shelter_type_other]:[shelter_type_other]]), ""), 0)),"")</f>
        <v/>
      </c>
      <c r="L134" s="43" t="str" cm="1">
        <f t="array" ref="L134">IFERROR(INDEX(data[[shelter_type_other]:[shelter_type_other]], MATCH(0,IF(data[[district_name]:[district_name]]=$A$134, COUNTIF($B$134:K134, data[[shelter_type_other]:[shelter_type_other]]), ""), 0)),"")</f>
        <v/>
      </c>
      <c r="M134" s="43" t="str" cm="1">
        <f t="array" ref="M134">IFERROR(INDEX(data[[shelter_type_other]:[shelter_type_other]], MATCH(0,IF(data[[district_name]:[district_name]]=$A$134, COUNTIF($B$134:L134, data[[shelter_type_other]:[shelter_type_other]]), ""), 0)),"")</f>
        <v/>
      </c>
      <c r="N134" s="43" t="str" cm="1">
        <f t="array" ref="N134">IFERROR(INDEX(data[[shelter_type_other]:[shelter_type_other]], MATCH(0,IF(data[[district_name]:[district_name]]=$A$134, COUNTIF($B$134:M134, data[[shelter_type_other]:[shelter_type_other]]), ""), 0)),"")</f>
        <v/>
      </c>
      <c r="O134" s="43" t="str" cm="1">
        <f t="array" ref="O134">IFERROR(INDEX(data[[shelter_type_other]:[shelter_type_other]], MATCH(0,IF(data[[district_name]:[district_name]]=$A$134, COUNTIF($B$134:N134, data[[shelter_type_other]:[shelter_type_other]]), ""), 0)),"")</f>
        <v/>
      </c>
      <c r="P134" s="43" t="str" cm="1">
        <f t="array" ref="P134">IFERROR(INDEX(data[[shelter_type_other]:[shelter_type_other]], MATCH(0,IF(data[[district_name]:[district_name]]=$A$134, COUNTIF($B$134:O134, data[[shelter_type_other]:[shelter_type_other]]), ""), 0)),"")</f>
        <v/>
      </c>
      <c r="Q134" s="43" t="str" cm="1">
        <f t="array" ref="Q134">IFERROR(INDEX(data[[shelter_type_other]:[shelter_type_other]], MATCH(0,IF(data[[district_name]:[district_name]]=$A$134, COUNTIF($B$134:P134, data[[shelter_type_other]:[shelter_type_other]]), ""), 0)),"")</f>
        <v/>
      </c>
    </row>
    <row r="135" spans="1:17" s="39" customFormat="1" x14ac:dyDescent="0.3">
      <c r="A135" s="41" t="s">
        <v>272</v>
      </c>
      <c r="B135" s="42" t="s">
        <v>405</v>
      </c>
      <c r="C135" s="43" cm="1">
        <f t="array" ref="C135">IFERROR(INDEX(data[[shelter_type_other]:[shelter_type_other]], MATCH(0,IF(data[[district_name]:[district_name]]=$A$135, COUNTIF($B$135:B135, data[[shelter_type_other]:[shelter_type_other]]), ""), 0)),"")</f>
        <v>0</v>
      </c>
      <c r="D135" s="43" t="str" cm="1">
        <f t="array" ref="D135">IFERROR(INDEX(data[[shelter_type_other]:[shelter_type_other]], MATCH(0,IF(data[[district_name]:[district_name]]=$A$135, COUNTIF($B$135:C135, data[[shelter_type_other]:[shelter_type_other]]), ""), 0)),"")</f>
        <v/>
      </c>
      <c r="E135" s="43" t="str" cm="1">
        <f t="array" ref="E135">IFERROR(INDEX(data[[shelter_type_other]:[shelter_type_other]], MATCH(0,IF(data[[district_name]:[district_name]]=$A$135, COUNTIF($B$135:D135, data[[shelter_type_other]:[shelter_type_other]]), ""), 0)),"")</f>
        <v/>
      </c>
      <c r="F135" s="43" t="str" cm="1">
        <f t="array" ref="F135">IFERROR(INDEX(data[[shelter_type_other]:[shelter_type_other]], MATCH(0,IF(data[[district_name]:[district_name]]=$A$135, COUNTIF($B$135:E135, data[[shelter_type_other]:[shelter_type_other]]), ""), 0)),"")</f>
        <v/>
      </c>
      <c r="G135" s="43" t="str" cm="1">
        <f t="array" ref="G135">IFERROR(INDEX(data[[shelter_type_other]:[shelter_type_other]], MATCH(0,IF(data[[district_name]:[district_name]]=$A$135, COUNTIF($B$135:F135, data[[shelter_type_other]:[shelter_type_other]]), ""), 0)),"")</f>
        <v/>
      </c>
      <c r="H135" s="43" t="str" cm="1">
        <f t="array" ref="H135">IFERROR(INDEX(data[[shelter_type_other]:[shelter_type_other]], MATCH(0,IF(data[[district_name]:[district_name]]=$A$135, COUNTIF($B$135:G135, data[[shelter_type_other]:[shelter_type_other]]), ""), 0)),"")</f>
        <v/>
      </c>
      <c r="I135" s="43" t="str" cm="1">
        <f t="array" ref="I135">IFERROR(INDEX(data[[shelter_type_other]:[shelter_type_other]], MATCH(0,IF(data[[district_name]:[district_name]]=$A$135, COUNTIF($B$135:H135, data[[shelter_type_other]:[shelter_type_other]]), ""), 0)),"")</f>
        <v/>
      </c>
      <c r="J135" s="43" t="str" cm="1">
        <f t="array" ref="J135">IFERROR(INDEX(data[[shelter_type_other]:[shelter_type_other]], MATCH(0,IF(data[[district_name]:[district_name]]=$A$135, COUNTIF($B$135:I135, data[[shelter_type_other]:[shelter_type_other]]), ""), 0)),"")</f>
        <v/>
      </c>
      <c r="K135" s="43" t="str" cm="1">
        <f t="array" ref="K135">IFERROR(INDEX(data[[shelter_type_other]:[shelter_type_other]], MATCH(0,IF(data[[district_name]:[district_name]]=$A$135, COUNTIF($B$135:J135, data[[shelter_type_other]:[shelter_type_other]]), ""), 0)),"")</f>
        <v/>
      </c>
      <c r="L135" s="43" t="str" cm="1">
        <f t="array" ref="L135">IFERROR(INDEX(data[[shelter_type_other]:[shelter_type_other]], MATCH(0,IF(data[[district_name]:[district_name]]=$A$135, COUNTIF($B$135:K135, data[[shelter_type_other]:[shelter_type_other]]), ""), 0)),"")</f>
        <v/>
      </c>
      <c r="M135" s="43" t="str" cm="1">
        <f t="array" ref="M135">IFERROR(INDEX(data[[shelter_type_other]:[shelter_type_other]], MATCH(0,IF(data[[district_name]:[district_name]]=$A$135, COUNTIF($B$135:L135, data[[shelter_type_other]:[shelter_type_other]]), ""), 0)),"")</f>
        <v/>
      </c>
      <c r="N135" s="43" t="str" cm="1">
        <f t="array" ref="N135">IFERROR(INDEX(data[[shelter_type_other]:[shelter_type_other]], MATCH(0,IF(data[[district_name]:[district_name]]=$A$135, COUNTIF($B$135:M135, data[[shelter_type_other]:[shelter_type_other]]), ""), 0)),"")</f>
        <v/>
      </c>
      <c r="O135" s="43" t="str" cm="1">
        <f t="array" ref="O135">IFERROR(INDEX(data[[shelter_type_other]:[shelter_type_other]], MATCH(0,IF(data[[district_name]:[district_name]]=$A$135, COUNTIF($B$135:N135, data[[shelter_type_other]:[shelter_type_other]]), ""), 0)),"")</f>
        <v/>
      </c>
      <c r="P135" s="43" t="str" cm="1">
        <f t="array" ref="P135">IFERROR(INDEX(data[[shelter_type_other]:[shelter_type_other]], MATCH(0,IF(data[[district_name]:[district_name]]=$A$135, COUNTIF($B$135:O135, data[[shelter_type_other]:[shelter_type_other]]), ""), 0)),"")</f>
        <v/>
      </c>
      <c r="Q135" s="43" t="str" cm="1">
        <f t="array" ref="Q135">IFERROR(INDEX(data[[shelter_type_other]:[shelter_type_other]], MATCH(0,IF(data[[district_name]:[district_name]]=$A$135, COUNTIF($B$135:P135, data[[shelter_type_other]:[shelter_type_other]]), ""), 0)),"")</f>
        <v/>
      </c>
    </row>
    <row r="136" spans="1:17" s="39" customFormat="1" x14ac:dyDescent="0.3">
      <c r="A136" s="41" t="s">
        <v>271</v>
      </c>
      <c r="B136" s="42" t="s">
        <v>392</v>
      </c>
      <c r="C136" s="43" cm="1">
        <f t="array" ref="C136">IFERROR(INDEX(data[[shelter_type_other]:[shelter_type_other]], MATCH(0,IF(data[[district_name]:[district_name]]=$A$136, COUNTIF($B$136:B136, data[[shelter_type_other]:[shelter_type_other]]), ""), 0)),"")</f>
        <v>0</v>
      </c>
      <c r="D136" s="43" t="str" cm="1">
        <f t="array" ref="D136">IFERROR(INDEX(data[[shelter_type_other]:[shelter_type_other]], MATCH(0,IF(data[[district_name]:[district_name]]=$A$136, COUNTIF($B$136:C136, data[[shelter_type_other]:[shelter_type_other]]), ""), 0)),"")</f>
        <v/>
      </c>
      <c r="E136" s="43" t="str" cm="1">
        <f t="array" ref="E136">IFERROR(INDEX(data[[shelter_type_other]:[shelter_type_other]], MATCH(0,IF(data[[district_name]:[district_name]]=$A$136, COUNTIF($B$136:D136, data[[shelter_type_other]:[shelter_type_other]]), ""), 0)),"")</f>
        <v/>
      </c>
      <c r="F136" s="43" t="str" cm="1">
        <f t="array" ref="F136">IFERROR(INDEX(data[[shelter_type_other]:[shelter_type_other]], MATCH(0,IF(data[[district_name]:[district_name]]=$A$136, COUNTIF($B$136:E136, data[[shelter_type_other]:[shelter_type_other]]), ""), 0)),"")</f>
        <v/>
      </c>
      <c r="G136" s="43" t="str" cm="1">
        <f t="array" ref="G136">IFERROR(INDEX(data[[shelter_type_other]:[shelter_type_other]], MATCH(0,IF(data[[district_name]:[district_name]]=$A$136, COUNTIF($B$136:F136, data[[shelter_type_other]:[shelter_type_other]]), ""), 0)),"")</f>
        <v/>
      </c>
      <c r="H136" s="43" t="str" cm="1">
        <f t="array" ref="H136">IFERROR(INDEX(data[[shelter_type_other]:[shelter_type_other]], MATCH(0,IF(data[[district_name]:[district_name]]=$A$136, COUNTIF($B$136:G136, data[[shelter_type_other]:[shelter_type_other]]), ""), 0)),"")</f>
        <v/>
      </c>
      <c r="I136" s="43" t="str" cm="1">
        <f t="array" ref="I136">IFERROR(INDEX(data[[shelter_type_other]:[shelter_type_other]], MATCH(0,IF(data[[district_name]:[district_name]]=$A$136, COUNTIF($B$136:H136, data[[shelter_type_other]:[shelter_type_other]]), ""), 0)),"")</f>
        <v/>
      </c>
      <c r="J136" s="43" t="str" cm="1">
        <f t="array" ref="J136">IFERROR(INDEX(data[[shelter_type_other]:[shelter_type_other]], MATCH(0,IF(data[[district_name]:[district_name]]=$A$136, COUNTIF($B$136:I136, data[[shelter_type_other]:[shelter_type_other]]), ""), 0)),"")</f>
        <v/>
      </c>
      <c r="K136" s="43" t="str" cm="1">
        <f t="array" ref="K136">IFERROR(INDEX(data[[shelter_type_other]:[shelter_type_other]], MATCH(0,IF(data[[district_name]:[district_name]]=$A$136, COUNTIF($B$136:J136, data[[shelter_type_other]:[shelter_type_other]]), ""), 0)),"")</f>
        <v/>
      </c>
      <c r="L136" s="43" t="str" cm="1">
        <f t="array" ref="L136">IFERROR(INDEX(data[[shelter_type_other]:[shelter_type_other]], MATCH(0,IF(data[[district_name]:[district_name]]=$A$136, COUNTIF($B$136:K136, data[[shelter_type_other]:[shelter_type_other]]), ""), 0)),"")</f>
        <v/>
      </c>
      <c r="M136" s="43" t="str" cm="1">
        <f t="array" ref="M136">IFERROR(INDEX(data[[shelter_type_other]:[shelter_type_other]], MATCH(0,IF(data[[district_name]:[district_name]]=$A$136, COUNTIF($B$136:L136, data[[shelter_type_other]:[shelter_type_other]]), ""), 0)),"")</f>
        <v/>
      </c>
      <c r="N136" s="43" t="str" cm="1">
        <f t="array" ref="N136">IFERROR(INDEX(data[[shelter_type_other]:[shelter_type_other]], MATCH(0,IF(data[[district_name]:[district_name]]=$A$136, COUNTIF($B$136:M136, data[[shelter_type_other]:[shelter_type_other]]), ""), 0)),"")</f>
        <v/>
      </c>
      <c r="O136" s="43" t="str" cm="1">
        <f t="array" ref="O136">IFERROR(INDEX(data[[shelter_type_other]:[shelter_type_other]], MATCH(0,IF(data[[district_name]:[district_name]]=$A$136, COUNTIF($B$136:N136, data[[shelter_type_other]:[shelter_type_other]]), ""), 0)),"")</f>
        <v/>
      </c>
      <c r="P136" s="43" t="str" cm="1">
        <f t="array" ref="P136">IFERROR(INDEX(data[[shelter_type_other]:[shelter_type_other]], MATCH(0,IF(data[[district_name]:[district_name]]=$A$136, COUNTIF($B$136:O136, data[[shelter_type_other]:[shelter_type_other]]), ""), 0)),"")</f>
        <v/>
      </c>
      <c r="Q136" s="43" t="str" cm="1">
        <f t="array" ref="Q136">IFERROR(INDEX(data[[shelter_type_other]:[shelter_type_other]], MATCH(0,IF(data[[district_name]:[district_name]]=$A$136, COUNTIF($B$136:P136, data[[shelter_type_other]:[shelter_type_other]]), ""), 0)),"")</f>
        <v/>
      </c>
    </row>
    <row r="137" spans="1:17" s="39" customFormat="1" x14ac:dyDescent="0.3">
      <c r="A137" s="41" t="s">
        <v>388</v>
      </c>
      <c r="B137" s="42" t="s">
        <v>267</v>
      </c>
      <c r="C137" s="43" cm="1">
        <f t="array" ref="C137">IFERROR(INDEX(data[[shelter_type_other]:[shelter_type_other]], MATCH(0,IF(data[[district_name]:[district_name]]=$A$137, COUNTIF($B$137:B137, data[[shelter_type_other]:[shelter_type_other]]), ""), 0)),"")</f>
        <v>0</v>
      </c>
      <c r="D137" s="43" t="str" cm="1">
        <f t="array" ref="D137">IFERROR(INDEX(data[[shelter_type_other]:[shelter_type_other]], MATCH(0,IF(data[[district_name]:[district_name]]=$A$137, COUNTIF($B$137:C137, data[[shelter_type_other]:[shelter_type_other]]), ""), 0)),"")</f>
        <v>Unfinished houses</v>
      </c>
      <c r="E137" s="43" t="str" cm="1">
        <f t="array" ref="E137">IFERROR(INDEX(data[[shelter_type_other]:[shelter_type_other]], MATCH(0,IF(data[[district_name]:[district_name]]=$A$137, COUNTIF($B$137:D137, data[[shelter_type_other]:[shelter_type_other]]), ""), 0)),"")</f>
        <v/>
      </c>
      <c r="F137" s="43" t="str" cm="1">
        <f t="array" ref="F137">IFERROR(INDEX(data[[shelter_type_other]:[shelter_type_other]], MATCH(0,IF(data[[district_name]:[district_name]]=$A$137, COUNTIF($B$137:E137, data[[shelter_type_other]:[shelter_type_other]]), ""), 0)),"")</f>
        <v/>
      </c>
      <c r="G137" s="43" t="str" cm="1">
        <f t="array" ref="G137">IFERROR(INDEX(data[[shelter_type_other]:[shelter_type_other]], MATCH(0,IF(data[[district_name]:[district_name]]=$A$137, COUNTIF($B$137:F137, data[[shelter_type_other]:[shelter_type_other]]), ""), 0)),"")</f>
        <v/>
      </c>
      <c r="H137" s="43" t="str" cm="1">
        <f t="array" ref="H137">IFERROR(INDEX(data[[shelter_type_other]:[shelter_type_other]], MATCH(0,IF(data[[district_name]:[district_name]]=$A$137, COUNTIF($B$137:G137, data[[shelter_type_other]:[shelter_type_other]]), ""), 0)),"")</f>
        <v/>
      </c>
      <c r="I137" s="43" t="str" cm="1">
        <f t="array" ref="I137">IFERROR(INDEX(data[[shelter_type_other]:[shelter_type_other]], MATCH(0,IF(data[[district_name]:[district_name]]=$A$137, COUNTIF($B$137:H137, data[[shelter_type_other]:[shelter_type_other]]), ""), 0)),"")</f>
        <v/>
      </c>
      <c r="J137" s="43" t="str" cm="1">
        <f t="array" ref="J137">IFERROR(INDEX(data[[shelter_type_other]:[shelter_type_other]], MATCH(0,IF(data[[district_name]:[district_name]]=$A$137, COUNTIF($B$137:I137, data[[shelter_type_other]:[shelter_type_other]]), ""), 0)),"")</f>
        <v/>
      </c>
      <c r="K137" s="43" t="str" cm="1">
        <f t="array" ref="K137">IFERROR(INDEX(data[[shelter_type_other]:[shelter_type_other]], MATCH(0,IF(data[[district_name]:[district_name]]=$A$137, COUNTIF($B$137:J137, data[[shelter_type_other]:[shelter_type_other]]), ""), 0)),"")</f>
        <v/>
      </c>
      <c r="L137" s="43" t="str" cm="1">
        <f t="array" ref="L137">IFERROR(INDEX(data[[shelter_type_other]:[shelter_type_other]], MATCH(0,IF(data[[district_name]:[district_name]]=$A$137, COUNTIF($B$137:K137, data[[shelter_type_other]:[shelter_type_other]]), ""), 0)),"")</f>
        <v/>
      </c>
      <c r="M137" s="43" t="str" cm="1">
        <f t="array" ref="M137">IFERROR(INDEX(data[[shelter_type_other]:[shelter_type_other]], MATCH(0,IF(data[[district_name]:[district_name]]=$A$137, COUNTIF($B$137:L137, data[[shelter_type_other]:[shelter_type_other]]), ""), 0)),"")</f>
        <v/>
      </c>
      <c r="N137" s="43" t="str" cm="1">
        <f t="array" ref="N137">IFERROR(INDEX(data[[shelter_type_other]:[shelter_type_other]], MATCH(0,IF(data[[district_name]:[district_name]]=$A$137, COUNTIF($B$137:M137, data[[shelter_type_other]:[shelter_type_other]]), ""), 0)),"")</f>
        <v/>
      </c>
      <c r="O137" s="43" t="str" cm="1">
        <f t="array" ref="O137">IFERROR(INDEX(data[[shelter_type_other]:[shelter_type_other]], MATCH(0,IF(data[[district_name]:[district_name]]=$A$137, COUNTIF($B$137:N137, data[[shelter_type_other]:[shelter_type_other]]), ""), 0)),"")</f>
        <v/>
      </c>
      <c r="P137" s="43" t="str" cm="1">
        <f t="array" ref="P137">IFERROR(INDEX(data[[shelter_type_other]:[shelter_type_other]], MATCH(0,IF(data[[district_name]:[district_name]]=$A$137, COUNTIF($B$137:O137, data[[shelter_type_other]:[shelter_type_other]]), ""), 0)),"")</f>
        <v/>
      </c>
      <c r="Q137" s="43" t="str" cm="1">
        <f t="array" ref="Q137">IFERROR(INDEX(data[[shelter_type_other]:[shelter_type_other]], MATCH(0,IF(data[[district_name]:[district_name]]=$A$137, COUNTIF($B$137:P137, data[[shelter_type_other]:[shelter_type_other]]), ""), 0)),"")</f>
        <v/>
      </c>
    </row>
    <row r="138" spans="1:17" s="39" customFormat="1" x14ac:dyDescent="0.3">
      <c r="A138" s="41" t="s">
        <v>275</v>
      </c>
      <c r="B138" s="42" t="s">
        <v>396</v>
      </c>
      <c r="C138" s="43" cm="1">
        <f t="array" ref="C138">IFERROR(INDEX(data[[shelter_type_other]:[shelter_type_other]], MATCH(0,IF(data[[district_name]:[district_name]]=$A$138, COUNTIF($B$138:B138, data[[shelter_type_other]:[shelter_type_other]]), ""), 0)),"")</f>
        <v>0</v>
      </c>
      <c r="D138" s="43" t="str" cm="1">
        <f t="array" ref="D138">IFERROR(INDEX(data[[shelter_type_other]:[shelter_type_other]], MATCH(0,IF(data[[district_name]:[district_name]]=$A$138, COUNTIF($B$138:C138, data[[shelter_type_other]:[shelter_type_other]]), ""), 0)),"")</f>
        <v/>
      </c>
      <c r="E138" s="43" t="str" cm="1">
        <f t="array" ref="E138">IFERROR(INDEX(data[[shelter_type_other]:[shelter_type_other]], MATCH(0,IF(data[[district_name]:[district_name]]=$A$138, COUNTIF($B$138:D138, data[[shelter_type_other]:[shelter_type_other]]), ""), 0)),"")</f>
        <v/>
      </c>
      <c r="F138" s="43" t="str" cm="1">
        <f t="array" ref="F138">IFERROR(INDEX(data[[shelter_type_other]:[shelter_type_other]], MATCH(0,IF(data[[district_name]:[district_name]]=$A$138, COUNTIF($B$138:E138, data[[shelter_type_other]:[shelter_type_other]]), ""), 0)),"")</f>
        <v/>
      </c>
      <c r="G138" s="43" t="str" cm="1">
        <f t="array" ref="G138">IFERROR(INDEX(data[[shelter_type_other]:[shelter_type_other]], MATCH(0,IF(data[[district_name]:[district_name]]=$A$138, COUNTIF($B$138:F138, data[[shelter_type_other]:[shelter_type_other]]), ""), 0)),"")</f>
        <v/>
      </c>
      <c r="H138" s="43" t="str" cm="1">
        <f t="array" ref="H138">IFERROR(INDEX(data[[shelter_type_other]:[shelter_type_other]], MATCH(0,IF(data[[district_name]:[district_name]]=$A$138, COUNTIF($B$138:G138, data[[shelter_type_other]:[shelter_type_other]]), ""), 0)),"")</f>
        <v/>
      </c>
      <c r="I138" s="43" t="str" cm="1">
        <f t="array" ref="I138">IFERROR(INDEX(data[[shelter_type_other]:[shelter_type_other]], MATCH(0,IF(data[[district_name]:[district_name]]=$A$138, COUNTIF($B$138:H138, data[[shelter_type_other]:[shelter_type_other]]), ""), 0)),"")</f>
        <v/>
      </c>
      <c r="J138" s="43" t="str" cm="1">
        <f t="array" ref="J138">IFERROR(INDEX(data[[shelter_type_other]:[shelter_type_other]], MATCH(0,IF(data[[district_name]:[district_name]]=$A$138, COUNTIF($B$138:I138, data[[shelter_type_other]:[shelter_type_other]]), ""), 0)),"")</f>
        <v/>
      </c>
      <c r="K138" s="43" t="str" cm="1">
        <f t="array" ref="K138">IFERROR(INDEX(data[[shelter_type_other]:[shelter_type_other]], MATCH(0,IF(data[[district_name]:[district_name]]=$A$138, COUNTIF($B$138:J138, data[[shelter_type_other]:[shelter_type_other]]), ""), 0)),"")</f>
        <v/>
      </c>
      <c r="L138" s="43" t="str" cm="1">
        <f t="array" ref="L138">IFERROR(INDEX(data[[shelter_type_other]:[shelter_type_other]], MATCH(0,IF(data[[district_name]:[district_name]]=$A$138, COUNTIF($B$138:K138, data[[shelter_type_other]:[shelter_type_other]]), ""), 0)),"")</f>
        <v/>
      </c>
      <c r="M138" s="43" t="str" cm="1">
        <f t="array" ref="M138">IFERROR(INDEX(data[[shelter_type_other]:[shelter_type_other]], MATCH(0,IF(data[[district_name]:[district_name]]=$A$138, COUNTIF($B$138:L138, data[[shelter_type_other]:[shelter_type_other]]), ""), 0)),"")</f>
        <v/>
      </c>
      <c r="N138" s="43" t="str" cm="1">
        <f t="array" ref="N138">IFERROR(INDEX(data[[shelter_type_other]:[shelter_type_other]], MATCH(0,IF(data[[district_name]:[district_name]]=$A$138, COUNTIF($B$138:M138, data[[shelter_type_other]:[shelter_type_other]]), ""), 0)),"")</f>
        <v/>
      </c>
      <c r="O138" s="43" t="str" cm="1">
        <f t="array" ref="O138">IFERROR(INDEX(data[[shelter_type_other]:[shelter_type_other]], MATCH(0,IF(data[[district_name]:[district_name]]=$A$138, COUNTIF($B$138:N138, data[[shelter_type_other]:[shelter_type_other]]), ""), 0)),"")</f>
        <v/>
      </c>
      <c r="P138" s="43" t="str" cm="1">
        <f t="array" ref="P138">IFERROR(INDEX(data[[shelter_type_other]:[shelter_type_other]], MATCH(0,IF(data[[district_name]:[district_name]]=$A$138, COUNTIF($B$138:O138, data[[shelter_type_other]:[shelter_type_other]]), ""), 0)),"")</f>
        <v/>
      </c>
      <c r="Q138" s="43" t="str" cm="1">
        <f t="array" ref="Q138">IFERROR(INDEX(data[[shelter_type_other]:[shelter_type_other]], MATCH(0,IF(data[[district_name]:[district_name]]=$A$138, COUNTIF($B$138:P138, data[[shelter_type_other]:[shelter_type_other]]), ""), 0)),"")</f>
        <v/>
      </c>
    </row>
    <row r="139" spans="1:17" s="39" customFormat="1" x14ac:dyDescent="0.3">
      <c r="A139" s="41" t="s">
        <v>385</v>
      </c>
      <c r="B139" s="42" t="s">
        <v>406</v>
      </c>
      <c r="C139" s="43" cm="1">
        <f t="array" ref="C139">IFERROR(INDEX(data[[shelter_type_other]:[shelter_type_other]], MATCH(0,IF(data[[district_name]:[district_name]]=$A$139, COUNTIF($B$139:B139, data[[shelter_type_other]:[shelter_type_other]]), ""), 0)),"")</f>
        <v>0</v>
      </c>
      <c r="D139" s="43" t="str" cm="1">
        <f t="array" ref="D139">IFERROR(INDEX(data[[shelter_type_other]:[shelter_type_other]], MATCH(0,IF(data[[district_name]:[district_name]]=$A$139, COUNTIF($B$139:C139, data[[shelter_type_other]:[shelter_type_other]]), ""), 0)),"")</f>
        <v/>
      </c>
      <c r="E139" s="43" t="str" cm="1">
        <f t="array" ref="E139">IFERROR(INDEX(data[[shelter_type_other]:[shelter_type_other]], MATCH(0,IF(data[[district_name]:[district_name]]=$A$139, COUNTIF($B$139:D139, data[[shelter_type_other]:[shelter_type_other]]), ""), 0)),"")</f>
        <v/>
      </c>
      <c r="F139" s="43" t="str" cm="1">
        <f t="array" ref="F139">IFERROR(INDEX(data[[shelter_type_other]:[shelter_type_other]], MATCH(0,IF(data[[district_name]:[district_name]]=$A$139, COUNTIF($B$139:E139, data[[shelter_type_other]:[shelter_type_other]]), ""), 0)),"")</f>
        <v/>
      </c>
      <c r="G139" s="43" t="str" cm="1">
        <f t="array" ref="G139">IFERROR(INDEX(data[[shelter_type_other]:[shelter_type_other]], MATCH(0,IF(data[[district_name]:[district_name]]=$A$139, COUNTIF($B$139:F139, data[[shelter_type_other]:[shelter_type_other]]), ""), 0)),"")</f>
        <v/>
      </c>
      <c r="H139" s="43" t="str" cm="1">
        <f t="array" ref="H139">IFERROR(INDEX(data[[shelter_type_other]:[shelter_type_other]], MATCH(0,IF(data[[district_name]:[district_name]]=$A$139, COUNTIF($B$139:G139, data[[shelter_type_other]:[shelter_type_other]]), ""), 0)),"")</f>
        <v/>
      </c>
      <c r="I139" s="43" t="str" cm="1">
        <f t="array" ref="I139">IFERROR(INDEX(data[[shelter_type_other]:[shelter_type_other]], MATCH(0,IF(data[[district_name]:[district_name]]=$A$139, COUNTIF($B$139:H139, data[[shelter_type_other]:[shelter_type_other]]), ""), 0)),"")</f>
        <v/>
      </c>
      <c r="J139" s="43" t="str" cm="1">
        <f t="array" ref="J139">IFERROR(INDEX(data[[shelter_type_other]:[shelter_type_other]], MATCH(0,IF(data[[district_name]:[district_name]]=$A$139, COUNTIF($B$139:I139, data[[shelter_type_other]:[shelter_type_other]]), ""), 0)),"")</f>
        <v/>
      </c>
      <c r="K139" s="43" t="str" cm="1">
        <f t="array" ref="K139">IFERROR(INDEX(data[[shelter_type_other]:[shelter_type_other]], MATCH(0,IF(data[[district_name]:[district_name]]=$A$139, COUNTIF($B$139:J139, data[[shelter_type_other]:[shelter_type_other]]), ""), 0)),"")</f>
        <v/>
      </c>
      <c r="L139" s="43" t="str" cm="1">
        <f t="array" ref="L139">IFERROR(INDEX(data[[shelter_type_other]:[shelter_type_other]], MATCH(0,IF(data[[district_name]:[district_name]]=$A$139, COUNTIF($B$139:K139, data[[shelter_type_other]:[shelter_type_other]]), ""), 0)),"")</f>
        <v/>
      </c>
      <c r="M139" s="43" t="str" cm="1">
        <f t="array" ref="M139">IFERROR(INDEX(data[[shelter_type_other]:[shelter_type_other]], MATCH(0,IF(data[[district_name]:[district_name]]=$A$139, COUNTIF($B$139:L139, data[[shelter_type_other]:[shelter_type_other]]), ""), 0)),"")</f>
        <v/>
      </c>
      <c r="N139" s="43" t="str" cm="1">
        <f t="array" ref="N139">IFERROR(INDEX(data[[shelter_type_other]:[shelter_type_other]], MATCH(0,IF(data[[district_name]:[district_name]]=$A$139, COUNTIF($B$139:M139, data[[shelter_type_other]:[shelter_type_other]]), ""), 0)),"")</f>
        <v/>
      </c>
      <c r="O139" s="43" t="str" cm="1">
        <f t="array" ref="O139">IFERROR(INDEX(data[[shelter_type_other]:[shelter_type_other]], MATCH(0,IF(data[[district_name]:[district_name]]=$A$139, COUNTIF($B$139:N139, data[[shelter_type_other]:[shelter_type_other]]), ""), 0)),"")</f>
        <v/>
      </c>
      <c r="P139" s="43" t="str" cm="1">
        <f t="array" ref="P139">IFERROR(INDEX(data[[shelter_type_other]:[shelter_type_other]], MATCH(0,IF(data[[district_name]:[district_name]]=$A$139, COUNTIF($B$139:O139, data[[shelter_type_other]:[shelter_type_other]]), ""), 0)),"")</f>
        <v/>
      </c>
      <c r="Q139" s="43" t="str" cm="1">
        <f t="array" ref="Q139">IFERROR(INDEX(data[[shelter_type_other]:[shelter_type_other]], MATCH(0,IF(data[[district_name]:[district_name]]=$A$139, COUNTIF($B$139:P139, data[[shelter_type_other]:[shelter_type_other]]), ""), 0)),"")</f>
        <v/>
      </c>
    </row>
    <row r="140" spans="1:17" s="39" customFormat="1" x14ac:dyDescent="0.3">
      <c r="A140" s="41" t="s">
        <v>389</v>
      </c>
      <c r="B140" s="42" t="s">
        <v>268</v>
      </c>
      <c r="C140" s="43" cm="1">
        <f t="array" ref="C140">IFERROR(INDEX(data[[shelter_type_other]:[shelter_type_other]], MATCH(0,IF(data[[district_name]:[district_name]]=$A$140, COUNTIF($B$140:B140, data[[shelter_type_other]:[shelter_type_other]]), ""), 0)),"")</f>
        <v>0</v>
      </c>
      <c r="D140" s="43" t="str" cm="1">
        <f t="array" ref="D140">IFERROR(INDEX(data[[shelter_type_other]:[shelter_type_other]], MATCH(0,IF(data[[district_name]:[district_name]]=$A$140, COUNTIF($B$140:C140, data[[shelter_type_other]:[shelter_type_other]]), ""), 0)),"")</f>
        <v/>
      </c>
      <c r="E140" s="43" t="str" cm="1">
        <f t="array" ref="E140">IFERROR(INDEX(data[[shelter_type_other]:[shelter_type_other]], MATCH(0,IF(data[[district_name]:[district_name]]=$A$140, COUNTIF($B$140:D140, data[[shelter_type_other]:[shelter_type_other]]), ""), 0)),"")</f>
        <v/>
      </c>
      <c r="F140" s="43" t="str" cm="1">
        <f t="array" ref="F140">IFERROR(INDEX(data[[shelter_type_other]:[shelter_type_other]], MATCH(0,IF(data[[district_name]:[district_name]]=$A$140, COUNTIF($B$140:E140, data[[shelter_type_other]:[shelter_type_other]]), ""), 0)),"")</f>
        <v/>
      </c>
      <c r="G140" s="43" t="str" cm="1">
        <f t="array" ref="G140">IFERROR(INDEX(data[[shelter_type_other]:[shelter_type_other]], MATCH(0,IF(data[[district_name]:[district_name]]=$A$140, COUNTIF($B$140:F140, data[[shelter_type_other]:[shelter_type_other]]), ""), 0)),"")</f>
        <v/>
      </c>
      <c r="H140" s="43" t="str" cm="1">
        <f t="array" ref="H140">IFERROR(INDEX(data[[shelter_type_other]:[shelter_type_other]], MATCH(0,IF(data[[district_name]:[district_name]]=$A$140, COUNTIF($B$140:G140, data[[shelter_type_other]:[shelter_type_other]]), ""), 0)),"")</f>
        <v/>
      </c>
      <c r="I140" s="43" t="str" cm="1">
        <f t="array" ref="I140">IFERROR(INDEX(data[[shelter_type_other]:[shelter_type_other]], MATCH(0,IF(data[[district_name]:[district_name]]=$A$140, COUNTIF($B$140:H140, data[[shelter_type_other]:[shelter_type_other]]), ""), 0)),"")</f>
        <v/>
      </c>
      <c r="J140" s="43" t="str" cm="1">
        <f t="array" ref="J140">IFERROR(INDEX(data[[shelter_type_other]:[shelter_type_other]], MATCH(0,IF(data[[district_name]:[district_name]]=$A$140, COUNTIF($B$140:I140, data[[shelter_type_other]:[shelter_type_other]]), ""), 0)),"")</f>
        <v/>
      </c>
      <c r="K140" s="43" t="str" cm="1">
        <f t="array" ref="K140">IFERROR(INDEX(data[[shelter_type_other]:[shelter_type_other]], MATCH(0,IF(data[[district_name]:[district_name]]=$A$140, COUNTIF($B$140:J140, data[[shelter_type_other]:[shelter_type_other]]), ""), 0)),"")</f>
        <v/>
      </c>
      <c r="L140" s="43" t="str" cm="1">
        <f t="array" ref="L140">IFERROR(INDEX(data[[shelter_type_other]:[shelter_type_other]], MATCH(0,IF(data[[district_name]:[district_name]]=$A$140, COUNTIF($B$140:K140, data[[shelter_type_other]:[shelter_type_other]]), ""), 0)),"")</f>
        <v/>
      </c>
      <c r="M140" s="43" t="str" cm="1">
        <f t="array" ref="M140">IFERROR(INDEX(data[[shelter_type_other]:[shelter_type_other]], MATCH(0,IF(data[[district_name]:[district_name]]=$A$140, COUNTIF($B$140:L140, data[[shelter_type_other]:[shelter_type_other]]), ""), 0)),"")</f>
        <v/>
      </c>
      <c r="N140" s="43" t="str" cm="1">
        <f t="array" ref="N140">IFERROR(INDEX(data[[shelter_type_other]:[shelter_type_other]], MATCH(0,IF(data[[district_name]:[district_name]]=$A$140, COUNTIF($B$140:M140, data[[shelter_type_other]:[shelter_type_other]]), ""), 0)),"")</f>
        <v/>
      </c>
      <c r="O140" s="43" t="str" cm="1">
        <f t="array" ref="O140">IFERROR(INDEX(data[[shelter_type_other]:[shelter_type_other]], MATCH(0,IF(data[[district_name]:[district_name]]=$A$140, COUNTIF($B$140:N140, data[[shelter_type_other]:[shelter_type_other]]), ""), 0)),"")</f>
        <v/>
      </c>
      <c r="P140" s="43" t="str" cm="1">
        <f t="array" ref="P140">IFERROR(INDEX(data[[shelter_type_other]:[shelter_type_other]], MATCH(0,IF(data[[district_name]:[district_name]]=$A$140, COUNTIF($B$140:O140, data[[shelter_type_other]:[shelter_type_other]]), ""), 0)),"")</f>
        <v/>
      </c>
      <c r="Q140" s="43" t="str" cm="1">
        <f t="array" ref="Q140">IFERROR(INDEX(data[[shelter_type_other]:[shelter_type_other]], MATCH(0,IF(data[[district_name]:[district_name]]=$A$140, COUNTIF($B$140:P140, data[[shelter_type_other]:[shelter_type_other]]), ""), 0)),"")</f>
        <v/>
      </c>
    </row>
    <row r="141" spans="1:17" s="39" customFormat="1" x14ac:dyDescent="0.3"/>
    <row r="143" spans="1:17" x14ac:dyDescent="0.3">
      <c r="A143" s="6" t="s">
        <v>398</v>
      </c>
      <c r="B143" s="6" t="s">
        <v>45</v>
      </c>
    </row>
    <row r="144" spans="1:17" x14ac:dyDescent="0.3">
      <c r="A144" s="6" t="s">
        <v>399</v>
      </c>
      <c r="B144" s="52" t="s">
        <v>238</v>
      </c>
    </row>
    <row r="145" spans="1:7" x14ac:dyDescent="0.3">
      <c r="A145" s="6" t="s">
        <v>400</v>
      </c>
      <c r="B145" s="6">
        <f>D100</f>
        <v>2</v>
      </c>
    </row>
    <row r="147" spans="1:7" x14ac:dyDescent="0.3">
      <c r="A147" s="78" t="s">
        <v>401</v>
      </c>
      <c r="B147" s="78" t="s">
        <v>220</v>
      </c>
      <c r="C147" s="32" t="s">
        <v>342</v>
      </c>
      <c r="D147" s="32" t="s">
        <v>120</v>
      </c>
      <c r="E147" s="32" t="s">
        <v>345</v>
      </c>
      <c r="F147" s="32" t="s">
        <v>104</v>
      </c>
      <c r="G147" s="76" t="s">
        <v>407</v>
      </c>
    </row>
    <row r="148" spans="1:7" x14ac:dyDescent="0.3">
      <c r="A148" s="78"/>
      <c r="B148" s="78"/>
      <c r="C148" s="32" t="s">
        <v>343</v>
      </c>
      <c r="D148" s="32" t="s">
        <v>344</v>
      </c>
      <c r="E148" s="32" t="s">
        <v>346</v>
      </c>
      <c r="F148" s="32" t="s">
        <v>290</v>
      </c>
      <c r="G148" s="76"/>
    </row>
    <row r="149" spans="1:7" x14ac:dyDescent="0.3">
      <c r="A149" s="44" t="s">
        <v>273</v>
      </c>
      <c r="B149" s="35" t="s">
        <v>402</v>
      </c>
      <c r="C149" s="46">
        <f>COUNTIFS(data[[district_name]:[district_name]], $A149, INDEX(data[], 0, MATCH($B$143&amp;"/"&amp;C$147, data[#Headers], 0)), 1)</f>
        <v>0</v>
      </c>
      <c r="D149" s="46">
        <f>COUNTIFS(data[[district_name]:[district_name]], $A149, INDEX(data[], 0, MATCH($B$143&amp;"/"&amp;D$147, data[#Headers], 0)), 1)</f>
        <v>0</v>
      </c>
      <c r="E149" s="46">
        <f>COUNTIFS(data[[district_name]:[district_name]], $A149, INDEX(data[], 0, MATCH($B$143&amp;"/"&amp;E$147, data[#Headers], 0)), 1)</f>
        <v>0</v>
      </c>
      <c r="F149" s="46">
        <f>COUNTIFS(data[[district_name]:[district_name]], $A149, INDEX(data[], 0, MATCH($B$143&amp;"/"&amp;F$147, data[#Headers], 0)), 1)</f>
        <v>0</v>
      </c>
      <c r="G149" s="35">
        <f t="shared" ref="G149:G161" si="5">SUM(C149:F149)</f>
        <v>0</v>
      </c>
    </row>
    <row r="150" spans="1:7" x14ac:dyDescent="0.3">
      <c r="A150" s="44" t="s">
        <v>387</v>
      </c>
      <c r="B150" s="35" t="s">
        <v>266</v>
      </c>
      <c r="C150" s="46">
        <f>COUNTIFS(data[[district_name]:[district_name]], $A150, INDEX(data[], 0, MATCH($B$143&amp;"/"&amp;C$147, data[#Headers], 0)), 1)</f>
        <v>0</v>
      </c>
      <c r="D150" s="46">
        <f>COUNTIFS(data[[district_name]:[district_name]], $A150, INDEX(data[], 0, MATCH($B$143&amp;"/"&amp;D$147, data[#Headers], 0)), 1)</f>
        <v>0</v>
      </c>
      <c r="E150" s="46">
        <f>COUNTIFS(data[[district_name]:[district_name]], $A150, INDEX(data[], 0, MATCH($B$143&amp;"/"&amp;E$147, data[#Headers], 0)), 1)</f>
        <v>0</v>
      </c>
      <c r="F150" s="46">
        <f>COUNTIFS(data[[district_name]:[district_name]], $A150, INDEX(data[], 0, MATCH($B$143&amp;"/"&amp;F$147, data[#Headers], 0)), 1)</f>
        <v>0</v>
      </c>
      <c r="G150" s="35">
        <f t="shared" si="5"/>
        <v>0</v>
      </c>
    </row>
    <row r="151" spans="1:7" x14ac:dyDescent="0.3">
      <c r="A151" s="44" t="s">
        <v>276</v>
      </c>
      <c r="B151" s="35" t="s">
        <v>403</v>
      </c>
      <c r="C151" s="46">
        <f>COUNTIFS(data[[district_name]:[district_name]], $A151, INDEX(data[], 0, MATCH($B$143&amp;"/"&amp;C$147, data[#Headers], 0)), 1)</f>
        <v>1</v>
      </c>
      <c r="D151" s="46">
        <f>COUNTIFS(data[[district_name]:[district_name]], $A151, INDEX(data[], 0, MATCH($B$143&amp;"/"&amp;D$147, data[#Headers], 0)), 1)</f>
        <v>1</v>
      </c>
      <c r="E151" s="46">
        <f>COUNTIFS(data[[district_name]:[district_name]], $A151, INDEX(data[], 0, MATCH($B$143&amp;"/"&amp;E$147, data[#Headers], 0)), 1)</f>
        <v>0</v>
      </c>
      <c r="F151" s="46">
        <f>COUNTIFS(data[[district_name]:[district_name]], $A151, INDEX(data[], 0, MATCH($B$143&amp;"/"&amp;F$147, data[#Headers], 0)), 1)</f>
        <v>0</v>
      </c>
      <c r="G151" s="35">
        <f t="shared" si="5"/>
        <v>2</v>
      </c>
    </row>
    <row r="152" spans="1:7" x14ac:dyDescent="0.3">
      <c r="A152" s="44" t="s">
        <v>274</v>
      </c>
      <c r="B152" s="35" t="s">
        <v>395</v>
      </c>
      <c r="C152" s="46">
        <f>COUNTIFS(data[[district_name]:[district_name]], $A152, INDEX(data[], 0, MATCH($B$143&amp;"/"&amp;C$147, data[#Headers], 0)), 1)</f>
        <v>0</v>
      </c>
      <c r="D152" s="46">
        <f>COUNTIFS(data[[district_name]:[district_name]], $A152, INDEX(data[], 0, MATCH($B$143&amp;"/"&amp;D$147, data[#Headers], 0)), 1)</f>
        <v>0</v>
      </c>
      <c r="E152" s="46">
        <f>COUNTIFS(data[[district_name]:[district_name]], $A152, INDEX(data[], 0, MATCH($B$143&amp;"/"&amp;E$147, data[#Headers], 0)), 1)</f>
        <v>0</v>
      </c>
      <c r="F152" s="46">
        <f>COUNTIFS(data[[district_name]:[district_name]], $A152, INDEX(data[], 0, MATCH($B$143&amp;"/"&amp;F$147, data[#Headers], 0)), 1)</f>
        <v>0</v>
      </c>
      <c r="G152" s="35">
        <f t="shared" si="5"/>
        <v>0</v>
      </c>
    </row>
    <row r="153" spans="1:7" x14ac:dyDescent="0.3">
      <c r="A153" s="44" t="s">
        <v>386</v>
      </c>
      <c r="B153" s="35" t="s">
        <v>265</v>
      </c>
      <c r="C153" s="46">
        <f>COUNTIFS(data[[district_name]:[district_name]], $A153, INDEX(data[], 0, MATCH($B$143&amp;"/"&amp;C$147, data[#Headers], 0)), 1)</f>
        <v>0</v>
      </c>
      <c r="D153" s="46">
        <f>COUNTIFS(data[[district_name]:[district_name]], $A153, INDEX(data[], 0, MATCH($B$143&amp;"/"&amp;D$147, data[#Headers], 0)), 1)</f>
        <v>0</v>
      </c>
      <c r="E153" s="46">
        <f>COUNTIFS(data[[district_name]:[district_name]], $A153, INDEX(data[], 0, MATCH($B$143&amp;"/"&amp;E$147, data[#Headers], 0)), 1)</f>
        <v>0</v>
      </c>
      <c r="F153" s="46">
        <f>COUNTIFS(data[[district_name]:[district_name]], $A153, INDEX(data[], 0, MATCH($B$143&amp;"/"&amp;F$147, data[#Headers], 0)), 1)</f>
        <v>0</v>
      </c>
      <c r="G153" s="35">
        <f t="shared" si="5"/>
        <v>0</v>
      </c>
    </row>
    <row r="154" spans="1:7" x14ac:dyDescent="0.3">
      <c r="A154" s="44" t="s">
        <v>270</v>
      </c>
      <c r="B154" s="35" t="s">
        <v>404</v>
      </c>
      <c r="C154" s="46">
        <f>COUNTIFS(data[[district_name]:[district_name]], $A154, INDEX(data[], 0, MATCH($B$143&amp;"/"&amp;C$147, data[#Headers], 0)), 1)</f>
        <v>0</v>
      </c>
      <c r="D154" s="46">
        <f>COUNTIFS(data[[district_name]:[district_name]], $A154, INDEX(data[], 0, MATCH($B$143&amp;"/"&amp;D$147, data[#Headers], 0)), 1)</f>
        <v>0</v>
      </c>
      <c r="E154" s="46">
        <f>COUNTIFS(data[[district_name]:[district_name]], $A154, INDEX(data[], 0, MATCH($B$143&amp;"/"&amp;E$147, data[#Headers], 0)), 1)</f>
        <v>0</v>
      </c>
      <c r="F154" s="46">
        <f>COUNTIFS(data[[district_name]:[district_name]], $A154, INDEX(data[], 0, MATCH($B$143&amp;"/"&amp;F$147, data[#Headers], 0)), 1)</f>
        <v>0</v>
      </c>
      <c r="G154" s="35">
        <f t="shared" si="5"/>
        <v>0</v>
      </c>
    </row>
    <row r="155" spans="1:7" x14ac:dyDescent="0.3">
      <c r="A155" s="44" t="s">
        <v>272</v>
      </c>
      <c r="B155" s="35" t="s">
        <v>405</v>
      </c>
      <c r="C155" s="46">
        <f>COUNTIFS(data[[district_name]:[district_name]], $A155, INDEX(data[], 0, MATCH($B$143&amp;"/"&amp;C$147, data[#Headers], 0)), 1)</f>
        <v>1</v>
      </c>
      <c r="D155" s="46">
        <f>COUNTIFS(data[[district_name]:[district_name]], $A155, INDEX(data[], 0, MATCH($B$143&amp;"/"&amp;D$147, data[#Headers], 0)), 1)</f>
        <v>1</v>
      </c>
      <c r="E155" s="46">
        <f>COUNTIFS(data[[district_name]:[district_name]], $A155, INDEX(data[], 0, MATCH($B$143&amp;"/"&amp;E$147, data[#Headers], 0)), 1)</f>
        <v>0</v>
      </c>
      <c r="F155" s="46">
        <f>COUNTIFS(data[[district_name]:[district_name]], $A155, INDEX(data[], 0, MATCH($B$143&amp;"/"&amp;F$147, data[#Headers], 0)), 1)</f>
        <v>0</v>
      </c>
      <c r="G155" s="35">
        <f t="shared" si="5"/>
        <v>2</v>
      </c>
    </row>
    <row r="156" spans="1:7" x14ac:dyDescent="0.3">
      <c r="A156" s="44" t="s">
        <v>271</v>
      </c>
      <c r="B156" s="35" t="s">
        <v>392</v>
      </c>
      <c r="C156" s="46">
        <f>COUNTIFS(data[[district_name]:[district_name]], $A156, INDEX(data[], 0, MATCH($B$143&amp;"/"&amp;C$147, data[#Headers], 0)), 1)</f>
        <v>0</v>
      </c>
      <c r="D156" s="46">
        <f>COUNTIFS(data[[district_name]:[district_name]], $A156, INDEX(data[], 0, MATCH($B$143&amp;"/"&amp;D$147, data[#Headers], 0)), 1)</f>
        <v>0</v>
      </c>
      <c r="E156" s="46">
        <f>COUNTIFS(data[[district_name]:[district_name]], $A156, INDEX(data[], 0, MATCH($B$143&amp;"/"&amp;E$147, data[#Headers], 0)), 1)</f>
        <v>0</v>
      </c>
      <c r="F156" s="46">
        <f>COUNTIFS(data[[district_name]:[district_name]], $A156, INDEX(data[], 0, MATCH($B$143&amp;"/"&amp;F$147, data[#Headers], 0)), 1)</f>
        <v>0</v>
      </c>
      <c r="G156" s="35">
        <f t="shared" si="5"/>
        <v>0</v>
      </c>
    </row>
    <row r="157" spans="1:7" x14ac:dyDescent="0.3">
      <c r="A157" s="44" t="s">
        <v>388</v>
      </c>
      <c r="B157" s="35" t="s">
        <v>267</v>
      </c>
      <c r="C157" s="46">
        <f>COUNTIFS(data[[district_name]:[district_name]], $A157, INDEX(data[], 0, MATCH($B$143&amp;"/"&amp;C$147, data[#Headers], 0)), 1)</f>
        <v>0</v>
      </c>
      <c r="D157" s="46">
        <f>COUNTIFS(data[[district_name]:[district_name]], $A157, INDEX(data[], 0, MATCH($B$143&amp;"/"&amp;D$147, data[#Headers], 0)), 1)</f>
        <v>0</v>
      </c>
      <c r="E157" s="46">
        <f>COUNTIFS(data[[district_name]:[district_name]], $A157, INDEX(data[], 0, MATCH($B$143&amp;"/"&amp;E$147, data[#Headers], 0)), 1)</f>
        <v>0</v>
      </c>
      <c r="F157" s="46">
        <f>COUNTIFS(data[[district_name]:[district_name]], $A157, INDEX(data[], 0, MATCH($B$143&amp;"/"&amp;F$147, data[#Headers], 0)), 1)</f>
        <v>0</v>
      </c>
      <c r="G157" s="35">
        <f t="shared" si="5"/>
        <v>0</v>
      </c>
    </row>
    <row r="158" spans="1:7" x14ac:dyDescent="0.3">
      <c r="A158" s="44" t="s">
        <v>275</v>
      </c>
      <c r="B158" s="35" t="s">
        <v>396</v>
      </c>
      <c r="C158" s="46">
        <f>COUNTIFS(data[[district_name]:[district_name]], $A158, INDEX(data[], 0, MATCH($B$143&amp;"/"&amp;C$147, data[#Headers], 0)), 1)</f>
        <v>0</v>
      </c>
      <c r="D158" s="46">
        <f>COUNTIFS(data[[district_name]:[district_name]], $A158, INDEX(data[], 0, MATCH($B$143&amp;"/"&amp;D$147, data[#Headers], 0)), 1)</f>
        <v>0</v>
      </c>
      <c r="E158" s="46">
        <f>COUNTIFS(data[[district_name]:[district_name]], $A158, INDEX(data[], 0, MATCH($B$143&amp;"/"&amp;E$147, data[#Headers], 0)), 1)</f>
        <v>0</v>
      </c>
      <c r="F158" s="46">
        <f>COUNTIFS(data[[district_name]:[district_name]], $A158, INDEX(data[], 0, MATCH($B$143&amp;"/"&amp;F$147, data[#Headers], 0)), 1)</f>
        <v>0</v>
      </c>
      <c r="G158" s="35">
        <f t="shared" si="5"/>
        <v>0</v>
      </c>
    </row>
    <row r="159" spans="1:7" x14ac:dyDescent="0.3">
      <c r="A159" s="44" t="s">
        <v>385</v>
      </c>
      <c r="B159" s="35" t="s">
        <v>406</v>
      </c>
      <c r="C159" s="46">
        <f>COUNTIFS(data[[district_name]:[district_name]], $A159, INDEX(data[], 0, MATCH($B$143&amp;"/"&amp;C$147, data[#Headers], 0)), 1)</f>
        <v>0</v>
      </c>
      <c r="D159" s="46">
        <f>COUNTIFS(data[[district_name]:[district_name]], $A159, INDEX(data[], 0, MATCH($B$143&amp;"/"&amp;D$147, data[#Headers], 0)), 1)</f>
        <v>0</v>
      </c>
      <c r="E159" s="46">
        <f>COUNTIFS(data[[district_name]:[district_name]], $A159, INDEX(data[], 0, MATCH($B$143&amp;"/"&amp;E$147, data[#Headers], 0)), 1)</f>
        <v>0</v>
      </c>
      <c r="F159" s="46">
        <f>COUNTIFS(data[[district_name]:[district_name]], $A159, INDEX(data[], 0, MATCH($B$143&amp;"/"&amp;F$147, data[#Headers], 0)), 1)</f>
        <v>0</v>
      </c>
      <c r="G159" s="35">
        <f t="shared" si="5"/>
        <v>0</v>
      </c>
    </row>
    <row r="160" spans="1:7" x14ac:dyDescent="0.3">
      <c r="A160" s="44" t="s">
        <v>389</v>
      </c>
      <c r="B160" s="35" t="s">
        <v>268</v>
      </c>
      <c r="C160" s="46">
        <f>COUNTIFS(data[[district_name]:[district_name]], $A160, INDEX(data[], 0, MATCH($B$143&amp;"/"&amp;C$147, data[#Headers], 0)), 1)</f>
        <v>0</v>
      </c>
      <c r="D160" s="46">
        <f>COUNTIFS(data[[district_name]:[district_name]], $A160, INDEX(data[], 0, MATCH($B$143&amp;"/"&amp;D$147, data[#Headers], 0)), 1)</f>
        <v>0</v>
      </c>
      <c r="E160" s="46">
        <f>COUNTIFS(data[[district_name]:[district_name]], $A160, INDEX(data[], 0, MATCH($B$143&amp;"/"&amp;E$147, data[#Headers], 0)), 1)</f>
        <v>0</v>
      </c>
      <c r="F160" s="46">
        <f>COUNTIFS(data[[district_name]:[district_name]], $A160, INDEX(data[], 0, MATCH($B$143&amp;"/"&amp;F$147, data[#Headers], 0)), 1)</f>
        <v>0</v>
      </c>
      <c r="G160" s="35">
        <f t="shared" si="5"/>
        <v>0</v>
      </c>
    </row>
    <row r="161" spans="1:17" x14ac:dyDescent="0.3">
      <c r="A161" s="79" t="s">
        <v>407</v>
      </c>
      <c r="B161" s="79"/>
      <c r="C161" s="35">
        <f>SUM(C149:C160)</f>
        <v>2</v>
      </c>
      <c r="D161" s="35">
        <f>SUM(D149:D160)</f>
        <v>2</v>
      </c>
      <c r="E161" s="35">
        <f>SUM(E149:E160)</f>
        <v>0</v>
      </c>
      <c r="F161" s="35">
        <f>SUM(F149:F160)</f>
        <v>0</v>
      </c>
      <c r="G161" s="35">
        <f t="shared" si="5"/>
        <v>4</v>
      </c>
    </row>
    <row r="162" spans="1:17" x14ac:dyDescent="0.3">
      <c r="A162" s="51"/>
      <c r="B162" s="51"/>
    </row>
    <row r="163" spans="1:17" s="39" customFormat="1" x14ac:dyDescent="0.3">
      <c r="A163" s="53"/>
      <c r="B163" s="53"/>
    </row>
    <row r="164" spans="1:17" s="39" customFormat="1" x14ac:dyDescent="0.3">
      <c r="A164" s="39" t="s">
        <v>398</v>
      </c>
      <c r="B164" s="39" t="s">
        <v>50</v>
      </c>
    </row>
    <row r="165" spans="1:17" s="39" customFormat="1" x14ac:dyDescent="0.3">
      <c r="A165" s="39" t="s">
        <v>399</v>
      </c>
      <c r="B165" s="54" t="s">
        <v>238</v>
      </c>
    </row>
    <row r="166" spans="1:17" s="39" customFormat="1" x14ac:dyDescent="0.3">
      <c r="A166" s="39" t="s">
        <v>400</v>
      </c>
      <c r="B166" s="39">
        <f>F161</f>
        <v>0</v>
      </c>
    </row>
    <row r="167" spans="1:17" s="39" customFormat="1" x14ac:dyDescent="0.3"/>
    <row r="168" spans="1:17" s="39" customFormat="1" x14ac:dyDescent="0.3">
      <c r="A168" s="34" t="s">
        <v>401</v>
      </c>
      <c r="B168" s="34" t="s">
        <v>220</v>
      </c>
      <c r="C168" s="77" t="s">
        <v>409</v>
      </c>
      <c r="D168" s="77"/>
      <c r="E168" s="77"/>
      <c r="F168" s="77"/>
      <c r="G168" s="77"/>
      <c r="H168" s="77"/>
      <c r="I168" s="77"/>
      <c r="J168" s="77"/>
      <c r="K168" s="77"/>
      <c r="L168" s="77"/>
      <c r="M168" s="77"/>
      <c r="N168" s="77"/>
      <c r="O168" s="77"/>
      <c r="P168" s="77"/>
      <c r="Q168" s="77"/>
    </row>
    <row r="169" spans="1:17" s="39" customFormat="1" x14ac:dyDescent="0.3">
      <c r="A169" s="41" t="s">
        <v>273</v>
      </c>
      <c r="B169" s="42" t="s">
        <v>402</v>
      </c>
      <c r="C169" s="43" cm="1">
        <f t="array" ref="C169">IFERROR(INDEX(data[[access_challenges_other]:[access_challenges_other]], MATCH(0,IF(data[[district_name]:[district_name]]=$A$169, COUNTIF($B$169:B169, data[[access_challenges_other]:[access_challenges_other]]), ""), 0)),"")</f>
        <v>0</v>
      </c>
      <c r="D169" s="43" t="str" cm="1">
        <f t="array" ref="D169">IFERROR(INDEX(data[[access_challenges_other]:[access_challenges_other]], MATCH(0,IF(data[[district_name]:[district_name]]=$A$169, COUNTIF($B$169:C169, data[[access_challenges_other]:[access_challenges_other]]), ""), 0)),"")</f>
        <v/>
      </c>
      <c r="E169" s="43" t="str" cm="1">
        <f t="array" ref="E169">IFERROR(INDEX(data[[access_challenges_other]:[access_challenges_other]], MATCH(0,IF(data[[district_name]:[district_name]]=$A$169, COUNTIF($B$169:D169, data[[access_challenges_other]:[access_challenges_other]]), ""), 0)),"")</f>
        <v/>
      </c>
      <c r="F169" s="43" t="str" cm="1">
        <f t="array" ref="F169">IFERROR(INDEX(data[[access_challenges_other]:[access_challenges_other]], MATCH(0,IF(data[[district_name]:[district_name]]=$A$169, COUNTIF($B$169:E169, data[[access_challenges_other]:[access_challenges_other]]), ""), 0)),"")</f>
        <v/>
      </c>
      <c r="G169" s="43" t="str" cm="1">
        <f t="array" ref="G169">IFERROR(INDEX(data[[access_challenges_other]:[access_challenges_other]], MATCH(0,IF(data[[district_name]:[district_name]]=$A$169, COUNTIF($B$169:F169, data[[access_challenges_other]:[access_challenges_other]]), ""), 0)),"")</f>
        <v/>
      </c>
      <c r="H169" s="43" t="str" cm="1">
        <f t="array" ref="H169">IFERROR(INDEX(data[[access_challenges_other]:[access_challenges_other]], MATCH(0,IF(data[[district_name]:[district_name]]=$A$169, COUNTIF($B$169:G169, data[[access_challenges_other]:[access_challenges_other]]), ""), 0)),"")</f>
        <v/>
      </c>
      <c r="I169" s="43" t="str" cm="1">
        <f t="array" ref="I169">IFERROR(INDEX(data[[access_challenges_other]:[access_challenges_other]], MATCH(0,IF(data[[district_name]:[district_name]]=$A$169, COUNTIF($B$169:H169, data[[access_challenges_other]:[access_challenges_other]]), ""), 0)),"")</f>
        <v/>
      </c>
      <c r="J169" s="43" t="str" cm="1">
        <f t="array" ref="J169">IFERROR(INDEX(data[[access_challenges_other]:[access_challenges_other]], MATCH(0,IF(data[[district_name]:[district_name]]=$A$169, COUNTIF($B$169:I169, data[[access_challenges_other]:[access_challenges_other]]), ""), 0)),"")</f>
        <v/>
      </c>
      <c r="K169" s="43" t="str" cm="1">
        <f t="array" ref="K169">IFERROR(INDEX(data[[access_challenges_other]:[access_challenges_other]], MATCH(0,IF(data[[district_name]:[district_name]]=$A$169, COUNTIF($B$169:J169, data[[access_challenges_other]:[access_challenges_other]]), ""), 0)),"")</f>
        <v/>
      </c>
      <c r="L169" s="43" t="str" cm="1">
        <f t="array" ref="L169">IFERROR(INDEX(data[[access_challenges_other]:[access_challenges_other]], MATCH(0,IF(data[[district_name]:[district_name]]=$A$169, COUNTIF($B$169:K169, data[[access_challenges_other]:[access_challenges_other]]), ""), 0)),"")</f>
        <v/>
      </c>
      <c r="M169" s="43" t="str" cm="1">
        <f t="array" ref="M169">IFERROR(INDEX(data[[access_challenges_other]:[access_challenges_other]], MATCH(0,IF(data[[district_name]:[district_name]]=$A$169, COUNTIF($B$169:L169, data[[access_challenges_other]:[access_challenges_other]]), ""), 0)),"")</f>
        <v/>
      </c>
      <c r="N169" s="43" t="str" cm="1">
        <f t="array" ref="N169">IFERROR(INDEX(data[[access_challenges_other]:[access_challenges_other]], MATCH(0,IF(data[[district_name]:[district_name]]=$A$169, COUNTIF($B$169:M169, data[[access_challenges_other]:[access_challenges_other]]), ""), 0)),"")</f>
        <v/>
      </c>
      <c r="O169" s="43" t="str" cm="1">
        <f t="array" ref="O169">IFERROR(INDEX(data[[access_challenges_other]:[access_challenges_other]], MATCH(0,IF(data[[district_name]:[district_name]]=$A$169, COUNTIF($B$169:N169, data[[access_challenges_other]:[access_challenges_other]]), ""), 0)),"")</f>
        <v/>
      </c>
      <c r="P169" s="43" t="str" cm="1">
        <f t="array" ref="P169">IFERROR(INDEX(data[[access_challenges_other]:[access_challenges_other]], MATCH(0,IF(data[[district_name]:[district_name]]=$A$169, COUNTIF($B$169:O169, data[[access_challenges_other]:[access_challenges_other]]), ""), 0)),"")</f>
        <v/>
      </c>
      <c r="Q169" s="43" t="str" cm="1">
        <f t="array" ref="Q169">IFERROR(INDEX(data[[access_challenges_other]:[access_challenges_other]], MATCH(0,IF(data[[district_name]:[district_name]]=$A$169, COUNTIF($B$169:P169, data[[access_challenges_other]:[access_challenges_other]]), ""), 0)),"")</f>
        <v/>
      </c>
    </row>
    <row r="170" spans="1:17" s="39" customFormat="1" x14ac:dyDescent="0.3">
      <c r="A170" s="41" t="s">
        <v>387</v>
      </c>
      <c r="B170" s="42" t="s">
        <v>266</v>
      </c>
      <c r="C170" s="43" cm="1">
        <f t="array" ref="C170">IFERROR(INDEX(data[[access_challenges_other]:[access_challenges_other]], MATCH(0,IF(data[[district_name]:[district_name]]=$A$170, COUNTIF($B$170:B170, data[[access_challenges_other]:[access_challenges_other]]), ""), 0)),"")</f>
        <v>0</v>
      </c>
      <c r="D170" s="43" t="str" cm="1">
        <f t="array" ref="D170">IFERROR(INDEX(data[[access_challenges_other]:[access_challenges_other]], MATCH(0,IF(data[[district_name]:[district_name]]=$A$170, COUNTIF($B$170:C170, data[[access_challenges_other]:[access_challenges_other]]), ""), 0)),"")</f>
        <v/>
      </c>
      <c r="E170" s="43" t="str" cm="1">
        <f t="array" ref="E170">IFERROR(INDEX(data[[access_challenges_other]:[access_challenges_other]], MATCH(0,IF(data[[district_name]:[district_name]]=$A$170, COUNTIF($B$170:D170, data[[access_challenges_other]:[access_challenges_other]]), ""), 0)),"")</f>
        <v/>
      </c>
      <c r="F170" s="43" t="str" cm="1">
        <f t="array" ref="F170">IFERROR(INDEX(data[[access_challenges_other]:[access_challenges_other]], MATCH(0,IF(data[[district_name]:[district_name]]=$A$170, COUNTIF($B$170:E170, data[[access_challenges_other]:[access_challenges_other]]), ""), 0)),"")</f>
        <v/>
      </c>
      <c r="G170" s="43" t="str" cm="1">
        <f t="array" ref="G170">IFERROR(INDEX(data[[access_challenges_other]:[access_challenges_other]], MATCH(0,IF(data[[district_name]:[district_name]]=$A$170, COUNTIF($B$170:F170, data[[access_challenges_other]:[access_challenges_other]]), ""), 0)),"")</f>
        <v/>
      </c>
      <c r="H170" s="43" t="str" cm="1">
        <f t="array" ref="H170">IFERROR(INDEX(data[[access_challenges_other]:[access_challenges_other]], MATCH(0,IF(data[[district_name]:[district_name]]=$A$170, COUNTIF($B$170:G170, data[[access_challenges_other]:[access_challenges_other]]), ""), 0)),"")</f>
        <v/>
      </c>
      <c r="I170" s="43" t="str" cm="1">
        <f t="array" ref="I170">IFERROR(INDEX(data[[access_challenges_other]:[access_challenges_other]], MATCH(0,IF(data[[district_name]:[district_name]]=$A$170, COUNTIF($B$170:H170, data[[access_challenges_other]:[access_challenges_other]]), ""), 0)),"")</f>
        <v/>
      </c>
      <c r="J170" s="43" t="str" cm="1">
        <f t="array" ref="J170">IFERROR(INDEX(data[[access_challenges_other]:[access_challenges_other]], MATCH(0,IF(data[[district_name]:[district_name]]=$A$170, COUNTIF($B$170:I170, data[[access_challenges_other]:[access_challenges_other]]), ""), 0)),"")</f>
        <v/>
      </c>
      <c r="K170" s="43" t="str" cm="1">
        <f t="array" ref="K170">IFERROR(INDEX(data[[access_challenges_other]:[access_challenges_other]], MATCH(0,IF(data[[district_name]:[district_name]]=$A$170, COUNTIF($B$170:J170, data[[access_challenges_other]:[access_challenges_other]]), ""), 0)),"")</f>
        <v/>
      </c>
      <c r="L170" s="43" t="str" cm="1">
        <f t="array" ref="L170">IFERROR(INDEX(data[[access_challenges_other]:[access_challenges_other]], MATCH(0,IF(data[[district_name]:[district_name]]=$A$170, COUNTIF($B$170:K170, data[[access_challenges_other]:[access_challenges_other]]), ""), 0)),"")</f>
        <v/>
      </c>
      <c r="M170" s="43" t="str" cm="1">
        <f t="array" ref="M170">IFERROR(INDEX(data[[access_challenges_other]:[access_challenges_other]], MATCH(0,IF(data[[district_name]:[district_name]]=$A$170, COUNTIF($B$170:L170, data[[access_challenges_other]:[access_challenges_other]]), ""), 0)),"")</f>
        <v/>
      </c>
      <c r="N170" s="43" t="str" cm="1">
        <f t="array" ref="N170">IFERROR(INDEX(data[[access_challenges_other]:[access_challenges_other]], MATCH(0,IF(data[[district_name]:[district_name]]=$A$170, COUNTIF($B$170:M170, data[[access_challenges_other]:[access_challenges_other]]), ""), 0)),"")</f>
        <v/>
      </c>
      <c r="O170" s="43" t="str" cm="1">
        <f t="array" ref="O170">IFERROR(INDEX(data[[access_challenges_other]:[access_challenges_other]], MATCH(0,IF(data[[district_name]:[district_name]]=$A$170, COUNTIF($B$170:N170, data[[access_challenges_other]:[access_challenges_other]]), ""), 0)),"")</f>
        <v/>
      </c>
      <c r="P170" s="43" t="str" cm="1">
        <f t="array" ref="P170">IFERROR(INDEX(data[[access_challenges_other]:[access_challenges_other]], MATCH(0,IF(data[[district_name]:[district_name]]=$A$170, COUNTIF($B$170:O170, data[[access_challenges_other]:[access_challenges_other]]), ""), 0)),"")</f>
        <v/>
      </c>
      <c r="Q170" s="43" t="str" cm="1">
        <f t="array" ref="Q170">IFERROR(INDEX(data[[access_challenges_other]:[access_challenges_other]], MATCH(0,IF(data[[district_name]:[district_name]]=$A$170, COUNTIF($B$170:P170, data[[access_challenges_other]:[access_challenges_other]]), ""), 0)),"")</f>
        <v/>
      </c>
    </row>
    <row r="171" spans="1:17" s="39" customFormat="1" x14ac:dyDescent="0.3">
      <c r="A171" s="41" t="s">
        <v>276</v>
      </c>
      <c r="B171" s="42" t="s">
        <v>403</v>
      </c>
      <c r="C171" s="43" cm="1">
        <f t="array" ref="C171">IFERROR(INDEX(data[[access_challenges_other]:[access_challenges_other]], MATCH(0,IF(data[[district_name]:[district_name]]=$A$171, COUNTIF($B$171:B171, data[[access_challenges_other]:[access_challenges_other]]), ""), 0)),"")</f>
        <v>0</v>
      </c>
      <c r="D171" s="43" t="str" cm="1">
        <f t="array" ref="D171">IFERROR(INDEX(data[[access_challenges_other]:[access_challenges_other]], MATCH(0,IF(data[[district_name]:[district_name]]=$A$171, COUNTIF($B$171:C171, data[[access_challenges_other]:[access_challenges_other]]), ""), 0)),"")</f>
        <v/>
      </c>
      <c r="E171" s="43" t="str" cm="1">
        <f t="array" ref="E171">IFERROR(INDEX(data[[access_challenges_other]:[access_challenges_other]], MATCH(0,IF(data[[district_name]:[district_name]]=$A$171, COUNTIF($B$171:D171, data[[access_challenges_other]:[access_challenges_other]]), ""), 0)),"")</f>
        <v/>
      </c>
      <c r="F171" s="43" t="str" cm="1">
        <f t="array" ref="F171">IFERROR(INDEX(data[[access_challenges_other]:[access_challenges_other]], MATCH(0,IF(data[[district_name]:[district_name]]=$A$171, COUNTIF($B$171:E171, data[[access_challenges_other]:[access_challenges_other]]), ""), 0)),"")</f>
        <v/>
      </c>
      <c r="G171" s="43" t="str" cm="1">
        <f t="array" ref="G171">IFERROR(INDEX(data[[access_challenges_other]:[access_challenges_other]], MATCH(0,IF(data[[district_name]:[district_name]]=$A$171, COUNTIF($B$171:F171, data[[access_challenges_other]:[access_challenges_other]]), ""), 0)),"")</f>
        <v/>
      </c>
      <c r="H171" s="43" t="str" cm="1">
        <f t="array" ref="H171">IFERROR(INDEX(data[[access_challenges_other]:[access_challenges_other]], MATCH(0,IF(data[[district_name]:[district_name]]=$A$171, COUNTIF($B$171:G171, data[[access_challenges_other]:[access_challenges_other]]), ""), 0)),"")</f>
        <v/>
      </c>
      <c r="I171" s="43" t="str" cm="1">
        <f t="array" ref="I171">IFERROR(INDEX(data[[access_challenges_other]:[access_challenges_other]], MATCH(0,IF(data[[district_name]:[district_name]]=$A$171, COUNTIF($B$171:H171, data[[access_challenges_other]:[access_challenges_other]]), ""), 0)),"")</f>
        <v/>
      </c>
      <c r="J171" s="43" t="str" cm="1">
        <f t="array" ref="J171">IFERROR(INDEX(data[[access_challenges_other]:[access_challenges_other]], MATCH(0,IF(data[[district_name]:[district_name]]=$A$171, COUNTIF($B$171:I171, data[[access_challenges_other]:[access_challenges_other]]), ""), 0)),"")</f>
        <v/>
      </c>
      <c r="K171" s="43" t="str" cm="1">
        <f t="array" ref="K171">IFERROR(INDEX(data[[access_challenges_other]:[access_challenges_other]], MATCH(0,IF(data[[district_name]:[district_name]]=$A$171, COUNTIF($B$171:J171, data[[access_challenges_other]:[access_challenges_other]]), ""), 0)),"")</f>
        <v/>
      </c>
      <c r="L171" s="43" t="str" cm="1">
        <f t="array" ref="L171">IFERROR(INDEX(data[[access_challenges_other]:[access_challenges_other]], MATCH(0,IF(data[[district_name]:[district_name]]=$A$171, COUNTIF($B$171:K171, data[[access_challenges_other]:[access_challenges_other]]), ""), 0)),"")</f>
        <v/>
      </c>
      <c r="M171" s="43" t="str" cm="1">
        <f t="array" ref="M171">IFERROR(INDEX(data[[access_challenges_other]:[access_challenges_other]], MATCH(0,IF(data[[district_name]:[district_name]]=$A$171, COUNTIF($B$171:L171, data[[access_challenges_other]:[access_challenges_other]]), ""), 0)),"")</f>
        <v/>
      </c>
      <c r="N171" s="43" t="str" cm="1">
        <f t="array" ref="N171">IFERROR(INDEX(data[[access_challenges_other]:[access_challenges_other]], MATCH(0,IF(data[[district_name]:[district_name]]=$A$171, COUNTIF($B$171:M171, data[[access_challenges_other]:[access_challenges_other]]), ""), 0)),"")</f>
        <v/>
      </c>
      <c r="O171" s="43" t="str" cm="1">
        <f t="array" ref="O171">IFERROR(INDEX(data[[access_challenges_other]:[access_challenges_other]], MATCH(0,IF(data[[district_name]:[district_name]]=$A$171, COUNTIF($B$171:N171, data[[access_challenges_other]:[access_challenges_other]]), ""), 0)),"")</f>
        <v/>
      </c>
      <c r="P171" s="43" t="str" cm="1">
        <f t="array" ref="P171">IFERROR(INDEX(data[[access_challenges_other]:[access_challenges_other]], MATCH(0,IF(data[[district_name]:[district_name]]=$A$171, COUNTIF($B$171:O171, data[[access_challenges_other]:[access_challenges_other]]), ""), 0)),"")</f>
        <v/>
      </c>
      <c r="Q171" s="43" t="str" cm="1">
        <f t="array" ref="Q171">IFERROR(INDEX(data[[access_challenges_other]:[access_challenges_other]], MATCH(0,IF(data[[district_name]:[district_name]]=$A$171, COUNTIF($B$171:P171, data[[access_challenges_other]:[access_challenges_other]]), ""), 0)),"")</f>
        <v/>
      </c>
    </row>
    <row r="172" spans="1:17" s="39" customFormat="1" x14ac:dyDescent="0.3">
      <c r="A172" s="41" t="s">
        <v>274</v>
      </c>
      <c r="B172" s="42" t="s">
        <v>395</v>
      </c>
      <c r="C172" s="43" cm="1">
        <f t="array" ref="C172">IFERROR(INDEX(data[[access_challenges_other]:[access_challenges_other]], MATCH(0,IF(data[[district_name]:[district_name]]=$A$172, COUNTIF($B$172:B172, data[[access_challenges_other]:[access_challenges_other]]), ""), 0)),"")</f>
        <v>0</v>
      </c>
      <c r="D172" s="43" t="str" cm="1">
        <f t="array" ref="D172">IFERROR(INDEX(data[[access_challenges_other]:[access_challenges_other]], MATCH(0,IF(data[[district_name]:[district_name]]=$A$172, COUNTIF($B$172:C172, data[[access_challenges_other]:[access_challenges_other]]), ""), 0)),"")</f>
        <v/>
      </c>
      <c r="E172" s="43" t="str" cm="1">
        <f t="array" ref="E172">IFERROR(INDEX(data[[access_challenges_other]:[access_challenges_other]], MATCH(0,IF(data[[district_name]:[district_name]]=$A$172, COUNTIF($B$172:D172, data[[access_challenges_other]:[access_challenges_other]]), ""), 0)),"")</f>
        <v/>
      </c>
      <c r="F172" s="43" t="str" cm="1">
        <f t="array" ref="F172">IFERROR(INDEX(data[[access_challenges_other]:[access_challenges_other]], MATCH(0,IF(data[[district_name]:[district_name]]=$A$172, COUNTIF($B$172:E172, data[[access_challenges_other]:[access_challenges_other]]), ""), 0)),"")</f>
        <v/>
      </c>
      <c r="G172" s="43" t="str" cm="1">
        <f t="array" ref="G172">IFERROR(INDEX(data[[access_challenges_other]:[access_challenges_other]], MATCH(0,IF(data[[district_name]:[district_name]]=$A$172, COUNTIF($B$172:F172, data[[access_challenges_other]:[access_challenges_other]]), ""), 0)),"")</f>
        <v/>
      </c>
      <c r="H172" s="43" t="str" cm="1">
        <f t="array" ref="H172">IFERROR(INDEX(data[[access_challenges_other]:[access_challenges_other]], MATCH(0,IF(data[[district_name]:[district_name]]=$A$172, COUNTIF($B$172:G172, data[[access_challenges_other]:[access_challenges_other]]), ""), 0)),"")</f>
        <v/>
      </c>
      <c r="I172" s="43" t="str" cm="1">
        <f t="array" ref="I172">IFERROR(INDEX(data[[access_challenges_other]:[access_challenges_other]], MATCH(0,IF(data[[district_name]:[district_name]]=$A$172, COUNTIF($B$172:H172, data[[access_challenges_other]:[access_challenges_other]]), ""), 0)),"")</f>
        <v/>
      </c>
      <c r="J172" s="43" t="str" cm="1">
        <f t="array" ref="J172">IFERROR(INDEX(data[[access_challenges_other]:[access_challenges_other]], MATCH(0,IF(data[[district_name]:[district_name]]=$A$172, COUNTIF($B$172:I172, data[[access_challenges_other]:[access_challenges_other]]), ""), 0)),"")</f>
        <v/>
      </c>
      <c r="K172" s="43" t="str" cm="1">
        <f t="array" ref="K172">IFERROR(INDEX(data[[access_challenges_other]:[access_challenges_other]], MATCH(0,IF(data[[district_name]:[district_name]]=$A$172, COUNTIF($B$172:J172, data[[access_challenges_other]:[access_challenges_other]]), ""), 0)),"")</f>
        <v/>
      </c>
      <c r="L172" s="43" t="str" cm="1">
        <f t="array" ref="L172">IFERROR(INDEX(data[[access_challenges_other]:[access_challenges_other]], MATCH(0,IF(data[[district_name]:[district_name]]=$A$172, COUNTIF($B$172:K172, data[[access_challenges_other]:[access_challenges_other]]), ""), 0)),"")</f>
        <v/>
      </c>
      <c r="M172" s="43" t="str" cm="1">
        <f t="array" ref="M172">IFERROR(INDEX(data[[access_challenges_other]:[access_challenges_other]], MATCH(0,IF(data[[district_name]:[district_name]]=$A$172, COUNTIF($B$172:L172, data[[access_challenges_other]:[access_challenges_other]]), ""), 0)),"")</f>
        <v/>
      </c>
      <c r="N172" s="43" t="str" cm="1">
        <f t="array" ref="N172">IFERROR(INDEX(data[[access_challenges_other]:[access_challenges_other]], MATCH(0,IF(data[[district_name]:[district_name]]=$A$172, COUNTIF($B$172:M172, data[[access_challenges_other]:[access_challenges_other]]), ""), 0)),"")</f>
        <v/>
      </c>
      <c r="O172" s="43" t="str" cm="1">
        <f t="array" ref="O172">IFERROR(INDEX(data[[access_challenges_other]:[access_challenges_other]], MATCH(0,IF(data[[district_name]:[district_name]]=$A$172, COUNTIF($B$172:N172, data[[access_challenges_other]:[access_challenges_other]]), ""), 0)),"")</f>
        <v/>
      </c>
      <c r="P172" s="43" t="str" cm="1">
        <f t="array" ref="P172">IFERROR(INDEX(data[[access_challenges_other]:[access_challenges_other]], MATCH(0,IF(data[[district_name]:[district_name]]=$A$172, COUNTIF($B$172:O172, data[[access_challenges_other]:[access_challenges_other]]), ""), 0)),"")</f>
        <v/>
      </c>
      <c r="Q172" s="43" t="str" cm="1">
        <f t="array" ref="Q172">IFERROR(INDEX(data[[access_challenges_other]:[access_challenges_other]], MATCH(0,IF(data[[district_name]:[district_name]]=$A$172, COUNTIF($B$172:P172, data[[access_challenges_other]:[access_challenges_other]]), ""), 0)),"")</f>
        <v/>
      </c>
    </row>
    <row r="173" spans="1:17" s="39" customFormat="1" x14ac:dyDescent="0.3">
      <c r="A173" s="41" t="s">
        <v>386</v>
      </c>
      <c r="B173" s="42" t="s">
        <v>265</v>
      </c>
      <c r="C173" s="43" cm="1">
        <f t="array" ref="C173">IFERROR(INDEX(data[[access_challenges_other]:[access_challenges_other]], MATCH(0,IF(data[[district_name]:[district_name]]=$A$173, COUNTIF($B$173:B173, data[[access_challenges_other]:[access_challenges_other]]), ""), 0)),"")</f>
        <v>0</v>
      </c>
      <c r="D173" s="43" t="str" cm="1">
        <f t="array" ref="D173">IFERROR(INDEX(data[[access_challenges_other]:[access_challenges_other]], MATCH(0,IF(data[[district_name]:[district_name]]=$A$173, COUNTIF($B$173:C173, data[[access_challenges_other]:[access_challenges_other]]), ""), 0)),"")</f>
        <v/>
      </c>
      <c r="E173" s="43" t="str" cm="1">
        <f t="array" ref="E173">IFERROR(INDEX(data[[access_challenges_other]:[access_challenges_other]], MATCH(0,IF(data[[district_name]:[district_name]]=$A$173, COUNTIF($B$173:D173, data[[access_challenges_other]:[access_challenges_other]]), ""), 0)),"")</f>
        <v/>
      </c>
      <c r="F173" s="43" t="str" cm="1">
        <f t="array" ref="F173">IFERROR(INDEX(data[[access_challenges_other]:[access_challenges_other]], MATCH(0,IF(data[[district_name]:[district_name]]=$A$173, COUNTIF($B$173:E173, data[[access_challenges_other]:[access_challenges_other]]), ""), 0)),"")</f>
        <v/>
      </c>
      <c r="G173" s="43" t="str" cm="1">
        <f t="array" ref="G173">IFERROR(INDEX(data[[access_challenges_other]:[access_challenges_other]], MATCH(0,IF(data[[district_name]:[district_name]]=$A$173, COUNTIF($B$173:F173, data[[access_challenges_other]:[access_challenges_other]]), ""), 0)),"")</f>
        <v/>
      </c>
      <c r="H173" s="43" t="str" cm="1">
        <f t="array" ref="H173">IFERROR(INDEX(data[[access_challenges_other]:[access_challenges_other]], MATCH(0,IF(data[[district_name]:[district_name]]=$A$173, COUNTIF($B$173:G173, data[[access_challenges_other]:[access_challenges_other]]), ""), 0)),"")</f>
        <v/>
      </c>
      <c r="I173" s="43" t="str" cm="1">
        <f t="array" ref="I173">IFERROR(INDEX(data[[access_challenges_other]:[access_challenges_other]], MATCH(0,IF(data[[district_name]:[district_name]]=$A$173, COUNTIF($B$173:H173, data[[access_challenges_other]:[access_challenges_other]]), ""), 0)),"")</f>
        <v/>
      </c>
      <c r="J173" s="43" t="str" cm="1">
        <f t="array" ref="J173">IFERROR(INDEX(data[[access_challenges_other]:[access_challenges_other]], MATCH(0,IF(data[[district_name]:[district_name]]=$A$173, COUNTIF($B$173:I173, data[[access_challenges_other]:[access_challenges_other]]), ""), 0)),"")</f>
        <v/>
      </c>
      <c r="K173" s="43" t="str" cm="1">
        <f t="array" ref="K173">IFERROR(INDEX(data[[access_challenges_other]:[access_challenges_other]], MATCH(0,IF(data[[district_name]:[district_name]]=$A$173, COUNTIF($B$173:J173, data[[access_challenges_other]:[access_challenges_other]]), ""), 0)),"")</f>
        <v/>
      </c>
      <c r="L173" s="43" t="str" cm="1">
        <f t="array" ref="L173">IFERROR(INDEX(data[[access_challenges_other]:[access_challenges_other]], MATCH(0,IF(data[[district_name]:[district_name]]=$A$173, COUNTIF($B$173:K173, data[[access_challenges_other]:[access_challenges_other]]), ""), 0)),"")</f>
        <v/>
      </c>
      <c r="M173" s="43" t="str" cm="1">
        <f t="array" ref="M173">IFERROR(INDEX(data[[access_challenges_other]:[access_challenges_other]], MATCH(0,IF(data[[district_name]:[district_name]]=$A$173, COUNTIF($B$173:L173, data[[access_challenges_other]:[access_challenges_other]]), ""), 0)),"")</f>
        <v/>
      </c>
      <c r="N173" s="43" t="str" cm="1">
        <f t="array" ref="N173">IFERROR(INDEX(data[[access_challenges_other]:[access_challenges_other]], MATCH(0,IF(data[[district_name]:[district_name]]=$A$173, COUNTIF($B$173:M173, data[[access_challenges_other]:[access_challenges_other]]), ""), 0)),"")</f>
        <v/>
      </c>
      <c r="O173" s="43" t="str" cm="1">
        <f t="array" ref="O173">IFERROR(INDEX(data[[access_challenges_other]:[access_challenges_other]], MATCH(0,IF(data[[district_name]:[district_name]]=$A$173, COUNTIF($B$173:N173, data[[access_challenges_other]:[access_challenges_other]]), ""), 0)),"")</f>
        <v/>
      </c>
      <c r="P173" s="43" t="str" cm="1">
        <f t="array" ref="P173">IFERROR(INDEX(data[[access_challenges_other]:[access_challenges_other]], MATCH(0,IF(data[[district_name]:[district_name]]=$A$173, COUNTIF($B$173:O173, data[[access_challenges_other]:[access_challenges_other]]), ""), 0)),"")</f>
        <v/>
      </c>
      <c r="Q173" s="43" t="str" cm="1">
        <f t="array" ref="Q173">IFERROR(INDEX(data[[access_challenges_other]:[access_challenges_other]], MATCH(0,IF(data[[district_name]:[district_name]]=$A$173, COUNTIF($B$173:P173, data[[access_challenges_other]:[access_challenges_other]]), ""), 0)),"")</f>
        <v/>
      </c>
    </row>
    <row r="174" spans="1:17" s="39" customFormat="1" x14ac:dyDescent="0.3">
      <c r="A174" s="41" t="s">
        <v>270</v>
      </c>
      <c r="B174" s="42" t="s">
        <v>404</v>
      </c>
      <c r="C174" s="43" cm="1">
        <f t="array" ref="C174">IFERROR(INDEX(data[[access_challenges_other]:[access_challenges_other]], MATCH(0,IF(data[[district_name]:[district_name]]=$A$174, COUNTIF($B$174:B174, data[[access_challenges_other]:[access_challenges_other]]), ""), 0)),"")</f>
        <v>0</v>
      </c>
      <c r="D174" s="43" t="str" cm="1">
        <f t="array" ref="D174">IFERROR(INDEX(data[[access_challenges_other]:[access_challenges_other]], MATCH(0,IF(data[[district_name]:[district_name]]=$A$174, COUNTIF($B$174:C174, data[[access_challenges_other]:[access_challenges_other]]), ""), 0)),"")</f>
        <v/>
      </c>
      <c r="E174" s="43" t="str" cm="1">
        <f t="array" ref="E174">IFERROR(INDEX(data[[access_challenges_other]:[access_challenges_other]], MATCH(0,IF(data[[district_name]:[district_name]]=$A$174, COUNTIF($B$174:D174, data[[access_challenges_other]:[access_challenges_other]]), ""), 0)),"")</f>
        <v/>
      </c>
      <c r="F174" s="43" t="str" cm="1">
        <f t="array" ref="F174">IFERROR(INDEX(data[[access_challenges_other]:[access_challenges_other]], MATCH(0,IF(data[[district_name]:[district_name]]=$A$174, COUNTIF($B$174:E174, data[[access_challenges_other]:[access_challenges_other]]), ""), 0)),"")</f>
        <v/>
      </c>
      <c r="G174" s="43" t="str" cm="1">
        <f t="array" ref="G174">IFERROR(INDEX(data[[access_challenges_other]:[access_challenges_other]], MATCH(0,IF(data[[district_name]:[district_name]]=$A$174, COUNTIF($B$174:F174, data[[access_challenges_other]:[access_challenges_other]]), ""), 0)),"")</f>
        <v/>
      </c>
      <c r="H174" s="43" t="str" cm="1">
        <f t="array" ref="H174">IFERROR(INDEX(data[[access_challenges_other]:[access_challenges_other]], MATCH(0,IF(data[[district_name]:[district_name]]=$A$174, COUNTIF($B$174:G174, data[[access_challenges_other]:[access_challenges_other]]), ""), 0)),"")</f>
        <v/>
      </c>
      <c r="I174" s="43" t="str" cm="1">
        <f t="array" ref="I174">IFERROR(INDEX(data[[access_challenges_other]:[access_challenges_other]], MATCH(0,IF(data[[district_name]:[district_name]]=$A$174, COUNTIF($B$174:H174, data[[access_challenges_other]:[access_challenges_other]]), ""), 0)),"")</f>
        <v/>
      </c>
      <c r="J174" s="43" t="str" cm="1">
        <f t="array" ref="J174">IFERROR(INDEX(data[[access_challenges_other]:[access_challenges_other]], MATCH(0,IF(data[[district_name]:[district_name]]=$A$174, COUNTIF($B$174:I174, data[[access_challenges_other]:[access_challenges_other]]), ""), 0)),"")</f>
        <v/>
      </c>
      <c r="K174" s="43" t="str" cm="1">
        <f t="array" ref="K174">IFERROR(INDEX(data[[access_challenges_other]:[access_challenges_other]], MATCH(0,IF(data[[district_name]:[district_name]]=$A$174, COUNTIF($B$174:J174, data[[access_challenges_other]:[access_challenges_other]]), ""), 0)),"")</f>
        <v/>
      </c>
      <c r="L174" s="43" t="str" cm="1">
        <f t="array" ref="L174">IFERROR(INDEX(data[[access_challenges_other]:[access_challenges_other]], MATCH(0,IF(data[[district_name]:[district_name]]=$A$174, COUNTIF($B$174:K174, data[[access_challenges_other]:[access_challenges_other]]), ""), 0)),"")</f>
        <v/>
      </c>
      <c r="M174" s="43" t="str" cm="1">
        <f t="array" ref="M174">IFERROR(INDEX(data[[access_challenges_other]:[access_challenges_other]], MATCH(0,IF(data[[district_name]:[district_name]]=$A$174, COUNTIF($B$174:L174, data[[access_challenges_other]:[access_challenges_other]]), ""), 0)),"")</f>
        <v/>
      </c>
      <c r="N174" s="43" t="str" cm="1">
        <f t="array" ref="N174">IFERROR(INDEX(data[[access_challenges_other]:[access_challenges_other]], MATCH(0,IF(data[[district_name]:[district_name]]=$A$174, COUNTIF($B$174:M174, data[[access_challenges_other]:[access_challenges_other]]), ""), 0)),"")</f>
        <v/>
      </c>
      <c r="O174" s="43" t="str" cm="1">
        <f t="array" ref="O174">IFERROR(INDEX(data[[access_challenges_other]:[access_challenges_other]], MATCH(0,IF(data[[district_name]:[district_name]]=$A$174, COUNTIF($B$174:N174, data[[access_challenges_other]:[access_challenges_other]]), ""), 0)),"")</f>
        <v/>
      </c>
      <c r="P174" s="43" t="str" cm="1">
        <f t="array" ref="P174">IFERROR(INDEX(data[[access_challenges_other]:[access_challenges_other]], MATCH(0,IF(data[[district_name]:[district_name]]=$A$174, COUNTIF($B$174:O174, data[[access_challenges_other]:[access_challenges_other]]), ""), 0)),"")</f>
        <v/>
      </c>
      <c r="Q174" s="43" t="str" cm="1">
        <f t="array" ref="Q174">IFERROR(INDEX(data[[access_challenges_other]:[access_challenges_other]], MATCH(0,IF(data[[district_name]:[district_name]]=$A$174, COUNTIF($B$174:P174, data[[access_challenges_other]:[access_challenges_other]]), ""), 0)),"")</f>
        <v/>
      </c>
    </row>
    <row r="175" spans="1:17" s="39" customFormat="1" x14ac:dyDescent="0.3">
      <c r="A175" s="41" t="s">
        <v>272</v>
      </c>
      <c r="B175" s="42" t="s">
        <v>405</v>
      </c>
      <c r="C175" s="43" cm="1">
        <f t="array" ref="C175">IFERROR(INDEX(data[[access_challenges_other]:[access_challenges_other]], MATCH(0,IF(data[[district_name]:[district_name]]=$A$175, COUNTIF($B$175:B175, data[[access_challenges_other]:[access_challenges_other]]), ""), 0)),"")</f>
        <v>0</v>
      </c>
      <c r="D175" s="43" t="str" cm="1">
        <f t="array" ref="D175">IFERROR(INDEX(data[[access_challenges_other]:[access_challenges_other]], MATCH(0,IF(data[[district_name]:[district_name]]=$A$175, COUNTIF($B$175:C175, data[[access_challenges_other]:[access_challenges_other]]), ""), 0)),"")</f>
        <v/>
      </c>
      <c r="E175" s="43" t="str" cm="1">
        <f t="array" ref="E175">IFERROR(INDEX(data[[access_challenges_other]:[access_challenges_other]], MATCH(0,IF(data[[district_name]:[district_name]]=$A$175, COUNTIF($B$175:D175, data[[access_challenges_other]:[access_challenges_other]]), ""), 0)),"")</f>
        <v/>
      </c>
      <c r="F175" s="43" t="str" cm="1">
        <f t="array" ref="F175">IFERROR(INDEX(data[[access_challenges_other]:[access_challenges_other]], MATCH(0,IF(data[[district_name]:[district_name]]=$A$175, COUNTIF($B$175:E175, data[[access_challenges_other]:[access_challenges_other]]), ""), 0)),"")</f>
        <v/>
      </c>
      <c r="G175" s="43" t="str" cm="1">
        <f t="array" ref="G175">IFERROR(INDEX(data[[access_challenges_other]:[access_challenges_other]], MATCH(0,IF(data[[district_name]:[district_name]]=$A$175, COUNTIF($B$175:F175, data[[access_challenges_other]:[access_challenges_other]]), ""), 0)),"")</f>
        <v/>
      </c>
      <c r="H175" s="43" t="str" cm="1">
        <f t="array" ref="H175">IFERROR(INDEX(data[[access_challenges_other]:[access_challenges_other]], MATCH(0,IF(data[[district_name]:[district_name]]=$A$175, COUNTIF($B$175:G175, data[[access_challenges_other]:[access_challenges_other]]), ""), 0)),"")</f>
        <v/>
      </c>
      <c r="I175" s="43" t="str" cm="1">
        <f t="array" ref="I175">IFERROR(INDEX(data[[access_challenges_other]:[access_challenges_other]], MATCH(0,IF(data[[district_name]:[district_name]]=$A$175, COUNTIF($B$175:H175, data[[access_challenges_other]:[access_challenges_other]]), ""), 0)),"")</f>
        <v/>
      </c>
      <c r="J175" s="43" t="str" cm="1">
        <f t="array" ref="J175">IFERROR(INDEX(data[[access_challenges_other]:[access_challenges_other]], MATCH(0,IF(data[[district_name]:[district_name]]=$A$175, COUNTIF($B$175:I175, data[[access_challenges_other]:[access_challenges_other]]), ""), 0)),"")</f>
        <v/>
      </c>
      <c r="K175" s="43" t="str" cm="1">
        <f t="array" ref="K175">IFERROR(INDEX(data[[access_challenges_other]:[access_challenges_other]], MATCH(0,IF(data[[district_name]:[district_name]]=$A$175, COUNTIF($B$175:J175, data[[access_challenges_other]:[access_challenges_other]]), ""), 0)),"")</f>
        <v/>
      </c>
      <c r="L175" s="43" t="str" cm="1">
        <f t="array" ref="L175">IFERROR(INDEX(data[[access_challenges_other]:[access_challenges_other]], MATCH(0,IF(data[[district_name]:[district_name]]=$A$175, COUNTIF($B$175:K175, data[[access_challenges_other]:[access_challenges_other]]), ""), 0)),"")</f>
        <v/>
      </c>
      <c r="M175" s="43" t="str" cm="1">
        <f t="array" ref="M175">IFERROR(INDEX(data[[access_challenges_other]:[access_challenges_other]], MATCH(0,IF(data[[district_name]:[district_name]]=$A$175, COUNTIF($B$175:L175, data[[access_challenges_other]:[access_challenges_other]]), ""), 0)),"")</f>
        <v/>
      </c>
      <c r="N175" s="43" t="str" cm="1">
        <f t="array" ref="N175">IFERROR(INDEX(data[[access_challenges_other]:[access_challenges_other]], MATCH(0,IF(data[[district_name]:[district_name]]=$A$175, COUNTIF($B$175:M175, data[[access_challenges_other]:[access_challenges_other]]), ""), 0)),"")</f>
        <v/>
      </c>
      <c r="O175" s="43" t="str" cm="1">
        <f t="array" ref="O175">IFERROR(INDEX(data[[access_challenges_other]:[access_challenges_other]], MATCH(0,IF(data[[district_name]:[district_name]]=$A$175, COUNTIF($B$175:N175, data[[access_challenges_other]:[access_challenges_other]]), ""), 0)),"")</f>
        <v/>
      </c>
      <c r="P175" s="43" t="str" cm="1">
        <f t="array" ref="P175">IFERROR(INDEX(data[[access_challenges_other]:[access_challenges_other]], MATCH(0,IF(data[[district_name]:[district_name]]=$A$175, COUNTIF($B$175:O175, data[[access_challenges_other]:[access_challenges_other]]), ""), 0)),"")</f>
        <v/>
      </c>
      <c r="Q175" s="43" t="str" cm="1">
        <f t="array" ref="Q175">IFERROR(INDEX(data[[access_challenges_other]:[access_challenges_other]], MATCH(0,IF(data[[district_name]:[district_name]]=$A$175, COUNTIF($B$175:P175, data[[access_challenges_other]:[access_challenges_other]]), ""), 0)),"")</f>
        <v/>
      </c>
    </row>
    <row r="176" spans="1:17" s="39" customFormat="1" x14ac:dyDescent="0.3">
      <c r="A176" s="41" t="s">
        <v>271</v>
      </c>
      <c r="B176" s="42" t="s">
        <v>392</v>
      </c>
      <c r="C176" s="43" cm="1">
        <f t="array" ref="C176">IFERROR(INDEX(data[[access_challenges_other]:[access_challenges_other]], MATCH(0,IF(data[[district_name]:[district_name]]=$A$176, COUNTIF($B$176:B176, data[[access_challenges_other]:[access_challenges_other]]), ""), 0)),"")</f>
        <v>0</v>
      </c>
      <c r="D176" s="43" t="str" cm="1">
        <f t="array" ref="D176">IFERROR(INDEX(data[[access_challenges_other]:[access_challenges_other]], MATCH(0,IF(data[[district_name]:[district_name]]=$A$176, COUNTIF($B$176:C176, data[[access_challenges_other]:[access_challenges_other]]), ""), 0)),"")</f>
        <v/>
      </c>
      <c r="E176" s="43" t="str" cm="1">
        <f t="array" ref="E176">IFERROR(INDEX(data[[access_challenges_other]:[access_challenges_other]], MATCH(0,IF(data[[district_name]:[district_name]]=$A$176, COUNTIF($B$176:D176, data[[access_challenges_other]:[access_challenges_other]]), ""), 0)),"")</f>
        <v/>
      </c>
      <c r="F176" s="43" t="str" cm="1">
        <f t="array" ref="F176">IFERROR(INDEX(data[[access_challenges_other]:[access_challenges_other]], MATCH(0,IF(data[[district_name]:[district_name]]=$A$176, COUNTIF($B$176:E176, data[[access_challenges_other]:[access_challenges_other]]), ""), 0)),"")</f>
        <v/>
      </c>
      <c r="G176" s="43" t="str" cm="1">
        <f t="array" ref="G176">IFERROR(INDEX(data[[access_challenges_other]:[access_challenges_other]], MATCH(0,IF(data[[district_name]:[district_name]]=$A$176, COUNTIF($B$176:F176, data[[access_challenges_other]:[access_challenges_other]]), ""), 0)),"")</f>
        <v/>
      </c>
      <c r="H176" s="43" t="str" cm="1">
        <f t="array" ref="H176">IFERROR(INDEX(data[[access_challenges_other]:[access_challenges_other]], MATCH(0,IF(data[[district_name]:[district_name]]=$A$176, COUNTIF($B$176:G176, data[[access_challenges_other]:[access_challenges_other]]), ""), 0)),"")</f>
        <v/>
      </c>
      <c r="I176" s="43" t="str" cm="1">
        <f t="array" ref="I176">IFERROR(INDEX(data[[access_challenges_other]:[access_challenges_other]], MATCH(0,IF(data[[district_name]:[district_name]]=$A$176, COUNTIF($B$176:H176, data[[access_challenges_other]:[access_challenges_other]]), ""), 0)),"")</f>
        <v/>
      </c>
      <c r="J176" s="43" t="str" cm="1">
        <f t="array" ref="J176">IFERROR(INDEX(data[[access_challenges_other]:[access_challenges_other]], MATCH(0,IF(data[[district_name]:[district_name]]=$A$176, COUNTIF($B$176:I176, data[[access_challenges_other]:[access_challenges_other]]), ""), 0)),"")</f>
        <v/>
      </c>
      <c r="K176" s="43" t="str" cm="1">
        <f t="array" ref="K176">IFERROR(INDEX(data[[access_challenges_other]:[access_challenges_other]], MATCH(0,IF(data[[district_name]:[district_name]]=$A$176, COUNTIF($B$176:J176, data[[access_challenges_other]:[access_challenges_other]]), ""), 0)),"")</f>
        <v/>
      </c>
      <c r="L176" s="43" t="str" cm="1">
        <f t="array" ref="L176">IFERROR(INDEX(data[[access_challenges_other]:[access_challenges_other]], MATCH(0,IF(data[[district_name]:[district_name]]=$A$176, COUNTIF($B$176:K176, data[[access_challenges_other]:[access_challenges_other]]), ""), 0)),"")</f>
        <v/>
      </c>
      <c r="M176" s="43" t="str" cm="1">
        <f t="array" ref="M176">IFERROR(INDEX(data[[access_challenges_other]:[access_challenges_other]], MATCH(0,IF(data[[district_name]:[district_name]]=$A$176, COUNTIF($B$176:L176, data[[access_challenges_other]:[access_challenges_other]]), ""), 0)),"")</f>
        <v/>
      </c>
      <c r="N176" s="43" t="str" cm="1">
        <f t="array" ref="N176">IFERROR(INDEX(data[[access_challenges_other]:[access_challenges_other]], MATCH(0,IF(data[[district_name]:[district_name]]=$A$176, COUNTIF($B$176:M176, data[[access_challenges_other]:[access_challenges_other]]), ""), 0)),"")</f>
        <v/>
      </c>
      <c r="O176" s="43" t="str" cm="1">
        <f t="array" ref="O176">IFERROR(INDEX(data[[access_challenges_other]:[access_challenges_other]], MATCH(0,IF(data[[district_name]:[district_name]]=$A$176, COUNTIF($B$176:N176, data[[access_challenges_other]:[access_challenges_other]]), ""), 0)),"")</f>
        <v/>
      </c>
      <c r="P176" s="43" t="str" cm="1">
        <f t="array" ref="P176">IFERROR(INDEX(data[[access_challenges_other]:[access_challenges_other]], MATCH(0,IF(data[[district_name]:[district_name]]=$A$176, COUNTIF($B$176:O176, data[[access_challenges_other]:[access_challenges_other]]), ""), 0)),"")</f>
        <v/>
      </c>
      <c r="Q176" s="43" t="str" cm="1">
        <f t="array" ref="Q176">IFERROR(INDEX(data[[access_challenges_other]:[access_challenges_other]], MATCH(0,IF(data[[district_name]:[district_name]]=$A$176, COUNTIF($B$176:P176, data[[access_challenges_other]:[access_challenges_other]]), ""), 0)),"")</f>
        <v/>
      </c>
    </row>
    <row r="177" spans="1:17" s="39" customFormat="1" x14ac:dyDescent="0.3">
      <c r="A177" s="41" t="s">
        <v>388</v>
      </c>
      <c r="B177" s="42" t="s">
        <v>267</v>
      </c>
      <c r="C177" s="43" cm="1">
        <f t="array" ref="C177">IFERROR(INDEX(data[[access_challenges_other]:[access_challenges_other]], MATCH(0,IF(data[[district_name]:[district_name]]=$A$177, COUNTIF($B$177:B177, data[[access_challenges_other]:[access_challenges_other]]), ""), 0)),"")</f>
        <v>0</v>
      </c>
      <c r="D177" s="43" t="str" cm="1">
        <f t="array" ref="D177">IFERROR(INDEX(data[[access_challenges_other]:[access_challenges_other]], MATCH(0,IF(data[[district_name]:[district_name]]=$A$177, COUNTIF($B$177:C177, data[[access_challenges_other]:[access_challenges_other]]), ""), 0)),"")</f>
        <v/>
      </c>
      <c r="E177" s="43" t="str" cm="1">
        <f t="array" ref="E177">IFERROR(INDEX(data[[access_challenges_other]:[access_challenges_other]], MATCH(0,IF(data[[district_name]:[district_name]]=$A$177, COUNTIF($B$177:D177, data[[access_challenges_other]:[access_challenges_other]]), ""), 0)),"")</f>
        <v/>
      </c>
      <c r="F177" s="43" t="str" cm="1">
        <f t="array" ref="F177">IFERROR(INDEX(data[[access_challenges_other]:[access_challenges_other]], MATCH(0,IF(data[[district_name]:[district_name]]=$A$177, COUNTIF($B$177:E177, data[[access_challenges_other]:[access_challenges_other]]), ""), 0)),"")</f>
        <v/>
      </c>
      <c r="G177" s="43" t="str" cm="1">
        <f t="array" ref="G177">IFERROR(INDEX(data[[access_challenges_other]:[access_challenges_other]], MATCH(0,IF(data[[district_name]:[district_name]]=$A$177, COUNTIF($B$177:F177, data[[access_challenges_other]:[access_challenges_other]]), ""), 0)),"")</f>
        <v/>
      </c>
      <c r="H177" s="43" t="str" cm="1">
        <f t="array" ref="H177">IFERROR(INDEX(data[[access_challenges_other]:[access_challenges_other]], MATCH(0,IF(data[[district_name]:[district_name]]=$A$177, COUNTIF($B$177:G177, data[[access_challenges_other]:[access_challenges_other]]), ""), 0)),"")</f>
        <v/>
      </c>
      <c r="I177" s="43" t="str" cm="1">
        <f t="array" ref="I177">IFERROR(INDEX(data[[access_challenges_other]:[access_challenges_other]], MATCH(0,IF(data[[district_name]:[district_name]]=$A$177, COUNTIF($B$177:H177, data[[access_challenges_other]:[access_challenges_other]]), ""), 0)),"")</f>
        <v/>
      </c>
      <c r="J177" s="43" t="str" cm="1">
        <f t="array" ref="J177">IFERROR(INDEX(data[[access_challenges_other]:[access_challenges_other]], MATCH(0,IF(data[[district_name]:[district_name]]=$A$177, COUNTIF($B$177:I177, data[[access_challenges_other]:[access_challenges_other]]), ""), 0)),"")</f>
        <v/>
      </c>
      <c r="K177" s="43" t="str" cm="1">
        <f t="array" ref="K177">IFERROR(INDEX(data[[access_challenges_other]:[access_challenges_other]], MATCH(0,IF(data[[district_name]:[district_name]]=$A$177, COUNTIF($B$177:J177, data[[access_challenges_other]:[access_challenges_other]]), ""), 0)),"")</f>
        <v/>
      </c>
      <c r="L177" s="43" t="str" cm="1">
        <f t="array" ref="L177">IFERROR(INDEX(data[[access_challenges_other]:[access_challenges_other]], MATCH(0,IF(data[[district_name]:[district_name]]=$A$177, COUNTIF($B$177:K177, data[[access_challenges_other]:[access_challenges_other]]), ""), 0)),"")</f>
        <v/>
      </c>
      <c r="M177" s="43" t="str" cm="1">
        <f t="array" ref="M177">IFERROR(INDEX(data[[access_challenges_other]:[access_challenges_other]], MATCH(0,IF(data[[district_name]:[district_name]]=$A$177, COUNTIF($B$177:L177, data[[access_challenges_other]:[access_challenges_other]]), ""), 0)),"")</f>
        <v/>
      </c>
      <c r="N177" s="43" t="str" cm="1">
        <f t="array" ref="N177">IFERROR(INDEX(data[[access_challenges_other]:[access_challenges_other]], MATCH(0,IF(data[[district_name]:[district_name]]=$A$177, COUNTIF($B$177:M177, data[[access_challenges_other]:[access_challenges_other]]), ""), 0)),"")</f>
        <v/>
      </c>
      <c r="O177" s="43" t="str" cm="1">
        <f t="array" ref="O177">IFERROR(INDEX(data[[access_challenges_other]:[access_challenges_other]], MATCH(0,IF(data[[district_name]:[district_name]]=$A$177, COUNTIF($B$177:N177, data[[access_challenges_other]:[access_challenges_other]]), ""), 0)),"")</f>
        <v/>
      </c>
      <c r="P177" s="43" t="str" cm="1">
        <f t="array" ref="P177">IFERROR(INDEX(data[[access_challenges_other]:[access_challenges_other]], MATCH(0,IF(data[[district_name]:[district_name]]=$A$177, COUNTIF($B$177:O177, data[[access_challenges_other]:[access_challenges_other]]), ""), 0)),"")</f>
        <v/>
      </c>
      <c r="Q177" s="43" t="str" cm="1">
        <f t="array" ref="Q177">IFERROR(INDEX(data[[access_challenges_other]:[access_challenges_other]], MATCH(0,IF(data[[district_name]:[district_name]]=$A$177, COUNTIF($B$177:P177, data[[access_challenges_other]:[access_challenges_other]]), ""), 0)),"")</f>
        <v/>
      </c>
    </row>
    <row r="178" spans="1:17" s="39" customFormat="1" x14ac:dyDescent="0.3">
      <c r="A178" s="41" t="s">
        <v>275</v>
      </c>
      <c r="B178" s="42" t="s">
        <v>396</v>
      </c>
      <c r="C178" s="43" cm="1">
        <f t="array" ref="C178">IFERROR(INDEX(data[[access_challenges_other]:[access_challenges_other]], MATCH(0,IF(data[[district_name]:[district_name]]=$A$178, COUNTIF($B$178:B178, data[[access_challenges_other]:[access_challenges_other]]), ""), 0)),"")</f>
        <v>0</v>
      </c>
      <c r="D178" s="43" t="str" cm="1">
        <f t="array" ref="D178">IFERROR(INDEX(data[[access_challenges_other]:[access_challenges_other]], MATCH(0,IF(data[[district_name]:[district_name]]=$A$178, COUNTIF($B$178:C178, data[[access_challenges_other]:[access_challenges_other]]), ""), 0)),"")</f>
        <v/>
      </c>
      <c r="E178" s="43" t="str" cm="1">
        <f t="array" ref="E178">IFERROR(INDEX(data[[access_challenges_other]:[access_challenges_other]], MATCH(0,IF(data[[district_name]:[district_name]]=$A$178, COUNTIF($B$178:D178, data[[access_challenges_other]:[access_challenges_other]]), ""), 0)),"")</f>
        <v/>
      </c>
      <c r="F178" s="43" t="str" cm="1">
        <f t="array" ref="F178">IFERROR(INDEX(data[[access_challenges_other]:[access_challenges_other]], MATCH(0,IF(data[[district_name]:[district_name]]=$A$178, COUNTIF($B$178:E178, data[[access_challenges_other]:[access_challenges_other]]), ""), 0)),"")</f>
        <v/>
      </c>
      <c r="G178" s="43" t="str" cm="1">
        <f t="array" ref="G178">IFERROR(INDEX(data[[access_challenges_other]:[access_challenges_other]], MATCH(0,IF(data[[district_name]:[district_name]]=$A$178, COUNTIF($B$178:F178, data[[access_challenges_other]:[access_challenges_other]]), ""), 0)),"")</f>
        <v/>
      </c>
      <c r="H178" s="43" t="str" cm="1">
        <f t="array" ref="H178">IFERROR(INDEX(data[[access_challenges_other]:[access_challenges_other]], MATCH(0,IF(data[[district_name]:[district_name]]=$A$178, COUNTIF($B$178:G178, data[[access_challenges_other]:[access_challenges_other]]), ""), 0)),"")</f>
        <v/>
      </c>
      <c r="I178" s="43" t="str" cm="1">
        <f t="array" ref="I178">IFERROR(INDEX(data[[access_challenges_other]:[access_challenges_other]], MATCH(0,IF(data[[district_name]:[district_name]]=$A$178, COUNTIF($B$178:H178, data[[access_challenges_other]:[access_challenges_other]]), ""), 0)),"")</f>
        <v/>
      </c>
      <c r="J178" s="43" t="str" cm="1">
        <f t="array" ref="J178">IFERROR(INDEX(data[[access_challenges_other]:[access_challenges_other]], MATCH(0,IF(data[[district_name]:[district_name]]=$A$178, COUNTIF($B$178:I178, data[[access_challenges_other]:[access_challenges_other]]), ""), 0)),"")</f>
        <v/>
      </c>
      <c r="K178" s="43" t="str" cm="1">
        <f t="array" ref="K178">IFERROR(INDEX(data[[access_challenges_other]:[access_challenges_other]], MATCH(0,IF(data[[district_name]:[district_name]]=$A$178, COUNTIF($B$178:J178, data[[access_challenges_other]:[access_challenges_other]]), ""), 0)),"")</f>
        <v/>
      </c>
      <c r="L178" s="43" t="str" cm="1">
        <f t="array" ref="L178">IFERROR(INDEX(data[[access_challenges_other]:[access_challenges_other]], MATCH(0,IF(data[[district_name]:[district_name]]=$A$178, COUNTIF($B$178:K178, data[[access_challenges_other]:[access_challenges_other]]), ""), 0)),"")</f>
        <v/>
      </c>
      <c r="M178" s="43" t="str" cm="1">
        <f t="array" ref="M178">IFERROR(INDEX(data[[access_challenges_other]:[access_challenges_other]], MATCH(0,IF(data[[district_name]:[district_name]]=$A$178, COUNTIF($B$178:L178, data[[access_challenges_other]:[access_challenges_other]]), ""), 0)),"")</f>
        <v/>
      </c>
      <c r="N178" s="43" t="str" cm="1">
        <f t="array" ref="N178">IFERROR(INDEX(data[[access_challenges_other]:[access_challenges_other]], MATCH(0,IF(data[[district_name]:[district_name]]=$A$178, COUNTIF($B$178:M178, data[[access_challenges_other]:[access_challenges_other]]), ""), 0)),"")</f>
        <v/>
      </c>
      <c r="O178" s="43" t="str" cm="1">
        <f t="array" ref="O178">IFERROR(INDEX(data[[access_challenges_other]:[access_challenges_other]], MATCH(0,IF(data[[district_name]:[district_name]]=$A$178, COUNTIF($B$178:N178, data[[access_challenges_other]:[access_challenges_other]]), ""), 0)),"")</f>
        <v/>
      </c>
      <c r="P178" s="43" t="str" cm="1">
        <f t="array" ref="P178">IFERROR(INDEX(data[[access_challenges_other]:[access_challenges_other]], MATCH(0,IF(data[[district_name]:[district_name]]=$A$178, COUNTIF($B$178:O178, data[[access_challenges_other]:[access_challenges_other]]), ""), 0)),"")</f>
        <v/>
      </c>
      <c r="Q178" s="43" t="str" cm="1">
        <f t="array" ref="Q178">IFERROR(INDEX(data[[access_challenges_other]:[access_challenges_other]], MATCH(0,IF(data[[district_name]:[district_name]]=$A$178, COUNTIF($B$178:P178, data[[access_challenges_other]:[access_challenges_other]]), ""), 0)),"")</f>
        <v/>
      </c>
    </row>
    <row r="179" spans="1:17" s="39" customFormat="1" x14ac:dyDescent="0.3">
      <c r="A179" s="41" t="s">
        <v>385</v>
      </c>
      <c r="B179" s="42" t="s">
        <v>406</v>
      </c>
      <c r="C179" s="43" cm="1">
        <f t="array" ref="C179">IFERROR(INDEX(data[[access_challenges_other]:[access_challenges_other]], MATCH(0,IF(data[[district_name]:[district_name]]=$A$179, COUNTIF($B$179:B179, data[[access_challenges_other]:[access_challenges_other]]), ""), 0)),"")</f>
        <v>0</v>
      </c>
      <c r="D179" s="43" t="str" cm="1">
        <f t="array" ref="D179">IFERROR(INDEX(data[[access_challenges_other]:[access_challenges_other]], MATCH(0,IF(data[[district_name]:[district_name]]=$A$179, COUNTIF($B$179:C179, data[[access_challenges_other]:[access_challenges_other]]), ""), 0)),"")</f>
        <v/>
      </c>
      <c r="E179" s="43" t="str" cm="1">
        <f t="array" ref="E179">IFERROR(INDEX(data[[access_challenges_other]:[access_challenges_other]], MATCH(0,IF(data[[district_name]:[district_name]]=$A$179, COUNTIF($B$179:D179, data[[access_challenges_other]:[access_challenges_other]]), ""), 0)),"")</f>
        <v/>
      </c>
      <c r="F179" s="43" t="str" cm="1">
        <f t="array" ref="F179">IFERROR(INDEX(data[[access_challenges_other]:[access_challenges_other]], MATCH(0,IF(data[[district_name]:[district_name]]=$A$179, COUNTIF($B$179:E179, data[[access_challenges_other]:[access_challenges_other]]), ""), 0)),"")</f>
        <v/>
      </c>
      <c r="G179" s="43" t="str" cm="1">
        <f t="array" ref="G179">IFERROR(INDEX(data[[access_challenges_other]:[access_challenges_other]], MATCH(0,IF(data[[district_name]:[district_name]]=$A$179, COUNTIF($B$179:F179, data[[access_challenges_other]:[access_challenges_other]]), ""), 0)),"")</f>
        <v/>
      </c>
      <c r="H179" s="43" t="str" cm="1">
        <f t="array" ref="H179">IFERROR(INDEX(data[[access_challenges_other]:[access_challenges_other]], MATCH(0,IF(data[[district_name]:[district_name]]=$A$179, COUNTIF($B$179:G179, data[[access_challenges_other]:[access_challenges_other]]), ""), 0)),"")</f>
        <v/>
      </c>
      <c r="I179" s="43" t="str" cm="1">
        <f t="array" ref="I179">IFERROR(INDEX(data[[access_challenges_other]:[access_challenges_other]], MATCH(0,IF(data[[district_name]:[district_name]]=$A$179, COUNTIF($B$179:H179, data[[access_challenges_other]:[access_challenges_other]]), ""), 0)),"")</f>
        <v/>
      </c>
      <c r="J179" s="43" t="str" cm="1">
        <f t="array" ref="J179">IFERROR(INDEX(data[[access_challenges_other]:[access_challenges_other]], MATCH(0,IF(data[[district_name]:[district_name]]=$A$179, COUNTIF($B$179:I179, data[[access_challenges_other]:[access_challenges_other]]), ""), 0)),"")</f>
        <v/>
      </c>
      <c r="K179" s="43" t="str" cm="1">
        <f t="array" ref="K179">IFERROR(INDEX(data[[access_challenges_other]:[access_challenges_other]], MATCH(0,IF(data[[district_name]:[district_name]]=$A$179, COUNTIF($B$179:J179, data[[access_challenges_other]:[access_challenges_other]]), ""), 0)),"")</f>
        <v/>
      </c>
      <c r="L179" s="43" t="str" cm="1">
        <f t="array" ref="L179">IFERROR(INDEX(data[[access_challenges_other]:[access_challenges_other]], MATCH(0,IF(data[[district_name]:[district_name]]=$A$179, COUNTIF($B$179:K179, data[[access_challenges_other]:[access_challenges_other]]), ""), 0)),"")</f>
        <v/>
      </c>
      <c r="M179" s="43" t="str" cm="1">
        <f t="array" ref="M179">IFERROR(INDEX(data[[access_challenges_other]:[access_challenges_other]], MATCH(0,IF(data[[district_name]:[district_name]]=$A$179, COUNTIF($B$179:L179, data[[access_challenges_other]:[access_challenges_other]]), ""), 0)),"")</f>
        <v/>
      </c>
      <c r="N179" s="43" t="str" cm="1">
        <f t="array" ref="N179">IFERROR(INDEX(data[[access_challenges_other]:[access_challenges_other]], MATCH(0,IF(data[[district_name]:[district_name]]=$A$179, COUNTIF($B$179:M179, data[[access_challenges_other]:[access_challenges_other]]), ""), 0)),"")</f>
        <v/>
      </c>
      <c r="O179" s="43" t="str" cm="1">
        <f t="array" ref="O179">IFERROR(INDEX(data[[access_challenges_other]:[access_challenges_other]], MATCH(0,IF(data[[district_name]:[district_name]]=$A$179, COUNTIF($B$179:N179, data[[access_challenges_other]:[access_challenges_other]]), ""), 0)),"")</f>
        <v/>
      </c>
      <c r="P179" s="43" t="str" cm="1">
        <f t="array" ref="P179">IFERROR(INDEX(data[[access_challenges_other]:[access_challenges_other]], MATCH(0,IF(data[[district_name]:[district_name]]=$A$179, COUNTIF($B$179:O179, data[[access_challenges_other]:[access_challenges_other]]), ""), 0)),"")</f>
        <v/>
      </c>
      <c r="Q179" s="43" t="str" cm="1">
        <f t="array" ref="Q179">IFERROR(INDEX(data[[access_challenges_other]:[access_challenges_other]], MATCH(0,IF(data[[district_name]:[district_name]]=$A$179, COUNTIF($B$179:P179, data[[access_challenges_other]:[access_challenges_other]]), ""), 0)),"")</f>
        <v/>
      </c>
    </row>
    <row r="180" spans="1:17" s="39" customFormat="1" x14ac:dyDescent="0.3">
      <c r="A180" s="41" t="s">
        <v>389</v>
      </c>
      <c r="B180" s="42" t="s">
        <v>268</v>
      </c>
      <c r="C180" s="43" cm="1">
        <f t="array" ref="C180">IFERROR(INDEX(data[[access_challenges_other]:[access_challenges_other]], MATCH(0,IF(data[[district_name]:[district_name]]=$A$180, COUNTIF($B$180:B180, data[[access_challenges_other]:[access_challenges_other]]), ""), 0)),"")</f>
        <v>0</v>
      </c>
      <c r="D180" s="43" t="str" cm="1">
        <f t="array" ref="D180">IFERROR(INDEX(data[[access_challenges_other]:[access_challenges_other]], MATCH(0,IF(data[[district_name]:[district_name]]=$A$180, COUNTIF($B$180:C180, data[[access_challenges_other]:[access_challenges_other]]), ""), 0)),"")</f>
        <v/>
      </c>
      <c r="E180" s="43" t="str" cm="1">
        <f t="array" ref="E180">IFERROR(INDEX(data[[access_challenges_other]:[access_challenges_other]], MATCH(0,IF(data[[district_name]:[district_name]]=$A$180, COUNTIF($B$180:D180, data[[access_challenges_other]:[access_challenges_other]]), ""), 0)),"")</f>
        <v/>
      </c>
      <c r="F180" s="43" t="str" cm="1">
        <f t="array" ref="F180">IFERROR(INDEX(data[[access_challenges_other]:[access_challenges_other]], MATCH(0,IF(data[[district_name]:[district_name]]=$A$180, COUNTIF($B$180:E180, data[[access_challenges_other]:[access_challenges_other]]), ""), 0)),"")</f>
        <v/>
      </c>
      <c r="G180" s="43" t="str" cm="1">
        <f t="array" ref="G180">IFERROR(INDEX(data[[access_challenges_other]:[access_challenges_other]], MATCH(0,IF(data[[district_name]:[district_name]]=$A$180, COUNTIF($B$180:F180, data[[access_challenges_other]:[access_challenges_other]]), ""), 0)),"")</f>
        <v/>
      </c>
      <c r="H180" s="43" t="str" cm="1">
        <f t="array" ref="H180">IFERROR(INDEX(data[[access_challenges_other]:[access_challenges_other]], MATCH(0,IF(data[[district_name]:[district_name]]=$A$180, COUNTIF($B$180:G180, data[[access_challenges_other]:[access_challenges_other]]), ""), 0)),"")</f>
        <v/>
      </c>
      <c r="I180" s="43" t="str" cm="1">
        <f t="array" ref="I180">IFERROR(INDEX(data[[access_challenges_other]:[access_challenges_other]], MATCH(0,IF(data[[district_name]:[district_name]]=$A$180, COUNTIF($B$180:H180, data[[access_challenges_other]:[access_challenges_other]]), ""), 0)),"")</f>
        <v/>
      </c>
      <c r="J180" s="43" t="str" cm="1">
        <f t="array" ref="J180">IFERROR(INDEX(data[[access_challenges_other]:[access_challenges_other]], MATCH(0,IF(data[[district_name]:[district_name]]=$A$180, COUNTIF($B$180:I180, data[[access_challenges_other]:[access_challenges_other]]), ""), 0)),"")</f>
        <v/>
      </c>
      <c r="K180" s="43" t="str" cm="1">
        <f t="array" ref="K180">IFERROR(INDEX(data[[access_challenges_other]:[access_challenges_other]], MATCH(0,IF(data[[district_name]:[district_name]]=$A$180, COUNTIF($B$180:J180, data[[access_challenges_other]:[access_challenges_other]]), ""), 0)),"")</f>
        <v/>
      </c>
      <c r="L180" s="43" t="str" cm="1">
        <f t="array" ref="L180">IFERROR(INDEX(data[[access_challenges_other]:[access_challenges_other]], MATCH(0,IF(data[[district_name]:[district_name]]=$A$180, COUNTIF($B$180:K180, data[[access_challenges_other]:[access_challenges_other]]), ""), 0)),"")</f>
        <v/>
      </c>
      <c r="M180" s="43" t="str" cm="1">
        <f t="array" ref="M180">IFERROR(INDEX(data[[access_challenges_other]:[access_challenges_other]], MATCH(0,IF(data[[district_name]:[district_name]]=$A$180, COUNTIF($B$180:L180, data[[access_challenges_other]:[access_challenges_other]]), ""), 0)),"")</f>
        <v/>
      </c>
      <c r="N180" s="43" t="str" cm="1">
        <f t="array" ref="N180">IFERROR(INDEX(data[[access_challenges_other]:[access_challenges_other]], MATCH(0,IF(data[[district_name]:[district_name]]=$A$180, COUNTIF($B$180:M180, data[[access_challenges_other]:[access_challenges_other]]), ""), 0)),"")</f>
        <v/>
      </c>
      <c r="O180" s="43" t="str" cm="1">
        <f t="array" ref="O180">IFERROR(INDEX(data[[access_challenges_other]:[access_challenges_other]], MATCH(0,IF(data[[district_name]:[district_name]]=$A$180, COUNTIF($B$180:N180, data[[access_challenges_other]:[access_challenges_other]]), ""), 0)),"")</f>
        <v/>
      </c>
      <c r="P180" s="43" t="str" cm="1">
        <f t="array" ref="P180">IFERROR(INDEX(data[[access_challenges_other]:[access_challenges_other]], MATCH(0,IF(data[[district_name]:[district_name]]=$A$180, COUNTIF($B$180:O180, data[[access_challenges_other]:[access_challenges_other]]), ""), 0)),"")</f>
        <v/>
      </c>
      <c r="Q180" s="43" t="str" cm="1">
        <f t="array" ref="Q180">IFERROR(INDEX(data[[access_challenges_other]:[access_challenges_other]], MATCH(0,IF(data[[district_name]:[district_name]]=$A$180, COUNTIF($B$180:P180, data[[access_challenges_other]:[access_challenges_other]]), ""), 0)),"")</f>
        <v/>
      </c>
    </row>
    <row r="181" spans="1:17" s="39" customFormat="1" x14ac:dyDescent="0.3"/>
  </sheetData>
  <mergeCells count="24">
    <mergeCell ref="C128:Q128"/>
    <mergeCell ref="A107:A108"/>
    <mergeCell ref="B107:B108"/>
    <mergeCell ref="K107:K108"/>
    <mergeCell ref="A6:A7"/>
    <mergeCell ref="B6:B7"/>
    <mergeCell ref="E6:E7"/>
    <mergeCell ref="A20:B20"/>
    <mergeCell ref="C27:Q27"/>
    <mergeCell ref="A121:B121"/>
    <mergeCell ref="A46:A47"/>
    <mergeCell ref="B46:B47"/>
    <mergeCell ref="G46:G47"/>
    <mergeCell ref="A60:B60"/>
    <mergeCell ref="C67:Q67"/>
    <mergeCell ref="A86:A87"/>
    <mergeCell ref="B86:B87"/>
    <mergeCell ref="E86:E87"/>
    <mergeCell ref="A100:B100"/>
    <mergeCell ref="A147:A148"/>
    <mergeCell ref="B147:B148"/>
    <mergeCell ref="G147:G148"/>
    <mergeCell ref="A161:B161"/>
    <mergeCell ref="C168:Q168"/>
  </mergeCells>
  <conditionalFormatting sqref="C8:D19">
    <cfRule type="colorScale" priority="5">
      <colorScale>
        <cfvo type="min"/>
        <cfvo type="max"/>
        <color rgb="FFFCFCFF"/>
        <color rgb="FFF8696B"/>
      </colorScale>
    </cfRule>
  </conditionalFormatting>
  <conditionalFormatting sqref="C88:D99">
    <cfRule type="colorScale" priority="3">
      <colorScale>
        <cfvo type="min"/>
        <cfvo type="max"/>
        <color rgb="FFFCFCFF"/>
        <color rgb="FFF8696B"/>
      </colorScale>
    </cfRule>
  </conditionalFormatting>
  <conditionalFormatting sqref="C48:F59">
    <cfRule type="colorScale" priority="4">
      <colorScale>
        <cfvo type="min"/>
        <cfvo type="max"/>
        <color rgb="FFFCFCFF"/>
        <color rgb="FFF8696B"/>
      </colorScale>
    </cfRule>
  </conditionalFormatting>
  <conditionalFormatting sqref="C149:F160">
    <cfRule type="colorScale" priority="1">
      <colorScale>
        <cfvo type="min"/>
        <cfvo type="max"/>
        <color rgb="FFFCFCFF"/>
        <color rgb="FFF8696B"/>
      </colorScale>
    </cfRule>
  </conditionalFormatting>
  <conditionalFormatting sqref="C109:J120">
    <cfRule type="colorScale" priority="2">
      <colorScale>
        <cfvo type="min"/>
        <cfvo type="max"/>
        <color rgb="FFFCFCFF"/>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20F6E-0CD0-43C2-AB2F-7C605980B213}">
  <sheetPr>
    <tabColor theme="7"/>
  </sheetPr>
  <dimension ref="A1:Q102"/>
  <sheetViews>
    <sheetView topLeftCell="A85" workbookViewId="0">
      <selection activeCell="C90" sqref="C90"/>
    </sheetView>
  </sheetViews>
  <sheetFormatPr defaultColWidth="20.6328125" defaultRowHeight="14" x14ac:dyDescent="0.3"/>
  <cols>
    <col min="1" max="16384" width="20.6328125" style="6"/>
  </cols>
  <sheetData>
    <row r="1" spans="1:5" s="39" customFormat="1" x14ac:dyDescent="0.3"/>
    <row r="2" spans="1:5" s="39" customFormat="1" x14ac:dyDescent="0.3">
      <c r="A2" s="39" t="s">
        <v>398</v>
      </c>
      <c r="B2" s="47" t="s">
        <v>51</v>
      </c>
    </row>
    <row r="3" spans="1:5" s="39" customFormat="1" x14ac:dyDescent="0.3">
      <c r="A3" s="39" t="s">
        <v>399</v>
      </c>
      <c r="B3" s="47" t="s">
        <v>243</v>
      </c>
    </row>
    <row r="4" spans="1:5" s="39" customFormat="1" x14ac:dyDescent="0.3">
      <c r="A4" s="39" t="s">
        <v>400</v>
      </c>
      <c r="B4" s="39">
        <f>Inflows_intro!C20</f>
        <v>31</v>
      </c>
    </row>
    <row r="5" spans="1:5" s="39" customFormat="1" x14ac:dyDescent="0.3"/>
    <row r="6" spans="1:5" s="39" customFormat="1" x14ac:dyDescent="0.3">
      <c r="A6" s="78" t="s">
        <v>401</v>
      </c>
      <c r="B6" s="78" t="s">
        <v>220</v>
      </c>
      <c r="C6" s="32" t="s">
        <v>81</v>
      </c>
      <c r="D6" s="32" t="s">
        <v>87</v>
      </c>
      <c r="E6" s="76" t="s">
        <v>407</v>
      </c>
    </row>
    <row r="7" spans="1:5" s="39" customFormat="1" x14ac:dyDescent="0.3">
      <c r="A7" s="78"/>
      <c r="B7" s="78"/>
      <c r="C7" s="33" t="s">
        <v>262</v>
      </c>
      <c r="D7" s="33" t="s">
        <v>111</v>
      </c>
      <c r="E7" s="76"/>
    </row>
    <row r="8" spans="1:5" s="39" customFormat="1" x14ac:dyDescent="0.3">
      <c r="A8" s="48" t="s">
        <v>273</v>
      </c>
      <c r="B8" s="40" t="s">
        <v>402</v>
      </c>
      <c r="C8" s="40">
        <f>COUNTIFS(data[[district_name]:[district_name]], $A8, data[[refugee_immediate_needs]:[refugee_immediate_needs]], C$6)</f>
        <v>2</v>
      </c>
      <c r="D8" s="40">
        <f>COUNTIFS(data[[district_name]:[district_name]], $A8, data[[refugee_immediate_needs]:[refugee_immediate_needs]], D$6)</f>
        <v>0</v>
      </c>
      <c r="E8" s="40">
        <f t="shared" ref="E8:E20" si="0">SUM(C8:D8)</f>
        <v>2</v>
      </c>
    </row>
    <row r="9" spans="1:5" s="39" customFormat="1" x14ac:dyDescent="0.3">
      <c r="A9" s="48" t="s">
        <v>387</v>
      </c>
      <c r="B9" s="40" t="s">
        <v>266</v>
      </c>
      <c r="C9" s="40">
        <f>COUNTIFS(data[[district_name]:[district_name]], $A9, data[[refugee_immediate_needs]:[refugee_immediate_needs]], C$6)</f>
        <v>3</v>
      </c>
      <c r="D9" s="40">
        <f>COUNTIFS(data[[district_name]:[district_name]], $A9, data[[refugee_immediate_needs]:[refugee_immediate_needs]], D$6)</f>
        <v>0</v>
      </c>
      <c r="E9" s="40">
        <f t="shared" si="0"/>
        <v>3</v>
      </c>
    </row>
    <row r="10" spans="1:5" s="39" customFormat="1" x14ac:dyDescent="0.3">
      <c r="A10" s="48" t="s">
        <v>276</v>
      </c>
      <c r="B10" s="40" t="s">
        <v>403</v>
      </c>
      <c r="C10" s="40">
        <f>COUNTIFS(data[[district_name]:[district_name]], $A10, data[[refugee_immediate_needs]:[refugee_immediate_needs]], C$6)</f>
        <v>2</v>
      </c>
      <c r="D10" s="40">
        <f>COUNTIFS(data[[district_name]:[district_name]], $A10, data[[refugee_immediate_needs]:[refugee_immediate_needs]], D$6)</f>
        <v>0</v>
      </c>
      <c r="E10" s="40">
        <f t="shared" si="0"/>
        <v>2</v>
      </c>
    </row>
    <row r="11" spans="1:5" s="39" customFormat="1" x14ac:dyDescent="0.3">
      <c r="A11" s="48" t="s">
        <v>274</v>
      </c>
      <c r="B11" s="40" t="s">
        <v>395</v>
      </c>
      <c r="C11" s="40">
        <f>COUNTIFS(data[[district_name]:[district_name]], $A11, data[[refugee_immediate_needs]:[refugee_immediate_needs]], C$6)</f>
        <v>2</v>
      </c>
      <c r="D11" s="40">
        <f>COUNTIFS(data[[district_name]:[district_name]], $A11, data[[refugee_immediate_needs]:[refugee_immediate_needs]], D$6)</f>
        <v>0</v>
      </c>
      <c r="E11" s="40">
        <f t="shared" si="0"/>
        <v>2</v>
      </c>
    </row>
    <row r="12" spans="1:5" s="39" customFormat="1" x14ac:dyDescent="0.3">
      <c r="A12" s="48" t="s">
        <v>386</v>
      </c>
      <c r="B12" s="40" t="s">
        <v>265</v>
      </c>
      <c r="C12" s="40">
        <f>COUNTIFS(data[[district_name]:[district_name]], $A12, data[[refugee_immediate_needs]:[refugee_immediate_needs]], C$6)</f>
        <v>2</v>
      </c>
      <c r="D12" s="40">
        <f>COUNTIFS(data[[district_name]:[district_name]], $A12, data[[refugee_immediate_needs]:[refugee_immediate_needs]], D$6)</f>
        <v>0</v>
      </c>
      <c r="E12" s="40">
        <f t="shared" si="0"/>
        <v>2</v>
      </c>
    </row>
    <row r="13" spans="1:5" s="39" customFormat="1" x14ac:dyDescent="0.3">
      <c r="A13" s="48" t="s">
        <v>270</v>
      </c>
      <c r="B13" s="40" t="s">
        <v>404</v>
      </c>
      <c r="C13" s="40">
        <f>COUNTIFS(data[[district_name]:[district_name]], $A13, data[[refugee_immediate_needs]:[refugee_immediate_needs]], C$6)</f>
        <v>3</v>
      </c>
      <c r="D13" s="40">
        <f>COUNTIFS(data[[district_name]:[district_name]], $A13, data[[refugee_immediate_needs]:[refugee_immediate_needs]], D$6)</f>
        <v>0</v>
      </c>
      <c r="E13" s="40">
        <f t="shared" si="0"/>
        <v>3</v>
      </c>
    </row>
    <row r="14" spans="1:5" s="39" customFormat="1" x14ac:dyDescent="0.3">
      <c r="A14" s="48" t="s">
        <v>272</v>
      </c>
      <c r="B14" s="40" t="s">
        <v>405</v>
      </c>
      <c r="C14" s="40">
        <f>COUNTIFS(data[[district_name]:[district_name]], $A14, data[[refugee_immediate_needs]:[refugee_immediate_needs]], C$6)</f>
        <v>2</v>
      </c>
      <c r="D14" s="40">
        <f>COUNTIFS(data[[district_name]:[district_name]], $A14, data[[refugee_immediate_needs]:[refugee_immediate_needs]], D$6)</f>
        <v>0</v>
      </c>
      <c r="E14" s="40">
        <f t="shared" si="0"/>
        <v>2</v>
      </c>
    </row>
    <row r="15" spans="1:5" s="39" customFormat="1" x14ac:dyDescent="0.3">
      <c r="A15" s="48" t="s">
        <v>271</v>
      </c>
      <c r="B15" s="40" t="s">
        <v>392</v>
      </c>
      <c r="C15" s="40">
        <f>COUNTIFS(data[[district_name]:[district_name]], $A15, data[[refugee_immediate_needs]:[refugee_immediate_needs]], C$6)</f>
        <v>3</v>
      </c>
      <c r="D15" s="40">
        <f>COUNTIFS(data[[district_name]:[district_name]], $A15, data[[refugee_immediate_needs]:[refugee_immediate_needs]], D$6)</f>
        <v>0</v>
      </c>
      <c r="E15" s="40">
        <f t="shared" si="0"/>
        <v>3</v>
      </c>
    </row>
    <row r="16" spans="1:5" s="39" customFormat="1" x14ac:dyDescent="0.3">
      <c r="A16" s="48" t="s">
        <v>388</v>
      </c>
      <c r="B16" s="40" t="s">
        <v>267</v>
      </c>
      <c r="C16" s="40">
        <f>COUNTIFS(data[[district_name]:[district_name]], $A16, data[[refugee_immediate_needs]:[refugee_immediate_needs]], C$6)</f>
        <v>3</v>
      </c>
      <c r="D16" s="40">
        <f>COUNTIFS(data[[district_name]:[district_name]], $A16, data[[refugee_immediate_needs]:[refugee_immediate_needs]], D$6)</f>
        <v>0</v>
      </c>
      <c r="E16" s="40">
        <f t="shared" si="0"/>
        <v>3</v>
      </c>
    </row>
    <row r="17" spans="1:9" s="39" customFormat="1" x14ac:dyDescent="0.3">
      <c r="A17" s="48" t="s">
        <v>275</v>
      </c>
      <c r="B17" s="40" t="s">
        <v>396</v>
      </c>
      <c r="C17" s="40">
        <f>COUNTIFS(data[[district_name]:[district_name]], $A17, data[[refugee_immediate_needs]:[refugee_immediate_needs]], C$6)</f>
        <v>4</v>
      </c>
      <c r="D17" s="40">
        <f>COUNTIFS(data[[district_name]:[district_name]], $A17, data[[refugee_immediate_needs]:[refugee_immediate_needs]], D$6)</f>
        <v>0</v>
      </c>
      <c r="E17" s="40">
        <f t="shared" si="0"/>
        <v>4</v>
      </c>
    </row>
    <row r="18" spans="1:9" s="39" customFormat="1" x14ac:dyDescent="0.3">
      <c r="A18" s="48" t="s">
        <v>385</v>
      </c>
      <c r="B18" s="40" t="s">
        <v>406</v>
      </c>
      <c r="C18" s="40">
        <f>COUNTIFS(data[[district_name]:[district_name]], $A18, data[[refugee_immediate_needs]:[refugee_immediate_needs]], C$6)</f>
        <v>1</v>
      </c>
      <c r="D18" s="40">
        <f>COUNTIFS(data[[district_name]:[district_name]], $A18, data[[refugee_immediate_needs]:[refugee_immediate_needs]], D$6)</f>
        <v>1</v>
      </c>
      <c r="E18" s="40">
        <f t="shared" si="0"/>
        <v>2</v>
      </c>
    </row>
    <row r="19" spans="1:9" s="39" customFormat="1" x14ac:dyDescent="0.3">
      <c r="A19" s="48" t="s">
        <v>389</v>
      </c>
      <c r="B19" s="40" t="s">
        <v>268</v>
      </c>
      <c r="C19" s="40">
        <f>COUNTIFS(data[[district_name]:[district_name]], $A19, data[[refugee_immediate_needs]:[refugee_immediate_needs]], C$6)</f>
        <v>2</v>
      </c>
      <c r="D19" s="40">
        <f>COUNTIFS(data[[district_name]:[district_name]], $A19, data[[refugee_immediate_needs]:[refugee_immediate_needs]], D$6)</f>
        <v>1</v>
      </c>
      <c r="E19" s="40">
        <f t="shared" si="0"/>
        <v>3</v>
      </c>
    </row>
    <row r="20" spans="1:9" s="39" customFormat="1" x14ac:dyDescent="0.3">
      <c r="A20" s="75" t="s">
        <v>407</v>
      </c>
      <c r="B20" s="75"/>
      <c r="C20" s="40">
        <f>SUM(C8:C19)</f>
        <v>29</v>
      </c>
      <c r="D20" s="40">
        <f>SUM(D8:D19)</f>
        <v>2</v>
      </c>
      <c r="E20" s="40">
        <f t="shared" si="0"/>
        <v>31</v>
      </c>
    </row>
    <row r="21" spans="1:9" s="39" customFormat="1" x14ac:dyDescent="0.3"/>
    <row r="23" spans="1:9" x14ac:dyDescent="0.3">
      <c r="A23" s="6" t="s">
        <v>398</v>
      </c>
      <c r="B23" s="6" t="s">
        <v>52</v>
      </c>
    </row>
    <row r="24" spans="1:9" x14ac:dyDescent="0.3">
      <c r="A24" s="6" t="s">
        <v>399</v>
      </c>
      <c r="B24" s="6" t="s">
        <v>245</v>
      </c>
    </row>
    <row r="25" spans="1:9" x14ac:dyDescent="0.3">
      <c r="A25" s="6" t="s">
        <v>400</v>
      </c>
      <c r="B25" s="6">
        <f>C20</f>
        <v>29</v>
      </c>
    </row>
    <row r="27" spans="1:9" x14ac:dyDescent="0.3">
      <c r="A27" s="78" t="s">
        <v>401</v>
      </c>
      <c r="B27" s="78" t="s">
        <v>220</v>
      </c>
      <c r="C27" s="32" t="s">
        <v>301</v>
      </c>
      <c r="D27" s="32" t="s">
        <v>112</v>
      </c>
      <c r="E27" s="32" t="s">
        <v>304</v>
      </c>
      <c r="F27" s="32" t="s">
        <v>305</v>
      </c>
      <c r="G27" s="32" t="s">
        <v>132</v>
      </c>
      <c r="H27" s="32" t="s">
        <v>104</v>
      </c>
      <c r="I27" s="76" t="s">
        <v>407</v>
      </c>
    </row>
    <row r="28" spans="1:9" x14ac:dyDescent="0.3">
      <c r="A28" s="78"/>
      <c r="B28" s="78"/>
      <c r="C28" s="32" t="s">
        <v>302</v>
      </c>
      <c r="D28" s="32" t="s">
        <v>303</v>
      </c>
      <c r="E28" s="32" t="s">
        <v>230</v>
      </c>
      <c r="F28" s="32" t="s">
        <v>306</v>
      </c>
      <c r="G28" s="32" t="s">
        <v>307</v>
      </c>
      <c r="H28" s="32" t="s">
        <v>290</v>
      </c>
      <c r="I28" s="76"/>
    </row>
    <row r="29" spans="1:9" x14ac:dyDescent="0.3">
      <c r="A29" s="44" t="s">
        <v>273</v>
      </c>
      <c r="B29" s="35" t="s">
        <v>402</v>
      </c>
      <c r="C29" s="46">
        <f>COUNTIFS(data[[district_name]:[district_name]], $A29, INDEX(data[], 0, MATCH($B$23&amp;"/"&amp;C$27, data[#Headers], 0)), 1)</f>
        <v>1</v>
      </c>
      <c r="D29" s="46">
        <f>COUNTIFS(data[[district_name]:[district_name]], $A29, INDEX(data[], 0, MATCH($B$23&amp;"/"&amp;D$27, data[#Headers], 0)), 1)</f>
        <v>1</v>
      </c>
      <c r="E29" s="46">
        <f>COUNTIFS(data[[district_name]:[district_name]], $A29, INDEX(data[], 0, MATCH($B$23&amp;"/"&amp;E$27, data[#Headers], 0)), 1)</f>
        <v>2</v>
      </c>
      <c r="F29" s="46">
        <f>COUNTIFS(data[[district_name]:[district_name]], $A29, INDEX(data[], 0, MATCH($B$23&amp;"/"&amp;F$27, data[#Headers], 0)), 1)</f>
        <v>0</v>
      </c>
      <c r="G29" s="46">
        <f>COUNTIFS(data[[district_name]:[district_name]], $A29, INDEX(data[], 0, MATCH($B$23&amp;"/"&amp;G$27, data[#Headers], 0)), 1)</f>
        <v>1</v>
      </c>
      <c r="H29" s="46">
        <f>COUNTIFS(data[[district_name]:[district_name]], $A29, INDEX(data[], 0, MATCH($B$23&amp;"/"&amp;H$27, data[#Headers], 0)), 1)</f>
        <v>0</v>
      </c>
      <c r="I29" s="35">
        <f>SUM(C29:H29)</f>
        <v>5</v>
      </c>
    </row>
    <row r="30" spans="1:9" x14ac:dyDescent="0.3">
      <c r="A30" s="44" t="s">
        <v>387</v>
      </c>
      <c r="B30" s="35" t="s">
        <v>266</v>
      </c>
      <c r="C30" s="46">
        <f>COUNTIFS(data[[district_name]:[district_name]], $A30, INDEX(data[], 0, MATCH($B$23&amp;"/"&amp;C$27, data[#Headers], 0)), 1)</f>
        <v>1</v>
      </c>
      <c r="D30" s="46">
        <f>COUNTIFS(data[[district_name]:[district_name]], $A30, INDEX(data[], 0, MATCH($B$23&amp;"/"&amp;D$27, data[#Headers], 0)), 1)</f>
        <v>3</v>
      </c>
      <c r="E30" s="46">
        <f>COUNTIFS(data[[district_name]:[district_name]], $A30, INDEX(data[], 0, MATCH($B$23&amp;"/"&amp;E$27, data[#Headers], 0)), 1)</f>
        <v>0</v>
      </c>
      <c r="F30" s="46">
        <f>COUNTIFS(data[[district_name]:[district_name]], $A30, INDEX(data[], 0, MATCH($B$23&amp;"/"&amp;F$27, data[#Headers], 0)), 1)</f>
        <v>0</v>
      </c>
      <c r="G30" s="46">
        <f>COUNTIFS(data[[district_name]:[district_name]], $A30, INDEX(data[], 0, MATCH($B$23&amp;"/"&amp;G$27, data[#Headers], 0)), 1)</f>
        <v>3</v>
      </c>
      <c r="H30" s="46">
        <f>COUNTIFS(data[[district_name]:[district_name]], $A30, INDEX(data[], 0, MATCH($B$23&amp;"/"&amp;H$27, data[#Headers], 0)), 1)</f>
        <v>0</v>
      </c>
      <c r="I30" s="35">
        <f>SUM(C30:H30)</f>
        <v>7</v>
      </c>
    </row>
    <row r="31" spans="1:9" x14ac:dyDescent="0.3">
      <c r="A31" s="44" t="s">
        <v>276</v>
      </c>
      <c r="B31" s="35" t="s">
        <v>403</v>
      </c>
      <c r="C31" s="46">
        <f>COUNTIFS(data[[district_name]:[district_name]], $A31, INDEX(data[], 0, MATCH($B$23&amp;"/"&amp;C$27, data[#Headers], 0)), 1)</f>
        <v>2</v>
      </c>
      <c r="D31" s="46">
        <f>COUNTIFS(data[[district_name]:[district_name]], $A31, INDEX(data[], 0, MATCH($B$23&amp;"/"&amp;D$27, data[#Headers], 0)), 1)</f>
        <v>0</v>
      </c>
      <c r="E31" s="46">
        <f>COUNTIFS(data[[district_name]:[district_name]], $A31, INDEX(data[], 0, MATCH($B$23&amp;"/"&amp;E$27, data[#Headers], 0)), 1)</f>
        <v>1</v>
      </c>
      <c r="F31" s="46">
        <f>COUNTIFS(data[[district_name]:[district_name]], $A31, INDEX(data[], 0, MATCH($B$23&amp;"/"&amp;F$27, data[#Headers], 0)), 1)</f>
        <v>1</v>
      </c>
      <c r="G31" s="46">
        <f>COUNTIFS(data[[district_name]:[district_name]], $A31, INDEX(data[], 0, MATCH($B$23&amp;"/"&amp;G$27, data[#Headers], 0)), 1)</f>
        <v>2</v>
      </c>
      <c r="H31" s="46">
        <f>COUNTIFS(data[[district_name]:[district_name]], $A31, INDEX(data[], 0, MATCH($B$23&amp;"/"&amp;H$27, data[#Headers], 0)), 1)</f>
        <v>0</v>
      </c>
      <c r="I31" s="35">
        <f>SUM(C31:H31)</f>
        <v>6</v>
      </c>
    </row>
    <row r="32" spans="1:9" x14ac:dyDescent="0.3">
      <c r="A32" s="44" t="s">
        <v>274</v>
      </c>
      <c r="B32" s="35" t="s">
        <v>395</v>
      </c>
      <c r="C32" s="46">
        <f>COUNTIFS(data[[district_name]:[district_name]], $A32, INDEX(data[], 0, MATCH($B$23&amp;"/"&amp;C$27, data[#Headers], 0)), 1)</f>
        <v>2</v>
      </c>
      <c r="D32" s="46">
        <f>COUNTIFS(data[[district_name]:[district_name]], $A32, INDEX(data[], 0, MATCH($B$23&amp;"/"&amp;D$27, data[#Headers], 0)), 1)</f>
        <v>0</v>
      </c>
      <c r="E32" s="46">
        <f>COUNTIFS(data[[district_name]:[district_name]], $A32, INDEX(data[], 0, MATCH($B$23&amp;"/"&amp;E$27, data[#Headers], 0)), 1)</f>
        <v>1</v>
      </c>
      <c r="F32" s="46">
        <f>COUNTIFS(data[[district_name]:[district_name]], $A32, INDEX(data[], 0, MATCH($B$23&amp;"/"&amp;F$27, data[#Headers], 0)), 1)</f>
        <v>1</v>
      </c>
      <c r="G32" s="46">
        <f>COUNTIFS(data[[district_name]:[district_name]], $A32, INDEX(data[], 0, MATCH($B$23&amp;"/"&amp;G$27, data[#Headers], 0)), 1)</f>
        <v>1</v>
      </c>
      <c r="H32" s="46">
        <f>COUNTIFS(data[[district_name]:[district_name]], $A32, INDEX(data[], 0, MATCH($B$23&amp;"/"&amp;H$27, data[#Headers], 0)), 1)</f>
        <v>0</v>
      </c>
      <c r="I32" s="35">
        <f>SUM(C32:H32)</f>
        <v>5</v>
      </c>
    </row>
    <row r="33" spans="1:9" x14ac:dyDescent="0.3">
      <c r="A33" s="44" t="s">
        <v>386</v>
      </c>
      <c r="B33" s="35" t="s">
        <v>265</v>
      </c>
      <c r="C33" s="46">
        <f>COUNTIFS(data[[district_name]:[district_name]], $A33, INDEX(data[], 0, MATCH($B$23&amp;"/"&amp;C$27, data[#Headers], 0)), 1)</f>
        <v>2</v>
      </c>
      <c r="D33" s="46">
        <f>COUNTIFS(data[[district_name]:[district_name]], $A33, INDEX(data[], 0, MATCH($B$23&amp;"/"&amp;D$27, data[#Headers], 0)), 1)</f>
        <v>0</v>
      </c>
      <c r="E33" s="46">
        <f>COUNTIFS(data[[district_name]:[district_name]], $A33, INDEX(data[], 0, MATCH($B$23&amp;"/"&amp;E$27, data[#Headers], 0)), 1)</f>
        <v>2</v>
      </c>
      <c r="F33" s="46">
        <f>COUNTIFS(data[[district_name]:[district_name]], $A33, INDEX(data[], 0, MATCH($B$23&amp;"/"&amp;F$27, data[#Headers], 0)), 1)</f>
        <v>0</v>
      </c>
      <c r="G33" s="46">
        <f>COUNTIFS(data[[district_name]:[district_name]], $A33, INDEX(data[], 0, MATCH($B$23&amp;"/"&amp;G$27, data[#Headers], 0)), 1)</f>
        <v>0</v>
      </c>
      <c r="H33" s="46">
        <f>COUNTIFS(data[[district_name]:[district_name]], $A33, INDEX(data[], 0, MATCH($B$23&amp;"/"&amp;H$27, data[#Headers], 0)), 1)</f>
        <v>0</v>
      </c>
      <c r="I33" s="35">
        <f>SUM(C33:H33)</f>
        <v>4</v>
      </c>
    </row>
    <row r="34" spans="1:9" x14ac:dyDescent="0.3">
      <c r="A34" s="44" t="s">
        <v>270</v>
      </c>
      <c r="B34" s="35" t="s">
        <v>404</v>
      </c>
      <c r="C34" s="46">
        <f>COUNTIFS(data[[district_name]:[district_name]], $A34, INDEX(data[], 0, MATCH($B$23&amp;"/"&amp;C$27, data[#Headers], 0)), 1)</f>
        <v>3</v>
      </c>
      <c r="D34" s="46">
        <f>COUNTIFS(data[[district_name]:[district_name]], $A34, INDEX(data[], 0, MATCH($B$23&amp;"/"&amp;D$27, data[#Headers], 0)), 1)</f>
        <v>2</v>
      </c>
      <c r="E34" s="46">
        <f>COUNTIFS(data[[district_name]:[district_name]], $A34, INDEX(data[], 0, MATCH($B$23&amp;"/"&amp;E$27, data[#Headers], 0)), 1)</f>
        <v>0</v>
      </c>
      <c r="F34" s="46">
        <f>COUNTIFS(data[[district_name]:[district_name]], $A34, INDEX(data[], 0, MATCH($B$23&amp;"/"&amp;F$27, data[#Headers], 0)), 1)</f>
        <v>0</v>
      </c>
      <c r="G34" s="46">
        <f>COUNTIFS(data[[district_name]:[district_name]], $A34, INDEX(data[], 0, MATCH($B$23&amp;"/"&amp;G$27, data[#Headers], 0)), 1)</f>
        <v>1</v>
      </c>
      <c r="H34" s="46">
        <f>COUNTIFS(data[[district_name]:[district_name]], $A34, INDEX(data[], 0, MATCH($B$23&amp;"/"&amp;H$27, data[#Headers], 0)), 1)</f>
        <v>0</v>
      </c>
      <c r="I34" s="35">
        <f>SUM(C34:H34)</f>
        <v>6</v>
      </c>
    </row>
    <row r="35" spans="1:9" x14ac:dyDescent="0.3">
      <c r="A35" s="44" t="s">
        <v>272</v>
      </c>
      <c r="B35" s="35" t="s">
        <v>405</v>
      </c>
      <c r="C35" s="46">
        <f>COUNTIFS(data[[district_name]:[district_name]], $A35, INDEX(data[], 0, MATCH($B$23&amp;"/"&amp;C$27, data[#Headers], 0)), 1)</f>
        <v>1</v>
      </c>
      <c r="D35" s="46">
        <f>COUNTIFS(data[[district_name]:[district_name]], $A35, INDEX(data[], 0, MATCH($B$23&amp;"/"&amp;D$27, data[#Headers], 0)), 1)</f>
        <v>1</v>
      </c>
      <c r="E35" s="46">
        <f>COUNTIFS(data[[district_name]:[district_name]], $A35, INDEX(data[], 0, MATCH($B$23&amp;"/"&amp;E$27, data[#Headers], 0)), 1)</f>
        <v>2</v>
      </c>
      <c r="F35" s="46">
        <f>COUNTIFS(data[[district_name]:[district_name]], $A35, INDEX(data[], 0, MATCH($B$23&amp;"/"&amp;F$27, data[#Headers], 0)), 1)</f>
        <v>0</v>
      </c>
      <c r="G35" s="46">
        <f>COUNTIFS(data[[district_name]:[district_name]], $A35, INDEX(data[], 0, MATCH($B$23&amp;"/"&amp;G$27, data[#Headers], 0)), 1)</f>
        <v>1</v>
      </c>
      <c r="H35" s="46">
        <f>COUNTIFS(data[[district_name]:[district_name]], $A35, INDEX(data[], 0, MATCH($B$23&amp;"/"&amp;H$27, data[#Headers], 0)), 1)</f>
        <v>0</v>
      </c>
      <c r="I35" s="35">
        <f>SUM(C35:H35)</f>
        <v>5</v>
      </c>
    </row>
    <row r="36" spans="1:9" x14ac:dyDescent="0.3">
      <c r="A36" s="44" t="s">
        <v>271</v>
      </c>
      <c r="B36" s="35" t="s">
        <v>392</v>
      </c>
      <c r="C36" s="46">
        <f>COUNTIFS(data[[district_name]:[district_name]], $A36, INDEX(data[], 0, MATCH($B$23&amp;"/"&amp;C$27, data[#Headers], 0)), 1)</f>
        <v>2</v>
      </c>
      <c r="D36" s="46">
        <f>COUNTIFS(data[[district_name]:[district_name]], $A36, INDEX(data[], 0, MATCH($B$23&amp;"/"&amp;D$27, data[#Headers], 0)), 1)</f>
        <v>0</v>
      </c>
      <c r="E36" s="46">
        <f>COUNTIFS(data[[district_name]:[district_name]], $A36, INDEX(data[], 0, MATCH($B$23&amp;"/"&amp;E$27, data[#Headers], 0)), 1)</f>
        <v>3</v>
      </c>
      <c r="F36" s="46">
        <f>COUNTIFS(data[[district_name]:[district_name]], $A36, INDEX(data[], 0, MATCH($B$23&amp;"/"&amp;F$27, data[#Headers], 0)), 1)</f>
        <v>1</v>
      </c>
      <c r="G36" s="46">
        <f>COUNTIFS(data[[district_name]:[district_name]], $A36, INDEX(data[], 0, MATCH($B$23&amp;"/"&amp;G$27, data[#Headers], 0)), 1)</f>
        <v>1</v>
      </c>
      <c r="H36" s="46">
        <f>COUNTIFS(data[[district_name]:[district_name]], $A36, INDEX(data[], 0, MATCH($B$23&amp;"/"&amp;H$27, data[#Headers], 0)), 1)</f>
        <v>0</v>
      </c>
      <c r="I36" s="35">
        <f>SUM(C36:H36)</f>
        <v>7</v>
      </c>
    </row>
    <row r="37" spans="1:9" x14ac:dyDescent="0.3">
      <c r="A37" s="44" t="s">
        <v>388</v>
      </c>
      <c r="B37" s="35" t="s">
        <v>267</v>
      </c>
      <c r="C37" s="46">
        <f>COUNTIFS(data[[district_name]:[district_name]], $A37, INDEX(data[], 0, MATCH($B$23&amp;"/"&amp;C$27, data[#Headers], 0)), 1)</f>
        <v>3</v>
      </c>
      <c r="D37" s="46">
        <f>COUNTIFS(data[[district_name]:[district_name]], $A37, INDEX(data[], 0, MATCH($B$23&amp;"/"&amp;D$27, data[#Headers], 0)), 1)</f>
        <v>0</v>
      </c>
      <c r="E37" s="46">
        <f>COUNTIFS(data[[district_name]:[district_name]], $A37, INDEX(data[], 0, MATCH($B$23&amp;"/"&amp;E$27, data[#Headers], 0)), 1)</f>
        <v>1</v>
      </c>
      <c r="F37" s="46">
        <f>COUNTIFS(data[[district_name]:[district_name]], $A37, INDEX(data[], 0, MATCH($B$23&amp;"/"&amp;F$27, data[#Headers], 0)), 1)</f>
        <v>0</v>
      </c>
      <c r="G37" s="46">
        <f>COUNTIFS(data[[district_name]:[district_name]], $A37, INDEX(data[], 0, MATCH($B$23&amp;"/"&amp;G$27, data[#Headers], 0)), 1)</f>
        <v>3</v>
      </c>
      <c r="H37" s="46">
        <f>COUNTIFS(data[[district_name]:[district_name]], $A37, INDEX(data[], 0, MATCH($B$23&amp;"/"&amp;H$27, data[#Headers], 0)), 1)</f>
        <v>0</v>
      </c>
      <c r="I37" s="35">
        <f>SUM(C37:H37)</f>
        <v>7</v>
      </c>
    </row>
    <row r="38" spans="1:9" x14ac:dyDescent="0.3">
      <c r="A38" s="44" t="s">
        <v>275</v>
      </c>
      <c r="B38" s="35" t="s">
        <v>396</v>
      </c>
      <c r="C38" s="46">
        <f>COUNTIFS(data[[district_name]:[district_name]], $A38, INDEX(data[], 0, MATCH($B$23&amp;"/"&amp;C$27, data[#Headers], 0)), 1)</f>
        <v>4</v>
      </c>
      <c r="D38" s="46">
        <f>COUNTIFS(data[[district_name]:[district_name]], $A38, INDEX(data[], 0, MATCH($B$23&amp;"/"&amp;D$27, data[#Headers], 0)), 1)</f>
        <v>1</v>
      </c>
      <c r="E38" s="46">
        <f>COUNTIFS(data[[district_name]:[district_name]], $A38, INDEX(data[], 0, MATCH($B$23&amp;"/"&amp;E$27, data[#Headers], 0)), 1)</f>
        <v>3</v>
      </c>
      <c r="F38" s="46">
        <f>COUNTIFS(data[[district_name]:[district_name]], $A38, INDEX(data[], 0, MATCH($B$23&amp;"/"&amp;F$27, data[#Headers], 0)), 1)</f>
        <v>1</v>
      </c>
      <c r="G38" s="46">
        <f>COUNTIFS(data[[district_name]:[district_name]], $A38, INDEX(data[], 0, MATCH($B$23&amp;"/"&amp;G$27, data[#Headers], 0)), 1)</f>
        <v>1</v>
      </c>
      <c r="H38" s="46">
        <f>COUNTIFS(data[[district_name]:[district_name]], $A38, INDEX(data[], 0, MATCH($B$23&amp;"/"&amp;H$27, data[#Headers], 0)), 1)</f>
        <v>0</v>
      </c>
      <c r="I38" s="35">
        <f>SUM(C38:H38)</f>
        <v>10</v>
      </c>
    </row>
    <row r="39" spans="1:9" x14ac:dyDescent="0.3">
      <c r="A39" s="44" t="s">
        <v>385</v>
      </c>
      <c r="B39" s="35" t="s">
        <v>406</v>
      </c>
      <c r="C39" s="46">
        <f>COUNTIFS(data[[district_name]:[district_name]], $A39, INDEX(data[], 0, MATCH($B$23&amp;"/"&amp;C$27, data[#Headers], 0)), 1)</f>
        <v>1</v>
      </c>
      <c r="D39" s="46">
        <f>COUNTIFS(data[[district_name]:[district_name]], $A39, INDEX(data[], 0, MATCH($B$23&amp;"/"&amp;D$27, data[#Headers], 0)), 1)</f>
        <v>0</v>
      </c>
      <c r="E39" s="46">
        <f>COUNTIFS(data[[district_name]:[district_name]], $A39, INDEX(data[], 0, MATCH($B$23&amp;"/"&amp;E$27, data[#Headers], 0)), 1)</f>
        <v>1</v>
      </c>
      <c r="F39" s="46">
        <f>COUNTIFS(data[[district_name]:[district_name]], $A39, INDEX(data[], 0, MATCH($B$23&amp;"/"&amp;F$27, data[#Headers], 0)), 1)</f>
        <v>0</v>
      </c>
      <c r="G39" s="46">
        <f>COUNTIFS(data[[district_name]:[district_name]], $A39, INDEX(data[], 0, MATCH($B$23&amp;"/"&amp;G$27, data[#Headers], 0)), 1)</f>
        <v>0</v>
      </c>
      <c r="H39" s="46">
        <f>COUNTIFS(data[[district_name]:[district_name]], $A39, INDEX(data[], 0, MATCH($B$23&amp;"/"&amp;H$27, data[#Headers], 0)), 1)</f>
        <v>0</v>
      </c>
      <c r="I39" s="35">
        <f>SUM(C39:H39)</f>
        <v>2</v>
      </c>
    </row>
    <row r="40" spans="1:9" x14ac:dyDescent="0.3">
      <c r="A40" s="44" t="s">
        <v>389</v>
      </c>
      <c r="B40" s="35" t="s">
        <v>268</v>
      </c>
      <c r="C40" s="46">
        <f>COUNTIFS(data[[district_name]:[district_name]], $A40, INDEX(data[], 0, MATCH($B$23&amp;"/"&amp;C$27, data[#Headers], 0)), 1)</f>
        <v>1</v>
      </c>
      <c r="D40" s="46">
        <f>COUNTIFS(data[[district_name]:[district_name]], $A40, INDEX(data[], 0, MATCH($B$23&amp;"/"&amp;D$27, data[#Headers], 0)), 1)</f>
        <v>2</v>
      </c>
      <c r="E40" s="46">
        <f>COUNTIFS(data[[district_name]:[district_name]], $A40, INDEX(data[], 0, MATCH($B$23&amp;"/"&amp;E$27, data[#Headers], 0)), 1)</f>
        <v>0</v>
      </c>
      <c r="F40" s="46">
        <f>COUNTIFS(data[[district_name]:[district_name]], $A40, INDEX(data[], 0, MATCH($B$23&amp;"/"&amp;F$27, data[#Headers], 0)), 1)</f>
        <v>0</v>
      </c>
      <c r="G40" s="46">
        <f>COUNTIFS(data[[district_name]:[district_name]], $A40, INDEX(data[], 0, MATCH($B$23&amp;"/"&amp;G$27, data[#Headers], 0)), 1)</f>
        <v>2</v>
      </c>
      <c r="H40" s="46">
        <f>COUNTIFS(data[[district_name]:[district_name]], $A40, INDEX(data[], 0, MATCH($B$23&amp;"/"&amp;H$27, data[#Headers], 0)), 1)</f>
        <v>0</v>
      </c>
      <c r="I40" s="35">
        <f>SUM(C40:H40)</f>
        <v>5</v>
      </c>
    </row>
    <row r="41" spans="1:9" x14ac:dyDescent="0.3">
      <c r="A41" s="79" t="s">
        <v>407</v>
      </c>
      <c r="B41" s="79"/>
      <c r="C41" s="35">
        <f>SUM(C29:C40)</f>
        <v>23</v>
      </c>
      <c r="D41" s="35">
        <f>SUM(D29:D40)</f>
        <v>10</v>
      </c>
      <c r="E41" s="35">
        <f>SUM(E29:E40)</f>
        <v>16</v>
      </c>
      <c r="F41" s="35">
        <f>SUM(F29:F40)</f>
        <v>4</v>
      </c>
      <c r="G41" s="35">
        <f>SUM(G29:G40)</f>
        <v>16</v>
      </c>
      <c r="H41" s="35">
        <f>SUM(H29:H40)</f>
        <v>0</v>
      </c>
      <c r="I41" s="35">
        <f>SUM(C41:H41)</f>
        <v>69</v>
      </c>
    </row>
    <row r="43" spans="1:9" s="39" customFormat="1" x14ac:dyDescent="0.3">
      <c r="A43" s="39" t="s">
        <v>398</v>
      </c>
      <c r="B43" s="39" t="s">
        <v>60</v>
      </c>
    </row>
    <row r="44" spans="1:9" s="39" customFormat="1" x14ac:dyDescent="0.3">
      <c r="A44" s="39" t="s">
        <v>399</v>
      </c>
      <c r="B44" s="39" t="s">
        <v>249</v>
      </c>
    </row>
    <row r="45" spans="1:9" s="39" customFormat="1" x14ac:dyDescent="0.3">
      <c r="A45" s="39" t="s">
        <v>400</v>
      </c>
      <c r="B45" s="39">
        <f>B4</f>
        <v>31</v>
      </c>
    </row>
    <row r="46" spans="1:9" s="39" customFormat="1" x14ac:dyDescent="0.3"/>
    <row r="47" spans="1:9" s="39" customFormat="1" x14ac:dyDescent="0.3">
      <c r="A47" s="78" t="s">
        <v>401</v>
      </c>
      <c r="B47" s="78" t="s">
        <v>220</v>
      </c>
      <c r="C47" s="32" t="s">
        <v>81</v>
      </c>
      <c r="D47" s="32" t="s">
        <v>87</v>
      </c>
      <c r="E47" s="76" t="s">
        <v>407</v>
      </c>
    </row>
    <row r="48" spans="1:9" s="39" customFormat="1" x14ac:dyDescent="0.3">
      <c r="A48" s="78"/>
      <c r="B48" s="78"/>
      <c r="C48" s="33" t="s">
        <v>262</v>
      </c>
      <c r="D48" s="33" t="s">
        <v>111</v>
      </c>
      <c r="E48" s="76"/>
    </row>
    <row r="49" spans="1:5" s="39" customFormat="1" x14ac:dyDescent="0.3">
      <c r="A49" s="48" t="s">
        <v>273</v>
      </c>
      <c r="B49" s="40" t="s">
        <v>402</v>
      </c>
      <c r="C49" s="40">
        <f>COUNTIFS(data[[district_name]:[district_name]], $A49, data[[support_services]:[support_services]], C$47)</f>
        <v>1</v>
      </c>
      <c r="D49" s="40">
        <f>COUNTIFS(data[[district_name]:[district_name]], $A49, data[[support_services]:[support_services]], D$47)</f>
        <v>1</v>
      </c>
      <c r="E49" s="40">
        <f t="shared" ref="E49:E61" si="1">SUM(C49:D49)</f>
        <v>2</v>
      </c>
    </row>
    <row r="50" spans="1:5" s="39" customFormat="1" x14ac:dyDescent="0.3">
      <c r="A50" s="48" t="s">
        <v>387</v>
      </c>
      <c r="B50" s="40" t="s">
        <v>266</v>
      </c>
      <c r="C50" s="40">
        <f>COUNTIFS(data[[district_name]:[district_name]], $A50, data[[support_services]:[support_services]], C$47)</f>
        <v>2</v>
      </c>
      <c r="D50" s="40">
        <f>COUNTIFS(data[[district_name]:[district_name]], $A50, data[[support_services]:[support_services]], D$47)</f>
        <v>1</v>
      </c>
      <c r="E50" s="40">
        <f t="shared" si="1"/>
        <v>3</v>
      </c>
    </row>
    <row r="51" spans="1:5" s="39" customFormat="1" x14ac:dyDescent="0.3">
      <c r="A51" s="48" t="s">
        <v>276</v>
      </c>
      <c r="B51" s="40" t="s">
        <v>403</v>
      </c>
      <c r="C51" s="40">
        <f>COUNTIFS(data[[district_name]:[district_name]], $A51, data[[support_services]:[support_services]], C$47)</f>
        <v>0</v>
      </c>
      <c r="D51" s="40">
        <f>COUNTIFS(data[[district_name]:[district_name]], $A51, data[[support_services]:[support_services]], D$47)</f>
        <v>2</v>
      </c>
      <c r="E51" s="40">
        <f t="shared" si="1"/>
        <v>2</v>
      </c>
    </row>
    <row r="52" spans="1:5" s="39" customFormat="1" x14ac:dyDescent="0.3">
      <c r="A52" s="48" t="s">
        <v>274</v>
      </c>
      <c r="B52" s="40" t="s">
        <v>395</v>
      </c>
      <c r="C52" s="40">
        <f>COUNTIFS(data[[district_name]:[district_name]], $A52, data[[support_services]:[support_services]], C$47)</f>
        <v>0</v>
      </c>
      <c r="D52" s="40">
        <f>COUNTIFS(data[[district_name]:[district_name]], $A52, data[[support_services]:[support_services]], D$47)</f>
        <v>2</v>
      </c>
      <c r="E52" s="40">
        <f t="shared" si="1"/>
        <v>2</v>
      </c>
    </row>
    <row r="53" spans="1:5" s="39" customFormat="1" x14ac:dyDescent="0.3">
      <c r="A53" s="48" t="s">
        <v>386</v>
      </c>
      <c r="B53" s="40" t="s">
        <v>265</v>
      </c>
      <c r="C53" s="40">
        <f>COUNTIFS(data[[district_name]:[district_name]], $A53, data[[support_services]:[support_services]], C$47)</f>
        <v>0</v>
      </c>
      <c r="D53" s="40">
        <f>COUNTIFS(data[[district_name]:[district_name]], $A53, data[[support_services]:[support_services]], D$47)</f>
        <v>2</v>
      </c>
      <c r="E53" s="40">
        <f t="shared" si="1"/>
        <v>2</v>
      </c>
    </row>
    <row r="54" spans="1:5" s="39" customFormat="1" x14ac:dyDescent="0.3">
      <c r="A54" s="48" t="s">
        <v>270</v>
      </c>
      <c r="B54" s="40" t="s">
        <v>404</v>
      </c>
      <c r="C54" s="40">
        <f>COUNTIFS(data[[district_name]:[district_name]], $A54, data[[support_services]:[support_services]], C$47)</f>
        <v>0</v>
      </c>
      <c r="D54" s="40">
        <f>COUNTIFS(data[[district_name]:[district_name]], $A54, data[[support_services]:[support_services]], D$47)</f>
        <v>3</v>
      </c>
      <c r="E54" s="40">
        <f t="shared" si="1"/>
        <v>3</v>
      </c>
    </row>
    <row r="55" spans="1:5" s="39" customFormat="1" x14ac:dyDescent="0.3">
      <c r="A55" s="48" t="s">
        <v>272</v>
      </c>
      <c r="B55" s="40" t="s">
        <v>405</v>
      </c>
      <c r="C55" s="40">
        <f>COUNTIFS(data[[district_name]:[district_name]], $A55, data[[support_services]:[support_services]], C$47)</f>
        <v>2</v>
      </c>
      <c r="D55" s="40">
        <f>COUNTIFS(data[[district_name]:[district_name]], $A55, data[[support_services]:[support_services]], D$47)</f>
        <v>0</v>
      </c>
      <c r="E55" s="40">
        <f t="shared" si="1"/>
        <v>2</v>
      </c>
    </row>
    <row r="56" spans="1:5" s="39" customFormat="1" x14ac:dyDescent="0.3">
      <c r="A56" s="48" t="s">
        <v>271</v>
      </c>
      <c r="B56" s="40" t="s">
        <v>392</v>
      </c>
      <c r="C56" s="40">
        <f>COUNTIFS(data[[district_name]:[district_name]], $A56, data[[support_services]:[support_services]], C$47)</f>
        <v>2</v>
      </c>
      <c r="D56" s="40">
        <f>COUNTIFS(data[[district_name]:[district_name]], $A56, data[[support_services]:[support_services]], D$47)</f>
        <v>1</v>
      </c>
      <c r="E56" s="40">
        <f t="shared" si="1"/>
        <v>3</v>
      </c>
    </row>
    <row r="57" spans="1:5" s="39" customFormat="1" x14ac:dyDescent="0.3">
      <c r="A57" s="48" t="s">
        <v>388</v>
      </c>
      <c r="B57" s="40" t="s">
        <v>267</v>
      </c>
      <c r="C57" s="40">
        <f>COUNTIFS(data[[district_name]:[district_name]], $A57, data[[support_services]:[support_services]], C$47)</f>
        <v>0</v>
      </c>
      <c r="D57" s="40">
        <f>COUNTIFS(data[[district_name]:[district_name]], $A57, data[[support_services]:[support_services]], D$47)</f>
        <v>3</v>
      </c>
      <c r="E57" s="40">
        <f t="shared" si="1"/>
        <v>3</v>
      </c>
    </row>
    <row r="58" spans="1:5" s="39" customFormat="1" x14ac:dyDescent="0.3">
      <c r="A58" s="48" t="s">
        <v>275</v>
      </c>
      <c r="B58" s="40" t="s">
        <v>396</v>
      </c>
      <c r="C58" s="40">
        <f>COUNTIFS(data[[district_name]:[district_name]], $A58, data[[support_services]:[support_services]], C$47)</f>
        <v>0</v>
      </c>
      <c r="D58" s="40">
        <f>COUNTIFS(data[[district_name]:[district_name]], $A58, data[[support_services]:[support_services]], D$47)</f>
        <v>4</v>
      </c>
      <c r="E58" s="40">
        <f t="shared" si="1"/>
        <v>4</v>
      </c>
    </row>
    <row r="59" spans="1:5" s="39" customFormat="1" x14ac:dyDescent="0.3">
      <c r="A59" s="48" t="s">
        <v>385</v>
      </c>
      <c r="B59" s="40" t="s">
        <v>406</v>
      </c>
      <c r="C59" s="40">
        <f>COUNTIFS(data[[district_name]:[district_name]], $A59, data[[support_services]:[support_services]], C$47)</f>
        <v>0</v>
      </c>
      <c r="D59" s="40">
        <f>COUNTIFS(data[[district_name]:[district_name]], $A59, data[[support_services]:[support_services]], D$47)</f>
        <v>2</v>
      </c>
      <c r="E59" s="40">
        <f t="shared" si="1"/>
        <v>2</v>
      </c>
    </row>
    <row r="60" spans="1:5" s="39" customFormat="1" x14ac:dyDescent="0.3">
      <c r="A60" s="48" t="s">
        <v>389</v>
      </c>
      <c r="B60" s="40" t="s">
        <v>268</v>
      </c>
      <c r="C60" s="40">
        <f>COUNTIFS(data[[district_name]:[district_name]], $A60, data[[support_services]:[support_services]], C$47)</f>
        <v>1</v>
      </c>
      <c r="D60" s="40">
        <f>COUNTIFS(data[[district_name]:[district_name]], $A60, data[[support_services]:[support_services]], D$47)</f>
        <v>2</v>
      </c>
      <c r="E60" s="40">
        <f t="shared" si="1"/>
        <v>3</v>
      </c>
    </row>
    <row r="61" spans="1:5" s="39" customFormat="1" x14ac:dyDescent="0.3">
      <c r="A61" s="75" t="s">
        <v>407</v>
      </c>
      <c r="B61" s="75"/>
      <c r="C61" s="40">
        <f>SUM(C49:C60)</f>
        <v>8</v>
      </c>
      <c r="D61" s="40">
        <f>SUM(D49:D60)</f>
        <v>23</v>
      </c>
      <c r="E61" s="40">
        <f t="shared" si="1"/>
        <v>31</v>
      </c>
    </row>
    <row r="62" spans="1:5" s="39" customFormat="1" x14ac:dyDescent="0.3"/>
    <row r="64" spans="1:5" x14ac:dyDescent="0.3">
      <c r="A64" s="6" t="s">
        <v>398</v>
      </c>
      <c r="B64" s="6" t="s">
        <v>61</v>
      </c>
    </row>
    <row r="65" spans="1:9" x14ac:dyDescent="0.3">
      <c r="A65" s="6" t="s">
        <v>399</v>
      </c>
      <c r="B65" s="6" t="s">
        <v>251</v>
      </c>
    </row>
    <row r="66" spans="1:9" x14ac:dyDescent="0.3">
      <c r="A66" s="6" t="s">
        <v>400</v>
      </c>
      <c r="B66" s="6">
        <f>C61</f>
        <v>8</v>
      </c>
    </row>
    <row r="68" spans="1:9" x14ac:dyDescent="0.3">
      <c r="A68" s="78" t="s">
        <v>401</v>
      </c>
      <c r="B68" s="78" t="s">
        <v>220</v>
      </c>
      <c r="C68" s="32" t="s">
        <v>301</v>
      </c>
      <c r="D68" s="32" t="s">
        <v>112</v>
      </c>
      <c r="E68" s="32" t="s">
        <v>304</v>
      </c>
      <c r="F68" s="32" t="s">
        <v>305</v>
      </c>
      <c r="G68" s="32" t="s">
        <v>132</v>
      </c>
      <c r="H68" s="32" t="s">
        <v>104</v>
      </c>
      <c r="I68" s="76" t="s">
        <v>407</v>
      </c>
    </row>
    <row r="69" spans="1:9" x14ac:dyDescent="0.3">
      <c r="A69" s="78"/>
      <c r="B69" s="78"/>
      <c r="C69" s="32" t="s">
        <v>302</v>
      </c>
      <c r="D69" s="32" t="s">
        <v>303</v>
      </c>
      <c r="E69" s="32" t="s">
        <v>230</v>
      </c>
      <c r="F69" s="32" t="s">
        <v>306</v>
      </c>
      <c r="G69" s="32" t="s">
        <v>307</v>
      </c>
      <c r="H69" s="32" t="s">
        <v>290</v>
      </c>
      <c r="I69" s="76"/>
    </row>
    <row r="70" spans="1:9" x14ac:dyDescent="0.3">
      <c r="A70" s="44" t="s">
        <v>273</v>
      </c>
      <c r="B70" s="35" t="s">
        <v>402</v>
      </c>
      <c r="C70" s="46">
        <f>COUNTIFS(data[[district_name]:[district_name]], $A70, INDEX(data[], 0, MATCH($B$64&amp;"/"&amp;C$68, data[#Headers], 0)), 1)</f>
        <v>0</v>
      </c>
      <c r="D70" s="46">
        <f>COUNTIFS(data[[district_name]:[district_name]], $A70, INDEX(data[], 0, MATCH($B$64&amp;"/"&amp;D$68, data[#Headers], 0)), 1)</f>
        <v>0</v>
      </c>
      <c r="E70" s="46">
        <f>COUNTIFS(data[[district_name]:[district_name]], $A70, INDEX(data[], 0, MATCH($B$64&amp;"/"&amp;E$68, data[#Headers], 0)), 1)</f>
        <v>0</v>
      </c>
      <c r="F70" s="46">
        <f>COUNTIFS(data[[district_name]:[district_name]], $A70, INDEX(data[], 0, MATCH($B$64&amp;"/"&amp;F$68, data[#Headers], 0)), 1)</f>
        <v>0</v>
      </c>
      <c r="G70" s="46">
        <f>COUNTIFS(data[[district_name]:[district_name]], $A70, INDEX(data[], 0, MATCH($B$64&amp;"/"&amp;G$68, data[#Headers], 0)), 1)</f>
        <v>1</v>
      </c>
      <c r="H70" s="46">
        <f>COUNTIFS(data[[district_name]:[district_name]], $A70, INDEX(data[], 0, MATCH($B$64&amp;"/"&amp;H$68, data[#Headers], 0)), 1)</f>
        <v>1</v>
      </c>
      <c r="I70" s="35">
        <f t="shared" ref="I70:I82" si="2">SUM(C70:H70)</f>
        <v>2</v>
      </c>
    </row>
    <row r="71" spans="1:9" x14ac:dyDescent="0.3">
      <c r="A71" s="44" t="s">
        <v>387</v>
      </c>
      <c r="B71" s="35" t="s">
        <v>266</v>
      </c>
      <c r="C71" s="46">
        <f>COUNTIFS(data[[district_name]:[district_name]], $A71, INDEX(data[], 0, MATCH($B$64&amp;"/"&amp;C$68, data[#Headers], 0)), 1)</f>
        <v>0</v>
      </c>
      <c r="D71" s="46">
        <f>COUNTIFS(data[[district_name]:[district_name]], $A71, INDEX(data[], 0, MATCH($B$64&amp;"/"&amp;D$68, data[#Headers], 0)), 1)</f>
        <v>1</v>
      </c>
      <c r="E71" s="46">
        <f>COUNTIFS(data[[district_name]:[district_name]], $A71, INDEX(data[], 0, MATCH($B$64&amp;"/"&amp;E$68, data[#Headers], 0)), 1)</f>
        <v>0</v>
      </c>
      <c r="F71" s="46">
        <f>COUNTIFS(data[[district_name]:[district_name]], $A71, INDEX(data[], 0, MATCH($B$64&amp;"/"&amp;F$68, data[#Headers], 0)), 1)</f>
        <v>0</v>
      </c>
      <c r="G71" s="46">
        <f>COUNTIFS(data[[district_name]:[district_name]], $A71, INDEX(data[], 0, MATCH($B$64&amp;"/"&amp;G$68, data[#Headers], 0)), 1)</f>
        <v>2</v>
      </c>
      <c r="H71" s="46">
        <f>COUNTIFS(data[[district_name]:[district_name]], $A71, INDEX(data[], 0, MATCH($B$64&amp;"/"&amp;H$68, data[#Headers], 0)), 1)</f>
        <v>0</v>
      </c>
      <c r="I71" s="35">
        <f t="shared" si="2"/>
        <v>3</v>
      </c>
    </row>
    <row r="72" spans="1:9" x14ac:dyDescent="0.3">
      <c r="A72" s="44" t="s">
        <v>276</v>
      </c>
      <c r="B72" s="35" t="s">
        <v>403</v>
      </c>
      <c r="C72" s="46">
        <f>COUNTIFS(data[[district_name]:[district_name]], $A72, INDEX(data[], 0, MATCH($B$64&amp;"/"&amp;C$68, data[#Headers], 0)), 1)</f>
        <v>0</v>
      </c>
      <c r="D72" s="46">
        <f>COUNTIFS(data[[district_name]:[district_name]], $A72, INDEX(data[], 0, MATCH($B$64&amp;"/"&amp;D$68, data[#Headers], 0)), 1)</f>
        <v>0</v>
      </c>
      <c r="E72" s="46">
        <f>COUNTIFS(data[[district_name]:[district_name]], $A72, INDEX(data[], 0, MATCH($B$64&amp;"/"&amp;E$68, data[#Headers], 0)), 1)</f>
        <v>0</v>
      </c>
      <c r="F72" s="46">
        <f>COUNTIFS(data[[district_name]:[district_name]], $A72, INDEX(data[], 0, MATCH($B$64&amp;"/"&amp;F$68, data[#Headers], 0)), 1)</f>
        <v>0</v>
      </c>
      <c r="G72" s="46">
        <f>COUNTIFS(data[[district_name]:[district_name]], $A72, INDEX(data[], 0, MATCH($B$64&amp;"/"&amp;G$68, data[#Headers], 0)), 1)</f>
        <v>0</v>
      </c>
      <c r="H72" s="46">
        <f>COUNTIFS(data[[district_name]:[district_name]], $A72, INDEX(data[], 0, MATCH($B$64&amp;"/"&amp;H$68, data[#Headers], 0)), 1)</f>
        <v>0</v>
      </c>
      <c r="I72" s="35">
        <f t="shared" si="2"/>
        <v>0</v>
      </c>
    </row>
    <row r="73" spans="1:9" x14ac:dyDescent="0.3">
      <c r="A73" s="44" t="s">
        <v>274</v>
      </c>
      <c r="B73" s="35" t="s">
        <v>395</v>
      </c>
      <c r="C73" s="46">
        <f>COUNTIFS(data[[district_name]:[district_name]], $A73, INDEX(data[], 0, MATCH($B$64&amp;"/"&amp;C$68, data[#Headers], 0)), 1)</f>
        <v>0</v>
      </c>
      <c r="D73" s="46">
        <f>COUNTIFS(data[[district_name]:[district_name]], $A73, INDEX(data[], 0, MATCH($B$64&amp;"/"&amp;D$68, data[#Headers], 0)), 1)</f>
        <v>0</v>
      </c>
      <c r="E73" s="46">
        <f>COUNTIFS(data[[district_name]:[district_name]], $A73, INDEX(data[], 0, MATCH($B$64&amp;"/"&amp;E$68, data[#Headers], 0)), 1)</f>
        <v>0</v>
      </c>
      <c r="F73" s="46">
        <f>COUNTIFS(data[[district_name]:[district_name]], $A73, INDEX(data[], 0, MATCH($B$64&amp;"/"&amp;F$68, data[#Headers], 0)), 1)</f>
        <v>0</v>
      </c>
      <c r="G73" s="46">
        <f>COUNTIFS(data[[district_name]:[district_name]], $A73, INDEX(data[], 0, MATCH($B$64&amp;"/"&amp;G$68, data[#Headers], 0)), 1)</f>
        <v>0</v>
      </c>
      <c r="H73" s="46">
        <f>COUNTIFS(data[[district_name]:[district_name]], $A73, INDEX(data[], 0, MATCH($B$64&amp;"/"&amp;H$68, data[#Headers], 0)), 1)</f>
        <v>0</v>
      </c>
      <c r="I73" s="35">
        <f t="shared" si="2"/>
        <v>0</v>
      </c>
    </row>
    <row r="74" spans="1:9" x14ac:dyDescent="0.3">
      <c r="A74" s="44" t="s">
        <v>386</v>
      </c>
      <c r="B74" s="35" t="s">
        <v>265</v>
      </c>
      <c r="C74" s="46">
        <f>COUNTIFS(data[[district_name]:[district_name]], $A74, INDEX(data[], 0, MATCH($B$64&amp;"/"&amp;C$68, data[#Headers], 0)), 1)</f>
        <v>0</v>
      </c>
      <c r="D74" s="46">
        <f>COUNTIFS(data[[district_name]:[district_name]], $A74, INDEX(data[], 0, MATCH($B$64&amp;"/"&amp;D$68, data[#Headers], 0)), 1)</f>
        <v>0</v>
      </c>
      <c r="E74" s="46">
        <f>COUNTIFS(data[[district_name]:[district_name]], $A74, INDEX(data[], 0, MATCH($B$64&amp;"/"&amp;E$68, data[#Headers], 0)), 1)</f>
        <v>0</v>
      </c>
      <c r="F74" s="46">
        <f>COUNTIFS(data[[district_name]:[district_name]], $A74, INDEX(data[], 0, MATCH($B$64&amp;"/"&amp;F$68, data[#Headers], 0)), 1)</f>
        <v>0</v>
      </c>
      <c r="G74" s="46">
        <f>COUNTIFS(data[[district_name]:[district_name]], $A74, INDEX(data[], 0, MATCH($B$64&amp;"/"&amp;G$68, data[#Headers], 0)), 1)</f>
        <v>0</v>
      </c>
      <c r="H74" s="46">
        <f>COUNTIFS(data[[district_name]:[district_name]], $A74, INDEX(data[], 0, MATCH($B$64&amp;"/"&amp;H$68, data[#Headers], 0)), 1)</f>
        <v>0</v>
      </c>
      <c r="I74" s="35">
        <f t="shared" si="2"/>
        <v>0</v>
      </c>
    </row>
    <row r="75" spans="1:9" x14ac:dyDescent="0.3">
      <c r="A75" s="44" t="s">
        <v>270</v>
      </c>
      <c r="B75" s="35" t="s">
        <v>404</v>
      </c>
      <c r="C75" s="46">
        <f>COUNTIFS(data[[district_name]:[district_name]], $A75, INDEX(data[], 0, MATCH($B$64&amp;"/"&amp;C$68, data[#Headers], 0)), 1)</f>
        <v>0</v>
      </c>
      <c r="D75" s="46">
        <f>COUNTIFS(data[[district_name]:[district_name]], $A75, INDEX(data[], 0, MATCH($B$64&amp;"/"&amp;D$68, data[#Headers], 0)), 1)</f>
        <v>0</v>
      </c>
      <c r="E75" s="46">
        <f>COUNTIFS(data[[district_name]:[district_name]], $A75, INDEX(data[], 0, MATCH($B$64&amp;"/"&amp;E$68, data[#Headers], 0)), 1)</f>
        <v>0</v>
      </c>
      <c r="F75" s="46">
        <f>COUNTIFS(data[[district_name]:[district_name]], $A75, INDEX(data[], 0, MATCH($B$64&amp;"/"&amp;F$68, data[#Headers], 0)), 1)</f>
        <v>0</v>
      </c>
      <c r="G75" s="46">
        <f>COUNTIFS(data[[district_name]:[district_name]], $A75, INDEX(data[], 0, MATCH($B$64&amp;"/"&amp;G$68, data[#Headers], 0)), 1)</f>
        <v>0</v>
      </c>
      <c r="H75" s="46">
        <f>COUNTIFS(data[[district_name]:[district_name]], $A75, INDEX(data[], 0, MATCH($B$64&amp;"/"&amp;H$68, data[#Headers], 0)), 1)</f>
        <v>0</v>
      </c>
      <c r="I75" s="35">
        <f t="shared" si="2"/>
        <v>0</v>
      </c>
    </row>
    <row r="76" spans="1:9" x14ac:dyDescent="0.3">
      <c r="A76" s="44" t="s">
        <v>272</v>
      </c>
      <c r="B76" s="35" t="s">
        <v>405</v>
      </c>
      <c r="C76" s="46">
        <f>COUNTIFS(data[[district_name]:[district_name]], $A76, INDEX(data[], 0, MATCH($B$64&amp;"/"&amp;C$68, data[#Headers], 0)), 1)</f>
        <v>0</v>
      </c>
      <c r="D76" s="46">
        <f>COUNTIFS(data[[district_name]:[district_name]], $A76, INDEX(data[], 0, MATCH($B$64&amp;"/"&amp;D$68, data[#Headers], 0)), 1)</f>
        <v>1</v>
      </c>
      <c r="E76" s="46">
        <f>COUNTIFS(data[[district_name]:[district_name]], $A76, INDEX(data[], 0, MATCH($B$64&amp;"/"&amp;E$68, data[#Headers], 0)), 1)</f>
        <v>0</v>
      </c>
      <c r="F76" s="46">
        <f>COUNTIFS(data[[district_name]:[district_name]], $A76, INDEX(data[], 0, MATCH($B$64&amp;"/"&amp;F$68, data[#Headers], 0)), 1)</f>
        <v>0</v>
      </c>
      <c r="G76" s="46">
        <f>COUNTIFS(data[[district_name]:[district_name]], $A76, INDEX(data[], 0, MATCH($B$64&amp;"/"&amp;G$68, data[#Headers], 0)), 1)</f>
        <v>1</v>
      </c>
      <c r="H76" s="46">
        <f>COUNTIFS(data[[district_name]:[district_name]], $A76, INDEX(data[], 0, MATCH($B$64&amp;"/"&amp;H$68, data[#Headers], 0)), 1)</f>
        <v>0</v>
      </c>
      <c r="I76" s="35">
        <f t="shared" si="2"/>
        <v>2</v>
      </c>
    </row>
    <row r="77" spans="1:9" x14ac:dyDescent="0.3">
      <c r="A77" s="44" t="s">
        <v>271</v>
      </c>
      <c r="B77" s="35" t="s">
        <v>392</v>
      </c>
      <c r="C77" s="46">
        <f>COUNTIFS(data[[district_name]:[district_name]], $A77, INDEX(data[], 0, MATCH($B$64&amp;"/"&amp;C$68, data[#Headers], 0)), 1)</f>
        <v>0</v>
      </c>
      <c r="D77" s="46">
        <f>COUNTIFS(data[[district_name]:[district_name]], $A77, INDEX(data[], 0, MATCH($B$64&amp;"/"&amp;D$68, data[#Headers], 0)), 1)</f>
        <v>1</v>
      </c>
      <c r="E77" s="46">
        <f>COUNTIFS(data[[district_name]:[district_name]], $A77, INDEX(data[], 0, MATCH($B$64&amp;"/"&amp;E$68, data[#Headers], 0)), 1)</f>
        <v>0</v>
      </c>
      <c r="F77" s="46">
        <f>COUNTIFS(data[[district_name]:[district_name]], $A77, INDEX(data[], 0, MATCH($B$64&amp;"/"&amp;F$68, data[#Headers], 0)), 1)</f>
        <v>0</v>
      </c>
      <c r="G77" s="46">
        <f>COUNTIFS(data[[district_name]:[district_name]], $A77, INDEX(data[], 0, MATCH($B$64&amp;"/"&amp;G$68, data[#Headers], 0)), 1)</f>
        <v>1</v>
      </c>
      <c r="H77" s="46">
        <f>COUNTIFS(data[[district_name]:[district_name]], $A77, INDEX(data[], 0, MATCH($B$64&amp;"/"&amp;H$68, data[#Headers], 0)), 1)</f>
        <v>1</v>
      </c>
      <c r="I77" s="35">
        <f t="shared" si="2"/>
        <v>3</v>
      </c>
    </row>
    <row r="78" spans="1:9" x14ac:dyDescent="0.3">
      <c r="A78" s="44" t="s">
        <v>388</v>
      </c>
      <c r="B78" s="35" t="s">
        <v>267</v>
      </c>
      <c r="C78" s="46">
        <f>COUNTIFS(data[[district_name]:[district_name]], $A78, INDEX(data[], 0, MATCH($B$64&amp;"/"&amp;C$68, data[#Headers], 0)), 1)</f>
        <v>0</v>
      </c>
      <c r="D78" s="46">
        <f>COUNTIFS(data[[district_name]:[district_name]], $A78, INDEX(data[], 0, MATCH($B$64&amp;"/"&amp;D$68, data[#Headers], 0)), 1)</f>
        <v>0</v>
      </c>
      <c r="E78" s="46">
        <f>COUNTIFS(data[[district_name]:[district_name]], $A78, INDEX(data[], 0, MATCH($B$64&amp;"/"&amp;E$68, data[#Headers], 0)), 1)</f>
        <v>0</v>
      </c>
      <c r="F78" s="46">
        <f>COUNTIFS(data[[district_name]:[district_name]], $A78, INDEX(data[], 0, MATCH($B$64&amp;"/"&amp;F$68, data[#Headers], 0)), 1)</f>
        <v>0</v>
      </c>
      <c r="G78" s="46">
        <f>COUNTIFS(data[[district_name]:[district_name]], $A78, INDEX(data[], 0, MATCH($B$64&amp;"/"&amp;G$68, data[#Headers], 0)), 1)</f>
        <v>0</v>
      </c>
      <c r="H78" s="46">
        <f>COUNTIFS(data[[district_name]:[district_name]], $A78, INDEX(data[], 0, MATCH($B$64&amp;"/"&amp;H$68, data[#Headers], 0)), 1)</f>
        <v>0</v>
      </c>
      <c r="I78" s="35">
        <f t="shared" si="2"/>
        <v>0</v>
      </c>
    </row>
    <row r="79" spans="1:9" x14ac:dyDescent="0.3">
      <c r="A79" s="44" t="s">
        <v>275</v>
      </c>
      <c r="B79" s="35" t="s">
        <v>396</v>
      </c>
      <c r="C79" s="46">
        <f>COUNTIFS(data[[district_name]:[district_name]], $A79, INDEX(data[], 0, MATCH($B$64&amp;"/"&amp;C$68, data[#Headers], 0)), 1)</f>
        <v>0</v>
      </c>
      <c r="D79" s="46">
        <f>COUNTIFS(data[[district_name]:[district_name]], $A79, INDEX(data[], 0, MATCH($B$64&amp;"/"&amp;D$68, data[#Headers], 0)), 1)</f>
        <v>0</v>
      </c>
      <c r="E79" s="46">
        <f>COUNTIFS(data[[district_name]:[district_name]], $A79, INDEX(data[], 0, MATCH($B$64&amp;"/"&amp;E$68, data[#Headers], 0)), 1)</f>
        <v>0</v>
      </c>
      <c r="F79" s="46">
        <f>COUNTIFS(data[[district_name]:[district_name]], $A79, INDEX(data[], 0, MATCH($B$64&amp;"/"&amp;F$68, data[#Headers], 0)), 1)</f>
        <v>0</v>
      </c>
      <c r="G79" s="46">
        <f>COUNTIFS(data[[district_name]:[district_name]], $A79, INDEX(data[], 0, MATCH($B$64&amp;"/"&amp;G$68, data[#Headers], 0)), 1)</f>
        <v>0</v>
      </c>
      <c r="H79" s="46">
        <f>COUNTIFS(data[[district_name]:[district_name]], $A79, INDEX(data[], 0, MATCH($B$64&amp;"/"&amp;H$68, data[#Headers], 0)), 1)</f>
        <v>0</v>
      </c>
      <c r="I79" s="35">
        <f t="shared" si="2"/>
        <v>0</v>
      </c>
    </row>
    <row r="80" spans="1:9" x14ac:dyDescent="0.3">
      <c r="A80" s="44" t="s">
        <v>385</v>
      </c>
      <c r="B80" s="35" t="s">
        <v>406</v>
      </c>
      <c r="C80" s="46">
        <f>COUNTIFS(data[[district_name]:[district_name]], $A80, INDEX(data[], 0, MATCH($B$64&amp;"/"&amp;C$68, data[#Headers], 0)), 1)</f>
        <v>0</v>
      </c>
      <c r="D80" s="46">
        <f>COUNTIFS(data[[district_name]:[district_name]], $A80, INDEX(data[], 0, MATCH($B$64&amp;"/"&amp;D$68, data[#Headers], 0)), 1)</f>
        <v>0</v>
      </c>
      <c r="E80" s="46">
        <f>COUNTIFS(data[[district_name]:[district_name]], $A80, INDEX(data[], 0, MATCH($B$64&amp;"/"&amp;E$68, data[#Headers], 0)), 1)</f>
        <v>0</v>
      </c>
      <c r="F80" s="46">
        <f>COUNTIFS(data[[district_name]:[district_name]], $A80, INDEX(data[], 0, MATCH($B$64&amp;"/"&amp;F$68, data[#Headers], 0)), 1)</f>
        <v>0</v>
      </c>
      <c r="G80" s="46">
        <f>COUNTIFS(data[[district_name]:[district_name]], $A80, INDEX(data[], 0, MATCH($B$64&amp;"/"&amp;G$68, data[#Headers], 0)), 1)</f>
        <v>0</v>
      </c>
      <c r="H80" s="46">
        <f>COUNTIFS(data[[district_name]:[district_name]], $A80, INDEX(data[], 0, MATCH($B$64&amp;"/"&amp;H$68, data[#Headers], 0)), 1)</f>
        <v>0</v>
      </c>
      <c r="I80" s="35">
        <f t="shared" si="2"/>
        <v>0</v>
      </c>
    </row>
    <row r="81" spans="1:17" x14ac:dyDescent="0.3">
      <c r="A81" s="44" t="s">
        <v>389</v>
      </c>
      <c r="B81" s="35" t="s">
        <v>268</v>
      </c>
      <c r="C81" s="46">
        <f>COUNTIFS(data[[district_name]:[district_name]], $A81, INDEX(data[], 0, MATCH($B$64&amp;"/"&amp;C$68, data[#Headers], 0)), 1)</f>
        <v>0</v>
      </c>
      <c r="D81" s="46">
        <f>COUNTIFS(data[[district_name]:[district_name]], $A81, INDEX(data[], 0, MATCH($B$64&amp;"/"&amp;D$68, data[#Headers], 0)), 1)</f>
        <v>1</v>
      </c>
      <c r="E81" s="46">
        <f>COUNTIFS(data[[district_name]:[district_name]], $A81, INDEX(data[], 0, MATCH($B$64&amp;"/"&amp;E$68, data[#Headers], 0)), 1)</f>
        <v>0</v>
      </c>
      <c r="F81" s="46">
        <f>COUNTIFS(data[[district_name]:[district_name]], $A81, INDEX(data[], 0, MATCH($B$64&amp;"/"&amp;F$68, data[#Headers], 0)), 1)</f>
        <v>0</v>
      </c>
      <c r="G81" s="46">
        <f>COUNTIFS(data[[district_name]:[district_name]], $A81, INDEX(data[], 0, MATCH($B$64&amp;"/"&amp;G$68, data[#Headers], 0)), 1)</f>
        <v>1</v>
      </c>
      <c r="H81" s="46">
        <f>COUNTIFS(data[[district_name]:[district_name]], $A81, INDEX(data[], 0, MATCH($B$64&amp;"/"&amp;H$68, data[#Headers], 0)), 1)</f>
        <v>0</v>
      </c>
      <c r="I81" s="35">
        <f t="shared" si="2"/>
        <v>2</v>
      </c>
    </row>
    <row r="82" spans="1:17" x14ac:dyDescent="0.3">
      <c r="A82" s="79" t="s">
        <v>407</v>
      </c>
      <c r="B82" s="79"/>
      <c r="C82" s="35">
        <f t="shared" ref="C82:H82" si="3">SUM(C70:C81)</f>
        <v>0</v>
      </c>
      <c r="D82" s="35">
        <f t="shared" si="3"/>
        <v>4</v>
      </c>
      <c r="E82" s="35">
        <f t="shared" si="3"/>
        <v>0</v>
      </c>
      <c r="F82" s="35">
        <f t="shared" si="3"/>
        <v>0</v>
      </c>
      <c r="G82" s="35">
        <f t="shared" si="3"/>
        <v>6</v>
      </c>
      <c r="H82" s="35">
        <f t="shared" si="3"/>
        <v>2</v>
      </c>
      <c r="I82" s="35">
        <f t="shared" si="2"/>
        <v>12</v>
      </c>
    </row>
    <row r="84" spans="1:17" s="39" customFormat="1" x14ac:dyDescent="0.3"/>
    <row r="85" spans="1:17" s="39" customFormat="1" x14ac:dyDescent="0.3">
      <c r="A85" s="39" t="s">
        <v>398</v>
      </c>
      <c r="B85" s="39" t="s">
        <v>68</v>
      </c>
    </row>
    <row r="86" spans="1:17" s="39" customFormat="1" x14ac:dyDescent="0.3">
      <c r="A86" s="39" t="s">
        <v>399</v>
      </c>
      <c r="B86" s="39" t="s">
        <v>253</v>
      </c>
    </row>
    <row r="87" spans="1:17" s="39" customFormat="1" x14ac:dyDescent="0.3">
      <c r="A87" s="39" t="s">
        <v>400</v>
      </c>
      <c r="B87" s="39">
        <f>H82</f>
        <v>2</v>
      </c>
    </row>
    <row r="88" spans="1:17" s="39" customFormat="1" x14ac:dyDescent="0.3"/>
    <row r="89" spans="1:17" s="39" customFormat="1" x14ac:dyDescent="0.3">
      <c r="A89" s="34" t="s">
        <v>401</v>
      </c>
      <c r="B89" s="34" t="s">
        <v>220</v>
      </c>
      <c r="C89" s="77" t="s">
        <v>409</v>
      </c>
      <c r="D89" s="77"/>
      <c r="E89" s="77"/>
      <c r="F89" s="77"/>
      <c r="G89" s="77"/>
      <c r="H89" s="77"/>
      <c r="I89" s="77"/>
      <c r="J89" s="77"/>
      <c r="K89" s="77"/>
      <c r="L89" s="77"/>
      <c r="M89" s="77"/>
      <c r="N89" s="77"/>
      <c r="O89" s="77"/>
      <c r="P89" s="77"/>
      <c r="Q89" s="77"/>
    </row>
    <row r="90" spans="1:17" s="39" customFormat="1" ht="28" x14ac:dyDescent="0.3">
      <c r="A90" s="41" t="s">
        <v>273</v>
      </c>
      <c r="B90" s="42" t="s">
        <v>402</v>
      </c>
      <c r="C90" s="43" t="str" cm="1">
        <f t="array" ref="C90">IFERROR(INDEX(data[[support_services_available_other]:[support_services_available_other]], MATCH(0,IF(data[[district_name]:[district_name]]=$A$90, COUNTIF($B$90:B90, data[[support_services_available_other]:[support_services_available_other]]), ""), 0)),"")</f>
        <v xml:space="preserve">Good security provided by the government </v>
      </c>
      <c r="D90" s="43" cm="1">
        <f t="array" ref="D90">IFERROR(INDEX(data[[support_services_available_other]:[support_services_available_other]], MATCH(0,IF(data[[district_name]:[district_name]]=$A$90, COUNTIF($B$90:C90, data[[support_services_available_other]:[support_services_available_other]]), ""), 0)),"")</f>
        <v>0</v>
      </c>
      <c r="E90" s="43" t="str" cm="1">
        <f t="array" ref="E90">IFERROR(INDEX(data[[support_services_available_other]:[support_services_available_other]], MATCH(0,IF(data[[district_name]:[district_name]]=$A$90, COUNTIF($B$90:D90, data[[support_services_available_other]:[support_services_available_other]]), ""), 0)),"")</f>
        <v/>
      </c>
      <c r="F90" s="43" t="str" cm="1">
        <f t="array" ref="F90">IFERROR(INDEX(data[[support_services_available_other]:[support_services_available_other]], MATCH(0,IF(data[[district_name]:[district_name]]=$A$90, COUNTIF($B$90:E90, data[[support_services_available_other]:[support_services_available_other]]), ""), 0)),"")</f>
        <v/>
      </c>
      <c r="G90" s="43" t="str" cm="1">
        <f t="array" ref="G90">IFERROR(INDEX(data[[support_services_available_other]:[support_services_available_other]], MATCH(0,IF(data[[district_name]:[district_name]]=$A$90, COUNTIF($B$90:F90, data[[support_services_available_other]:[support_services_available_other]]), ""), 0)),"")</f>
        <v/>
      </c>
      <c r="H90" s="43" t="str" cm="1">
        <f t="array" ref="H90">IFERROR(INDEX(data[[support_services_available_other]:[support_services_available_other]], MATCH(0,IF(data[[district_name]:[district_name]]=$A$90, COUNTIF($B$90:G90, data[[support_services_available_other]:[support_services_available_other]]), ""), 0)),"")</f>
        <v/>
      </c>
      <c r="I90" s="43" t="str" cm="1">
        <f t="array" ref="I90">IFERROR(INDEX(data[[support_services_available_other]:[support_services_available_other]], MATCH(0,IF(data[[district_name]:[district_name]]=$A$90, COUNTIF($B$90:H90, data[[support_services_available_other]:[support_services_available_other]]), ""), 0)),"")</f>
        <v/>
      </c>
      <c r="J90" s="43" t="str" cm="1">
        <f t="array" ref="J90">IFERROR(INDEX(data[[support_services_available_other]:[support_services_available_other]], MATCH(0,IF(data[[district_name]:[district_name]]=$A$90, COUNTIF($B$90:I90, data[[support_services_available_other]:[support_services_available_other]]), ""), 0)),"")</f>
        <v/>
      </c>
      <c r="K90" s="43" t="str" cm="1">
        <f t="array" ref="K90">IFERROR(INDEX(data[[support_services_available_other]:[support_services_available_other]], MATCH(0,IF(data[[district_name]:[district_name]]=$A$90, COUNTIF($B$90:J90, data[[support_services_available_other]:[support_services_available_other]]), ""), 0)),"")</f>
        <v/>
      </c>
      <c r="L90" s="43" t="str" cm="1">
        <f t="array" ref="L90">IFERROR(INDEX(data[[support_services_available_other]:[support_services_available_other]], MATCH(0,IF(data[[district_name]:[district_name]]=$A$90, COUNTIF($B$90:K90, data[[support_services_available_other]:[support_services_available_other]]), ""), 0)),"")</f>
        <v/>
      </c>
      <c r="M90" s="43" t="str" cm="1">
        <f t="array" ref="M90">IFERROR(INDEX(data[[support_services_available_other]:[support_services_available_other]], MATCH(0,IF(data[[district_name]:[district_name]]=$A$90, COUNTIF($B$90:L90, data[[support_services_available_other]:[support_services_available_other]]), ""), 0)),"")</f>
        <v/>
      </c>
      <c r="N90" s="43" t="str" cm="1">
        <f t="array" ref="N90">IFERROR(INDEX(data[[support_services_available_other]:[support_services_available_other]], MATCH(0,IF(data[[district_name]:[district_name]]=$A$90, COUNTIF($B$90:M90, data[[support_services_available_other]:[support_services_available_other]]), ""), 0)),"")</f>
        <v/>
      </c>
      <c r="O90" s="43" t="str" cm="1">
        <f t="array" ref="O90">IFERROR(INDEX(data[[support_services_available_other]:[support_services_available_other]], MATCH(0,IF(data[[district_name]:[district_name]]=$A$90, COUNTIF($B$90:N90, data[[support_services_available_other]:[support_services_available_other]]), ""), 0)),"")</f>
        <v/>
      </c>
      <c r="P90" s="43" t="str" cm="1">
        <f t="array" ref="P90">IFERROR(INDEX(data[[support_services_available_other]:[support_services_available_other]], MATCH(0,IF(data[[district_name]:[district_name]]=$A$90, COUNTIF($B$90:O90, data[[support_services_available_other]:[support_services_available_other]]), ""), 0)),"")</f>
        <v/>
      </c>
      <c r="Q90" s="43" t="str" cm="1">
        <f t="array" ref="Q90">IFERROR(INDEX(data[[support_services_available_other]:[support_services_available_other]], MATCH(0,IF(data[[district_name]:[district_name]]=$A$90, COUNTIF($B$90:P90, data[[support_services_available_other]:[support_services_available_other]]), ""), 0)),"")</f>
        <v/>
      </c>
    </row>
    <row r="91" spans="1:17" s="39" customFormat="1" x14ac:dyDescent="0.3">
      <c r="A91" s="41" t="s">
        <v>387</v>
      </c>
      <c r="B91" s="42" t="s">
        <v>266</v>
      </c>
      <c r="C91" s="43" cm="1">
        <f t="array" ref="C91">IFERROR(INDEX(data[[support_services_available_other]:[support_services_available_other]], MATCH(0,IF(data[[district_name]:[district_name]]=$A$91, COUNTIF($B$91:B91, data[[support_services_available_other]:[support_services_available_other]]), ""), 0)),"")</f>
        <v>0</v>
      </c>
      <c r="D91" s="43" t="str" cm="1">
        <f t="array" ref="D91">IFERROR(INDEX(data[[support_services_available_other]:[support_services_available_other]], MATCH(0,IF(data[[district_name]:[district_name]]=$A$91, COUNTIF($B$91:C91, data[[support_services_available_other]:[support_services_available_other]]), ""), 0)),"")</f>
        <v/>
      </c>
      <c r="E91" s="43" t="str" cm="1">
        <f t="array" ref="E91">IFERROR(INDEX(data[[support_services_available_other]:[support_services_available_other]], MATCH(0,IF(data[[district_name]:[district_name]]=$A$91, COUNTIF($B$91:D91, data[[support_services_available_other]:[support_services_available_other]]), ""), 0)),"")</f>
        <v/>
      </c>
      <c r="F91" s="43" t="str" cm="1">
        <f t="array" ref="F91">IFERROR(INDEX(data[[support_services_available_other]:[support_services_available_other]], MATCH(0,IF(data[[district_name]:[district_name]]=$A$91, COUNTIF($B$91:E91, data[[support_services_available_other]:[support_services_available_other]]), ""), 0)),"")</f>
        <v/>
      </c>
      <c r="G91" s="43" t="str" cm="1">
        <f t="array" ref="G91">IFERROR(INDEX(data[[support_services_available_other]:[support_services_available_other]], MATCH(0,IF(data[[district_name]:[district_name]]=$A$91, COUNTIF($B$91:F91, data[[support_services_available_other]:[support_services_available_other]]), ""), 0)),"")</f>
        <v/>
      </c>
      <c r="H91" s="43" t="str" cm="1">
        <f t="array" ref="H91">IFERROR(INDEX(data[[support_services_available_other]:[support_services_available_other]], MATCH(0,IF(data[[district_name]:[district_name]]=$A$91, COUNTIF($B$91:G91, data[[support_services_available_other]:[support_services_available_other]]), ""), 0)),"")</f>
        <v/>
      </c>
      <c r="I91" s="43" t="str" cm="1">
        <f t="array" ref="I91">IFERROR(INDEX(data[[support_services_available_other]:[support_services_available_other]], MATCH(0,IF(data[[district_name]:[district_name]]=$A$91, COUNTIF($B$91:H91, data[[support_services_available_other]:[support_services_available_other]]), ""), 0)),"")</f>
        <v/>
      </c>
      <c r="J91" s="43" t="str" cm="1">
        <f t="array" ref="J91">IFERROR(INDEX(data[[support_services_available_other]:[support_services_available_other]], MATCH(0,IF(data[[district_name]:[district_name]]=$A$91, COUNTIF($B$91:I91, data[[support_services_available_other]:[support_services_available_other]]), ""), 0)),"")</f>
        <v/>
      </c>
      <c r="K91" s="43" t="str" cm="1">
        <f t="array" ref="K91">IFERROR(INDEX(data[[support_services_available_other]:[support_services_available_other]], MATCH(0,IF(data[[district_name]:[district_name]]=$A$91, COUNTIF($B$91:J91, data[[support_services_available_other]:[support_services_available_other]]), ""), 0)),"")</f>
        <v/>
      </c>
      <c r="L91" s="43" t="str" cm="1">
        <f t="array" ref="L91">IFERROR(INDEX(data[[support_services_available_other]:[support_services_available_other]], MATCH(0,IF(data[[district_name]:[district_name]]=$A$91, COUNTIF($B$91:K91, data[[support_services_available_other]:[support_services_available_other]]), ""), 0)),"")</f>
        <v/>
      </c>
      <c r="M91" s="43" t="str" cm="1">
        <f t="array" ref="M91">IFERROR(INDEX(data[[support_services_available_other]:[support_services_available_other]], MATCH(0,IF(data[[district_name]:[district_name]]=$A$91, COUNTIF($B$91:L91, data[[support_services_available_other]:[support_services_available_other]]), ""), 0)),"")</f>
        <v/>
      </c>
      <c r="N91" s="43" t="str" cm="1">
        <f t="array" ref="N91">IFERROR(INDEX(data[[support_services_available_other]:[support_services_available_other]], MATCH(0,IF(data[[district_name]:[district_name]]=$A$91, COUNTIF($B$91:M91, data[[support_services_available_other]:[support_services_available_other]]), ""), 0)),"")</f>
        <v/>
      </c>
      <c r="O91" s="43" t="str" cm="1">
        <f t="array" ref="O91">IFERROR(INDEX(data[[support_services_available_other]:[support_services_available_other]], MATCH(0,IF(data[[district_name]:[district_name]]=$A$91, COUNTIF($B$91:N91, data[[support_services_available_other]:[support_services_available_other]]), ""), 0)),"")</f>
        <v/>
      </c>
      <c r="P91" s="43" t="str" cm="1">
        <f t="array" ref="P91">IFERROR(INDEX(data[[support_services_available_other]:[support_services_available_other]], MATCH(0,IF(data[[district_name]:[district_name]]=$A$91, COUNTIF($B$91:O91, data[[support_services_available_other]:[support_services_available_other]]), ""), 0)),"")</f>
        <v/>
      </c>
      <c r="Q91" s="43" t="str" cm="1">
        <f t="array" ref="Q91">IFERROR(INDEX(data[[support_services_available_other]:[support_services_available_other]], MATCH(0,IF(data[[district_name]:[district_name]]=$A$91, COUNTIF($B$91:P91, data[[support_services_available_other]:[support_services_available_other]]), ""), 0)),"")</f>
        <v/>
      </c>
    </row>
    <row r="92" spans="1:17" s="39" customFormat="1" x14ac:dyDescent="0.3">
      <c r="A92" s="41" t="s">
        <v>276</v>
      </c>
      <c r="B92" s="42" t="s">
        <v>403</v>
      </c>
      <c r="C92" s="43" cm="1">
        <f t="array" ref="C92">IFERROR(INDEX(data[[support_services_available_other]:[support_services_available_other]], MATCH(0,IF(data[[district_name]:[district_name]]=$A$92, COUNTIF($B$92:B92, data[[support_services_available_other]:[support_services_available_other]]), ""), 0)),"")</f>
        <v>0</v>
      </c>
      <c r="D92" s="43" t="str" cm="1">
        <f t="array" ref="D92">IFERROR(INDEX(data[[support_services_available_other]:[support_services_available_other]], MATCH(0,IF(data[[district_name]:[district_name]]=$A$92, COUNTIF($B$92:C92, data[[support_services_available_other]:[support_services_available_other]]), ""), 0)),"")</f>
        <v/>
      </c>
      <c r="E92" s="43" t="str" cm="1">
        <f t="array" ref="E92">IFERROR(INDEX(data[[support_services_available_other]:[support_services_available_other]], MATCH(0,IF(data[[district_name]:[district_name]]=$A$92, COUNTIF($B$92:D92, data[[support_services_available_other]:[support_services_available_other]]), ""), 0)),"")</f>
        <v/>
      </c>
      <c r="F92" s="43" t="str" cm="1">
        <f t="array" ref="F92">IFERROR(INDEX(data[[support_services_available_other]:[support_services_available_other]], MATCH(0,IF(data[[district_name]:[district_name]]=$A$92, COUNTIF($B$92:E92, data[[support_services_available_other]:[support_services_available_other]]), ""), 0)),"")</f>
        <v/>
      </c>
      <c r="G92" s="43" t="str" cm="1">
        <f t="array" ref="G92">IFERROR(INDEX(data[[support_services_available_other]:[support_services_available_other]], MATCH(0,IF(data[[district_name]:[district_name]]=$A$92, COUNTIF($B$92:F92, data[[support_services_available_other]:[support_services_available_other]]), ""), 0)),"")</f>
        <v/>
      </c>
      <c r="H92" s="43" t="str" cm="1">
        <f t="array" ref="H92">IFERROR(INDEX(data[[support_services_available_other]:[support_services_available_other]], MATCH(0,IF(data[[district_name]:[district_name]]=$A$92, COUNTIF($B$92:G92, data[[support_services_available_other]:[support_services_available_other]]), ""), 0)),"")</f>
        <v/>
      </c>
      <c r="I92" s="43" t="str" cm="1">
        <f t="array" ref="I92">IFERROR(INDEX(data[[support_services_available_other]:[support_services_available_other]], MATCH(0,IF(data[[district_name]:[district_name]]=$A$92, COUNTIF($B$92:H92, data[[support_services_available_other]:[support_services_available_other]]), ""), 0)),"")</f>
        <v/>
      </c>
      <c r="J92" s="43" t="str" cm="1">
        <f t="array" ref="J92">IFERROR(INDEX(data[[support_services_available_other]:[support_services_available_other]], MATCH(0,IF(data[[district_name]:[district_name]]=$A$92, COUNTIF($B$92:I92, data[[support_services_available_other]:[support_services_available_other]]), ""), 0)),"")</f>
        <v/>
      </c>
      <c r="K92" s="43" t="str" cm="1">
        <f t="array" ref="K92">IFERROR(INDEX(data[[support_services_available_other]:[support_services_available_other]], MATCH(0,IF(data[[district_name]:[district_name]]=$A$92, COUNTIF($B$92:J92, data[[support_services_available_other]:[support_services_available_other]]), ""), 0)),"")</f>
        <v/>
      </c>
      <c r="L92" s="43" t="str" cm="1">
        <f t="array" ref="L92">IFERROR(INDEX(data[[support_services_available_other]:[support_services_available_other]], MATCH(0,IF(data[[district_name]:[district_name]]=$A$92, COUNTIF($B$92:K92, data[[support_services_available_other]:[support_services_available_other]]), ""), 0)),"")</f>
        <v/>
      </c>
      <c r="M92" s="43" t="str" cm="1">
        <f t="array" ref="M92">IFERROR(INDEX(data[[support_services_available_other]:[support_services_available_other]], MATCH(0,IF(data[[district_name]:[district_name]]=$A$92, COUNTIF($B$92:L92, data[[support_services_available_other]:[support_services_available_other]]), ""), 0)),"")</f>
        <v/>
      </c>
      <c r="N92" s="43" t="str" cm="1">
        <f t="array" ref="N92">IFERROR(INDEX(data[[support_services_available_other]:[support_services_available_other]], MATCH(0,IF(data[[district_name]:[district_name]]=$A$92, COUNTIF($B$92:M92, data[[support_services_available_other]:[support_services_available_other]]), ""), 0)),"")</f>
        <v/>
      </c>
      <c r="O92" s="43" t="str" cm="1">
        <f t="array" ref="O92">IFERROR(INDEX(data[[support_services_available_other]:[support_services_available_other]], MATCH(0,IF(data[[district_name]:[district_name]]=$A$92, COUNTIF($B$92:N92, data[[support_services_available_other]:[support_services_available_other]]), ""), 0)),"")</f>
        <v/>
      </c>
      <c r="P92" s="43" t="str" cm="1">
        <f t="array" ref="P92">IFERROR(INDEX(data[[support_services_available_other]:[support_services_available_other]], MATCH(0,IF(data[[district_name]:[district_name]]=$A$92, COUNTIF($B$92:O92, data[[support_services_available_other]:[support_services_available_other]]), ""), 0)),"")</f>
        <v/>
      </c>
      <c r="Q92" s="43" t="str" cm="1">
        <f t="array" ref="Q92">IFERROR(INDEX(data[[support_services_available_other]:[support_services_available_other]], MATCH(0,IF(data[[district_name]:[district_name]]=$A$92, COUNTIF($B$92:P92, data[[support_services_available_other]:[support_services_available_other]]), ""), 0)),"")</f>
        <v/>
      </c>
    </row>
    <row r="93" spans="1:17" s="39" customFormat="1" x14ac:dyDescent="0.3">
      <c r="A93" s="41" t="s">
        <v>274</v>
      </c>
      <c r="B93" s="42" t="s">
        <v>395</v>
      </c>
      <c r="C93" s="43" cm="1">
        <f t="array" ref="C93">IFERROR(INDEX(data[[support_services_available_other]:[support_services_available_other]], MATCH(0,IF(data[[district_name]:[district_name]]=$A$93, COUNTIF($B$93:B93, data[[support_services_available_other]:[support_services_available_other]]), ""), 0)),"")</f>
        <v>0</v>
      </c>
      <c r="D93" s="43" t="str" cm="1">
        <f t="array" ref="D93">IFERROR(INDEX(data[[support_services_available_other]:[support_services_available_other]], MATCH(0,IF(data[[district_name]:[district_name]]=$A$93, COUNTIF($B$93:C93, data[[support_services_available_other]:[support_services_available_other]]), ""), 0)),"")</f>
        <v/>
      </c>
      <c r="E93" s="43" t="str" cm="1">
        <f t="array" ref="E93">IFERROR(INDEX(data[[support_services_available_other]:[support_services_available_other]], MATCH(0,IF(data[[district_name]:[district_name]]=$A$93, COUNTIF($B$93:D93, data[[support_services_available_other]:[support_services_available_other]]), ""), 0)),"")</f>
        <v/>
      </c>
      <c r="F93" s="43" t="str" cm="1">
        <f t="array" ref="F93">IFERROR(INDEX(data[[support_services_available_other]:[support_services_available_other]], MATCH(0,IF(data[[district_name]:[district_name]]=$A$93, COUNTIF($B$93:E93, data[[support_services_available_other]:[support_services_available_other]]), ""), 0)),"")</f>
        <v/>
      </c>
      <c r="G93" s="43" t="str" cm="1">
        <f t="array" ref="G93">IFERROR(INDEX(data[[support_services_available_other]:[support_services_available_other]], MATCH(0,IF(data[[district_name]:[district_name]]=$A$93, COUNTIF($B$93:F93, data[[support_services_available_other]:[support_services_available_other]]), ""), 0)),"")</f>
        <v/>
      </c>
      <c r="H93" s="43" t="str" cm="1">
        <f t="array" ref="H93">IFERROR(INDEX(data[[support_services_available_other]:[support_services_available_other]], MATCH(0,IF(data[[district_name]:[district_name]]=$A$93, COUNTIF($B$93:G93, data[[support_services_available_other]:[support_services_available_other]]), ""), 0)),"")</f>
        <v/>
      </c>
      <c r="I93" s="43" t="str" cm="1">
        <f t="array" ref="I93">IFERROR(INDEX(data[[support_services_available_other]:[support_services_available_other]], MATCH(0,IF(data[[district_name]:[district_name]]=$A$93, COUNTIF($B$93:H93, data[[support_services_available_other]:[support_services_available_other]]), ""), 0)),"")</f>
        <v/>
      </c>
      <c r="J93" s="43" t="str" cm="1">
        <f t="array" ref="J93">IFERROR(INDEX(data[[support_services_available_other]:[support_services_available_other]], MATCH(0,IF(data[[district_name]:[district_name]]=$A$93, COUNTIF($B$93:I93, data[[support_services_available_other]:[support_services_available_other]]), ""), 0)),"")</f>
        <v/>
      </c>
      <c r="K93" s="43" t="str" cm="1">
        <f t="array" ref="K93">IFERROR(INDEX(data[[support_services_available_other]:[support_services_available_other]], MATCH(0,IF(data[[district_name]:[district_name]]=$A$93, COUNTIF($B$93:J93, data[[support_services_available_other]:[support_services_available_other]]), ""), 0)),"")</f>
        <v/>
      </c>
      <c r="L93" s="43" t="str" cm="1">
        <f t="array" ref="L93">IFERROR(INDEX(data[[support_services_available_other]:[support_services_available_other]], MATCH(0,IF(data[[district_name]:[district_name]]=$A$93, COUNTIF($B$93:K93, data[[support_services_available_other]:[support_services_available_other]]), ""), 0)),"")</f>
        <v/>
      </c>
      <c r="M93" s="43" t="str" cm="1">
        <f t="array" ref="M93">IFERROR(INDEX(data[[support_services_available_other]:[support_services_available_other]], MATCH(0,IF(data[[district_name]:[district_name]]=$A$93, COUNTIF($B$93:L93, data[[support_services_available_other]:[support_services_available_other]]), ""), 0)),"")</f>
        <v/>
      </c>
      <c r="N93" s="43" t="str" cm="1">
        <f t="array" ref="N93">IFERROR(INDEX(data[[support_services_available_other]:[support_services_available_other]], MATCH(0,IF(data[[district_name]:[district_name]]=$A$93, COUNTIF($B$93:M93, data[[support_services_available_other]:[support_services_available_other]]), ""), 0)),"")</f>
        <v/>
      </c>
      <c r="O93" s="43" t="str" cm="1">
        <f t="array" ref="O93">IFERROR(INDEX(data[[support_services_available_other]:[support_services_available_other]], MATCH(0,IF(data[[district_name]:[district_name]]=$A$93, COUNTIF($B$93:N93, data[[support_services_available_other]:[support_services_available_other]]), ""), 0)),"")</f>
        <v/>
      </c>
      <c r="P93" s="43" t="str" cm="1">
        <f t="array" ref="P93">IFERROR(INDEX(data[[support_services_available_other]:[support_services_available_other]], MATCH(0,IF(data[[district_name]:[district_name]]=$A$93, COUNTIF($B$93:O93, data[[support_services_available_other]:[support_services_available_other]]), ""), 0)),"")</f>
        <v/>
      </c>
      <c r="Q93" s="43" t="str" cm="1">
        <f t="array" ref="Q93">IFERROR(INDEX(data[[support_services_available_other]:[support_services_available_other]], MATCH(0,IF(data[[district_name]:[district_name]]=$A$93, COUNTIF($B$93:P93, data[[support_services_available_other]:[support_services_available_other]]), ""), 0)),"")</f>
        <v/>
      </c>
    </row>
    <row r="94" spans="1:17" s="39" customFormat="1" x14ac:dyDescent="0.3">
      <c r="A94" s="41" t="s">
        <v>386</v>
      </c>
      <c r="B94" s="42" t="s">
        <v>265</v>
      </c>
      <c r="C94" s="43" cm="1">
        <f t="array" ref="C94">IFERROR(INDEX(data[[support_services_available_other]:[support_services_available_other]], MATCH(0,IF(data[[district_name]:[district_name]]=$A$94, COUNTIF($B$94:B94, data[[support_services_available_other]:[support_services_available_other]]), ""), 0)),"")</f>
        <v>0</v>
      </c>
      <c r="D94" s="43" t="str" cm="1">
        <f t="array" ref="D94">IFERROR(INDEX(data[[support_services_available_other]:[support_services_available_other]], MATCH(0,IF(data[[district_name]:[district_name]]=$A$94, COUNTIF($B$94:C94, data[[support_services_available_other]:[support_services_available_other]]), ""), 0)),"")</f>
        <v/>
      </c>
      <c r="E94" s="43" t="str" cm="1">
        <f t="array" ref="E94">IFERROR(INDEX(data[[support_services_available_other]:[support_services_available_other]], MATCH(0,IF(data[[district_name]:[district_name]]=$A$94, COUNTIF($B$94:D94, data[[support_services_available_other]:[support_services_available_other]]), ""), 0)),"")</f>
        <v/>
      </c>
      <c r="F94" s="43" t="str" cm="1">
        <f t="array" ref="F94">IFERROR(INDEX(data[[support_services_available_other]:[support_services_available_other]], MATCH(0,IF(data[[district_name]:[district_name]]=$A$94, COUNTIF($B$94:E94, data[[support_services_available_other]:[support_services_available_other]]), ""), 0)),"")</f>
        <v/>
      </c>
      <c r="G94" s="43" t="str" cm="1">
        <f t="array" ref="G94">IFERROR(INDEX(data[[support_services_available_other]:[support_services_available_other]], MATCH(0,IF(data[[district_name]:[district_name]]=$A$94, COUNTIF($B$94:F94, data[[support_services_available_other]:[support_services_available_other]]), ""), 0)),"")</f>
        <v/>
      </c>
      <c r="H94" s="43" t="str" cm="1">
        <f t="array" ref="H94">IFERROR(INDEX(data[[support_services_available_other]:[support_services_available_other]], MATCH(0,IF(data[[district_name]:[district_name]]=$A$94, COUNTIF($B$94:G94, data[[support_services_available_other]:[support_services_available_other]]), ""), 0)),"")</f>
        <v/>
      </c>
      <c r="I94" s="43" t="str" cm="1">
        <f t="array" ref="I94">IFERROR(INDEX(data[[support_services_available_other]:[support_services_available_other]], MATCH(0,IF(data[[district_name]:[district_name]]=$A$94, COUNTIF($B$94:H94, data[[support_services_available_other]:[support_services_available_other]]), ""), 0)),"")</f>
        <v/>
      </c>
      <c r="J94" s="43" t="str" cm="1">
        <f t="array" ref="J94">IFERROR(INDEX(data[[support_services_available_other]:[support_services_available_other]], MATCH(0,IF(data[[district_name]:[district_name]]=$A$94, COUNTIF($B$94:I94, data[[support_services_available_other]:[support_services_available_other]]), ""), 0)),"")</f>
        <v/>
      </c>
      <c r="K94" s="43" t="str" cm="1">
        <f t="array" ref="K94">IFERROR(INDEX(data[[support_services_available_other]:[support_services_available_other]], MATCH(0,IF(data[[district_name]:[district_name]]=$A$94, COUNTIF($B$94:J94, data[[support_services_available_other]:[support_services_available_other]]), ""), 0)),"")</f>
        <v/>
      </c>
      <c r="L94" s="43" t="str" cm="1">
        <f t="array" ref="L94">IFERROR(INDEX(data[[support_services_available_other]:[support_services_available_other]], MATCH(0,IF(data[[district_name]:[district_name]]=$A$94, COUNTIF($B$94:K94, data[[support_services_available_other]:[support_services_available_other]]), ""), 0)),"")</f>
        <v/>
      </c>
      <c r="M94" s="43" t="str" cm="1">
        <f t="array" ref="M94">IFERROR(INDEX(data[[support_services_available_other]:[support_services_available_other]], MATCH(0,IF(data[[district_name]:[district_name]]=$A$94, COUNTIF($B$94:L94, data[[support_services_available_other]:[support_services_available_other]]), ""), 0)),"")</f>
        <v/>
      </c>
      <c r="N94" s="43" t="str" cm="1">
        <f t="array" ref="N94">IFERROR(INDEX(data[[support_services_available_other]:[support_services_available_other]], MATCH(0,IF(data[[district_name]:[district_name]]=$A$94, COUNTIF($B$94:M94, data[[support_services_available_other]:[support_services_available_other]]), ""), 0)),"")</f>
        <v/>
      </c>
      <c r="O94" s="43" t="str" cm="1">
        <f t="array" ref="O94">IFERROR(INDEX(data[[support_services_available_other]:[support_services_available_other]], MATCH(0,IF(data[[district_name]:[district_name]]=$A$94, COUNTIF($B$94:N94, data[[support_services_available_other]:[support_services_available_other]]), ""), 0)),"")</f>
        <v/>
      </c>
      <c r="P94" s="43" t="str" cm="1">
        <f t="array" ref="P94">IFERROR(INDEX(data[[support_services_available_other]:[support_services_available_other]], MATCH(0,IF(data[[district_name]:[district_name]]=$A$94, COUNTIF($B$94:O94, data[[support_services_available_other]:[support_services_available_other]]), ""), 0)),"")</f>
        <v/>
      </c>
      <c r="Q94" s="43" t="str" cm="1">
        <f t="array" ref="Q94">IFERROR(INDEX(data[[support_services_available_other]:[support_services_available_other]], MATCH(0,IF(data[[district_name]:[district_name]]=$A$94, COUNTIF($B$94:P94, data[[support_services_available_other]:[support_services_available_other]]), ""), 0)),"")</f>
        <v/>
      </c>
    </row>
    <row r="95" spans="1:17" s="39" customFormat="1" x14ac:dyDescent="0.3">
      <c r="A95" s="41" t="s">
        <v>270</v>
      </c>
      <c r="B95" s="42" t="s">
        <v>404</v>
      </c>
      <c r="C95" s="43" cm="1">
        <f t="array" ref="C95">IFERROR(INDEX(data[[support_services_available_other]:[support_services_available_other]], MATCH(0,IF(data[[district_name]:[district_name]]=$A$95, COUNTIF($B$95:B95, data[[support_services_available_other]:[support_services_available_other]]), ""), 0)),"")</f>
        <v>0</v>
      </c>
      <c r="D95" s="43" t="str" cm="1">
        <f t="array" ref="D95">IFERROR(INDEX(data[[support_services_available_other]:[support_services_available_other]], MATCH(0,IF(data[[district_name]:[district_name]]=$A$95, COUNTIF($B$95:C95, data[[support_services_available_other]:[support_services_available_other]]), ""), 0)),"")</f>
        <v/>
      </c>
      <c r="E95" s="43" t="str" cm="1">
        <f t="array" ref="E95">IFERROR(INDEX(data[[support_services_available_other]:[support_services_available_other]], MATCH(0,IF(data[[district_name]:[district_name]]=$A$95, COUNTIF($B$95:D95, data[[support_services_available_other]:[support_services_available_other]]), ""), 0)),"")</f>
        <v/>
      </c>
      <c r="F95" s="43" t="str" cm="1">
        <f t="array" ref="F95">IFERROR(INDEX(data[[support_services_available_other]:[support_services_available_other]], MATCH(0,IF(data[[district_name]:[district_name]]=$A$95, COUNTIF($B$95:E95, data[[support_services_available_other]:[support_services_available_other]]), ""), 0)),"")</f>
        <v/>
      </c>
      <c r="G95" s="43" t="str" cm="1">
        <f t="array" ref="G95">IFERROR(INDEX(data[[support_services_available_other]:[support_services_available_other]], MATCH(0,IF(data[[district_name]:[district_name]]=$A$95, COUNTIF($B$95:F95, data[[support_services_available_other]:[support_services_available_other]]), ""), 0)),"")</f>
        <v/>
      </c>
      <c r="H95" s="43" t="str" cm="1">
        <f t="array" ref="H95">IFERROR(INDEX(data[[support_services_available_other]:[support_services_available_other]], MATCH(0,IF(data[[district_name]:[district_name]]=$A$95, COUNTIF($B$95:G95, data[[support_services_available_other]:[support_services_available_other]]), ""), 0)),"")</f>
        <v/>
      </c>
      <c r="I95" s="43" t="str" cm="1">
        <f t="array" ref="I95">IFERROR(INDEX(data[[support_services_available_other]:[support_services_available_other]], MATCH(0,IF(data[[district_name]:[district_name]]=$A$95, COUNTIF($B$95:H95, data[[support_services_available_other]:[support_services_available_other]]), ""), 0)),"")</f>
        <v/>
      </c>
      <c r="J95" s="43" t="str" cm="1">
        <f t="array" ref="J95">IFERROR(INDEX(data[[support_services_available_other]:[support_services_available_other]], MATCH(0,IF(data[[district_name]:[district_name]]=$A$95, COUNTIF($B$95:I95, data[[support_services_available_other]:[support_services_available_other]]), ""), 0)),"")</f>
        <v/>
      </c>
      <c r="K95" s="43" t="str" cm="1">
        <f t="array" ref="K95">IFERROR(INDEX(data[[support_services_available_other]:[support_services_available_other]], MATCH(0,IF(data[[district_name]:[district_name]]=$A$95, COUNTIF($B$95:J95, data[[support_services_available_other]:[support_services_available_other]]), ""), 0)),"")</f>
        <v/>
      </c>
      <c r="L95" s="43" t="str" cm="1">
        <f t="array" ref="L95">IFERROR(INDEX(data[[support_services_available_other]:[support_services_available_other]], MATCH(0,IF(data[[district_name]:[district_name]]=$A$95, COUNTIF($B$95:K95, data[[support_services_available_other]:[support_services_available_other]]), ""), 0)),"")</f>
        <v/>
      </c>
      <c r="M95" s="43" t="str" cm="1">
        <f t="array" ref="M95">IFERROR(INDEX(data[[support_services_available_other]:[support_services_available_other]], MATCH(0,IF(data[[district_name]:[district_name]]=$A$95, COUNTIF($B$95:L95, data[[support_services_available_other]:[support_services_available_other]]), ""), 0)),"")</f>
        <v/>
      </c>
      <c r="N95" s="43" t="str" cm="1">
        <f t="array" ref="N95">IFERROR(INDEX(data[[support_services_available_other]:[support_services_available_other]], MATCH(0,IF(data[[district_name]:[district_name]]=$A$95, COUNTIF($B$95:M95, data[[support_services_available_other]:[support_services_available_other]]), ""), 0)),"")</f>
        <v/>
      </c>
      <c r="O95" s="43" t="str" cm="1">
        <f t="array" ref="O95">IFERROR(INDEX(data[[support_services_available_other]:[support_services_available_other]], MATCH(0,IF(data[[district_name]:[district_name]]=$A$95, COUNTIF($B$95:N95, data[[support_services_available_other]:[support_services_available_other]]), ""), 0)),"")</f>
        <v/>
      </c>
      <c r="P95" s="43" t="str" cm="1">
        <f t="array" ref="P95">IFERROR(INDEX(data[[support_services_available_other]:[support_services_available_other]], MATCH(0,IF(data[[district_name]:[district_name]]=$A$95, COUNTIF($B$95:O95, data[[support_services_available_other]:[support_services_available_other]]), ""), 0)),"")</f>
        <v/>
      </c>
      <c r="Q95" s="43" t="str" cm="1">
        <f t="array" ref="Q95">IFERROR(INDEX(data[[support_services_available_other]:[support_services_available_other]], MATCH(0,IF(data[[district_name]:[district_name]]=$A$95, COUNTIF($B$95:P95, data[[support_services_available_other]:[support_services_available_other]]), ""), 0)),"")</f>
        <v/>
      </c>
    </row>
    <row r="96" spans="1:17" s="39" customFormat="1" x14ac:dyDescent="0.3">
      <c r="A96" s="41" t="s">
        <v>272</v>
      </c>
      <c r="B96" s="42" t="s">
        <v>405</v>
      </c>
      <c r="C96" s="43" cm="1">
        <f t="array" ref="C96">IFERROR(INDEX(data[[support_services_available_other]:[support_services_available_other]], MATCH(0,IF(data[[district_name]:[district_name]]=$A$96, COUNTIF($B$96:B96, data[[support_services_available_other]:[support_services_available_other]]), ""), 0)),"")</f>
        <v>0</v>
      </c>
      <c r="D96" s="43" t="str" cm="1">
        <f t="array" ref="D96">IFERROR(INDEX(data[[support_services_available_other]:[support_services_available_other]], MATCH(0,IF(data[[district_name]:[district_name]]=$A$96, COUNTIF($B$96:C96, data[[support_services_available_other]:[support_services_available_other]]), ""), 0)),"")</f>
        <v/>
      </c>
      <c r="E96" s="43" t="str" cm="1">
        <f t="array" ref="E96">IFERROR(INDEX(data[[support_services_available_other]:[support_services_available_other]], MATCH(0,IF(data[[district_name]:[district_name]]=$A$96, COUNTIF($B$96:D96, data[[support_services_available_other]:[support_services_available_other]]), ""), 0)),"")</f>
        <v/>
      </c>
      <c r="F96" s="43" t="str" cm="1">
        <f t="array" ref="F96">IFERROR(INDEX(data[[support_services_available_other]:[support_services_available_other]], MATCH(0,IF(data[[district_name]:[district_name]]=$A$96, COUNTIF($B$96:E96, data[[support_services_available_other]:[support_services_available_other]]), ""), 0)),"")</f>
        <v/>
      </c>
      <c r="G96" s="43" t="str" cm="1">
        <f t="array" ref="G96">IFERROR(INDEX(data[[support_services_available_other]:[support_services_available_other]], MATCH(0,IF(data[[district_name]:[district_name]]=$A$96, COUNTIF($B$96:F96, data[[support_services_available_other]:[support_services_available_other]]), ""), 0)),"")</f>
        <v/>
      </c>
      <c r="H96" s="43" t="str" cm="1">
        <f t="array" ref="H96">IFERROR(INDEX(data[[support_services_available_other]:[support_services_available_other]], MATCH(0,IF(data[[district_name]:[district_name]]=$A$96, COUNTIF($B$96:G96, data[[support_services_available_other]:[support_services_available_other]]), ""), 0)),"")</f>
        <v/>
      </c>
      <c r="I96" s="43" t="str" cm="1">
        <f t="array" ref="I96">IFERROR(INDEX(data[[support_services_available_other]:[support_services_available_other]], MATCH(0,IF(data[[district_name]:[district_name]]=$A$96, COUNTIF($B$96:H96, data[[support_services_available_other]:[support_services_available_other]]), ""), 0)),"")</f>
        <v/>
      </c>
      <c r="J96" s="43" t="str" cm="1">
        <f t="array" ref="J96">IFERROR(INDEX(data[[support_services_available_other]:[support_services_available_other]], MATCH(0,IF(data[[district_name]:[district_name]]=$A$96, COUNTIF($B$96:I96, data[[support_services_available_other]:[support_services_available_other]]), ""), 0)),"")</f>
        <v/>
      </c>
      <c r="K96" s="43" t="str" cm="1">
        <f t="array" ref="K96">IFERROR(INDEX(data[[support_services_available_other]:[support_services_available_other]], MATCH(0,IF(data[[district_name]:[district_name]]=$A$96, COUNTIF($B$96:J96, data[[support_services_available_other]:[support_services_available_other]]), ""), 0)),"")</f>
        <v/>
      </c>
      <c r="L96" s="43" t="str" cm="1">
        <f t="array" ref="L96">IFERROR(INDEX(data[[support_services_available_other]:[support_services_available_other]], MATCH(0,IF(data[[district_name]:[district_name]]=$A$96, COUNTIF($B$96:K96, data[[support_services_available_other]:[support_services_available_other]]), ""), 0)),"")</f>
        <v/>
      </c>
      <c r="M96" s="43" t="str" cm="1">
        <f t="array" ref="M96">IFERROR(INDEX(data[[support_services_available_other]:[support_services_available_other]], MATCH(0,IF(data[[district_name]:[district_name]]=$A$96, COUNTIF($B$96:L96, data[[support_services_available_other]:[support_services_available_other]]), ""), 0)),"")</f>
        <v/>
      </c>
      <c r="N96" s="43" t="str" cm="1">
        <f t="array" ref="N96">IFERROR(INDEX(data[[support_services_available_other]:[support_services_available_other]], MATCH(0,IF(data[[district_name]:[district_name]]=$A$96, COUNTIF($B$96:M96, data[[support_services_available_other]:[support_services_available_other]]), ""), 0)),"")</f>
        <v/>
      </c>
      <c r="O96" s="43" t="str" cm="1">
        <f t="array" ref="O96">IFERROR(INDEX(data[[support_services_available_other]:[support_services_available_other]], MATCH(0,IF(data[[district_name]:[district_name]]=$A$96, COUNTIF($B$96:N96, data[[support_services_available_other]:[support_services_available_other]]), ""), 0)),"")</f>
        <v/>
      </c>
      <c r="P96" s="43" t="str" cm="1">
        <f t="array" ref="P96">IFERROR(INDEX(data[[support_services_available_other]:[support_services_available_other]], MATCH(0,IF(data[[district_name]:[district_name]]=$A$96, COUNTIF($B$96:O96, data[[support_services_available_other]:[support_services_available_other]]), ""), 0)),"")</f>
        <v/>
      </c>
      <c r="Q96" s="43" t="str" cm="1">
        <f t="array" ref="Q96">IFERROR(INDEX(data[[support_services_available_other]:[support_services_available_other]], MATCH(0,IF(data[[district_name]:[district_name]]=$A$96, COUNTIF($B$96:P96, data[[support_services_available_other]:[support_services_available_other]]), ""), 0)),"")</f>
        <v/>
      </c>
    </row>
    <row r="97" spans="1:17" s="39" customFormat="1" x14ac:dyDescent="0.3">
      <c r="A97" s="41" t="s">
        <v>271</v>
      </c>
      <c r="B97" s="42" t="s">
        <v>392</v>
      </c>
      <c r="C97" s="43" cm="1">
        <f t="array" ref="C97">IFERROR(INDEX(data[[support_services_available_other]:[support_services_available_other]], MATCH(0,IF(data[[district_name]:[district_name]]=$A$97, COUNTIF($B$97:B97, data[[support_services_available_other]:[support_services_available_other]]), ""), 0)),"")</f>
        <v>0</v>
      </c>
      <c r="D97" s="43" t="str" cm="1">
        <f t="array" ref="D97">IFERROR(INDEX(data[[support_services_available_other]:[support_services_available_other]], MATCH(0,IF(data[[district_name]:[district_name]]=$A$97, COUNTIF($B$97:C97, data[[support_services_available_other]:[support_services_available_other]]), ""), 0)),"")</f>
        <v>Livelihoods by Dr.Dip</v>
      </c>
      <c r="E97" s="43" t="str" cm="1">
        <f t="array" ref="E97">IFERROR(INDEX(data[[support_services_available_other]:[support_services_available_other]], MATCH(0,IF(data[[district_name]:[district_name]]=$A$97, COUNTIF($B$97:D97, data[[support_services_available_other]:[support_services_available_other]]), ""), 0)),"")</f>
        <v/>
      </c>
      <c r="F97" s="43" t="str" cm="1">
        <f t="array" ref="F97">IFERROR(INDEX(data[[support_services_available_other]:[support_services_available_other]], MATCH(0,IF(data[[district_name]:[district_name]]=$A$97, COUNTIF($B$97:E97, data[[support_services_available_other]:[support_services_available_other]]), ""), 0)),"")</f>
        <v/>
      </c>
      <c r="G97" s="43" t="str" cm="1">
        <f t="array" ref="G97">IFERROR(INDEX(data[[support_services_available_other]:[support_services_available_other]], MATCH(0,IF(data[[district_name]:[district_name]]=$A$97, COUNTIF($B$97:F97, data[[support_services_available_other]:[support_services_available_other]]), ""), 0)),"")</f>
        <v/>
      </c>
      <c r="H97" s="43" t="str" cm="1">
        <f t="array" ref="H97">IFERROR(INDEX(data[[support_services_available_other]:[support_services_available_other]], MATCH(0,IF(data[[district_name]:[district_name]]=$A$97, COUNTIF($B$97:G97, data[[support_services_available_other]:[support_services_available_other]]), ""), 0)),"")</f>
        <v/>
      </c>
      <c r="I97" s="43" t="str" cm="1">
        <f t="array" ref="I97">IFERROR(INDEX(data[[support_services_available_other]:[support_services_available_other]], MATCH(0,IF(data[[district_name]:[district_name]]=$A$97, COUNTIF($B$97:H97, data[[support_services_available_other]:[support_services_available_other]]), ""), 0)),"")</f>
        <v/>
      </c>
      <c r="J97" s="43" t="str" cm="1">
        <f t="array" ref="J97">IFERROR(INDEX(data[[support_services_available_other]:[support_services_available_other]], MATCH(0,IF(data[[district_name]:[district_name]]=$A$97, COUNTIF($B$97:I97, data[[support_services_available_other]:[support_services_available_other]]), ""), 0)),"")</f>
        <v/>
      </c>
      <c r="K97" s="43" t="str" cm="1">
        <f t="array" ref="K97">IFERROR(INDEX(data[[support_services_available_other]:[support_services_available_other]], MATCH(0,IF(data[[district_name]:[district_name]]=$A$97, COUNTIF($B$97:J97, data[[support_services_available_other]:[support_services_available_other]]), ""), 0)),"")</f>
        <v/>
      </c>
      <c r="L97" s="43" t="str" cm="1">
        <f t="array" ref="L97">IFERROR(INDEX(data[[support_services_available_other]:[support_services_available_other]], MATCH(0,IF(data[[district_name]:[district_name]]=$A$97, COUNTIF($B$97:K97, data[[support_services_available_other]:[support_services_available_other]]), ""), 0)),"")</f>
        <v/>
      </c>
      <c r="M97" s="43" t="str" cm="1">
        <f t="array" ref="M97">IFERROR(INDEX(data[[support_services_available_other]:[support_services_available_other]], MATCH(0,IF(data[[district_name]:[district_name]]=$A$97, COUNTIF($B$97:L97, data[[support_services_available_other]:[support_services_available_other]]), ""), 0)),"")</f>
        <v/>
      </c>
      <c r="N97" s="43" t="str" cm="1">
        <f t="array" ref="N97">IFERROR(INDEX(data[[support_services_available_other]:[support_services_available_other]], MATCH(0,IF(data[[district_name]:[district_name]]=$A$97, COUNTIF($B$97:M97, data[[support_services_available_other]:[support_services_available_other]]), ""), 0)),"")</f>
        <v/>
      </c>
      <c r="O97" s="43" t="str" cm="1">
        <f t="array" ref="O97">IFERROR(INDEX(data[[support_services_available_other]:[support_services_available_other]], MATCH(0,IF(data[[district_name]:[district_name]]=$A$97, COUNTIF($B$97:N97, data[[support_services_available_other]:[support_services_available_other]]), ""), 0)),"")</f>
        <v/>
      </c>
      <c r="P97" s="43" t="str" cm="1">
        <f t="array" ref="P97">IFERROR(INDEX(data[[support_services_available_other]:[support_services_available_other]], MATCH(0,IF(data[[district_name]:[district_name]]=$A$97, COUNTIF($B$97:O97, data[[support_services_available_other]:[support_services_available_other]]), ""), 0)),"")</f>
        <v/>
      </c>
      <c r="Q97" s="43" t="str" cm="1">
        <f t="array" ref="Q97">IFERROR(INDEX(data[[support_services_available_other]:[support_services_available_other]], MATCH(0,IF(data[[district_name]:[district_name]]=$A$97, COUNTIF($B$97:P97, data[[support_services_available_other]:[support_services_available_other]]), ""), 0)),"")</f>
        <v/>
      </c>
    </row>
    <row r="98" spans="1:17" s="39" customFormat="1" x14ac:dyDescent="0.3">
      <c r="A98" s="41" t="s">
        <v>388</v>
      </c>
      <c r="B98" s="42" t="s">
        <v>267</v>
      </c>
      <c r="C98" s="43" cm="1">
        <f t="array" ref="C98">IFERROR(INDEX(data[[support_services_available_other]:[support_services_available_other]], MATCH(0,IF(data[[district_name]:[district_name]]=$A$98, COUNTIF($B$98:B98, data[[support_services_available_other]:[support_services_available_other]]), ""), 0)),"")</f>
        <v>0</v>
      </c>
      <c r="D98" s="43" t="str" cm="1">
        <f t="array" ref="D98">IFERROR(INDEX(data[[support_services_available_other]:[support_services_available_other]], MATCH(0,IF(data[[district_name]:[district_name]]=$A$98, COUNTIF($B$98:C98, data[[support_services_available_other]:[support_services_available_other]]), ""), 0)),"")</f>
        <v/>
      </c>
      <c r="E98" s="43" t="str" cm="1">
        <f t="array" ref="E98">IFERROR(INDEX(data[[support_services_available_other]:[support_services_available_other]], MATCH(0,IF(data[[district_name]:[district_name]]=$A$98, COUNTIF($B$98:D98, data[[support_services_available_other]:[support_services_available_other]]), ""), 0)),"")</f>
        <v/>
      </c>
      <c r="F98" s="43" t="str" cm="1">
        <f t="array" ref="F98">IFERROR(INDEX(data[[support_services_available_other]:[support_services_available_other]], MATCH(0,IF(data[[district_name]:[district_name]]=$A$98, COUNTIF($B$98:E98, data[[support_services_available_other]:[support_services_available_other]]), ""), 0)),"")</f>
        <v/>
      </c>
      <c r="G98" s="43" t="str" cm="1">
        <f t="array" ref="G98">IFERROR(INDEX(data[[support_services_available_other]:[support_services_available_other]], MATCH(0,IF(data[[district_name]:[district_name]]=$A$98, COUNTIF($B$98:F98, data[[support_services_available_other]:[support_services_available_other]]), ""), 0)),"")</f>
        <v/>
      </c>
      <c r="H98" s="43" t="str" cm="1">
        <f t="array" ref="H98">IFERROR(INDEX(data[[support_services_available_other]:[support_services_available_other]], MATCH(0,IF(data[[district_name]:[district_name]]=$A$98, COUNTIF($B$98:G98, data[[support_services_available_other]:[support_services_available_other]]), ""), 0)),"")</f>
        <v/>
      </c>
      <c r="I98" s="43" t="str" cm="1">
        <f t="array" ref="I98">IFERROR(INDEX(data[[support_services_available_other]:[support_services_available_other]], MATCH(0,IF(data[[district_name]:[district_name]]=$A$98, COUNTIF($B$98:H98, data[[support_services_available_other]:[support_services_available_other]]), ""), 0)),"")</f>
        <v/>
      </c>
      <c r="J98" s="43" t="str" cm="1">
        <f t="array" ref="J98">IFERROR(INDEX(data[[support_services_available_other]:[support_services_available_other]], MATCH(0,IF(data[[district_name]:[district_name]]=$A$98, COUNTIF($B$98:I98, data[[support_services_available_other]:[support_services_available_other]]), ""), 0)),"")</f>
        <v/>
      </c>
      <c r="K98" s="43" t="str" cm="1">
        <f t="array" ref="K98">IFERROR(INDEX(data[[support_services_available_other]:[support_services_available_other]], MATCH(0,IF(data[[district_name]:[district_name]]=$A$98, COUNTIF($B$98:J98, data[[support_services_available_other]:[support_services_available_other]]), ""), 0)),"")</f>
        <v/>
      </c>
      <c r="L98" s="43" t="str" cm="1">
        <f t="array" ref="L98">IFERROR(INDEX(data[[support_services_available_other]:[support_services_available_other]], MATCH(0,IF(data[[district_name]:[district_name]]=$A$98, COUNTIF($B$98:K98, data[[support_services_available_other]:[support_services_available_other]]), ""), 0)),"")</f>
        <v/>
      </c>
      <c r="M98" s="43" t="str" cm="1">
        <f t="array" ref="M98">IFERROR(INDEX(data[[support_services_available_other]:[support_services_available_other]], MATCH(0,IF(data[[district_name]:[district_name]]=$A$98, COUNTIF($B$98:L98, data[[support_services_available_other]:[support_services_available_other]]), ""), 0)),"")</f>
        <v/>
      </c>
      <c r="N98" s="43" t="str" cm="1">
        <f t="array" ref="N98">IFERROR(INDEX(data[[support_services_available_other]:[support_services_available_other]], MATCH(0,IF(data[[district_name]:[district_name]]=$A$98, COUNTIF($B$98:M98, data[[support_services_available_other]:[support_services_available_other]]), ""), 0)),"")</f>
        <v/>
      </c>
      <c r="O98" s="43" t="str" cm="1">
        <f t="array" ref="O98">IFERROR(INDEX(data[[support_services_available_other]:[support_services_available_other]], MATCH(0,IF(data[[district_name]:[district_name]]=$A$98, COUNTIF($B$98:N98, data[[support_services_available_other]:[support_services_available_other]]), ""), 0)),"")</f>
        <v/>
      </c>
      <c r="P98" s="43" t="str" cm="1">
        <f t="array" ref="P98">IFERROR(INDEX(data[[support_services_available_other]:[support_services_available_other]], MATCH(0,IF(data[[district_name]:[district_name]]=$A$98, COUNTIF($B$98:O98, data[[support_services_available_other]:[support_services_available_other]]), ""), 0)),"")</f>
        <v/>
      </c>
      <c r="Q98" s="43" t="str" cm="1">
        <f t="array" ref="Q98">IFERROR(INDEX(data[[support_services_available_other]:[support_services_available_other]], MATCH(0,IF(data[[district_name]:[district_name]]=$A$98, COUNTIF($B$98:P98, data[[support_services_available_other]:[support_services_available_other]]), ""), 0)),"")</f>
        <v/>
      </c>
    </row>
    <row r="99" spans="1:17" s="39" customFormat="1" x14ac:dyDescent="0.3">
      <c r="A99" s="41" t="s">
        <v>275</v>
      </c>
      <c r="B99" s="42" t="s">
        <v>396</v>
      </c>
      <c r="C99" s="43" cm="1">
        <f t="array" ref="C99">IFERROR(INDEX(data[[support_services_available_other]:[support_services_available_other]], MATCH(0,IF(data[[district_name]:[district_name]]=$A$99, COUNTIF($B$99:B99, data[[support_services_available_other]:[support_services_available_other]]), ""), 0)),"")</f>
        <v>0</v>
      </c>
      <c r="D99" s="43" t="str" cm="1">
        <f t="array" ref="D99">IFERROR(INDEX(data[[support_services_available_other]:[support_services_available_other]], MATCH(0,IF(data[[district_name]:[district_name]]=$A$99, COUNTIF($B$99:C99, data[[support_services_available_other]:[support_services_available_other]]), ""), 0)),"")</f>
        <v/>
      </c>
      <c r="E99" s="43" t="str" cm="1">
        <f t="array" ref="E99">IFERROR(INDEX(data[[support_services_available_other]:[support_services_available_other]], MATCH(0,IF(data[[district_name]:[district_name]]=$A$99, COUNTIF($B$99:D99, data[[support_services_available_other]:[support_services_available_other]]), ""), 0)),"")</f>
        <v/>
      </c>
      <c r="F99" s="43" t="str" cm="1">
        <f t="array" ref="F99">IFERROR(INDEX(data[[support_services_available_other]:[support_services_available_other]], MATCH(0,IF(data[[district_name]:[district_name]]=$A$99, COUNTIF($B$99:E99, data[[support_services_available_other]:[support_services_available_other]]), ""), 0)),"")</f>
        <v/>
      </c>
      <c r="G99" s="43" t="str" cm="1">
        <f t="array" ref="G99">IFERROR(INDEX(data[[support_services_available_other]:[support_services_available_other]], MATCH(0,IF(data[[district_name]:[district_name]]=$A$99, COUNTIF($B$99:F99, data[[support_services_available_other]:[support_services_available_other]]), ""), 0)),"")</f>
        <v/>
      </c>
      <c r="H99" s="43" t="str" cm="1">
        <f t="array" ref="H99">IFERROR(INDEX(data[[support_services_available_other]:[support_services_available_other]], MATCH(0,IF(data[[district_name]:[district_name]]=$A$99, COUNTIF($B$99:G99, data[[support_services_available_other]:[support_services_available_other]]), ""), 0)),"")</f>
        <v/>
      </c>
      <c r="I99" s="43" t="str" cm="1">
        <f t="array" ref="I99">IFERROR(INDEX(data[[support_services_available_other]:[support_services_available_other]], MATCH(0,IF(data[[district_name]:[district_name]]=$A$99, COUNTIF($B$99:H99, data[[support_services_available_other]:[support_services_available_other]]), ""), 0)),"")</f>
        <v/>
      </c>
      <c r="J99" s="43" t="str" cm="1">
        <f t="array" ref="J99">IFERROR(INDEX(data[[support_services_available_other]:[support_services_available_other]], MATCH(0,IF(data[[district_name]:[district_name]]=$A$99, COUNTIF($B$99:I99, data[[support_services_available_other]:[support_services_available_other]]), ""), 0)),"")</f>
        <v/>
      </c>
      <c r="K99" s="43" t="str" cm="1">
        <f t="array" ref="K99">IFERROR(INDEX(data[[support_services_available_other]:[support_services_available_other]], MATCH(0,IF(data[[district_name]:[district_name]]=$A$99, COUNTIF($B$99:J99, data[[support_services_available_other]:[support_services_available_other]]), ""), 0)),"")</f>
        <v/>
      </c>
      <c r="L99" s="43" t="str" cm="1">
        <f t="array" ref="L99">IFERROR(INDEX(data[[support_services_available_other]:[support_services_available_other]], MATCH(0,IF(data[[district_name]:[district_name]]=$A$99, COUNTIF($B$99:K99, data[[support_services_available_other]:[support_services_available_other]]), ""), 0)),"")</f>
        <v/>
      </c>
      <c r="M99" s="43" t="str" cm="1">
        <f t="array" ref="M99">IFERROR(INDEX(data[[support_services_available_other]:[support_services_available_other]], MATCH(0,IF(data[[district_name]:[district_name]]=$A$99, COUNTIF($B$99:L99, data[[support_services_available_other]:[support_services_available_other]]), ""), 0)),"")</f>
        <v/>
      </c>
      <c r="N99" s="43" t="str" cm="1">
        <f t="array" ref="N99">IFERROR(INDEX(data[[support_services_available_other]:[support_services_available_other]], MATCH(0,IF(data[[district_name]:[district_name]]=$A$99, COUNTIF($B$99:M99, data[[support_services_available_other]:[support_services_available_other]]), ""), 0)),"")</f>
        <v/>
      </c>
      <c r="O99" s="43" t="str" cm="1">
        <f t="array" ref="O99">IFERROR(INDEX(data[[support_services_available_other]:[support_services_available_other]], MATCH(0,IF(data[[district_name]:[district_name]]=$A$99, COUNTIF($B$99:N99, data[[support_services_available_other]:[support_services_available_other]]), ""), 0)),"")</f>
        <v/>
      </c>
      <c r="P99" s="43" t="str" cm="1">
        <f t="array" ref="P99">IFERROR(INDEX(data[[support_services_available_other]:[support_services_available_other]], MATCH(0,IF(data[[district_name]:[district_name]]=$A$99, COUNTIF($B$99:O99, data[[support_services_available_other]:[support_services_available_other]]), ""), 0)),"")</f>
        <v/>
      </c>
      <c r="Q99" s="43" t="str" cm="1">
        <f t="array" ref="Q99">IFERROR(INDEX(data[[support_services_available_other]:[support_services_available_other]], MATCH(0,IF(data[[district_name]:[district_name]]=$A$99, COUNTIF($B$99:P99, data[[support_services_available_other]:[support_services_available_other]]), ""), 0)),"")</f>
        <v/>
      </c>
    </row>
    <row r="100" spans="1:17" s="39" customFormat="1" x14ac:dyDescent="0.3">
      <c r="A100" s="41" t="s">
        <v>385</v>
      </c>
      <c r="B100" s="42" t="s">
        <v>406</v>
      </c>
      <c r="C100" s="43" cm="1">
        <f t="array" ref="C100">IFERROR(INDEX(data[[support_services_available_other]:[support_services_available_other]], MATCH(0,IF(data[[district_name]:[district_name]]=$A$100, COUNTIF($B$100:B100, data[[support_services_available_other]:[support_services_available_other]]), ""), 0)),"")</f>
        <v>0</v>
      </c>
      <c r="D100" s="43" t="str" cm="1">
        <f t="array" ref="D100">IFERROR(INDEX(data[[support_services_available_other]:[support_services_available_other]], MATCH(0,IF(data[[district_name]:[district_name]]=$A$100, COUNTIF($B$100:C100, data[[support_services_available_other]:[support_services_available_other]]), ""), 0)),"")</f>
        <v/>
      </c>
      <c r="E100" s="43" t="str" cm="1">
        <f t="array" ref="E100">IFERROR(INDEX(data[[support_services_available_other]:[support_services_available_other]], MATCH(0,IF(data[[district_name]:[district_name]]=$A$100, COUNTIF($B$100:D100, data[[support_services_available_other]:[support_services_available_other]]), ""), 0)),"")</f>
        <v/>
      </c>
      <c r="F100" s="43" t="str" cm="1">
        <f t="array" ref="F100">IFERROR(INDEX(data[[support_services_available_other]:[support_services_available_other]], MATCH(0,IF(data[[district_name]:[district_name]]=$A$100, COUNTIF($B$100:E100, data[[support_services_available_other]:[support_services_available_other]]), ""), 0)),"")</f>
        <v/>
      </c>
      <c r="G100" s="43" t="str" cm="1">
        <f t="array" ref="G100">IFERROR(INDEX(data[[support_services_available_other]:[support_services_available_other]], MATCH(0,IF(data[[district_name]:[district_name]]=$A$100, COUNTIF($B$100:F100, data[[support_services_available_other]:[support_services_available_other]]), ""), 0)),"")</f>
        <v/>
      </c>
      <c r="H100" s="43" t="str" cm="1">
        <f t="array" ref="H100">IFERROR(INDEX(data[[support_services_available_other]:[support_services_available_other]], MATCH(0,IF(data[[district_name]:[district_name]]=$A$100, COUNTIF($B$100:G100, data[[support_services_available_other]:[support_services_available_other]]), ""), 0)),"")</f>
        <v/>
      </c>
      <c r="I100" s="43" t="str" cm="1">
        <f t="array" ref="I100">IFERROR(INDEX(data[[support_services_available_other]:[support_services_available_other]], MATCH(0,IF(data[[district_name]:[district_name]]=$A$100, COUNTIF($B$100:H100, data[[support_services_available_other]:[support_services_available_other]]), ""), 0)),"")</f>
        <v/>
      </c>
      <c r="J100" s="43" t="str" cm="1">
        <f t="array" ref="J100">IFERROR(INDEX(data[[support_services_available_other]:[support_services_available_other]], MATCH(0,IF(data[[district_name]:[district_name]]=$A$100, COUNTIF($B$100:I100, data[[support_services_available_other]:[support_services_available_other]]), ""), 0)),"")</f>
        <v/>
      </c>
      <c r="K100" s="43" t="str" cm="1">
        <f t="array" ref="K100">IFERROR(INDEX(data[[support_services_available_other]:[support_services_available_other]], MATCH(0,IF(data[[district_name]:[district_name]]=$A$100, COUNTIF($B$100:J100, data[[support_services_available_other]:[support_services_available_other]]), ""), 0)),"")</f>
        <v/>
      </c>
      <c r="L100" s="43" t="str" cm="1">
        <f t="array" ref="L100">IFERROR(INDEX(data[[support_services_available_other]:[support_services_available_other]], MATCH(0,IF(data[[district_name]:[district_name]]=$A$100, COUNTIF($B$100:K100, data[[support_services_available_other]:[support_services_available_other]]), ""), 0)),"")</f>
        <v/>
      </c>
      <c r="M100" s="43" t="str" cm="1">
        <f t="array" ref="M100">IFERROR(INDEX(data[[support_services_available_other]:[support_services_available_other]], MATCH(0,IF(data[[district_name]:[district_name]]=$A$100, COUNTIF($B$100:L100, data[[support_services_available_other]:[support_services_available_other]]), ""), 0)),"")</f>
        <v/>
      </c>
      <c r="N100" s="43" t="str" cm="1">
        <f t="array" ref="N100">IFERROR(INDEX(data[[support_services_available_other]:[support_services_available_other]], MATCH(0,IF(data[[district_name]:[district_name]]=$A$100, COUNTIF($B$100:M100, data[[support_services_available_other]:[support_services_available_other]]), ""), 0)),"")</f>
        <v/>
      </c>
      <c r="O100" s="43" t="str" cm="1">
        <f t="array" ref="O100">IFERROR(INDEX(data[[support_services_available_other]:[support_services_available_other]], MATCH(0,IF(data[[district_name]:[district_name]]=$A$100, COUNTIF($B$100:N100, data[[support_services_available_other]:[support_services_available_other]]), ""), 0)),"")</f>
        <v/>
      </c>
      <c r="P100" s="43" t="str" cm="1">
        <f t="array" ref="P100">IFERROR(INDEX(data[[support_services_available_other]:[support_services_available_other]], MATCH(0,IF(data[[district_name]:[district_name]]=$A$100, COUNTIF($B$100:O100, data[[support_services_available_other]:[support_services_available_other]]), ""), 0)),"")</f>
        <v/>
      </c>
      <c r="Q100" s="43" t="str" cm="1">
        <f t="array" ref="Q100">IFERROR(INDEX(data[[support_services_available_other]:[support_services_available_other]], MATCH(0,IF(data[[district_name]:[district_name]]=$A$100, COUNTIF($B$100:P100, data[[support_services_available_other]:[support_services_available_other]]), ""), 0)),"")</f>
        <v/>
      </c>
    </row>
    <row r="101" spans="1:17" s="39" customFormat="1" x14ac:dyDescent="0.3">
      <c r="A101" s="41" t="s">
        <v>389</v>
      </c>
      <c r="B101" s="42" t="s">
        <v>268</v>
      </c>
      <c r="C101" s="43" cm="1">
        <f t="array" ref="C101">IFERROR(INDEX(data[[support_services_available_other]:[support_services_available_other]], MATCH(0,IF(data[[district_name]:[district_name]]=$A$101, COUNTIF($B$101:B101, data[[support_services_available_other]:[support_services_available_other]]), ""), 0)),"")</f>
        <v>0</v>
      </c>
      <c r="D101" s="43" t="str" cm="1">
        <f t="array" ref="D101">IFERROR(INDEX(data[[support_services_available_other]:[support_services_available_other]], MATCH(0,IF(data[[district_name]:[district_name]]=$A$101, COUNTIF($B$101:C101, data[[support_services_available_other]:[support_services_available_other]]), ""), 0)),"")</f>
        <v/>
      </c>
      <c r="E101" s="43" t="str" cm="1">
        <f t="array" ref="E101">IFERROR(INDEX(data[[support_services_available_other]:[support_services_available_other]], MATCH(0,IF(data[[district_name]:[district_name]]=$A$101, COUNTIF($B$101:D101, data[[support_services_available_other]:[support_services_available_other]]), ""), 0)),"")</f>
        <v/>
      </c>
      <c r="F101" s="43" t="str" cm="1">
        <f t="array" ref="F101">IFERROR(INDEX(data[[support_services_available_other]:[support_services_available_other]], MATCH(0,IF(data[[district_name]:[district_name]]=$A$101, COUNTIF($B$101:E101, data[[support_services_available_other]:[support_services_available_other]]), ""), 0)),"")</f>
        <v/>
      </c>
      <c r="G101" s="43" t="str" cm="1">
        <f t="array" ref="G101">IFERROR(INDEX(data[[support_services_available_other]:[support_services_available_other]], MATCH(0,IF(data[[district_name]:[district_name]]=$A$101, COUNTIF($B$101:F101, data[[support_services_available_other]:[support_services_available_other]]), ""), 0)),"")</f>
        <v/>
      </c>
      <c r="H101" s="43" t="str" cm="1">
        <f t="array" ref="H101">IFERROR(INDEX(data[[support_services_available_other]:[support_services_available_other]], MATCH(0,IF(data[[district_name]:[district_name]]=$A$101, COUNTIF($B$101:G101, data[[support_services_available_other]:[support_services_available_other]]), ""), 0)),"")</f>
        <v/>
      </c>
      <c r="I101" s="43" t="str" cm="1">
        <f t="array" ref="I101">IFERROR(INDEX(data[[support_services_available_other]:[support_services_available_other]], MATCH(0,IF(data[[district_name]:[district_name]]=$A$101, COUNTIF($B$101:H101, data[[support_services_available_other]:[support_services_available_other]]), ""), 0)),"")</f>
        <v/>
      </c>
      <c r="J101" s="43" t="str" cm="1">
        <f t="array" ref="J101">IFERROR(INDEX(data[[support_services_available_other]:[support_services_available_other]], MATCH(0,IF(data[[district_name]:[district_name]]=$A$101, COUNTIF($B$101:I101, data[[support_services_available_other]:[support_services_available_other]]), ""), 0)),"")</f>
        <v/>
      </c>
      <c r="K101" s="43" t="str" cm="1">
        <f t="array" ref="K101">IFERROR(INDEX(data[[support_services_available_other]:[support_services_available_other]], MATCH(0,IF(data[[district_name]:[district_name]]=$A$101, COUNTIF($B$101:J101, data[[support_services_available_other]:[support_services_available_other]]), ""), 0)),"")</f>
        <v/>
      </c>
      <c r="L101" s="43" t="str" cm="1">
        <f t="array" ref="L101">IFERROR(INDEX(data[[support_services_available_other]:[support_services_available_other]], MATCH(0,IF(data[[district_name]:[district_name]]=$A$101, COUNTIF($B$101:K101, data[[support_services_available_other]:[support_services_available_other]]), ""), 0)),"")</f>
        <v/>
      </c>
      <c r="M101" s="43" t="str" cm="1">
        <f t="array" ref="M101">IFERROR(INDEX(data[[support_services_available_other]:[support_services_available_other]], MATCH(0,IF(data[[district_name]:[district_name]]=$A$101, COUNTIF($B$101:L101, data[[support_services_available_other]:[support_services_available_other]]), ""), 0)),"")</f>
        <v/>
      </c>
      <c r="N101" s="43" t="str" cm="1">
        <f t="array" ref="N101">IFERROR(INDEX(data[[support_services_available_other]:[support_services_available_other]], MATCH(0,IF(data[[district_name]:[district_name]]=$A$101, COUNTIF($B$101:M101, data[[support_services_available_other]:[support_services_available_other]]), ""), 0)),"")</f>
        <v/>
      </c>
      <c r="O101" s="43" t="str" cm="1">
        <f t="array" ref="O101">IFERROR(INDEX(data[[support_services_available_other]:[support_services_available_other]], MATCH(0,IF(data[[district_name]:[district_name]]=$A$101, COUNTIF($B$101:N101, data[[support_services_available_other]:[support_services_available_other]]), ""), 0)),"")</f>
        <v/>
      </c>
      <c r="P101" s="43" t="str" cm="1">
        <f t="array" ref="P101">IFERROR(INDEX(data[[support_services_available_other]:[support_services_available_other]], MATCH(0,IF(data[[district_name]:[district_name]]=$A$101, COUNTIF($B$101:O101, data[[support_services_available_other]:[support_services_available_other]]), ""), 0)),"")</f>
        <v/>
      </c>
      <c r="Q101" s="43" t="str" cm="1">
        <f t="array" ref="Q101">IFERROR(INDEX(data[[support_services_available_other]:[support_services_available_other]], MATCH(0,IF(data[[district_name]:[district_name]]=$A$101, COUNTIF($B$101:P101, data[[support_services_available_other]:[support_services_available_other]]), ""), 0)),"")</f>
        <v/>
      </c>
    </row>
    <row r="102" spans="1:17" s="39" customFormat="1" x14ac:dyDescent="0.3"/>
  </sheetData>
  <mergeCells count="17">
    <mergeCell ref="A6:A7"/>
    <mergeCell ref="B6:B7"/>
    <mergeCell ref="E6:E7"/>
    <mergeCell ref="A20:B20"/>
    <mergeCell ref="A27:A28"/>
    <mergeCell ref="B27:B28"/>
    <mergeCell ref="I27:I28"/>
    <mergeCell ref="A41:B41"/>
    <mergeCell ref="I68:I69"/>
    <mergeCell ref="A82:B82"/>
    <mergeCell ref="C89:Q89"/>
    <mergeCell ref="A47:A48"/>
    <mergeCell ref="B47:B48"/>
    <mergeCell ref="E47:E48"/>
    <mergeCell ref="A61:B61"/>
    <mergeCell ref="A68:A69"/>
    <mergeCell ref="B68:B69"/>
  </mergeCells>
  <conditionalFormatting sqref="C8:D19">
    <cfRule type="colorScale" priority="4">
      <colorScale>
        <cfvo type="min"/>
        <cfvo type="max"/>
        <color rgb="FFFCFCFF"/>
        <color rgb="FFF8696B"/>
      </colorScale>
    </cfRule>
  </conditionalFormatting>
  <conditionalFormatting sqref="C49:D60">
    <cfRule type="colorScale" priority="2">
      <colorScale>
        <cfvo type="min"/>
        <cfvo type="max"/>
        <color rgb="FFFCFCFF"/>
        <color rgb="FFF8696B"/>
      </colorScale>
    </cfRule>
  </conditionalFormatting>
  <conditionalFormatting sqref="C70:H81">
    <cfRule type="colorScale" priority="1">
      <colorScale>
        <cfvo type="min"/>
        <cfvo type="max"/>
        <color rgb="FFFCFCFF"/>
        <color rgb="FFF8696B"/>
      </colorScale>
    </cfRule>
  </conditionalFormatting>
  <conditionalFormatting sqref="C29:H40">
    <cfRule type="colorScale" priority="16">
      <colorScale>
        <cfvo type="min"/>
        <cfvo type="max"/>
        <color rgb="FFFCFCFF"/>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1C6B3-3525-4D22-9734-3F5E88918BDF}">
  <sheetPr>
    <tabColor theme="5"/>
  </sheetPr>
  <dimension ref="A1:Q63"/>
  <sheetViews>
    <sheetView tabSelected="1" workbookViewId="0">
      <selection activeCell="C85" sqref="C85"/>
    </sheetView>
  </sheetViews>
  <sheetFormatPr defaultColWidth="20.6328125" defaultRowHeight="14" x14ac:dyDescent="0.3"/>
  <cols>
    <col min="1" max="16384" width="20.6328125" style="6"/>
  </cols>
  <sheetData>
    <row r="1" spans="1:5" s="39" customFormat="1" x14ac:dyDescent="0.3"/>
    <row r="2" spans="1:5" s="39" customFormat="1" x14ac:dyDescent="0.3">
      <c r="A2" s="39" t="s">
        <v>398</v>
      </c>
      <c r="B2" s="47" t="s">
        <v>24</v>
      </c>
    </row>
    <row r="3" spans="1:5" s="39" customFormat="1" x14ac:dyDescent="0.3">
      <c r="A3" s="39" t="s">
        <v>399</v>
      </c>
      <c r="B3" s="47" t="s">
        <v>212</v>
      </c>
    </row>
    <row r="4" spans="1:5" s="39" customFormat="1" x14ac:dyDescent="0.3">
      <c r="A4" s="39" t="s">
        <v>400</v>
      </c>
      <c r="B4" s="39" t="s">
        <v>408</v>
      </c>
    </row>
    <row r="5" spans="1:5" s="39" customFormat="1" x14ac:dyDescent="0.3"/>
    <row r="6" spans="1:5" s="39" customFormat="1" x14ac:dyDescent="0.3">
      <c r="A6" s="78" t="s">
        <v>401</v>
      </c>
      <c r="B6" s="78" t="s">
        <v>220</v>
      </c>
      <c r="C6" s="32" t="s">
        <v>81</v>
      </c>
      <c r="D6" s="32" t="s">
        <v>87</v>
      </c>
      <c r="E6" s="76" t="s">
        <v>407</v>
      </c>
    </row>
    <row r="7" spans="1:5" s="39" customFormat="1" x14ac:dyDescent="0.3">
      <c r="A7" s="78"/>
      <c r="B7" s="78"/>
      <c r="C7" s="33" t="s">
        <v>262</v>
      </c>
      <c r="D7" s="33" t="s">
        <v>111</v>
      </c>
      <c r="E7" s="76"/>
    </row>
    <row r="8" spans="1:5" s="39" customFormat="1" x14ac:dyDescent="0.3">
      <c r="A8" s="48" t="s">
        <v>273</v>
      </c>
      <c r="B8" s="40" t="s">
        <v>402</v>
      </c>
      <c r="C8" s="40">
        <f>COUNTIFS(data[[district_name]:[district_name]], $A8, data[[refugees_outflow]:[refugees_outflow]], C$6)</f>
        <v>1</v>
      </c>
      <c r="D8" s="40">
        <f>COUNTIFS(data[[district_name]:[district_name]], $A8, data[[refugees_outflow]:[refugees_outflow]], D$6)</f>
        <v>3</v>
      </c>
      <c r="E8" s="40">
        <f t="shared" ref="E8:E20" si="0">SUM(C8:D8)</f>
        <v>4</v>
      </c>
    </row>
    <row r="9" spans="1:5" s="39" customFormat="1" x14ac:dyDescent="0.3">
      <c r="A9" s="48" t="s">
        <v>387</v>
      </c>
      <c r="B9" s="40" t="s">
        <v>266</v>
      </c>
      <c r="C9" s="40">
        <f>COUNTIFS(data[[district_name]:[district_name]], $A9, data[[refugees_outflow]:[refugees_outflow]], C$6)</f>
        <v>0</v>
      </c>
      <c r="D9" s="40">
        <f>COUNTIFS(data[[district_name]:[district_name]], $A9, data[[refugees_outflow]:[refugees_outflow]], D$6)</f>
        <v>5</v>
      </c>
      <c r="E9" s="40">
        <f t="shared" si="0"/>
        <v>5</v>
      </c>
    </row>
    <row r="10" spans="1:5" s="39" customFormat="1" x14ac:dyDescent="0.3">
      <c r="A10" s="48" t="s">
        <v>276</v>
      </c>
      <c r="B10" s="40" t="s">
        <v>403</v>
      </c>
      <c r="C10" s="40">
        <f>COUNTIFS(data[[district_name]:[district_name]], $A10, data[[refugees_outflow]:[refugees_outflow]], C$6)</f>
        <v>1</v>
      </c>
      <c r="D10" s="40">
        <f>COUNTIFS(data[[district_name]:[district_name]], $A10, data[[refugees_outflow]:[refugees_outflow]], D$6)</f>
        <v>3</v>
      </c>
      <c r="E10" s="40">
        <f t="shared" si="0"/>
        <v>4</v>
      </c>
    </row>
    <row r="11" spans="1:5" s="39" customFormat="1" x14ac:dyDescent="0.3">
      <c r="A11" s="48" t="s">
        <v>274</v>
      </c>
      <c r="B11" s="40" t="s">
        <v>395</v>
      </c>
      <c r="C11" s="40">
        <f>COUNTIFS(data[[district_name]:[district_name]], $A11, data[[refugees_outflow]:[refugees_outflow]], C$6)</f>
        <v>0</v>
      </c>
      <c r="D11" s="40">
        <f>COUNTIFS(data[[district_name]:[district_name]], $A11, data[[refugees_outflow]:[refugees_outflow]], D$6)</f>
        <v>5</v>
      </c>
      <c r="E11" s="40">
        <f t="shared" si="0"/>
        <v>5</v>
      </c>
    </row>
    <row r="12" spans="1:5" s="39" customFormat="1" x14ac:dyDescent="0.3">
      <c r="A12" s="48" t="s">
        <v>386</v>
      </c>
      <c r="B12" s="40" t="s">
        <v>265</v>
      </c>
      <c r="C12" s="40">
        <f>COUNTIFS(data[[district_name]:[district_name]], $A12, data[[refugees_outflow]:[refugees_outflow]], C$6)</f>
        <v>0</v>
      </c>
      <c r="D12" s="40">
        <f>COUNTIFS(data[[district_name]:[district_name]], $A12, data[[refugees_outflow]:[refugees_outflow]], D$6)</f>
        <v>4</v>
      </c>
      <c r="E12" s="40">
        <f t="shared" si="0"/>
        <v>4</v>
      </c>
    </row>
    <row r="13" spans="1:5" s="39" customFormat="1" x14ac:dyDescent="0.3">
      <c r="A13" s="48" t="s">
        <v>270</v>
      </c>
      <c r="B13" s="40" t="s">
        <v>404</v>
      </c>
      <c r="C13" s="40">
        <f>COUNTIFS(data[[district_name]:[district_name]], $A13, data[[refugees_outflow]:[refugees_outflow]], C$6)</f>
        <v>0</v>
      </c>
      <c r="D13" s="40">
        <f>COUNTIFS(data[[district_name]:[district_name]], $A13, data[[refugees_outflow]:[refugees_outflow]], D$6)</f>
        <v>5</v>
      </c>
      <c r="E13" s="40">
        <f t="shared" si="0"/>
        <v>5</v>
      </c>
    </row>
    <row r="14" spans="1:5" s="39" customFormat="1" x14ac:dyDescent="0.3">
      <c r="A14" s="48" t="s">
        <v>272</v>
      </c>
      <c r="B14" s="40" t="s">
        <v>405</v>
      </c>
      <c r="C14" s="40">
        <f>COUNTIFS(data[[district_name]:[district_name]], $A14, data[[refugees_outflow]:[refugees_outflow]], C$6)</f>
        <v>0</v>
      </c>
      <c r="D14" s="40">
        <f>COUNTIFS(data[[district_name]:[district_name]], $A14, data[[refugees_outflow]:[refugees_outflow]], D$6)</f>
        <v>5</v>
      </c>
      <c r="E14" s="40">
        <f t="shared" si="0"/>
        <v>5</v>
      </c>
    </row>
    <row r="15" spans="1:5" s="39" customFormat="1" x14ac:dyDescent="0.3">
      <c r="A15" s="48" t="s">
        <v>271</v>
      </c>
      <c r="B15" s="40" t="s">
        <v>392</v>
      </c>
      <c r="C15" s="40">
        <f>COUNTIFS(data[[district_name]:[district_name]], $A15, data[[refugees_outflow]:[refugees_outflow]], C$6)</f>
        <v>1</v>
      </c>
      <c r="D15" s="40">
        <f>COUNTIFS(data[[district_name]:[district_name]], $A15, data[[refugees_outflow]:[refugees_outflow]], D$6)</f>
        <v>3</v>
      </c>
      <c r="E15" s="40">
        <f t="shared" si="0"/>
        <v>4</v>
      </c>
    </row>
    <row r="16" spans="1:5" s="39" customFormat="1" x14ac:dyDescent="0.3">
      <c r="A16" s="48" t="s">
        <v>388</v>
      </c>
      <c r="B16" s="40" t="s">
        <v>267</v>
      </c>
      <c r="C16" s="40">
        <f>COUNTIFS(data[[district_name]:[district_name]], $A16, data[[refugees_outflow]:[refugees_outflow]], C$6)</f>
        <v>1</v>
      </c>
      <c r="D16" s="40">
        <f>COUNTIFS(data[[district_name]:[district_name]], $A16, data[[refugees_outflow]:[refugees_outflow]], D$6)</f>
        <v>6</v>
      </c>
      <c r="E16" s="40">
        <f t="shared" si="0"/>
        <v>7</v>
      </c>
    </row>
    <row r="17" spans="1:10" s="39" customFormat="1" x14ac:dyDescent="0.3">
      <c r="A17" s="48" t="s">
        <v>275</v>
      </c>
      <c r="B17" s="40" t="s">
        <v>396</v>
      </c>
      <c r="C17" s="40">
        <f>COUNTIFS(data[[district_name]:[district_name]], $A17, data[[refugees_outflow]:[refugees_outflow]], C$6)</f>
        <v>0</v>
      </c>
      <c r="D17" s="40">
        <f>COUNTIFS(data[[district_name]:[district_name]], $A17, data[[refugees_outflow]:[refugees_outflow]], D$6)</f>
        <v>5</v>
      </c>
      <c r="E17" s="40">
        <f t="shared" si="0"/>
        <v>5</v>
      </c>
    </row>
    <row r="18" spans="1:10" s="39" customFormat="1" x14ac:dyDescent="0.3">
      <c r="A18" s="48" t="s">
        <v>385</v>
      </c>
      <c r="B18" s="40" t="s">
        <v>406</v>
      </c>
      <c r="C18" s="40">
        <f>COUNTIFS(data[[district_name]:[district_name]], $A18, data[[refugees_outflow]:[refugees_outflow]], C$6)</f>
        <v>1</v>
      </c>
      <c r="D18" s="40">
        <f>COUNTIFS(data[[district_name]:[district_name]], $A18, data[[refugees_outflow]:[refugees_outflow]], D$6)</f>
        <v>7</v>
      </c>
      <c r="E18" s="40">
        <f t="shared" si="0"/>
        <v>8</v>
      </c>
      <c r="I18" s="49"/>
      <c r="J18" s="49"/>
    </row>
    <row r="19" spans="1:10" s="39" customFormat="1" x14ac:dyDescent="0.3">
      <c r="A19" s="48" t="s">
        <v>389</v>
      </c>
      <c r="B19" s="40" t="s">
        <v>268</v>
      </c>
      <c r="C19" s="40">
        <f>COUNTIFS(data[[district_name]:[district_name]], $A19, data[[refugees_outflow]:[refugees_outflow]], C$6)</f>
        <v>0</v>
      </c>
      <c r="D19" s="40">
        <f>COUNTIFS(data[[district_name]:[district_name]], $A19, data[[refugees_outflow]:[refugees_outflow]], D$6)</f>
        <v>6</v>
      </c>
      <c r="E19" s="40">
        <f t="shared" si="0"/>
        <v>6</v>
      </c>
      <c r="I19" s="49"/>
      <c r="J19" s="49"/>
    </row>
    <row r="20" spans="1:10" s="39" customFormat="1" x14ac:dyDescent="0.3">
      <c r="A20" s="75" t="s">
        <v>407</v>
      </c>
      <c r="B20" s="75"/>
      <c r="C20" s="40">
        <f>SUM(C8:C19)</f>
        <v>5</v>
      </c>
      <c r="D20" s="40">
        <f t="shared" ref="D20" si="1">SUM(D8:D19)</f>
        <v>57</v>
      </c>
      <c r="E20" s="40">
        <f t="shared" si="0"/>
        <v>62</v>
      </c>
      <c r="I20" s="49"/>
      <c r="J20" s="49"/>
    </row>
    <row r="21" spans="1:10" s="39" customFormat="1" x14ac:dyDescent="0.3">
      <c r="I21" s="49"/>
      <c r="J21" s="49"/>
    </row>
    <row r="23" spans="1:10" x14ac:dyDescent="0.3">
      <c r="A23" s="6" t="s">
        <v>398</v>
      </c>
      <c r="B23" s="14" t="s">
        <v>32</v>
      </c>
    </row>
    <row r="24" spans="1:10" x14ac:dyDescent="0.3">
      <c r="A24" s="6" t="s">
        <v>399</v>
      </c>
      <c r="B24" s="14" t="s">
        <v>208</v>
      </c>
    </row>
    <row r="25" spans="1:10" x14ac:dyDescent="0.3">
      <c r="A25" s="6" t="s">
        <v>400</v>
      </c>
      <c r="B25" s="6">
        <f>C20</f>
        <v>5</v>
      </c>
    </row>
    <row r="27" spans="1:10" x14ac:dyDescent="0.3">
      <c r="A27" s="78" t="s">
        <v>401</v>
      </c>
      <c r="B27" s="78" t="s">
        <v>220</v>
      </c>
      <c r="C27" s="32" t="s">
        <v>86</v>
      </c>
      <c r="D27" s="32" t="s">
        <v>110</v>
      </c>
      <c r="E27" s="32" t="s">
        <v>141</v>
      </c>
      <c r="F27" s="32" t="s">
        <v>106</v>
      </c>
      <c r="G27" s="32" t="s">
        <v>314</v>
      </c>
      <c r="H27" s="76" t="s">
        <v>407</v>
      </c>
    </row>
    <row r="28" spans="1:10" x14ac:dyDescent="0.3">
      <c r="A28" s="78"/>
      <c r="B28" s="78"/>
      <c r="C28" s="32" t="s">
        <v>310</v>
      </c>
      <c r="D28" s="32" t="s">
        <v>311</v>
      </c>
      <c r="E28" s="32" t="s">
        <v>312</v>
      </c>
      <c r="F28" s="32" t="s">
        <v>313</v>
      </c>
      <c r="G28" s="32" t="s">
        <v>315</v>
      </c>
      <c r="H28" s="76"/>
    </row>
    <row r="29" spans="1:10" x14ac:dyDescent="0.3">
      <c r="A29" s="44" t="s">
        <v>273</v>
      </c>
      <c r="B29" s="35" t="s">
        <v>402</v>
      </c>
      <c r="C29" s="35">
        <f>COUNTIFS(data[[district_name]:[district_name]], $A29, data[[number_refugees_outflow]:[number_refugees_outflow]], C$27)</f>
        <v>1</v>
      </c>
      <c r="D29" s="35">
        <f>COUNTIFS(data[[district_name]:[district_name]], $A29, data[[number_refugees_outflow]:[number_refugees_outflow]], D$27)</f>
        <v>0</v>
      </c>
      <c r="E29" s="35">
        <f>COUNTIFS(data[[district_name]:[district_name]], $A29, data[[number_refugees_outflow]:[number_refugees_outflow]], E$27)</f>
        <v>0</v>
      </c>
      <c r="F29" s="35">
        <f>COUNTIFS(data[[district_name]:[district_name]], $A29, data[[number_refugees_outflow]:[number_refugees_outflow]], F$27)</f>
        <v>0</v>
      </c>
      <c r="G29" s="35">
        <f>COUNTIFS(data[[district_name]:[district_name]], $A29, data[[number_refugees_outflow]:[number_refugees_outflow]], G$27)</f>
        <v>0</v>
      </c>
      <c r="H29" s="35">
        <f t="shared" ref="H29:H41" si="2">SUM(C29:G29)</f>
        <v>1</v>
      </c>
    </row>
    <row r="30" spans="1:10" x14ac:dyDescent="0.3">
      <c r="A30" s="44" t="s">
        <v>387</v>
      </c>
      <c r="B30" s="35" t="s">
        <v>266</v>
      </c>
      <c r="C30" s="35">
        <f>COUNTIFS(data[[district_name]:[district_name]], $A30, data[[number_refugees_outflow]:[number_refugees_outflow]], C$27)</f>
        <v>0</v>
      </c>
      <c r="D30" s="35">
        <f>COUNTIFS(data[[district_name]:[district_name]], $A30, data[[number_refugees_outflow]:[number_refugees_outflow]], D$27)</f>
        <v>0</v>
      </c>
      <c r="E30" s="35">
        <f>COUNTIFS(data[[district_name]:[district_name]], $A30, data[[number_refugees_outflow]:[number_refugees_outflow]], E$27)</f>
        <v>0</v>
      </c>
      <c r="F30" s="35">
        <f>COUNTIFS(data[[district_name]:[district_name]], $A30, data[[number_refugees_outflow]:[number_refugees_outflow]], F$27)</f>
        <v>0</v>
      </c>
      <c r="G30" s="35">
        <f>COUNTIFS(data[[district_name]:[district_name]], $A30, data[[number_refugees_outflow]:[number_refugees_outflow]], G$27)</f>
        <v>0</v>
      </c>
      <c r="H30" s="35">
        <f t="shared" si="2"/>
        <v>0</v>
      </c>
    </row>
    <row r="31" spans="1:10" x14ac:dyDescent="0.3">
      <c r="A31" s="44" t="s">
        <v>276</v>
      </c>
      <c r="B31" s="35" t="s">
        <v>403</v>
      </c>
      <c r="C31" s="35">
        <f>COUNTIFS(data[[district_name]:[district_name]], $A31, data[[number_refugees_outflow]:[number_refugees_outflow]], C$27)</f>
        <v>1</v>
      </c>
      <c r="D31" s="35">
        <f>COUNTIFS(data[[district_name]:[district_name]], $A31, data[[number_refugees_outflow]:[number_refugees_outflow]], D$27)</f>
        <v>0</v>
      </c>
      <c r="E31" s="35">
        <f>COUNTIFS(data[[district_name]:[district_name]], $A31, data[[number_refugees_outflow]:[number_refugees_outflow]], E$27)</f>
        <v>0</v>
      </c>
      <c r="F31" s="35">
        <f>COUNTIFS(data[[district_name]:[district_name]], $A31, data[[number_refugees_outflow]:[number_refugees_outflow]], F$27)</f>
        <v>0</v>
      </c>
      <c r="G31" s="35">
        <f>COUNTIFS(data[[district_name]:[district_name]], $A31, data[[number_refugees_outflow]:[number_refugees_outflow]], G$27)</f>
        <v>0</v>
      </c>
      <c r="H31" s="35">
        <f t="shared" si="2"/>
        <v>1</v>
      </c>
    </row>
    <row r="32" spans="1:10" x14ac:dyDescent="0.3">
      <c r="A32" s="44" t="s">
        <v>274</v>
      </c>
      <c r="B32" s="35" t="s">
        <v>395</v>
      </c>
      <c r="C32" s="35">
        <f>COUNTIFS(data[[district_name]:[district_name]], $A32, data[[number_refugees_outflow]:[number_refugees_outflow]], C$27)</f>
        <v>0</v>
      </c>
      <c r="D32" s="35">
        <f>COUNTIFS(data[[district_name]:[district_name]], $A32, data[[number_refugees_outflow]:[number_refugees_outflow]], D$27)</f>
        <v>0</v>
      </c>
      <c r="E32" s="35">
        <f>COUNTIFS(data[[district_name]:[district_name]], $A32, data[[number_refugees_outflow]:[number_refugees_outflow]], E$27)</f>
        <v>0</v>
      </c>
      <c r="F32" s="35">
        <f>COUNTIFS(data[[district_name]:[district_name]], $A32, data[[number_refugees_outflow]:[number_refugees_outflow]], F$27)</f>
        <v>0</v>
      </c>
      <c r="G32" s="35">
        <f>COUNTIFS(data[[district_name]:[district_name]], $A32, data[[number_refugees_outflow]:[number_refugees_outflow]], G$27)</f>
        <v>0</v>
      </c>
      <c r="H32" s="35">
        <f t="shared" si="2"/>
        <v>0</v>
      </c>
    </row>
    <row r="33" spans="1:15" x14ac:dyDescent="0.3">
      <c r="A33" s="44" t="s">
        <v>386</v>
      </c>
      <c r="B33" s="35" t="s">
        <v>265</v>
      </c>
      <c r="C33" s="35">
        <f>COUNTIFS(data[[district_name]:[district_name]], $A33, data[[number_refugees_outflow]:[number_refugees_outflow]], C$27)</f>
        <v>0</v>
      </c>
      <c r="D33" s="35">
        <f>COUNTIFS(data[[district_name]:[district_name]], $A33, data[[number_refugees_outflow]:[number_refugees_outflow]], D$27)</f>
        <v>0</v>
      </c>
      <c r="E33" s="35">
        <f>COUNTIFS(data[[district_name]:[district_name]], $A33, data[[number_refugees_outflow]:[number_refugees_outflow]], E$27)</f>
        <v>0</v>
      </c>
      <c r="F33" s="35">
        <f>COUNTIFS(data[[district_name]:[district_name]], $A33, data[[number_refugees_outflow]:[number_refugees_outflow]], F$27)</f>
        <v>0</v>
      </c>
      <c r="G33" s="35">
        <f>COUNTIFS(data[[district_name]:[district_name]], $A33, data[[number_refugees_outflow]:[number_refugees_outflow]], G$27)</f>
        <v>0</v>
      </c>
      <c r="H33" s="35">
        <f t="shared" si="2"/>
        <v>0</v>
      </c>
    </row>
    <row r="34" spans="1:15" x14ac:dyDescent="0.3">
      <c r="A34" s="44" t="s">
        <v>270</v>
      </c>
      <c r="B34" s="35" t="s">
        <v>404</v>
      </c>
      <c r="C34" s="35">
        <f>COUNTIFS(data[[district_name]:[district_name]], $A34, data[[number_refugees_outflow]:[number_refugees_outflow]], C$27)</f>
        <v>0</v>
      </c>
      <c r="D34" s="35">
        <f>COUNTIFS(data[[district_name]:[district_name]], $A34, data[[number_refugees_outflow]:[number_refugees_outflow]], D$27)</f>
        <v>0</v>
      </c>
      <c r="E34" s="35">
        <f>COUNTIFS(data[[district_name]:[district_name]], $A34, data[[number_refugees_outflow]:[number_refugees_outflow]], E$27)</f>
        <v>0</v>
      </c>
      <c r="F34" s="35">
        <f>COUNTIFS(data[[district_name]:[district_name]], $A34, data[[number_refugees_outflow]:[number_refugees_outflow]], F$27)</f>
        <v>0</v>
      </c>
      <c r="G34" s="35">
        <f>COUNTIFS(data[[district_name]:[district_name]], $A34, data[[number_refugees_outflow]:[number_refugees_outflow]], G$27)</f>
        <v>0</v>
      </c>
      <c r="H34" s="35">
        <f t="shared" si="2"/>
        <v>0</v>
      </c>
    </row>
    <row r="35" spans="1:15" x14ac:dyDescent="0.3">
      <c r="A35" s="44" t="s">
        <v>272</v>
      </c>
      <c r="B35" s="35" t="s">
        <v>405</v>
      </c>
      <c r="C35" s="35">
        <f>COUNTIFS(data[[district_name]:[district_name]], $A35, data[[number_refugees_outflow]:[number_refugees_outflow]], C$27)</f>
        <v>0</v>
      </c>
      <c r="D35" s="35">
        <f>COUNTIFS(data[[district_name]:[district_name]], $A35, data[[number_refugees_outflow]:[number_refugees_outflow]], D$27)</f>
        <v>0</v>
      </c>
      <c r="E35" s="35">
        <f>COUNTIFS(data[[district_name]:[district_name]], $A35, data[[number_refugees_outflow]:[number_refugees_outflow]], E$27)</f>
        <v>0</v>
      </c>
      <c r="F35" s="35">
        <f>COUNTIFS(data[[district_name]:[district_name]], $A35, data[[number_refugees_outflow]:[number_refugees_outflow]], F$27)</f>
        <v>0</v>
      </c>
      <c r="G35" s="35">
        <f>COUNTIFS(data[[district_name]:[district_name]], $A35, data[[number_refugees_outflow]:[number_refugees_outflow]], G$27)</f>
        <v>0</v>
      </c>
      <c r="H35" s="35">
        <f t="shared" si="2"/>
        <v>0</v>
      </c>
    </row>
    <row r="36" spans="1:15" x14ac:dyDescent="0.3">
      <c r="A36" s="44" t="s">
        <v>271</v>
      </c>
      <c r="B36" s="35" t="s">
        <v>392</v>
      </c>
      <c r="C36" s="35">
        <f>COUNTIFS(data[[district_name]:[district_name]], $A36, data[[number_refugees_outflow]:[number_refugees_outflow]], C$27)</f>
        <v>1</v>
      </c>
      <c r="D36" s="35">
        <f>COUNTIFS(data[[district_name]:[district_name]], $A36, data[[number_refugees_outflow]:[number_refugees_outflow]], D$27)</f>
        <v>0</v>
      </c>
      <c r="E36" s="35">
        <f>COUNTIFS(data[[district_name]:[district_name]], $A36, data[[number_refugees_outflow]:[number_refugees_outflow]], E$27)</f>
        <v>0</v>
      </c>
      <c r="F36" s="35">
        <f>COUNTIFS(data[[district_name]:[district_name]], $A36, data[[number_refugees_outflow]:[number_refugees_outflow]], F$27)</f>
        <v>0</v>
      </c>
      <c r="G36" s="35">
        <f>COUNTIFS(data[[district_name]:[district_name]], $A36, data[[number_refugees_outflow]:[number_refugees_outflow]], G$27)</f>
        <v>0</v>
      </c>
      <c r="H36" s="35">
        <f t="shared" si="2"/>
        <v>1</v>
      </c>
    </row>
    <row r="37" spans="1:15" x14ac:dyDescent="0.3">
      <c r="A37" s="44" t="s">
        <v>388</v>
      </c>
      <c r="B37" s="35" t="s">
        <v>267</v>
      </c>
      <c r="C37" s="35">
        <f>COUNTIFS(data[[district_name]:[district_name]], $A37, data[[number_refugees_outflow]:[number_refugees_outflow]], C$27)</f>
        <v>1</v>
      </c>
      <c r="D37" s="35">
        <f>COUNTIFS(data[[district_name]:[district_name]], $A37, data[[number_refugees_outflow]:[number_refugees_outflow]], D$27)</f>
        <v>0</v>
      </c>
      <c r="E37" s="35">
        <f>COUNTIFS(data[[district_name]:[district_name]], $A37, data[[number_refugees_outflow]:[number_refugees_outflow]], E$27)</f>
        <v>0</v>
      </c>
      <c r="F37" s="35">
        <f>COUNTIFS(data[[district_name]:[district_name]], $A37, data[[number_refugees_outflow]:[number_refugees_outflow]], F$27)</f>
        <v>0</v>
      </c>
      <c r="G37" s="35">
        <f>COUNTIFS(data[[district_name]:[district_name]], $A37, data[[number_refugees_outflow]:[number_refugees_outflow]], G$27)</f>
        <v>0</v>
      </c>
      <c r="H37" s="35">
        <f t="shared" si="2"/>
        <v>1</v>
      </c>
    </row>
    <row r="38" spans="1:15" x14ac:dyDescent="0.3">
      <c r="A38" s="44" t="s">
        <v>275</v>
      </c>
      <c r="B38" s="35" t="s">
        <v>396</v>
      </c>
      <c r="C38" s="35">
        <f>COUNTIFS(data[[district_name]:[district_name]], $A38, data[[number_refugees_outflow]:[number_refugees_outflow]], C$27)</f>
        <v>0</v>
      </c>
      <c r="D38" s="35">
        <f>COUNTIFS(data[[district_name]:[district_name]], $A38, data[[number_refugees_outflow]:[number_refugees_outflow]], D$27)</f>
        <v>0</v>
      </c>
      <c r="E38" s="35">
        <f>COUNTIFS(data[[district_name]:[district_name]], $A38, data[[number_refugees_outflow]:[number_refugees_outflow]], E$27)</f>
        <v>0</v>
      </c>
      <c r="F38" s="35">
        <f>COUNTIFS(data[[district_name]:[district_name]], $A38, data[[number_refugees_outflow]:[number_refugees_outflow]], F$27)</f>
        <v>0</v>
      </c>
      <c r="G38" s="35">
        <f>COUNTIFS(data[[district_name]:[district_name]], $A38, data[[number_refugees_outflow]:[number_refugees_outflow]], G$27)</f>
        <v>0</v>
      </c>
      <c r="H38" s="35">
        <f t="shared" si="2"/>
        <v>0</v>
      </c>
    </row>
    <row r="39" spans="1:15" x14ac:dyDescent="0.3">
      <c r="A39" s="44" t="s">
        <v>385</v>
      </c>
      <c r="B39" s="35" t="s">
        <v>406</v>
      </c>
      <c r="C39" s="35">
        <f>COUNTIFS(data[[district_name]:[district_name]], $A39, data[[number_refugees_outflow]:[number_refugees_outflow]], C$27)</f>
        <v>1</v>
      </c>
      <c r="D39" s="35">
        <f>COUNTIFS(data[[district_name]:[district_name]], $A39, data[[number_refugees_outflow]:[number_refugees_outflow]], D$27)</f>
        <v>0</v>
      </c>
      <c r="E39" s="35">
        <f>COUNTIFS(data[[district_name]:[district_name]], $A39, data[[number_refugees_outflow]:[number_refugees_outflow]], E$27)</f>
        <v>0</v>
      </c>
      <c r="F39" s="35">
        <f>COUNTIFS(data[[district_name]:[district_name]], $A39, data[[number_refugees_outflow]:[number_refugees_outflow]], F$27)</f>
        <v>0</v>
      </c>
      <c r="G39" s="35">
        <f>COUNTIFS(data[[district_name]:[district_name]], $A39, data[[number_refugees_outflow]:[number_refugees_outflow]], G$27)</f>
        <v>0</v>
      </c>
      <c r="H39" s="35">
        <f t="shared" si="2"/>
        <v>1</v>
      </c>
    </row>
    <row r="40" spans="1:15" x14ac:dyDescent="0.3">
      <c r="A40" s="44" t="s">
        <v>389</v>
      </c>
      <c r="B40" s="35" t="s">
        <v>268</v>
      </c>
      <c r="C40" s="35">
        <f>COUNTIFS(data[[district_name]:[district_name]], $A40, data[[number_refugees_outflow]:[number_refugees_outflow]], C$27)</f>
        <v>0</v>
      </c>
      <c r="D40" s="35">
        <f>COUNTIFS(data[[district_name]:[district_name]], $A40, data[[number_refugees_outflow]:[number_refugees_outflow]], D$27)</f>
        <v>0</v>
      </c>
      <c r="E40" s="35">
        <f>COUNTIFS(data[[district_name]:[district_name]], $A40, data[[number_refugees_outflow]:[number_refugees_outflow]], E$27)</f>
        <v>0</v>
      </c>
      <c r="F40" s="35">
        <f>COUNTIFS(data[[district_name]:[district_name]], $A40, data[[number_refugees_outflow]:[number_refugees_outflow]], F$27)</f>
        <v>0</v>
      </c>
      <c r="G40" s="35">
        <f>COUNTIFS(data[[district_name]:[district_name]], $A40, data[[number_refugees_outflow]:[number_refugees_outflow]], G$27)</f>
        <v>0</v>
      </c>
      <c r="H40" s="35">
        <f t="shared" si="2"/>
        <v>0</v>
      </c>
    </row>
    <row r="41" spans="1:15" x14ac:dyDescent="0.3">
      <c r="A41" s="79" t="s">
        <v>407</v>
      </c>
      <c r="B41" s="79"/>
      <c r="C41" s="35">
        <f>SUM(C29:C40)</f>
        <v>5</v>
      </c>
      <c r="D41" s="35">
        <f t="shared" ref="D41:G41" si="3">SUM(D29:D40)</f>
        <v>0</v>
      </c>
      <c r="E41" s="35">
        <f t="shared" si="3"/>
        <v>0</v>
      </c>
      <c r="F41" s="35">
        <f t="shared" si="3"/>
        <v>0</v>
      </c>
      <c r="G41" s="35">
        <f t="shared" si="3"/>
        <v>0</v>
      </c>
      <c r="H41" s="35">
        <f t="shared" si="2"/>
        <v>5</v>
      </c>
    </row>
    <row r="43" spans="1:15" s="39" customFormat="1" x14ac:dyDescent="0.3"/>
    <row r="44" spans="1:15" s="39" customFormat="1" x14ac:dyDescent="0.3">
      <c r="A44" s="39" t="s">
        <v>398</v>
      </c>
      <c r="B44" s="47" t="s">
        <v>25</v>
      </c>
    </row>
    <row r="45" spans="1:15" s="39" customFormat="1" x14ac:dyDescent="0.3">
      <c r="A45" s="39" t="s">
        <v>399</v>
      </c>
      <c r="B45" s="47" t="s">
        <v>214</v>
      </c>
    </row>
    <row r="46" spans="1:15" s="39" customFormat="1" x14ac:dyDescent="0.3">
      <c r="A46" s="39" t="s">
        <v>400</v>
      </c>
      <c r="B46" s="39">
        <f>B25</f>
        <v>5</v>
      </c>
    </row>
    <row r="47" spans="1:15" s="39" customFormat="1" x14ac:dyDescent="0.3">
      <c r="O47" s="49"/>
    </row>
    <row r="48" spans="1:15" s="39" customFormat="1" x14ac:dyDescent="0.3">
      <c r="A48" s="78" t="s">
        <v>401</v>
      </c>
      <c r="B48" s="78" t="s">
        <v>220</v>
      </c>
      <c r="C48" s="32" t="s">
        <v>375</v>
      </c>
      <c r="D48" s="32" t="s">
        <v>377</v>
      </c>
      <c r="E48" s="32" t="s">
        <v>85</v>
      </c>
      <c r="F48" s="32" t="s">
        <v>379</v>
      </c>
      <c r="G48" s="32" t="s">
        <v>104</v>
      </c>
      <c r="H48" s="76" t="s">
        <v>407</v>
      </c>
      <c r="O48" s="49"/>
    </row>
    <row r="49" spans="1:17" s="39" customFormat="1" x14ac:dyDescent="0.3">
      <c r="A49" s="78"/>
      <c r="B49" s="78"/>
      <c r="C49" s="32" t="s">
        <v>376</v>
      </c>
      <c r="D49" s="32" t="s">
        <v>378</v>
      </c>
      <c r="E49" s="32" t="s">
        <v>373</v>
      </c>
      <c r="F49" s="32" t="s">
        <v>380</v>
      </c>
      <c r="G49" s="32" t="s">
        <v>381</v>
      </c>
      <c r="H49" s="76"/>
      <c r="O49" s="49"/>
    </row>
    <row r="50" spans="1:17" s="39" customFormat="1" x14ac:dyDescent="0.3">
      <c r="A50" s="48" t="s">
        <v>273</v>
      </c>
      <c r="B50" s="40" t="s">
        <v>402</v>
      </c>
      <c r="C50" s="50">
        <f>COUNTIFS(data[[district_name]:[district_name]], $A50, INDEX(data[], 0, MATCH($B$44&amp;"/"&amp;C$48, data[#Headers], 0)), 1)</f>
        <v>1</v>
      </c>
      <c r="D50" s="50">
        <f>COUNTIFS(data[[district_name]:[district_name]], $A50, INDEX(data[], 0, MATCH($B$44&amp;"/"&amp;D$48, data[#Headers], 0)), 1)</f>
        <v>1</v>
      </c>
      <c r="E50" s="50">
        <f>COUNTIFS(data[[district_name]:[district_name]], $A50, INDEX(data[], 0, MATCH($B$44&amp;"/"&amp;E$48, data[#Headers], 0)), 1)</f>
        <v>0</v>
      </c>
      <c r="F50" s="50">
        <f>COUNTIFS(data[[district_name]:[district_name]], $A50, INDEX(data[], 0, MATCH($B$44&amp;"/"&amp;F$48, data[#Headers], 0)), 1)</f>
        <v>0</v>
      </c>
      <c r="G50" s="50">
        <f>COUNTIFS(data[[district_name]:[district_name]], $A50, INDEX(data[], 0, MATCH($B$44&amp;"/"&amp;G$48, data[#Headers], 0)), 1)</f>
        <v>0</v>
      </c>
      <c r="H50" s="40">
        <f>SUM(C50:G50)</f>
        <v>2</v>
      </c>
      <c r="O50" s="49"/>
    </row>
    <row r="51" spans="1:17" s="39" customFormat="1" x14ac:dyDescent="0.3">
      <c r="A51" s="48" t="s">
        <v>387</v>
      </c>
      <c r="B51" s="40" t="s">
        <v>266</v>
      </c>
      <c r="C51" s="50">
        <f>COUNTIFS(data[[district_name]:[district_name]], $A51, INDEX(data[], 0, MATCH($B$44&amp;"/"&amp;C$48, data[#Headers], 0)), 1)</f>
        <v>0</v>
      </c>
      <c r="D51" s="50">
        <f>COUNTIFS(data[[district_name]:[district_name]], $A51, INDEX(data[], 0, MATCH($B$44&amp;"/"&amp;D$48, data[#Headers], 0)), 1)</f>
        <v>0</v>
      </c>
      <c r="E51" s="50">
        <f>COUNTIFS(data[[district_name]:[district_name]], $A51, INDEX(data[], 0, MATCH($B$44&amp;"/"&amp;E$48, data[#Headers], 0)), 1)</f>
        <v>0</v>
      </c>
      <c r="F51" s="50">
        <f>COUNTIFS(data[[district_name]:[district_name]], $A51, INDEX(data[], 0, MATCH($B$44&amp;"/"&amp;F$48, data[#Headers], 0)), 1)</f>
        <v>0</v>
      </c>
      <c r="G51" s="50">
        <f>COUNTIFS(data[[district_name]:[district_name]], $A51, INDEX(data[], 0, MATCH($B$44&amp;"/"&amp;G$48, data[#Headers], 0)), 1)</f>
        <v>0</v>
      </c>
      <c r="H51" s="40">
        <f t="shared" ref="H51:H61" si="4">SUM(C51:G51)</f>
        <v>0</v>
      </c>
      <c r="O51" s="49"/>
    </row>
    <row r="52" spans="1:17" s="39" customFormat="1" x14ac:dyDescent="0.3">
      <c r="A52" s="48" t="s">
        <v>276</v>
      </c>
      <c r="B52" s="40" t="s">
        <v>403</v>
      </c>
      <c r="C52" s="50">
        <f>COUNTIFS(data[[district_name]:[district_name]], $A52, INDEX(data[], 0, MATCH($B$44&amp;"/"&amp;C$48, data[#Headers], 0)), 1)</f>
        <v>1</v>
      </c>
      <c r="D52" s="50">
        <f>COUNTIFS(data[[district_name]:[district_name]], $A52, INDEX(data[], 0, MATCH($B$44&amp;"/"&amp;D$48, data[#Headers], 0)), 1)</f>
        <v>1</v>
      </c>
      <c r="E52" s="50">
        <f>COUNTIFS(data[[district_name]:[district_name]], $A52, INDEX(data[], 0, MATCH($B$44&amp;"/"&amp;E$48, data[#Headers], 0)), 1)</f>
        <v>0</v>
      </c>
      <c r="F52" s="50">
        <f>COUNTIFS(data[[district_name]:[district_name]], $A52, INDEX(data[], 0, MATCH($B$44&amp;"/"&amp;F$48, data[#Headers], 0)), 1)</f>
        <v>0</v>
      </c>
      <c r="G52" s="50">
        <f>COUNTIFS(data[[district_name]:[district_name]], $A52, INDEX(data[], 0, MATCH($B$44&amp;"/"&amp;G$48, data[#Headers], 0)), 1)</f>
        <v>0</v>
      </c>
      <c r="H52" s="40">
        <f t="shared" si="4"/>
        <v>2</v>
      </c>
      <c r="O52" s="49"/>
    </row>
    <row r="53" spans="1:17" s="39" customFormat="1" x14ac:dyDescent="0.3">
      <c r="A53" s="48" t="s">
        <v>274</v>
      </c>
      <c r="B53" s="40" t="s">
        <v>395</v>
      </c>
      <c r="C53" s="50">
        <f>COUNTIFS(data[[district_name]:[district_name]], $A53, INDEX(data[], 0, MATCH($B$44&amp;"/"&amp;C$48, data[#Headers], 0)), 1)</f>
        <v>0</v>
      </c>
      <c r="D53" s="50">
        <f>COUNTIFS(data[[district_name]:[district_name]], $A53, INDEX(data[], 0, MATCH($B$44&amp;"/"&amp;D$48, data[#Headers], 0)), 1)</f>
        <v>0</v>
      </c>
      <c r="E53" s="50">
        <f>COUNTIFS(data[[district_name]:[district_name]], $A53, INDEX(data[], 0, MATCH($B$44&amp;"/"&amp;E$48, data[#Headers], 0)), 1)</f>
        <v>0</v>
      </c>
      <c r="F53" s="50">
        <f>COUNTIFS(data[[district_name]:[district_name]], $A53, INDEX(data[], 0, MATCH($B$44&amp;"/"&amp;F$48, data[#Headers], 0)), 1)</f>
        <v>0</v>
      </c>
      <c r="G53" s="50">
        <f>COUNTIFS(data[[district_name]:[district_name]], $A53, INDEX(data[], 0, MATCH($B$44&amp;"/"&amp;G$48, data[#Headers], 0)), 1)</f>
        <v>0</v>
      </c>
      <c r="H53" s="40">
        <f t="shared" si="4"/>
        <v>0</v>
      </c>
    </row>
    <row r="54" spans="1:17" s="39" customFormat="1" x14ac:dyDescent="0.3">
      <c r="A54" s="48" t="s">
        <v>386</v>
      </c>
      <c r="B54" s="40" t="s">
        <v>265</v>
      </c>
      <c r="C54" s="50">
        <f>COUNTIFS(data[[district_name]:[district_name]], $A54, INDEX(data[], 0, MATCH($B$44&amp;"/"&amp;C$48, data[#Headers], 0)), 1)</f>
        <v>0</v>
      </c>
      <c r="D54" s="50">
        <f>COUNTIFS(data[[district_name]:[district_name]], $A54, INDEX(data[], 0, MATCH($B$44&amp;"/"&amp;D$48, data[#Headers], 0)), 1)</f>
        <v>0</v>
      </c>
      <c r="E54" s="50">
        <f>COUNTIFS(data[[district_name]:[district_name]], $A54, INDEX(data[], 0, MATCH($B$44&amp;"/"&amp;E$48, data[#Headers], 0)), 1)</f>
        <v>0</v>
      </c>
      <c r="F54" s="50">
        <f>COUNTIFS(data[[district_name]:[district_name]], $A54, INDEX(data[], 0, MATCH($B$44&amp;"/"&amp;F$48, data[#Headers], 0)), 1)</f>
        <v>0</v>
      </c>
      <c r="G54" s="50">
        <f>COUNTIFS(data[[district_name]:[district_name]], $A54, INDEX(data[], 0, MATCH($B$44&amp;"/"&amp;G$48, data[#Headers], 0)), 1)</f>
        <v>0</v>
      </c>
      <c r="H54" s="40">
        <f t="shared" si="4"/>
        <v>0</v>
      </c>
      <c r="O54" s="49"/>
      <c r="P54" s="49"/>
      <c r="Q54" s="49"/>
    </row>
    <row r="55" spans="1:17" s="39" customFormat="1" x14ac:dyDescent="0.3">
      <c r="A55" s="48" t="s">
        <v>270</v>
      </c>
      <c r="B55" s="40" t="s">
        <v>404</v>
      </c>
      <c r="C55" s="50">
        <f>COUNTIFS(data[[district_name]:[district_name]], $A55, INDEX(data[], 0, MATCH($B$44&amp;"/"&amp;C$48, data[#Headers], 0)), 1)</f>
        <v>0</v>
      </c>
      <c r="D55" s="50">
        <f>COUNTIFS(data[[district_name]:[district_name]], $A55, INDEX(data[], 0, MATCH($B$44&amp;"/"&amp;D$48, data[#Headers], 0)), 1)</f>
        <v>0</v>
      </c>
      <c r="E55" s="50">
        <f>COUNTIFS(data[[district_name]:[district_name]], $A55, INDEX(data[], 0, MATCH($B$44&amp;"/"&amp;E$48, data[#Headers], 0)), 1)</f>
        <v>0</v>
      </c>
      <c r="F55" s="50">
        <f>COUNTIFS(data[[district_name]:[district_name]], $A55, INDEX(data[], 0, MATCH($B$44&amp;"/"&amp;F$48, data[#Headers], 0)), 1)</f>
        <v>0</v>
      </c>
      <c r="G55" s="50">
        <f>COUNTIFS(data[[district_name]:[district_name]], $A55, INDEX(data[], 0, MATCH($B$44&amp;"/"&amp;G$48, data[#Headers], 0)), 1)</f>
        <v>0</v>
      </c>
      <c r="H55" s="40">
        <f t="shared" si="4"/>
        <v>0</v>
      </c>
      <c r="N55" s="49"/>
      <c r="O55" s="49"/>
      <c r="P55" s="49"/>
      <c r="Q55" s="49"/>
    </row>
    <row r="56" spans="1:17" s="39" customFormat="1" x14ac:dyDescent="0.3">
      <c r="A56" s="48" t="s">
        <v>272</v>
      </c>
      <c r="B56" s="40" t="s">
        <v>405</v>
      </c>
      <c r="C56" s="50">
        <f>COUNTIFS(data[[district_name]:[district_name]], $A56, INDEX(data[], 0, MATCH($B$44&amp;"/"&amp;C$48, data[#Headers], 0)), 1)</f>
        <v>0</v>
      </c>
      <c r="D56" s="50">
        <f>COUNTIFS(data[[district_name]:[district_name]], $A56, INDEX(data[], 0, MATCH($B$44&amp;"/"&amp;D$48, data[#Headers], 0)), 1)</f>
        <v>0</v>
      </c>
      <c r="E56" s="50">
        <f>COUNTIFS(data[[district_name]:[district_name]], $A56, INDEX(data[], 0, MATCH($B$44&amp;"/"&amp;E$48, data[#Headers], 0)), 1)</f>
        <v>0</v>
      </c>
      <c r="F56" s="50">
        <f>COUNTIFS(data[[district_name]:[district_name]], $A56, INDEX(data[], 0, MATCH($B$44&amp;"/"&amp;F$48, data[#Headers], 0)), 1)</f>
        <v>0</v>
      </c>
      <c r="G56" s="50">
        <f>COUNTIFS(data[[district_name]:[district_name]], $A56, INDEX(data[], 0, MATCH($B$44&amp;"/"&amp;G$48, data[#Headers], 0)), 1)</f>
        <v>0</v>
      </c>
      <c r="H56" s="40">
        <f t="shared" si="4"/>
        <v>0</v>
      </c>
      <c r="N56" s="49"/>
    </row>
    <row r="57" spans="1:17" s="39" customFormat="1" x14ac:dyDescent="0.3">
      <c r="A57" s="48" t="s">
        <v>271</v>
      </c>
      <c r="B57" s="40" t="s">
        <v>392</v>
      </c>
      <c r="C57" s="50">
        <f>COUNTIFS(data[[district_name]:[district_name]], $A57, INDEX(data[], 0, MATCH($B$44&amp;"/"&amp;C$48, data[#Headers], 0)), 1)</f>
        <v>0</v>
      </c>
      <c r="D57" s="50">
        <f>COUNTIFS(data[[district_name]:[district_name]], $A57, INDEX(data[], 0, MATCH($B$44&amp;"/"&amp;D$48, data[#Headers], 0)), 1)</f>
        <v>0</v>
      </c>
      <c r="E57" s="50">
        <f>COUNTIFS(data[[district_name]:[district_name]], $A57, INDEX(data[], 0, MATCH($B$44&amp;"/"&amp;E$48, data[#Headers], 0)), 1)</f>
        <v>1</v>
      </c>
      <c r="F57" s="50">
        <f>COUNTIFS(data[[district_name]:[district_name]], $A57, INDEX(data[], 0, MATCH($B$44&amp;"/"&amp;F$48, data[#Headers], 0)), 1)</f>
        <v>1</v>
      </c>
      <c r="G57" s="50">
        <f>COUNTIFS(data[[district_name]:[district_name]], $A57, INDEX(data[], 0, MATCH($B$44&amp;"/"&amp;G$48, data[#Headers], 0)), 1)</f>
        <v>0</v>
      </c>
      <c r="H57" s="40">
        <f t="shared" si="4"/>
        <v>2</v>
      </c>
      <c r="N57" s="49"/>
    </row>
    <row r="58" spans="1:17" s="39" customFormat="1" x14ac:dyDescent="0.3">
      <c r="A58" s="48" t="s">
        <v>388</v>
      </c>
      <c r="B58" s="40" t="s">
        <v>267</v>
      </c>
      <c r="C58" s="50">
        <f>COUNTIFS(data[[district_name]:[district_name]], $A58, INDEX(data[], 0, MATCH($B$44&amp;"/"&amp;C$48, data[#Headers], 0)), 1)</f>
        <v>1</v>
      </c>
      <c r="D58" s="50">
        <f>COUNTIFS(data[[district_name]:[district_name]], $A58, INDEX(data[], 0, MATCH($B$44&amp;"/"&amp;D$48, data[#Headers], 0)), 1)</f>
        <v>0</v>
      </c>
      <c r="E58" s="50">
        <f>COUNTIFS(data[[district_name]:[district_name]], $A58, INDEX(data[], 0, MATCH($B$44&amp;"/"&amp;E$48, data[#Headers], 0)), 1)</f>
        <v>0</v>
      </c>
      <c r="F58" s="50">
        <f>COUNTIFS(data[[district_name]:[district_name]], $A58, INDEX(data[], 0, MATCH($B$44&amp;"/"&amp;F$48, data[#Headers], 0)), 1)</f>
        <v>1</v>
      </c>
      <c r="G58" s="50">
        <f>COUNTIFS(data[[district_name]:[district_name]], $A58, INDEX(data[], 0, MATCH($B$44&amp;"/"&amp;G$48, data[#Headers], 0)), 1)</f>
        <v>0</v>
      </c>
      <c r="H58" s="40">
        <f t="shared" si="4"/>
        <v>2</v>
      </c>
      <c r="N58" s="49"/>
    </row>
    <row r="59" spans="1:17" s="39" customFormat="1" x14ac:dyDescent="0.3">
      <c r="A59" s="48" t="s">
        <v>275</v>
      </c>
      <c r="B59" s="40" t="s">
        <v>396</v>
      </c>
      <c r="C59" s="50">
        <f>COUNTIFS(data[[district_name]:[district_name]], $A59, INDEX(data[], 0, MATCH($B$44&amp;"/"&amp;C$48, data[#Headers], 0)), 1)</f>
        <v>0</v>
      </c>
      <c r="D59" s="50">
        <f>COUNTIFS(data[[district_name]:[district_name]], $A59, INDEX(data[], 0, MATCH($B$44&amp;"/"&amp;D$48, data[#Headers], 0)), 1)</f>
        <v>0</v>
      </c>
      <c r="E59" s="50">
        <f>COUNTIFS(data[[district_name]:[district_name]], $A59, INDEX(data[], 0, MATCH($B$44&amp;"/"&amp;E$48, data[#Headers], 0)), 1)</f>
        <v>0</v>
      </c>
      <c r="F59" s="50">
        <f>COUNTIFS(data[[district_name]:[district_name]], $A59, INDEX(data[], 0, MATCH($B$44&amp;"/"&amp;F$48, data[#Headers], 0)), 1)</f>
        <v>0</v>
      </c>
      <c r="G59" s="50">
        <f>COUNTIFS(data[[district_name]:[district_name]], $A59, INDEX(data[], 0, MATCH($B$44&amp;"/"&amp;G$48, data[#Headers], 0)), 1)</f>
        <v>0</v>
      </c>
      <c r="H59" s="40">
        <f t="shared" si="4"/>
        <v>0</v>
      </c>
      <c r="N59" s="49"/>
    </row>
    <row r="60" spans="1:17" s="39" customFormat="1" x14ac:dyDescent="0.3">
      <c r="A60" s="48" t="s">
        <v>385</v>
      </c>
      <c r="B60" s="40" t="s">
        <v>406</v>
      </c>
      <c r="C60" s="50">
        <f>COUNTIFS(data[[district_name]:[district_name]], $A60, INDEX(data[], 0, MATCH($B$44&amp;"/"&amp;C$48, data[#Headers], 0)), 1)</f>
        <v>0</v>
      </c>
      <c r="D60" s="50">
        <f>COUNTIFS(data[[district_name]:[district_name]], $A60, INDEX(data[], 0, MATCH($B$44&amp;"/"&amp;D$48, data[#Headers], 0)), 1)</f>
        <v>0</v>
      </c>
      <c r="E60" s="50">
        <f>COUNTIFS(data[[district_name]:[district_name]], $A60, INDEX(data[], 0, MATCH($B$44&amp;"/"&amp;E$48, data[#Headers], 0)), 1)</f>
        <v>0</v>
      </c>
      <c r="F60" s="50">
        <f>COUNTIFS(data[[district_name]:[district_name]], $A60, INDEX(data[], 0, MATCH($B$44&amp;"/"&amp;F$48, data[#Headers], 0)), 1)</f>
        <v>1</v>
      </c>
      <c r="G60" s="50">
        <f>COUNTIFS(data[[district_name]:[district_name]], $A60, INDEX(data[], 0, MATCH($B$44&amp;"/"&amp;G$48, data[#Headers], 0)), 1)</f>
        <v>0</v>
      </c>
      <c r="H60" s="40">
        <f t="shared" si="4"/>
        <v>1</v>
      </c>
      <c r="N60" s="49"/>
    </row>
    <row r="61" spans="1:17" s="39" customFormat="1" x14ac:dyDescent="0.3">
      <c r="A61" s="48" t="s">
        <v>389</v>
      </c>
      <c r="B61" s="40" t="s">
        <v>268</v>
      </c>
      <c r="C61" s="50">
        <f>COUNTIFS(data[[district_name]:[district_name]], $A61, INDEX(data[], 0, MATCH($B$44&amp;"/"&amp;C$48, data[#Headers], 0)), 1)</f>
        <v>0</v>
      </c>
      <c r="D61" s="50">
        <f>COUNTIFS(data[[district_name]:[district_name]], $A61, INDEX(data[], 0, MATCH($B$44&amp;"/"&amp;D$48, data[#Headers], 0)), 1)</f>
        <v>0</v>
      </c>
      <c r="E61" s="50">
        <f>COUNTIFS(data[[district_name]:[district_name]], $A61, INDEX(data[], 0, MATCH($B$44&amp;"/"&amp;E$48, data[#Headers], 0)), 1)</f>
        <v>0</v>
      </c>
      <c r="F61" s="50">
        <f>COUNTIFS(data[[district_name]:[district_name]], $A61, INDEX(data[], 0, MATCH($B$44&amp;"/"&amp;F$48, data[#Headers], 0)), 1)</f>
        <v>0</v>
      </c>
      <c r="G61" s="50">
        <f>COUNTIFS(data[[district_name]:[district_name]], $A61, INDEX(data[], 0, MATCH($B$44&amp;"/"&amp;G$48, data[#Headers], 0)), 1)</f>
        <v>0</v>
      </c>
      <c r="H61" s="40">
        <f t="shared" si="4"/>
        <v>0</v>
      </c>
    </row>
    <row r="62" spans="1:17" s="39" customFormat="1" x14ac:dyDescent="0.3">
      <c r="A62" s="75" t="s">
        <v>407</v>
      </c>
      <c r="B62" s="75"/>
      <c r="C62" s="40">
        <f>SUM(C50:C61)</f>
        <v>3</v>
      </c>
      <c r="D62" s="40">
        <f t="shared" ref="D62:G62" si="5">SUM(D50:D61)</f>
        <v>2</v>
      </c>
      <c r="E62" s="40">
        <f t="shared" si="5"/>
        <v>1</v>
      </c>
      <c r="F62" s="40">
        <f t="shared" si="5"/>
        <v>3</v>
      </c>
      <c r="G62" s="40">
        <f t="shared" si="5"/>
        <v>0</v>
      </c>
      <c r="H62" s="40">
        <f>SUM(C62:G62)</f>
        <v>9</v>
      </c>
    </row>
    <row r="63" spans="1:17" s="39" customFormat="1" x14ac:dyDescent="0.3"/>
  </sheetData>
  <mergeCells count="12">
    <mergeCell ref="H27:H28"/>
    <mergeCell ref="A41:B41"/>
    <mergeCell ref="A48:A49"/>
    <mergeCell ref="B48:B49"/>
    <mergeCell ref="H48:H49"/>
    <mergeCell ref="A62:B62"/>
    <mergeCell ref="A6:A7"/>
    <mergeCell ref="B6:B7"/>
    <mergeCell ref="E6:E7"/>
    <mergeCell ref="A20:B20"/>
    <mergeCell ref="A27:A28"/>
    <mergeCell ref="B27:B28"/>
  </mergeCells>
  <conditionalFormatting sqref="C8:D19">
    <cfRule type="colorScale" priority="2">
      <colorScale>
        <cfvo type="min"/>
        <cfvo type="max"/>
        <color rgb="FFFCFCFF"/>
        <color rgb="FFF8696B"/>
      </colorScale>
    </cfRule>
  </conditionalFormatting>
  <conditionalFormatting sqref="C29:G40">
    <cfRule type="colorScale" priority="3">
      <colorScale>
        <cfvo type="min"/>
        <cfvo type="max"/>
        <color rgb="FFFCFCFF"/>
        <color rgb="FFF8696B"/>
      </colorScale>
    </cfRule>
  </conditionalFormatting>
  <conditionalFormatting sqref="C50:G61">
    <cfRule type="colorScale" priority="1">
      <colorScale>
        <cfvo type="min"/>
        <cfvo type="max"/>
        <color rgb="FFFCFCFF"/>
        <color rgb="FFF8696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28B9-8A48-4ED2-9887-D206864A3656}">
  <sheetPr>
    <tabColor theme="8"/>
  </sheetPr>
  <dimension ref="A1:Q19"/>
  <sheetViews>
    <sheetView workbookViewId="0">
      <selection activeCell="F7" sqref="F7"/>
    </sheetView>
  </sheetViews>
  <sheetFormatPr defaultColWidth="20.6328125" defaultRowHeight="14" x14ac:dyDescent="0.3"/>
  <cols>
    <col min="1" max="16384" width="20.6328125" style="6"/>
  </cols>
  <sheetData>
    <row r="1" spans="1:17" s="39" customFormat="1" x14ac:dyDescent="0.3"/>
    <row r="2" spans="1:17" s="39" customFormat="1" x14ac:dyDescent="0.3">
      <c r="A2" s="39" t="s">
        <v>398</v>
      </c>
      <c r="B2" s="39" t="s">
        <v>69</v>
      </c>
    </row>
    <row r="3" spans="1:17" s="39" customFormat="1" x14ac:dyDescent="0.3">
      <c r="A3" s="39" t="s">
        <v>399</v>
      </c>
      <c r="B3" s="39" t="s">
        <v>255</v>
      </c>
    </row>
    <row r="4" spans="1:17" s="39" customFormat="1" x14ac:dyDescent="0.3">
      <c r="A4" s="39" t="s">
        <v>400</v>
      </c>
      <c r="B4" s="39" t="s">
        <v>408</v>
      </c>
    </row>
    <row r="5" spans="1:17" s="39" customFormat="1" x14ac:dyDescent="0.3"/>
    <row r="6" spans="1:17" s="39" customFormat="1" x14ac:dyDescent="0.3">
      <c r="A6" s="34" t="s">
        <v>401</v>
      </c>
      <c r="B6" s="34" t="s">
        <v>220</v>
      </c>
      <c r="C6" s="84" t="s">
        <v>409</v>
      </c>
      <c r="D6" s="85"/>
      <c r="E6" s="85"/>
      <c r="F6" s="85"/>
      <c r="G6" s="85"/>
      <c r="H6" s="85"/>
      <c r="I6" s="85"/>
      <c r="J6" s="85"/>
      <c r="K6" s="85"/>
      <c r="L6" s="85"/>
      <c r="M6" s="85"/>
      <c r="N6" s="85"/>
      <c r="O6" s="85"/>
      <c r="P6" s="85"/>
      <c r="Q6" s="86"/>
    </row>
    <row r="7" spans="1:17" s="39" customFormat="1" ht="146.5" customHeight="1" x14ac:dyDescent="0.3">
      <c r="A7" s="41" t="s">
        <v>273</v>
      </c>
      <c r="B7" s="42" t="s">
        <v>402</v>
      </c>
      <c r="C7" s="83" t="s">
        <v>482</v>
      </c>
      <c r="D7" s="83" t="s">
        <v>525</v>
      </c>
      <c r="F7" s="83" t="s">
        <v>590</v>
      </c>
      <c r="G7" s="83" t="s">
        <v>590</v>
      </c>
      <c r="H7" s="43" t="s">
        <v>590</v>
      </c>
      <c r="I7" s="43" t="s">
        <v>590</v>
      </c>
      <c r="J7" s="43" t="s">
        <v>590</v>
      </c>
      <c r="K7" s="43" t="s">
        <v>590</v>
      </c>
      <c r="L7" s="43" t="s">
        <v>590</v>
      </c>
      <c r="M7" s="43" t="s">
        <v>590</v>
      </c>
      <c r="N7" s="43" t="s">
        <v>590</v>
      </c>
      <c r="O7" s="43" t="s">
        <v>590</v>
      </c>
      <c r="P7" s="43" t="s">
        <v>590</v>
      </c>
      <c r="Q7" s="43" t="s">
        <v>590</v>
      </c>
    </row>
    <row r="8" spans="1:17" s="39" customFormat="1" ht="140" x14ac:dyDescent="0.3">
      <c r="A8" s="41" t="s">
        <v>387</v>
      </c>
      <c r="B8" s="42" t="s">
        <v>266</v>
      </c>
      <c r="C8" s="83" t="s">
        <v>566</v>
      </c>
      <c r="D8" s="83" t="s">
        <v>569</v>
      </c>
      <c r="E8" s="83" t="s">
        <v>571</v>
      </c>
      <c r="F8" s="83">
        <v>0</v>
      </c>
      <c r="G8" s="83" t="s">
        <v>590</v>
      </c>
      <c r="H8" s="43" t="s">
        <v>590</v>
      </c>
      <c r="I8" s="43" t="s">
        <v>590</v>
      </c>
      <c r="J8" s="43" t="s">
        <v>590</v>
      </c>
      <c r="K8" s="43" t="s">
        <v>590</v>
      </c>
      <c r="L8" s="43" t="s">
        <v>590</v>
      </c>
      <c r="M8" s="43" t="s">
        <v>590</v>
      </c>
      <c r="N8" s="43" t="s">
        <v>590</v>
      </c>
      <c r="O8" s="43" t="s">
        <v>590</v>
      </c>
      <c r="P8" s="43" t="s">
        <v>590</v>
      </c>
      <c r="Q8" s="43" t="s">
        <v>590</v>
      </c>
    </row>
    <row r="9" spans="1:17" s="39" customFormat="1" ht="105" customHeight="1" x14ac:dyDescent="0.3">
      <c r="A9" s="41" t="s">
        <v>276</v>
      </c>
      <c r="B9" s="42" t="s">
        <v>403</v>
      </c>
      <c r="C9" s="83" t="s">
        <v>533</v>
      </c>
      <c r="D9" s="83" t="s">
        <v>554</v>
      </c>
      <c r="F9" s="83" t="s">
        <v>590</v>
      </c>
      <c r="G9" s="83" t="s">
        <v>590</v>
      </c>
      <c r="H9" s="43" t="s">
        <v>590</v>
      </c>
      <c r="I9" s="43" t="s">
        <v>590</v>
      </c>
      <c r="J9" s="43" t="s">
        <v>590</v>
      </c>
      <c r="K9" s="43" t="s">
        <v>590</v>
      </c>
      <c r="L9" s="43" t="s">
        <v>590</v>
      </c>
      <c r="M9" s="43" t="s">
        <v>590</v>
      </c>
      <c r="N9" s="43" t="s">
        <v>590</v>
      </c>
      <c r="O9" s="43" t="s">
        <v>590</v>
      </c>
      <c r="P9" s="43" t="s">
        <v>590</v>
      </c>
      <c r="Q9" s="43" t="s">
        <v>590</v>
      </c>
    </row>
    <row r="10" spans="1:17" s="39" customFormat="1" ht="119.5" customHeight="1" x14ac:dyDescent="0.3">
      <c r="A10" s="41" t="s">
        <v>274</v>
      </c>
      <c r="B10" s="42" t="s">
        <v>395</v>
      </c>
      <c r="C10" s="83" t="s">
        <v>583</v>
      </c>
      <c r="E10" s="83" t="s">
        <v>590</v>
      </c>
      <c r="F10" s="83" t="s">
        <v>590</v>
      </c>
      <c r="G10" s="83" t="s">
        <v>590</v>
      </c>
      <c r="H10" s="43" t="s">
        <v>590</v>
      </c>
      <c r="I10" s="43" t="s">
        <v>590</v>
      </c>
      <c r="J10" s="43" t="s">
        <v>590</v>
      </c>
      <c r="K10" s="43" t="s">
        <v>590</v>
      </c>
      <c r="L10" s="43" t="s">
        <v>590</v>
      </c>
      <c r="M10" s="43" t="s">
        <v>590</v>
      </c>
      <c r="N10" s="43" t="s">
        <v>590</v>
      </c>
      <c r="O10" s="43" t="s">
        <v>590</v>
      </c>
      <c r="P10" s="43" t="s">
        <v>590</v>
      </c>
      <c r="Q10" s="43" t="s">
        <v>590</v>
      </c>
    </row>
    <row r="11" spans="1:17" s="39" customFormat="1" x14ac:dyDescent="0.3">
      <c r="A11" s="41" t="s">
        <v>386</v>
      </c>
      <c r="B11" s="42" t="s">
        <v>265</v>
      </c>
      <c r="C11" s="83"/>
      <c r="D11" s="83" t="s">
        <v>590</v>
      </c>
      <c r="E11" s="83" t="s">
        <v>590</v>
      </c>
      <c r="F11" s="83" t="s">
        <v>590</v>
      </c>
      <c r="G11" s="83" t="s">
        <v>590</v>
      </c>
      <c r="H11" s="43" t="s">
        <v>590</v>
      </c>
      <c r="I11" s="43" t="s">
        <v>590</v>
      </c>
      <c r="J11" s="43" t="s">
        <v>590</v>
      </c>
      <c r="K11" s="43" t="s">
        <v>590</v>
      </c>
      <c r="L11" s="43" t="s">
        <v>590</v>
      </c>
      <c r="M11" s="43" t="s">
        <v>590</v>
      </c>
      <c r="N11" s="43" t="s">
        <v>590</v>
      </c>
      <c r="O11" s="43" t="s">
        <v>590</v>
      </c>
      <c r="P11" s="43" t="s">
        <v>590</v>
      </c>
      <c r="Q11" s="43" t="s">
        <v>590</v>
      </c>
    </row>
    <row r="12" spans="1:17" s="39" customFormat="1" ht="154" x14ac:dyDescent="0.3">
      <c r="A12" s="41" t="s">
        <v>270</v>
      </c>
      <c r="B12" s="42" t="s">
        <v>404</v>
      </c>
      <c r="C12" s="83" t="s">
        <v>489</v>
      </c>
      <c r="D12" s="83" t="s">
        <v>474</v>
      </c>
      <c r="E12" s="83" t="s">
        <v>501</v>
      </c>
      <c r="G12" s="83" t="s">
        <v>590</v>
      </c>
      <c r="H12" s="43" t="s">
        <v>590</v>
      </c>
      <c r="I12" s="43" t="s">
        <v>590</v>
      </c>
      <c r="J12" s="43" t="s">
        <v>590</v>
      </c>
      <c r="K12" s="43" t="s">
        <v>590</v>
      </c>
      <c r="L12" s="43" t="s">
        <v>590</v>
      </c>
      <c r="M12" s="43" t="s">
        <v>590</v>
      </c>
      <c r="N12" s="43" t="s">
        <v>590</v>
      </c>
      <c r="O12" s="43" t="s">
        <v>590</v>
      </c>
      <c r="P12" s="43" t="s">
        <v>590</v>
      </c>
      <c r="Q12" s="43" t="s">
        <v>590</v>
      </c>
    </row>
    <row r="13" spans="1:17" s="39" customFormat="1" ht="56" x14ac:dyDescent="0.3">
      <c r="A13" s="41" t="s">
        <v>272</v>
      </c>
      <c r="B13" s="42" t="s">
        <v>405</v>
      </c>
      <c r="C13" s="83" t="s">
        <v>455</v>
      </c>
      <c r="D13" s="83"/>
      <c r="E13" s="83" t="s">
        <v>590</v>
      </c>
      <c r="F13" s="83" t="s">
        <v>590</v>
      </c>
      <c r="G13" s="83" t="s">
        <v>590</v>
      </c>
      <c r="H13" s="43" t="s">
        <v>590</v>
      </c>
      <c r="I13" s="43" t="s">
        <v>590</v>
      </c>
      <c r="J13" s="43" t="s">
        <v>590</v>
      </c>
      <c r="K13" s="43" t="s">
        <v>590</v>
      </c>
      <c r="L13" s="43" t="s">
        <v>590</v>
      </c>
      <c r="M13" s="43" t="s">
        <v>590</v>
      </c>
      <c r="N13" s="43" t="s">
        <v>590</v>
      </c>
      <c r="O13" s="43" t="s">
        <v>590</v>
      </c>
      <c r="P13" s="43" t="s">
        <v>590</v>
      </c>
      <c r="Q13" s="43" t="s">
        <v>590</v>
      </c>
    </row>
    <row r="14" spans="1:17" s="39" customFormat="1" ht="126" x14ac:dyDescent="0.3">
      <c r="A14" s="41" t="s">
        <v>271</v>
      </c>
      <c r="B14" s="42" t="s">
        <v>392</v>
      </c>
      <c r="C14" s="83" t="s">
        <v>464</v>
      </c>
      <c r="D14" s="83" t="s">
        <v>561</v>
      </c>
      <c r="E14" s="83" t="s">
        <v>590</v>
      </c>
      <c r="F14" s="83" t="s">
        <v>590</v>
      </c>
      <c r="G14" s="83" t="s">
        <v>590</v>
      </c>
      <c r="H14" s="43" t="s">
        <v>590</v>
      </c>
      <c r="I14" s="43" t="s">
        <v>590</v>
      </c>
      <c r="J14" s="43" t="s">
        <v>590</v>
      </c>
      <c r="K14" s="43" t="s">
        <v>590</v>
      </c>
      <c r="L14" s="43" t="s">
        <v>590</v>
      </c>
      <c r="M14" s="43" t="s">
        <v>590</v>
      </c>
      <c r="N14" s="43" t="s">
        <v>590</v>
      </c>
      <c r="O14" s="43" t="s">
        <v>590</v>
      </c>
      <c r="P14" s="43" t="s">
        <v>590</v>
      </c>
      <c r="Q14" s="43" t="s">
        <v>590</v>
      </c>
    </row>
    <row r="15" spans="1:17" s="39" customFormat="1" ht="126" x14ac:dyDescent="0.3">
      <c r="A15" s="41" t="s">
        <v>388</v>
      </c>
      <c r="B15" s="42" t="s">
        <v>267</v>
      </c>
      <c r="C15" s="83" t="s">
        <v>505</v>
      </c>
      <c r="D15" s="83" t="s">
        <v>521</v>
      </c>
      <c r="E15" s="83" t="s">
        <v>530</v>
      </c>
      <c r="F15" s="83" t="s">
        <v>590</v>
      </c>
      <c r="G15" s="83" t="s">
        <v>590</v>
      </c>
      <c r="H15" s="43" t="s">
        <v>590</v>
      </c>
      <c r="I15" s="43" t="s">
        <v>590</v>
      </c>
      <c r="J15" s="43" t="s">
        <v>590</v>
      </c>
      <c r="K15" s="43" t="s">
        <v>590</v>
      </c>
      <c r="L15" s="43" t="s">
        <v>590</v>
      </c>
      <c r="M15" s="43" t="s">
        <v>590</v>
      </c>
      <c r="N15" s="43" t="s">
        <v>590</v>
      </c>
      <c r="O15" s="43" t="s">
        <v>590</v>
      </c>
      <c r="P15" s="43" t="s">
        <v>590</v>
      </c>
      <c r="Q15" s="43" t="s">
        <v>590</v>
      </c>
    </row>
    <row r="16" spans="1:17" s="39" customFormat="1" ht="112" x14ac:dyDescent="0.3">
      <c r="A16" s="41" t="s">
        <v>275</v>
      </c>
      <c r="B16" s="42" t="s">
        <v>396</v>
      </c>
      <c r="C16" s="83" t="s">
        <v>507</v>
      </c>
      <c r="D16" s="83" t="s">
        <v>509</v>
      </c>
      <c r="E16" s="83" t="s">
        <v>575</v>
      </c>
      <c r="F16" s="83" t="s">
        <v>581</v>
      </c>
      <c r="H16" s="43" t="s">
        <v>590</v>
      </c>
      <c r="I16" s="43" t="s">
        <v>590</v>
      </c>
      <c r="J16" s="43" t="s">
        <v>590</v>
      </c>
      <c r="K16" s="43" t="s">
        <v>590</v>
      </c>
      <c r="L16" s="43" t="s">
        <v>590</v>
      </c>
      <c r="M16" s="43" t="s">
        <v>590</v>
      </c>
      <c r="N16" s="43" t="s">
        <v>590</v>
      </c>
      <c r="O16" s="43" t="s">
        <v>590</v>
      </c>
      <c r="P16" s="43" t="s">
        <v>590</v>
      </c>
      <c r="Q16" s="43" t="s">
        <v>590</v>
      </c>
    </row>
    <row r="17" spans="1:17" s="39" customFormat="1" ht="84" x14ac:dyDescent="0.3">
      <c r="A17" s="41" t="s">
        <v>385</v>
      </c>
      <c r="B17" s="42" t="s">
        <v>406</v>
      </c>
      <c r="C17" s="83" t="s">
        <v>549</v>
      </c>
      <c r="D17" s="83" t="s">
        <v>585</v>
      </c>
      <c r="E17" s="83" t="s">
        <v>590</v>
      </c>
      <c r="F17" s="83" t="s">
        <v>590</v>
      </c>
      <c r="G17" s="83" t="s">
        <v>590</v>
      </c>
      <c r="H17" s="43" t="s">
        <v>590</v>
      </c>
      <c r="I17" s="43" t="s">
        <v>590</v>
      </c>
      <c r="J17" s="43" t="s">
        <v>590</v>
      </c>
      <c r="K17" s="43" t="s">
        <v>590</v>
      </c>
      <c r="L17" s="43" t="s">
        <v>590</v>
      </c>
      <c r="M17" s="43" t="s">
        <v>590</v>
      </c>
      <c r="N17" s="43" t="s">
        <v>590</v>
      </c>
      <c r="O17" s="43" t="s">
        <v>590</v>
      </c>
      <c r="P17" s="43" t="s">
        <v>590</v>
      </c>
      <c r="Q17" s="43" t="s">
        <v>590</v>
      </c>
    </row>
    <row r="18" spans="1:17" s="39" customFormat="1" ht="112" x14ac:dyDescent="0.3">
      <c r="A18" s="41" t="s">
        <v>389</v>
      </c>
      <c r="B18" s="42" t="s">
        <v>268</v>
      </c>
      <c r="C18" s="83" t="s">
        <v>541</v>
      </c>
      <c r="D18" s="83" t="s">
        <v>545</v>
      </c>
      <c r="E18" s="83" t="s">
        <v>551</v>
      </c>
      <c r="F18" s="83" t="s">
        <v>590</v>
      </c>
      <c r="G18" s="83" t="s">
        <v>590</v>
      </c>
      <c r="H18" s="43" t="s">
        <v>590</v>
      </c>
      <c r="I18" s="43" t="s">
        <v>590</v>
      </c>
      <c r="J18" s="43" t="s">
        <v>590</v>
      </c>
      <c r="K18" s="43" t="s">
        <v>590</v>
      </c>
      <c r="L18" s="43" t="s">
        <v>590</v>
      </c>
      <c r="M18" s="43" t="s">
        <v>590</v>
      </c>
      <c r="N18" s="43" t="s">
        <v>590</v>
      </c>
      <c r="O18" s="43" t="s">
        <v>590</v>
      </c>
      <c r="P18" s="43" t="s">
        <v>590</v>
      </c>
      <c r="Q18" s="43" t="s">
        <v>590</v>
      </c>
    </row>
    <row r="19" spans="1:17" s="39" customFormat="1" x14ac:dyDescent="0.3"/>
  </sheetData>
  <mergeCells count="1">
    <mergeCell ref="C6:Q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4" ma:contentTypeDescription="Create a new document." ma:contentTypeScope="" ma:versionID="30278394698b423d122c15e1e5f50ada">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78ed7b0573abdb4195ca09d9e761eb85"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69bf01-978c-4462-9dd2-b131ed1ec73f}"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Props1.xml><?xml version="1.0" encoding="utf-8"?>
<ds:datastoreItem xmlns:ds="http://schemas.openxmlformats.org/officeDocument/2006/customXml" ds:itemID="{7D84AD88-F033-4B07-8E06-D5A843130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C91D44-5856-45B7-B546-097CCAFEE845}">
  <ds:schemaRefs>
    <ds:schemaRef ds:uri="http://schemas.microsoft.com/sharepoint/v3/contenttype/forms"/>
  </ds:schemaRefs>
</ds:datastoreItem>
</file>

<file path=customXml/itemProps3.xml><?xml version="1.0" encoding="utf-8"?>
<ds:datastoreItem xmlns:ds="http://schemas.openxmlformats.org/officeDocument/2006/customXml" ds:itemID="{917D8637-97FD-41CD-ABC3-F377002F998E}">
  <ds:schemaRefs>
    <ds:schemaRef ds:uri="http://schemas.microsoft.com/office/2006/metadata/properties"/>
    <ds:schemaRef ds:uri="http://schemas.microsoft.com/office/infopath/2007/PartnerControls"/>
    <ds:schemaRef ds:uri="b68fa2f7-5bc9-4d26-a705-46bbde7c6251"/>
    <ds:schemaRef ds:uri="a9c1af38-b247-4961-91b4-be0537060b0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Survey</vt:lpstr>
      <vt:lpstr>Choices</vt:lpstr>
      <vt:lpstr>Data</vt:lpstr>
      <vt:lpstr>Inflows_intro</vt:lpstr>
      <vt:lpstr>Inflows_shelter</vt:lpstr>
      <vt:lpstr>Inflows_needs</vt:lpstr>
      <vt:lpstr>Outflows</vt:lpstr>
      <vt:lpstr>Open feedback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Galen Lamphere-Englund</dc:creator>
  <cp:lastModifiedBy>Melle VAN-HILTEN</cp:lastModifiedBy>
  <dcterms:created xsi:type="dcterms:W3CDTF">2023-08-01T06:03:52Z</dcterms:created>
  <dcterms:modified xsi:type="dcterms:W3CDTF">2023-09-15T14:49:27Z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