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https://acted.sharepoint.com/sites/IMPACTUGA/Shared Documents/REACH/Ongoing_REACH/8. Urban migration monitoring/3. Data collection/Round 3/"/>
    </mc:Choice>
  </mc:AlternateContent>
  <xr:revisionPtr revIDLastSave="11" documentId="8_{4A224143-365C-43B5-B600-E8ED3A060DA0}" xr6:coauthVersionLast="47" xr6:coauthVersionMax="47" xr10:uidLastSave="{6BC6B0FA-CF6A-4850-BD98-2DB34094323D}"/>
  <bookViews>
    <workbookView xWindow="28680" yWindow="-120" windowWidth="29040" windowHeight="15720" xr2:uid="{00000000-000D-0000-FFFF-FFFF00000000}"/>
  </bookViews>
  <sheets>
    <sheet name="READ ME" sheetId="11" r:id="rId1"/>
    <sheet name="Survey" sheetId="7" r:id="rId2"/>
    <sheet name="Choices" sheetId="8" r:id="rId3"/>
    <sheet name="Data" sheetId="1" r:id="rId4"/>
    <sheet name="Inflows_intro" sheetId="4" r:id="rId5"/>
    <sheet name="Inflows_shelter" sheetId="9" r:id="rId6"/>
    <sheet name="Inflows_needs" sheetId="10" r:id="rId7"/>
    <sheet name="Outflows" sheetId="5" r:id="rId8"/>
    <sheet name="Open feedback" sheetId="6" r:id="rId9"/>
  </sheets>
  <definedNames>
    <definedName name="_xlnm._FilterDatabase" localSheetId="1" hidden="1">Survey!$A$1:$J$9</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1" i="10" l="1"/>
  <c r="C121" i="10" a="1"/>
  <c r="C120" i="10" a="1"/>
  <c r="C120" i="10" s="1"/>
  <c r="C119" i="10" a="1"/>
  <c r="C119" i="10" s="1"/>
  <c r="C118" i="10" a="1"/>
  <c r="C118" i="10" s="1"/>
  <c r="C117" i="10" a="1"/>
  <c r="C117" i="10" s="1"/>
  <c r="C116" i="10" a="1"/>
  <c r="C116" i="10" s="1"/>
  <c r="C115" i="10" a="1"/>
  <c r="C115" i="10" s="1"/>
  <c r="C114" i="10" a="1"/>
  <c r="C114" i="10" s="1"/>
  <c r="C113" i="10" a="1"/>
  <c r="C113" i="10" s="1"/>
  <c r="C112" i="10" a="1"/>
  <c r="C112" i="10" s="1"/>
  <c r="C111" i="10" a="1"/>
  <c r="C111" i="10" s="1"/>
  <c r="C110" i="10" a="1"/>
  <c r="C110" i="10" s="1"/>
  <c r="C60" i="10" a="1"/>
  <c r="C60" i="10" s="1"/>
  <c r="C59" i="10" a="1"/>
  <c r="C59" i="10" s="1"/>
  <c r="C58" i="10" a="1"/>
  <c r="C58" i="10" s="1"/>
  <c r="C57" i="10" a="1"/>
  <c r="C57" i="10" s="1"/>
  <c r="C56" i="10" a="1"/>
  <c r="C56" i="10" s="1"/>
  <c r="C55" i="10" a="1"/>
  <c r="C55" i="10" s="1"/>
  <c r="C54" i="10" a="1"/>
  <c r="C54" i="10" s="1"/>
  <c r="C53" i="10" a="1"/>
  <c r="C53" i="10" s="1"/>
  <c r="C52" i="10" a="1"/>
  <c r="C52" i="10" s="1"/>
  <c r="C51" i="10" a="1"/>
  <c r="C51" i="10" s="1"/>
  <c r="C50" i="10" a="1"/>
  <c r="C50" i="10" s="1"/>
  <c r="C49" i="10" a="1"/>
  <c r="C49" i="10" s="1"/>
  <c r="C56" i="5"/>
  <c r="C11" i="6" a="1"/>
  <c r="C11" i="6" s="1"/>
  <c r="D11" i="6" s="1" a="1"/>
  <c r="D11" i="6" s="1"/>
  <c r="C10" i="6" a="1"/>
  <c r="C10" i="6" s="1"/>
  <c r="D10" i="6" s="1" a="1"/>
  <c r="D10" i="6" s="1"/>
  <c r="C18" i="6" a="1"/>
  <c r="C18" i="6" s="1"/>
  <c r="D18" i="6" s="1" a="1"/>
  <c r="D18" i="6" s="1"/>
  <c r="C17" i="6" a="1"/>
  <c r="C17" i="6" s="1"/>
  <c r="D17" i="6" s="1" a="1"/>
  <c r="D17" i="6" s="1"/>
  <c r="C16" i="6" a="1"/>
  <c r="C16" i="6" s="1"/>
  <c r="D16" i="6" s="1" a="1"/>
  <c r="D16" i="6" s="1"/>
  <c r="C15" i="6" a="1"/>
  <c r="C15" i="6" s="1"/>
  <c r="D15" i="6" s="1" a="1"/>
  <c r="D15" i="6" s="1"/>
  <c r="C14" i="6" a="1"/>
  <c r="C14" i="6" s="1"/>
  <c r="D14" i="6" s="1" a="1"/>
  <c r="D14" i="6" s="1"/>
  <c r="C13" i="6" a="1"/>
  <c r="C13" i="6" s="1"/>
  <c r="D13" i="6" s="1" a="1"/>
  <c r="D13" i="6" s="1"/>
  <c r="C12" i="6" a="1"/>
  <c r="C12" i="6" s="1"/>
  <c r="D12" i="6" s="1" a="1"/>
  <c r="D12" i="6" s="1"/>
  <c r="C9" i="6" a="1"/>
  <c r="C9" i="6" s="1"/>
  <c r="D9" i="6" s="1" a="1"/>
  <c r="D9" i="6" s="1"/>
  <c r="C8" i="6" a="1"/>
  <c r="C8" i="6" s="1"/>
  <c r="D8" i="6" s="1" a="1"/>
  <c r="D8" i="6" s="1"/>
  <c r="C7" i="6" a="1"/>
  <c r="C7" i="6" s="1"/>
  <c r="D7" i="6" s="1" a="1"/>
  <c r="D7" i="6" s="1"/>
  <c r="D69" i="10"/>
  <c r="D70" i="10"/>
  <c r="D71" i="10"/>
  <c r="D72" i="10"/>
  <c r="D73" i="10"/>
  <c r="D74" i="10"/>
  <c r="D75" i="10"/>
  <c r="D76" i="10"/>
  <c r="D77" i="10"/>
  <c r="D78" i="10"/>
  <c r="D79" i="10"/>
  <c r="D80" i="10"/>
  <c r="C70" i="10"/>
  <c r="C71" i="10"/>
  <c r="C72" i="10"/>
  <c r="C73" i="10"/>
  <c r="C74" i="10"/>
  <c r="C75" i="10"/>
  <c r="C76" i="10"/>
  <c r="C77" i="10"/>
  <c r="C78" i="10"/>
  <c r="C79" i="10"/>
  <c r="C80" i="10"/>
  <c r="C69" i="10"/>
  <c r="E57" i="4"/>
  <c r="F35" i="4"/>
  <c r="C70" i="5" a="1"/>
  <c r="C70" i="5" s="1"/>
  <c r="D70" i="5" s="1" a="1"/>
  <c r="D70" i="5" s="1"/>
  <c r="G60" i="5"/>
  <c r="C54" i="5"/>
  <c r="F36" i="5"/>
  <c r="C29" i="5"/>
  <c r="D12" i="5"/>
  <c r="F99" i="10"/>
  <c r="C94" i="10"/>
  <c r="D38" i="10"/>
  <c r="D15" i="10"/>
  <c r="C8" i="10"/>
  <c r="F138" i="9"/>
  <c r="C136" i="9"/>
  <c r="I118" i="9"/>
  <c r="E111" i="9"/>
  <c r="D96" i="9"/>
  <c r="C88" i="9"/>
  <c r="C79" i="9" a="1"/>
  <c r="C79" i="9" s="1"/>
  <c r="D79" i="9" s="1" a="1"/>
  <c r="D79" i="9" s="1"/>
  <c r="C78" i="9" a="1"/>
  <c r="C78" i="9" s="1"/>
  <c r="D78" i="9" s="1" a="1"/>
  <c r="D78" i="9" s="1"/>
  <c r="C77" i="9" a="1"/>
  <c r="C77" i="9" s="1"/>
  <c r="D77" i="9" s="1" a="1"/>
  <c r="D77" i="9" s="1"/>
  <c r="C76" i="9" a="1"/>
  <c r="C76" i="9" s="1"/>
  <c r="D76" i="9" s="1" a="1"/>
  <c r="D76" i="9" s="1"/>
  <c r="C75" i="9" a="1"/>
  <c r="C75" i="9" s="1"/>
  <c r="D75" i="9" s="1" a="1"/>
  <c r="D75" i="9" s="1"/>
  <c r="C74" i="9" a="1"/>
  <c r="C74" i="9" s="1"/>
  <c r="D74" i="9" s="1" a="1"/>
  <c r="D74" i="9" s="1"/>
  <c r="C73" i="9" a="1"/>
  <c r="C73" i="9" s="1"/>
  <c r="D73" i="9" s="1" a="1"/>
  <c r="D73" i="9" s="1"/>
  <c r="C72" i="9" a="1"/>
  <c r="C72" i="9" s="1"/>
  <c r="D72" i="9" s="1" a="1"/>
  <c r="D72" i="9" s="1"/>
  <c r="C71" i="9" a="1"/>
  <c r="C71" i="9" s="1"/>
  <c r="D71" i="9" s="1" a="1"/>
  <c r="D71" i="9" s="1"/>
  <c r="C70" i="9" a="1"/>
  <c r="C70" i="9" s="1"/>
  <c r="D70" i="9" s="1" a="1"/>
  <c r="D70" i="9" s="1"/>
  <c r="C69" i="9" a="1"/>
  <c r="C69" i="9" s="1"/>
  <c r="C68" i="9" a="1"/>
  <c r="C68" i="9" s="1"/>
  <c r="D68" i="9" s="1" a="1"/>
  <c r="D68" i="9" s="1"/>
  <c r="E55" i="9"/>
  <c r="C48" i="9"/>
  <c r="C39" i="9" a="1"/>
  <c r="C39" i="9" s="1"/>
  <c r="D39" i="9" s="1" a="1"/>
  <c r="D39" i="9" s="1"/>
  <c r="C38" i="9" a="1"/>
  <c r="C38" i="9" s="1"/>
  <c r="D38" i="9" s="1" a="1"/>
  <c r="D38" i="9" s="1"/>
  <c r="C37" i="9" a="1"/>
  <c r="C37" i="9" s="1"/>
  <c r="D37" i="9" s="1" a="1"/>
  <c r="D37" i="9" s="1"/>
  <c r="C36" i="9" a="1"/>
  <c r="C36" i="9" s="1"/>
  <c r="D36" i="9" s="1" a="1"/>
  <c r="D36" i="9" s="1"/>
  <c r="C35" i="9" a="1"/>
  <c r="C35" i="9" s="1"/>
  <c r="D35" i="9" s="1" a="1"/>
  <c r="D35" i="9" s="1"/>
  <c r="C34" i="9" a="1"/>
  <c r="C34" i="9" s="1"/>
  <c r="D34" i="9" s="1" a="1"/>
  <c r="D34" i="9" s="1"/>
  <c r="C33" i="9" a="1"/>
  <c r="C33" i="9" s="1"/>
  <c r="D33" i="9" s="1" a="1"/>
  <c r="D33" i="9" s="1"/>
  <c r="C32" i="9" a="1"/>
  <c r="C32" i="9" s="1"/>
  <c r="D32" i="9" s="1" a="1"/>
  <c r="D32" i="9" s="1"/>
  <c r="C31" i="9" a="1"/>
  <c r="C31" i="9" s="1"/>
  <c r="D31" i="9" s="1" a="1"/>
  <c r="D31" i="9" s="1"/>
  <c r="C30" i="9" a="1"/>
  <c r="C30" i="9" s="1"/>
  <c r="D30" i="9" s="1" a="1"/>
  <c r="D30" i="9" s="1"/>
  <c r="C29" i="9" a="1"/>
  <c r="C29" i="9" s="1"/>
  <c r="D29" i="9" s="1" a="1"/>
  <c r="D29" i="9" s="1"/>
  <c r="C28" i="9" a="1"/>
  <c r="C28" i="9" s="1"/>
  <c r="D28" i="9" s="1" a="1"/>
  <c r="D28" i="9" s="1"/>
  <c r="D8" i="9"/>
  <c r="D9" i="9"/>
  <c r="D10" i="9"/>
  <c r="D11" i="9"/>
  <c r="D12" i="9"/>
  <c r="D13" i="9"/>
  <c r="D14" i="9"/>
  <c r="D15" i="9"/>
  <c r="D16" i="9"/>
  <c r="D17" i="9"/>
  <c r="D18" i="9"/>
  <c r="D19" i="9"/>
  <c r="C9" i="9"/>
  <c r="C10" i="9"/>
  <c r="C11" i="9"/>
  <c r="C12" i="9"/>
  <c r="C13" i="9"/>
  <c r="C14" i="9"/>
  <c r="C15" i="9"/>
  <c r="C16" i="9"/>
  <c r="C17" i="9"/>
  <c r="C18" i="9"/>
  <c r="C19" i="9"/>
  <c r="C8" i="9"/>
  <c r="C81" i="4" a="1"/>
  <c r="C81" i="4" s="1"/>
  <c r="D81" i="4" s="1" a="1"/>
  <c r="D81" i="4" s="1"/>
  <c r="C80" i="4" a="1"/>
  <c r="C80" i="4" s="1"/>
  <c r="D80" i="4" s="1" a="1"/>
  <c r="D80" i="4" s="1"/>
  <c r="C79" i="4" a="1"/>
  <c r="C79" i="4" s="1"/>
  <c r="D79" i="4" s="1" a="1"/>
  <c r="D79" i="4" s="1"/>
  <c r="C78" i="4" a="1"/>
  <c r="C78" i="4" s="1"/>
  <c r="C77" i="4" a="1"/>
  <c r="C77" i="4" s="1"/>
  <c r="D77" i="4" s="1" a="1"/>
  <c r="D77" i="4" s="1"/>
  <c r="C76" i="4" a="1"/>
  <c r="C76" i="4" s="1"/>
  <c r="D76" i="4" s="1" a="1"/>
  <c r="D76" i="4" s="1"/>
  <c r="C75" i="4" a="1"/>
  <c r="C75" i="4" s="1"/>
  <c r="D75" i="4" s="1" a="1"/>
  <c r="D75" i="4" s="1"/>
  <c r="C74" i="4" a="1"/>
  <c r="C74" i="4" s="1"/>
  <c r="D74" i="4" s="1" a="1"/>
  <c r="D74" i="4" s="1"/>
  <c r="C73" i="4" a="1"/>
  <c r="C73" i="4" s="1"/>
  <c r="D73" i="4" s="1" a="1"/>
  <c r="D73" i="4" s="1"/>
  <c r="C72" i="4" a="1"/>
  <c r="C72" i="4" s="1"/>
  <c r="D72" i="4" s="1" a="1"/>
  <c r="D72" i="4" s="1"/>
  <c r="C71" i="4" a="1"/>
  <c r="C71" i="4" s="1"/>
  <c r="D71" i="4" s="1" a="1"/>
  <c r="D71" i="4" s="1"/>
  <c r="C70" i="4" a="1"/>
  <c r="C70" i="4" s="1"/>
  <c r="D70" i="4" s="1" a="1"/>
  <c r="D70" i="4" s="1"/>
  <c r="H53" i="4"/>
  <c r="H54" i="4"/>
  <c r="C53" i="4"/>
  <c r="D34" i="4"/>
  <c r="C34" i="4"/>
  <c r="C10" i="4"/>
  <c r="H101" i="10"/>
  <c r="G101" i="10"/>
  <c r="F101" i="10"/>
  <c r="E101" i="10"/>
  <c r="D101" i="10"/>
  <c r="C101" i="10"/>
  <c r="H100" i="10"/>
  <c r="G100" i="10"/>
  <c r="F100" i="10"/>
  <c r="E100" i="10"/>
  <c r="D100" i="10"/>
  <c r="C100" i="10"/>
  <c r="H99" i="10"/>
  <c r="G99" i="10"/>
  <c r="E99" i="10"/>
  <c r="D99" i="10"/>
  <c r="C99" i="10"/>
  <c r="H98" i="10"/>
  <c r="G98" i="10"/>
  <c r="F98" i="10"/>
  <c r="E98" i="10"/>
  <c r="D98" i="10"/>
  <c r="C98" i="10"/>
  <c r="H97" i="10"/>
  <c r="G97" i="10"/>
  <c r="F97" i="10"/>
  <c r="E97" i="10"/>
  <c r="D97" i="10"/>
  <c r="C97" i="10"/>
  <c r="H96" i="10"/>
  <c r="G96" i="10"/>
  <c r="F96" i="10"/>
  <c r="E96" i="10"/>
  <c r="D96" i="10"/>
  <c r="C96" i="10"/>
  <c r="H95" i="10"/>
  <c r="G95" i="10"/>
  <c r="F95" i="10"/>
  <c r="E95" i="10"/>
  <c r="D95" i="10"/>
  <c r="C95" i="10"/>
  <c r="H94" i="10"/>
  <c r="G94" i="10"/>
  <c r="F94" i="10"/>
  <c r="E94" i="10"/>
  <c r="D94" i="10"/>
  <c r="H93" i="10"/>
  <c r="G93" i="10"/>
  <c r="F93" i="10"/>
  <c r="E93" i="10"/>
  <c r="D93" i="10"/>
  <c r="C93" i="10"/>
  <c r="H92" i="10"/>
  <c r="G92" i="10"/>
  <c r="F92" i="10"/>
  <c r="E92" i="10"/>
  <c r="D92" i="10"/>
  <c r="C92" i="10"/>
  <c r="H91" i="10"/>
  <c r="G91" i="10"/>
  <c r="F91" i="10"/>
  <c r="E91" i="10"/>
  <c r="D91" i="10"/>
  <c r="C91" i="10"/>
  <c r="H90" i="10"/>
  <c r="G90" i="10"/>
  <c r="F90" i="10"/>
  <c r="E90" i="10"/>
  <c r="D90" i="10"/>
  <c r="C90" i="10"/>
  <c r="H40" i="10"/>
  <c r="G40" i="10"/>
  <c r="F40" i="10"/>
  <c r="E40" i="10"/>
  <c r="D40" i="10"/>
  <c r="C40" i="10"/>
  <c r="H39" i="10"/>
  <c r="G39" i="10"/>
  <c r="F39" i="10"/>
  <c r="E39" i="10"/>
  <c r="D39" i="10"/>
  <c r="C39" i="10"/>
  <c r="H38" i="10"/>
  <c r="G38" i="10"/>
  <c r="F38" i="10"/>
  <c r="E38" i="10"/>
  <c r="C38" i="10"/>
  <c r="H37" i="10"/>
  <c r="G37" i="10"/>
  <c r="F37" i="10"/>
  <c r="E37" i="10"/>
  <c r="D37" i="10"/>
  <c r="C37" i="10"/>
  <c r="H36" i="10"/>
  <c r="G36" i="10"/>
  <c r="F36" i="10"/>
  <c r="E36" i="10"/>
  <c r="D36" i="10"/>
  <c r="C36" i="10"/>
  <c r="H35" i="10"/>
  <c r="G35" i="10"/>
  <c r="F35" i="10"/>
  <c r="E35" i="10"/>
  <c r="D35" i="10"/>
  <c r="C35" i="10"/>
  <c r="H34" i="10"/>
  <c r="G34" i="10"/>
  <c r="F34" i="10"/>
  <c r="E34" i="10"/>
  <c r="D34" i="10"/>
  <c r="C34" i="10"/>
  <c r="H33" i="10"/>
  <c r="G33" i="10"/>
  <c r="F33" i="10"/>
  <c r="E33" i="10"/>
  <c r="D33" i="10"/>
  <c r="C33" i="10"/>
  <c r="H32" i="10"/>
  <c r="G32" i="10"/>
  <c r="F32" i="10"/>
  <c r="E32" i="10"/>
  <c r="D32" i="10"/>
  <c r="C32" i="10"/>
  <c r="H31" i="10"/>
  <c r="G31" i="10"/>
  <c r="F31" i="10"/>
  <c r="E31" i="10"/>
  <c r="D31" i="10"/>
  <c r="C31" i="10"/>
  <c r="H30" i="10"/>
  <c r="G30" i="10"/>
  <c r="F30" i="10"/>
  <c r="E30" i="10"/>
  <c r="D30" i="10"/>
  <c r="C30" i="10"/>
  <c r="H29" i="10"/>
  <c r="G29" i="10"/>
  <c r="F29" i="10"/>
  <c r="E29" i="10"/>
  <c r="D29" i="10"/>
  <c r="C29" i="10"/>
  <c r="D19" i="10"/>
  <c r="C19" i="10"/>
  <c r="D18" i="10"/>
  <c r="C18" i="10"/>
  <c r="D17" i="10"/>
  <c r="C17" i="10"/>
  <c r="D16" i="10"/>
  <c r="C16" i="10"/>
  <c r="C15" i="10"/>
  <c r="D14" i="10"/>
  <c r="C14" i="10"/>
  <c r="D13" i="10"/>
  <c r="C13" i="10"/>
  <c r="D12" i="10"/>
  <c r="C12" i="10"/>
  <c r="D11" i="10"/>
  <c r="C11" i="10"/>
  <c r="D10" i="10"/>
  <c r="C10" i="10"/>
  <c r="D9" i="10"/>
  <c r="C9" i="10"/>
  <c r="D8" i="10"/>
  <c r="F141" i="9"/>
  <c r="E141" i="9"/>
  <c r="D141" i="9"/>
  <c r="C141" i="9"/>
  <c r="F140" i="9"/>
  <c r="E140" i="9"/>
  <c r="D140" i="9"/>
  <c r="C140" i="9"/>
  <c r="F139" i="9"/>
  <c r="E139" i="9"/>
  <c r="D139" i="9"/>
  <c r="C139" i="9"/>
  <c r="E138" i="9"/>
  <c r="D138" i="9"/>
  <c r="C138" i="9"/>
  <c r="F137" i="9"/>
  <c r="E137" i="9"/>
  <c r="D137" i="9"/>
  <c r="C137" i="9"/>
  <c r="F136" i="9"/>
  <c r="E136" i="9"/>
  <c r="D136" i="9"/>
  <c r="F135" i="9"/>
  <c r="E135" i="9"/>
  <c r="D135" i="9"/>
  <c r="C135" i="9"/>
  <c r="F134" i="9"/>
  <c r="E134" i="9"/>
  <c r="D134" i="9"/>
  <c r="C134" i="9"/>
  <c r="F133" i="9"/>
  <c r="E133" i="9"/>
  <c r="D133" i="9"/>
  <c r="C133" i="9"/>
  <c r="F132" i="9"/>
  <c r="E132" i="9"/>
  <c r="D132" i="9"/>
  <c r="C132" i="9"/>
  <c r="F131" i="9"/>
  <c r="E131" i="9"/>
  <c r="D131" i="9"/>
  <c r="C131" i="9"/>
  <c r="F130" i="9"/>
  <c r="E130" i="9"/>
  <c r="D130" i="9"/>
  <c r="C130" i="9"/>
  <c r="J120" i="9"/>
  <c r="I120" i="9"/>
  <c r="H120" i="9"/>
  <c r="G120" i="9"/>
  <c r="F120" i="9"/>
  <c r="E120" i="9"/>
  <c r="D120" i="9"/>
  <c r="C120" i="9"/>
  <c r="J119" i="9"/>
  <c r="I119" i="9"/>
  <c r="H119" i="9"/>
  <c r="G119" i="9"/>
  <c r="F119" i="9"/>
  <c r="E119" i="9"/>
  <c r="D119" i="9"/>
  <c r="C119" i="9"/>
  <c r="J118" i="9"/>
  <c r="H118" i="9"/>
  <c r="G118" i="9"/>
  <c r="F118" i="9"/>
  <c r="E118" i="9"/>
  <c r="D118" i="9"/>
  <c r="C118" i="9"/>
  <c r="J117" i="9"/>
  <c r="I117" i="9"/>
  <c r="H117" i="9"/>
  <c r="G117" i="9"/>
  <c r="F117" i="9"/>
  <c r="E117" i="9"/>
  <c r="D117" i="9"/>
  <c r="C117" i="9"/>
  <c r="J116" i="9"/>
  <c r="I116" i="9"/>
  <c r="H116" i="9"/>
  <c r="G116" i="9"/>
  <c r="F116" i="9"/>
  <c r="E116" i="9"/>
  <c r="D116" i="9"/>
  <c r="C116" i="9"/>
  <c r="J115" i="9"/>
  <c r="I115" i="9"/>
  <c r="H115" i="9"/>
  <c r="G115" i="9"/>
  <c r="F115" i="9"/>
  <c r="E115" i="9"/>
  <c r="D115" i="9"/>
  <c r="C115" i="9"/>
  <c r="J114" i="9"/>
  <c r="I114" i="9"/>
  <c r="H114" i="9"/>
  <c r="G114" i="9"/>
  <c r="F114" i="9"/>
  <c r="E114" i="9"/>
  <c r="D114" i="9"/>
  <c r="C114" i="9"/>
  <c r="J113" i="9"/>
  <c r="I113" i="9"/>
  <c r="H113" i="9"/>
  <c r="G113" i="9"/>
  <c r="F113" i="9"/>
  <c r="E113" i="9"/>
  <c r="D113" i="9"/>
  <c r="C113" i="9"/>
  <c r="J112" i="9"/>
  <c r="I112" i="9"/>
  <c r="H112" i="9"/>
  <c r="G112" i="9"/>
  <c r="F112" i="9"/>
  <c r="E112" i="9"/>
  <c r="D112" i="9"/>
  <c r="C112" i="9"/>
  <c r="J111" i="9"/>
  <c r="I111" i="9"/>
  <c r="H111" i="9"/>
  <c r="G111" i="9"/>
  <c r="F111" i="9"/>
  <c r="D111" i="9"/>
  <c r="C111" i="9"/>
  <c r="J110" i="9"/>
  <c r="I110" i="9"/>
  <c r="H110" i="9"/>
  <c r="G110" i="9"/>
  <c r="F110" i="9"/>
  <c r="E110" i="9"/>
  <c r="D110" i="9"/>
  <c r="C110" i="9"/>
  <c r="J109" i="9"/>
  <c r="I109" i="9"/>
  <c r="H109" i="9"/>
  <c r="G109" i="9"/>
  <c r="F109" i="9"/>
  <c r="E109" i="9"/>
  <c r="D109" i="9"/>
  <c r="C109" i="9"/>
  <c r="D99" i="9"/>
  <c r="C99" i="9"/>
  <c r="D98" i="9"/>
  <c r="C98" i="9"/>
  <c r="D97" i="9"/>
  <c r="C97" i="9"/>
  <c r="C96" i="9"/>
  <c r="D95" i="9"/>
  <c r="C95" i="9"/>
  <c r="D94" i="9"/>
  <c r="C94" i="9"/>
  <c r="D93" i="9"/>
  <c r="C93" i="9"/>
  <c r="D92" i="9"/>
  <c r="C92" i="9"/>
  <c r="D91" i="9"/>
  <c r="C91" i="9"/>
  <c r="D90" i="9"/>
  <c r="C90" i="9"/>
  <c r="D89" i="9"/>
  <c r="C89" i="9"/>
  <c r="D88" i="9"/>
  <c r="F59" i="9"/>
  <c r="E59" i="9"/>
  <c r="D59" i="9"/>
  <c r="C59" i="9"/>
  <c r="F58" i="9"/>
  <c r="E58" i="9"/>
  <c r="D58" i="9"/>
  <c r="C58" i="9"/>
  <c r="F57" i="9"/>
  <c r="E57" i="9"/>
  <c r="D57" i="9"/>
  <c r="C57" i="9"/>
  <c r="F56" i="9"/>
  <c r="E56" i="9"/>
  <c r="D56" i="9"/>
  <c r="C56" i="9"/>
  <c r="F55" i="9"/>
  <c r="D55" i="9"/>
  <c r="C55" i="9"/>
  <c r="F54" i="9"/>
  <c r="E54" i="9"/>
  <c r="D54" i="9"/>
  <c r="C54" i="9"/>
  <c r="F53" i="9"/>
  <c r="E53" i="9"/>
  <c r="D53" i="9"/>
  <c r="C53" i="9"/>
  <c r="F52" i="9"/>
  <c r="E52" i="9"/>
  <c r="D52" i="9"/>
  <c r="C52" i="9"/>
  <c r="F51" i="9"/>
  <c r="E51" i="9"/>
  <c r="D51" i="9"/>
  <c r="C51" i="9"/>
  <c r="F50" i="9"/>
  <c r="E50" i="9"/>
  <c r="D50" i="9"/>
  <c r="C50" i="9"/>
  <c r="F49" i="9"/>
  <c r="E49" i="9"/>
  <c r="D49" i="9"/>
  <c r="C49" i="9"/>
  <c r="F48" i="9"/>
  <c r="E48" i="9"/>
  <c r="D48" i="9"/>
  <c r="C81" i="5" a="1"/>
  <c r="C81" i="5" s="1"/>
  <c r="D81" i="5" s="1" a="1"/>
  <c r="D81" i="5" s="1"/>
  <c r="C80" i="5" a="1"/>
  <c r="C80" i="5" s="1"/>
  <c r="D80" i="5" s="1" a="1"/>
  <c r="D80" i="5" s="1"/>
  <c r="E80" i="5" s="1" a="1"/>
  <c r="E80" i="5" s="1"/>
  <c r="C79" i="5" a="1"/>
  <c r="C79" i="5" s="1"/>
  <c r="D79" i="5" s="1" a="1"/>
  <c r="D79" i="5" s="1"/>
  <c r="C78" i="5" a="1"/>
  <c r="C78" i="5" s="1"/>
  <c r="D78" i="5" s="1" a="1"/>
  <c r="D78" i="5" s="1"/>
  <c r="C77" i="5" a="1"/>
  <c r="C77" i="5" s="1"/>
  <c r="D77" i="5" s="1" a="1"/>
  <c r="D77" i="5" s="1"/>
  <c r="C76" i="5" a="1"/>
  <c r="C76" i="5" s="1"/>
  <c r="D76" i="5" s="1" a="1"/>
  <c r="D76" i="5" s="1"/>
  <c r="C75" i="5" a="1"/>
  <c r="C75" i="5" s="1"/>
  <c r="D75" i="5" s="1" a="1"/>
  <c r="D75" i="5" s="1"/>
  <c r="C74" i="5" a="1"/>
  <c r="C74" i="5" s="1"/>
  <c r="D74" i="5" s="1" a="1"/>
  <c r="D74" i="5" s="1"/>
  <c r="E74" i="5" s="1" a="1"/>
  <c r="E74" i="5" s="1"/>
  <c r="C73" i="5" a="1"/>
  <c r="C73" i="5" s="1"/>
  <c r="D73" i="5" s="1" a="1"/>
  <c r="D73" i="5" s="1"/>
  <c r="C72" i="5" a="1"/>
  <c r="C72" i="5" s="1"/>
  <c r="D72" i="5" s="1" a="1"/>
  <c r="D72" i="5" s="1"/>
  <c r="C71" i="5" a="1"/>
  <c r="C71" i="5" s="1"/>
  <c r="D71" i="5" s="1" a="1"/>
  <c r="D71" i="5" s="1"/>
  <c r="D50" i="5"/>
  <c r="E50" i="5"/>
  <c r="F50" i="5"/>
  <c r="G50" i="5"/>
  <c r="D51" i="5"/>
  <c r="E51" i="5"/>
  <c r="F51" i="5"/>
  <c r="G51" i="5"/>
  <c r="D52" i="5"/>
  <c r="E52" i="5"/>
  <c r="F52" i="5"/>
  <c r="G52" i="5"/>
  <c r="D53" i="5"/>
  <c r="E53" i="5"/>
  <c r="F53" i="5"/>
  <c r="G53" i="5"/>
  <c r="D54" i="5"/>
  <c r="E54" i="5"/>
  <c r="F54" i="5"/>
  <c r="G54" i="5"/>
  <c r="D55" i="5"/>
  <c r="E55" i="5"/>
  <c r="F55" i="5"/>
  <c r="G55" i="5"/>
  <c r="D56" i="5"/>
  <c r="E56" i="5"/>
  <c r="F56" i="5"/>
  <c r="G56" i="5"/>
  <c r="D57" i="5"/>
  <c r="E57" i="5"/>
  <c r="F57" i="5"/>
  <c r="G57" i="5"/>
  <c r="D58" i="5"/>
  <c r="E58" i="5"/>
  <c r="F58" i="5"/>
  <c r="G58" i="5"/>
  <c r="D59" i="5"/>
  <c r="E59" i="5"/>
  <c r="F59" i="5"/>
  <c r="G59" i="5"/>
  <c r="D60" i="5"/>
  <c r="E60" i="5"/>
  <c r="F60" i="5"/>
  <c r="D61" i="5"/>
  <c r="E61" i="5"/>
  <c r="F61" i="5"/>
  <c r="G61" i="5"/>
  <c r="C51" i="5"/>
  <c r="C52" i="5"/>
  <c r="C53" i="5"/>
  <c r="C55" i="5"/>
  <c r="C57" i="5"/>
  <c r="C58" i="5"/>
  <c r="C59" i="5"/>
  <c r="C60" i="5"/>
  <c r="C61" i="5"/>
  <c r="C50" i="5"/>
  <c r="D29" i="5"/>
  <c r="E29" i="5"/>
  <c r="F29" i="5"/>
  <c r="G29" i="5"/>
  <c r="D30" i="5"/>
  <c r="E30" i="5"/>
  <c r="F30" i="5"/>
  <c r="G30" i="5"/>
  <c r="D31" i="5"/>
  <c r="E31" i="5"/>
  <c r="F31" i="5"/>
  <c r="G31" i="5"/>
  <c r="D32" i="5"/>
  <c r="E32" i="5"/>
  <c r="F32" i="5"/>
  <c r="G32" i="5"/>
  <c r="D33" i="5"/>
  <c r="E33" i="5"/>
  <c r="F33" i="5"/>
  <c r="G33" i="5"/>
  <c r="D34" i="5"/>
  <c r="E34" i="5"/>
  <c r="F34" i="5"/>
  <c r="G34" i="5"/>
  <c r="D35" i="5"/>
  <c r="E35" i="5"/>
  <c r="F35" i="5"/>
  <c r="G35" i="5"/>
  <c r="D36" i="5"/>
  <c r="E36" i="5"/>
  <c r="G36" i="5"/>
  <c r="D37" i="5"/>
  <c r="E37" i="5"/>
  <c r="F37" i="5"/>
  <c r="G37" i="5"/>
  <c r="D38" i="5"/>
  <c r="E38" i="5"/>
  <c r="F38" i="5"/>
  <c r="G38" i="5"/>
  <c r="D39" i="5"/>
  <c r="E39" i="5"/>
  <c r="F39" i="5"/>
  <c r="G39" i="5"/>
  <c r="D40" i="5"/>
  <c r="E40" i="5"/>
  <c r="F40" i="5"/>
  <c r="G40" i="5"/>
  <c r="C30" i="5"/>
  <c r="C31" i="5"/>
  <c r="C32" i="5"/>
  <c r="C33" i="5"/>
  <c r="C34" i="5"/>
  <c r="C35" i="5"/>
  <c r="C36" i="5"/>
  <c r="C37" i="5"/>
  <c r="C38" i="5"/>
  <c r="C39" i="5"/>
  <c r="C40" i="5"/>
  <c r="D8" i="5"/>
  <c r="D9" i="5"/>
  <c r="D10" i="5"/>
  <c r="D11" i="5"/>
  <c r="D13" i="5"/>
  <c r="D14" i="5"/>
  <c r="D15" i="5"/>
  <c r="D16" i="5"/>
  <c r="D17" i="5"/>
  <c r="D18" i="5"/>
  <c r="D19" i="5"/>
  <c r="C9" i="5"/>
  <c r="C10" i="5"/>
  <c r="C11" i="5"/>
  <c r="C12" i="5"/>
  <c r="C13" i="5"/>
  <c r="C14" i="5"/>
  <c r="C15" i="5"/>
  <c r="C16" i="5"/>
  <c r="C17" i="5"/>
  <c r="C18" i="5"/>
  <c r="C19" i="5"/>
  <c r="C8" i="5"/>
  <c r="C50" i="4"/>
  <c r="C51" i="4"/>
  <c r="C52" i="4"/>
  <c r="C54" i="4"/>
  <c r="C55" i="4"/>
  <c r="C56" i="4"/>
  <c r="C57" i="4"/>
  <c r="C58" i="4"/>
  <c r="C59" i="4"/>
  <c r="C60" i="4"/>
  <c r="C61" i="4"/>
  <c r="E50" i="4"/>
  <c r="F50" i="4"/>
  <c r="G50" i="4"/>
  <c r="H50" i="4"/>
  <c r="E51" i="4"/>
  <c r="F51" i="4"/>
  <c r="G51" i="4"/>
  <c r="H51" i="4"/>
  <c r="E52" i="4"/>
  <c r="F52" i="4"/>
  <c r="G52" i="4"/>
  <c r="H52" i="4"/>
  <c r="E53" i="4"/>
  <c r="F53" i="4"/>
  <c r="G53" i="4"/>
  <c r="E54" i="4"/>
  <c r="F54" i="4"/>
  <c r="G54" i="4"/>
  <c r="E55" i="4"/>
  <c r="F55" i="4"/>
  <c r="G55" i="4"/>
  <c r="H55" i="4"/>
  <c r="E56" i="4"/>
  <c r="F56" i="4"/>
  <c r="G56" i="4"/>
  <c r="H56" i="4"/>
  <c r="F57" i="4"/>
  <c r="G57" i="4"/>
  <c r="H57" i="4"/>
  <c r="E58" i="4"/>
  <c r="F58" i="4"/>
  <c r="G58" i="4"/>
  <c r="H58" i="4"/>
  <c r="E59" i="4"/>
  <c r="F59" i="4"/>
  <c r="G59" i="4"/>
  <c r="H59" i="4"/>
  <c r="E60" i="4"/>
  <c r="F60" i="4"/>
  <c r="G60" i="4"/>
  <c r="H60" i="4"/>
  <c r="E61" i="4"/>
  <c r="F61" i="4"/>
  <c r="G61" i="4"/>
  <c r="H61" i="4"/>
  <c r="D50" i="4"/>
  <c r="D51" i="4"/>
  <c r="D52" i="4"/>
  <c r="D53" i="4"/>
  <c r="D54" i="4"/>
  <c r="D55" i="4"/>
  <c r="D57" i="4"/>
  <c r="D58" i="4"/>
  <c r="D59" i="4"/>
  <c r="D60" i="4"/>
  <c r="D61" i="4"/>
  <c r="D56" i="4"/>
  <c r="D29" i="4"/>
  <c r="E29" i="4"/>
  <c r="F29" i="4"/>
  <c r="G29" i="4"/>
  <c r="D30" i="4"/>
  <c r="E30" i="4"/>
  <c r="F30" i="4"/>
  <c r="G30" i="4"/>
  <c r="D31" i="4"/>
  <c r="E31" i="4"/>
  <c r="F31" i="4"/>
  <c r="G31" i="4"/>
  <c r="D32" i="4"/>
  <c r="E32" i="4"/>
  <c r="F32" i="4"/>
  <c r="G32" i="4"/>
  <c r="D33" i="4"/>
  <c r="E33" i="4"/>
  <c r="F33" i="4"/>
  <c r="G33" i="4"/>
  <c r="E34" i="4"/>
  <c r="F34" i="4"/>
  <c r="G34" i="4"/>
  <c r="D35" i="4"/>
  <c r="E35" i="4"/>
  <c r="G35" i="4"/>
  <c r="D36" i="4"/>
  <c r="E36" i="4"/>
  <c r="F36" i="4"/>
  <c r="G36" i="4"/>
  <c r="D37" i="4"/>
  <c r="E37" i="4"/>
  <c r="F37" i="4"/>
  <c r="G37" i="4"/>
  <c r="D38" i="4"/>
  <c r="E38" i="4"/>
  <c r="F38" i="4"/>
  <c r="G38" i="4"/>
  <c r="D39" i="4"/>
  <c r="E39" i="4"/>
  <c r="F39" i="4"/>
  <c r="G39" i="4"/>
  <c r="D40" i="4"/>
  <c r="E40" i="4"/>
  <c r="F40" i="4"/>
  <c r="G40" i="4"/>
  <c r="C30" i="4"/>
  <c r="C31" i="4"/>
  <c r="C32" i="4"/>
  <c r="C33" i="4"/>
  <c r="C35" i="4"/>
  <c r="C36" i="4"/>
  <c r="C37" i="4"/>
  <c r="C38" i="4"/>
  <c r="C39" i="4"/>
  <c r="C40" i="4"/>
  <c r="C29" i="4"/>
  <c r="D19" i="4"/>
  <c r="C19" i="4"/>
  <c r="D18" i="4"/>
  <c r="C18" i="4"/>
  <c r="D17" i="4"/>
  <c r="C17" i="4"/>
  <c r="D16" i="4"/>
  <c r="C16" i="4"/>
  <c r="D15" i="4"/>
  <c r="C15" i="4"/>
  <c r="D14" i="4"/>
  <c r="C14" i="4"/>
  <c r="D13" i="4"/>
  <c r="C13" i="4"/>
  <c r="D12" i="4"/>
  <c r="C12" i="4"/>
  <c r="D11" i="4"/>
  <c r="C11" i="4"/>
  <c r="D10" i="4"/>
  <c r="D9" i="4"/>
  <c r="C9" i="4"/>
  <c r="D8" i="4"/>
  <c r="C8" i="4"/>
  <c r="D115" i="10" l="1" a="1"/>
  <c r="D115" i="10" s="1"/>
  <c r="D116" i="10" a="1"/>
  <c r="D116" i="10" s="1"/>
  <c r="D117" i="10" a="1"/>
  <c r="D117" i="10" s="1"/>
  <c r="D111" i="10" a="1"/>
  <c r="D111" i="10" s="1"/>
  <c r="D119" i="10" a="1"/>
  <c r="D119" i="10" s="1"/>
  <c r="D114" i="10" a="1"/>
  <c r="D114" i="10" s="1"/>
  <c r="D110" i="10" a="1"/>
  <c r="D110" i="10" s="1"/>
  <c r="D112" i="10" a="1"/>
  <c r="D112" i="10" s="1"/>
  <c r="E112" i="10" a="1"/>
  <c r="E112" i="10" s="1"/>
  <c r="D120" i="10" a="1"/>
  <c r="D120" i="10" s="1"/>
  <c r="E120" i="10" a="1"/>
  <c r="E120" i="10" s="1"/>
  <c r="D118" i="10" a="1"/>
  <c r="D118" i="10" s="1"/>
  <c r="D113" i="10" a="1"/>
  <c r="D113" i="10" s="1"/>
  <c r="D121" i="10" a="1"/>
  <c r="D121" i="10" s="1"/>
  <c r="E121" i="10" a="1"/>
  <c r="E121" i="10" s="1"/>
  <c r="D54" i="10" a="1"/>
  <c r="D54" i="10" s="1"/>
  <c r="E53" i="10" a="1"/>
  <c r="E53" i="10" s="1"/>
  <c r="D53" i="10" a="1"/>
  <c r="D53" i="10" s="1"/>
  <c r="F53" i="10" s="1" a="1"/>
  <c r="F53" i="10" s="1"/>
  <c r="D55" i="10" a="1"/>
  <c r="D55" i="10" s="1"/>
  <c r="E55" i="10" a="1"/>
  <c r="E55" i="10" s="1"/>
  <c r="F55" i="10" s="1" a="1"/>
  <c r="F55" i="10" s="1"/>
  <c r="E49" i="10" a="1"/>
  <c r="E49" i="10" s="1"/>
  <c r="D49" i="10" a="1"/>
  <c r="D49" i="10" s="1"/>
  <c r="E57" i="10" a="1"/>
  <c r="E57" i="10" s="1"/>
  <c r="D57" i="10" a="1"/>
  <c r="D57" i="10" s="1"/>
  <c r="D56" i="10" a="1"/>
  <c r="D56" i="10" s="1"/>
  <c r="D50" i="10" a="1"/>
  <c r="D50" i="10" s="1"/>
  <c r="D58" i="10" a="1"/>
  <c r="D58" i="10" s="1"/>
  <c r="F58" i="10" a="1"/>
  <c r="F58" i="10" s="1"/>
  <c r="G58" i="10" s="1" a="1"/>
  <c r="G58" i="10" s="1"/>
  <c r="E58" i="10" a="1"/>
  <c r="E58" i="10" s="1"/>
  <c r="D51" i="10" a="1"/>
  <c r="D51" i="10" s="1"/>
  <c r="D59" i="10" a="1"/>
  <c r="D59" i="10" s="1"/>
  <c r="E59" i="10" a="1"/>
  <c r="E59" i="10" s="1"/>
  <c r="D52" i="10" a="1"/>
  <c r="D52" i="10" s="1"/>
  <c r="E52" i="10" s="1" a="1"/>
  <c r="E52" i="10" s="1"/>
  <c r="D60" i="10" a="1"/>
  <c r="D60" i="10" s="1"/>
  <c r="E18" i="6" a="1"/>
  <c r="E18" i="6" s="1"/>
  <c r="F18" i="6" s="1" a="1"/>
  <c r="F18" i="6" s="1"/>
  <c r="G18" i="6" s="1" a="1"/>
  <c r="G18" i="6" s="1"/>
  <c r="H18" i="6" s="1" a="1"/>
  <c r="H18" i="6" s="1"/>
  <c r="E14" i="6" a="1"/>
  <c r="E14" i="6" s="1"/>
  <c r="F14" i="6" s="1" a="1"/>
  <c r="F14" i="6" s="1"/>
  <c r="G14" i="6" s="1" a="1"/>
  <c r="G14" i="6" s="1"/>
  <c r="E16" i="6" a="1"/>
  <c r="E16" i="6" s="1"/>
  <c r="F16" i="6" s="1" a="1"/>
  <c r="F16" i="6" s="1"/>
  <c r="G16" i="6" s="1" a="1"/>
  <c r="G16" i="6" s="1"/>
  <c r="E10" i="6" a="1"/>
  <c r="E10" i="6" s="1"/>
  <c r="F10" i="6" s="1" a="1"/>
  <c r="F10" i="6" s="1"/>
  <c r="G10" i="6" s="1" a="1"/>
  <c r="G10" i="6" s="1"/>
  <c r="E11" i="6" a="1"/>
  <c r="E11" i="6" s="1"/>
  <c r="E15" i="6" a="1"/>
  <c r="E15" i="6" s="1"/>
  <c r="F15" i="6" s="1" a="1"/>
  <c r="F15" i="6" s="1"/>
  <c r="E9" i="6" a="1"/>
  <c r="E9" i="6" s="1"/>
  <c r="E17" i="6" a="1"/>
  <c r="E17" i="6" s="1"/>
  <c r="F17" i="6" s="1" a="1"/>
  <c r="F17" i="6" s="1"/>
  <c r="E13" i="6" a="1"/>
  <c r="E13" i="6" s="1"/>
  <c r="F13" i="6" s="1" a="1"/>
  <c r="F13" i="6" s="1"/>
  <c r="E7" i="6" a="1"/>
  <c r="E7" i="6" s="1"/>
  <c r="E12" i="6" a="1"/>
  <c r="E12" i="6" s="1"/>
  <c r="F12" i="6" s="1" a="1"/>
  <c r="F12" i="6" s="1"/>
  <c r="G12" i="6" s="1" a="1"/>
  <c r="G12" i="6" s="1"/>
  <c r="E8" i="6" a="1"/>
  <c r="E8" i="6" s="1"/>
  <c r="I38" i="10"/>
  <c r="E71" i="10"/>
  <c r="E75" i="10"/>
  <c r="H54" i="5"/>
  <c r="C142" i="9"/>
  <c r="I100" i="10"/>
  <c r="I37" i="10"/>
  <c r="I54" i="4"/>
  <c r="H121" i="9"/>
  <c r="E18" i="5"/>
  <c r="G132" i="9"/>
  <c r="I53" i="4"/>
  <c r="D78" i="4" a="1"/>
  <c r="D78" i="4" s="1"/>
  <c r="E9" i="5"/>
  <c r="E13" i="5"/>
  <c r="E17" i="5"/>
  <c r="H52" i="5"/>
  <c r="H39" i="5"/>
  <c r="H50" i="5"/>
  <c r="H60" i="5"/>
  <c r="E19" i="5"/>
  <c r="H61" i="5"/>
  <c r="H58" i="5"/>
  <c r="H56" i="5"/>
  <c r="H53" i="5"/>
  <c r="E78" i="5" a="1"/>
  <c r="E78" i="5" s="1"/>
  <c r="F78" i="5" s="1" a="1"/>
  <c r="F78" i="5" s="1"/>
  <c r="E15" i="5"/>
  <c r="H55" i="5"/>
  <c r="H59" i="5"/>
  <c r="H57" i="5"/>
  <c r="H51" i="5"/>
  <c r="F62" i="5"/>
  <c r="E76" i="5" a="1"/>
  <c r="E76" i="5" s="1"/>
  <c r="F76" i="5" s="1" a="1"/>
  <c r="F76" i="5" s="1"/>
  <c r="G76" i="5" s="1" a="1"/>
  <c r="G76" i="5" s="1"/>
  <c r="E14" i="5"/>
  <c r="E72" i="5" a="1"/>
  <c r="E72" i="5" s="1"/>
  <c r="F72" i="5" s="1" a="1"/>
  <c r="F72" i="5" s="1"/>
  <c r="D62" i="5"/>
  <c r="H31" i="5"/>
  <c r="E12" i="5"/>
  <c r="E62" i="5"/>
  <c r="E70" i="10"/>
  <c r="E74" i="10"/>
  <c r="E78" i="10"/>
  <c r="E12" i="10"/>
  <c r="E8" i="10"/>
  <c r="E73" i="10"/>
  <c r="E77" i="10"/>
  <c r="E15" i="10"/>
  <c r="E19" i="10"/>
  <c r="E10" i="10"/>
  <c r="E14" i="10"/>
  <c r="E18" i="10"/>
  <c r="E69" i="10"/>
  <c r="I94" i="10"/>
  <c r="I97" i="10"/>
  <c r="I101" i="10"/>
  <c r="D81" i="10"/>
  <c r="I96" i="10"/>
  <c r="C41" i="10"/>
  <c r="I36" i="10"/>
  <c r="I35" i="10"/>
  <c r="E72" i="10"/>
  <c r="E76" i="10"/>
  <c r="E80" i="10"/>
  <c r="E9" i="10"/>
  <c r="D20" i="10"/>
  <c r="H102" i="10"/>
  <c r="B107" i="10" s="1"/>
  <c r="D41" i="10"/>
  <c r="E16" i="10"/>
  <c r="I99" i="10"/>
  <c r="E17" i="10"/>
  <c r="E41" i="10"/>
  <c r="F41" i="10"/>
  <c r="I91" i="10"/>
  <c r="E13" i="10"/>
  <c r="G41" i="10"/>
  <c r="I93" i="10"/>
  <c r="I95" i="10"/>
  <c r="H41" i="10"/>
  <c r="B46" i="10" s="1"/>
  <c r="E97" i="9"/>
  <c r="K119" i="9"/>
  <c r="G56" i="9"/>
  <c r="E19" i="9"/>
  <c r="G48" i="9"/>
  <c r="D121" i="9"/>
  <c r="E71" i="9" a="1"/>
  <c r="E71" i="9" s="1"/>
  <c r="F71" i="9" s="1" a="1"/>
  <c r="F71" i="9" s="1"/>
  <c r="F142" i="9"/>
  <c r="D69" i="9" a="1"/>
  <c r="D69" i="9" s="1"/>
  <c r="E76" i="9" a="1"/>
  <c r="E76" i="9" s="1"/>
  <c r="F76" i="9" s="1" a="1"/>
  <c r="F76" i="9" s="1"/>
  <c r="E74" i="9" a="1"/>
  <c r="E74" i="9" s="1"/>
  <c r="E70" i="9" a="1"/>
  <c r="E70" i="9" s="1"/>
  <c r="F70" i="9" s="1" a="1"/>
  <c r="F70" i="9" s="1"/>
  <c r="E73" i="9" a="1"/>
  <c r="E73" i="9" s="1"/>
  <c r="E72" i="9" a="1"/>
  <c r="E72" i="9" s="1"/>
  <c r="E75" i="9" a="1"/>
  <c r="E75" i="9" s="1"/>
  <c r="E79" i="9" a="1"/>
  <c r="E79" i="9" s="1"/>
  <c r="F79" i="9" s="1" a="1"/>
  <c r="F79" i="9" s="1"/>
  <c r="G79" i="9" s="1" a="1"/>
  <c r="G79" i="9" s="1"/>
  <c r="E78" i="9" a="1"/>
  <c r="E78" i="9" s="1"/>
  <c r="F78" i="9" s="1" a="1"/>
  <c r="F78" i="9" s="1"/>
  <c r="E77" i="9" a="1"/>
  <c r="E77" i="9" s="1"/>
  <c r="E68" i="9" a="1"/>
  <c r="E68" i="9" s="1"/>
  <c r="E94" i="9"/>
  <c r="G133" i="9"/>
  <c r="G135" i="9"/>
  <c r="G137" i="9"/>
  <c r="G139" i="9"/>
  <c r="E95" i="9"/>
  <c r="E88" i="9"/>
  <c r="E98" i="9"/>
  <c r="E90" i="9"/>
  <c r="J121" i="9"/>
  <c r="E96" i="9"/>
  <c r="D100" i="9"/>
  <c r="B126" i="9" s="1"/>
  <c r="G50" i="9"/>
  <c r="G58" i="9"/>
  <c r="E89" i="9"/>
  <c r="E93" i="9"/>
  <c r="G136" i="9"/>
  <c r="E36" i="9" a="1"/>
  <c r="E36" i="9" s="1"/>
  <c r="E34" i="9" a="1"/>
  <c r="E34" i="9" s="1"/>
  <c r="E33" i="9" a="1"/>
  <c r="E33" i="9" s="1"/>
  <c r="E38" i="9" a="1"/>
  <c r="E38" i="9" s="1"/>
  <c r="E32" i="9" a="1"/>
  <c r="E32" i="9" s="1"/>
  <c r="E37" i="9" a="1"/>
  <c r="E37" i="9" s="1"/>
  <c r="E39" i="9" a="1"/>
  <c r="E39" i="9" s="1"/>
  <c r="E35" i="9" a="1"/>
  <c r="E35" i="9" s="1"/>
  <c r="E31" i="9" a="1"/>
  <c r="E31" i="9" s="1"/>
  <c r="E30" i="9" a="1"/>
  <c r="E30" i="9" s="1"/>
  <c r="E29" i="9" a="1"/>
  <c r="E29" i="9" s="1"/>
  <c r="E28" i="9" a="1"/>
  <c r="E28" i="9" s="1"/>
  <c r="F28" i="9" s="1" a="1"/>
  <c r="F28" i="9" s="1"/>
  <c r="G49" i="9"/>
  <c r="G57" i="9"/>
  <c r="E99" i="9"/>
  <c r="G131" i="9"/>
  <c r="G138" i="9"/>
  <c r="G55" i="9"/>
  <c r="G53" i="9"/>
  <c r="K110" i="9"/>
  <c r="K111" i="9"/>
  <c r="K114" i="9"/>
  <c r="K116" i="9"/>
  <c r="K118" i="9"/>
  <c r="K120" i="9"/>
  <c r="D60" i="9"/>
  <c r="E91" i="9"/>
  <c r="G141" i="9"/>
  <c r="I121" i="9"/>
  <c r="E60" i="9"/>
  <c r="E92" i="9"/>
  <c r="F121" i="9"/>
  <c r="E77" i="4" a="1"/>
  <c r="E77" i="4" s="1"/>
  <c r="E76" i="4" a="1"/>
  <c r="E76" i="4" s="1"/>
  <c r="E79" i="4" a="1"/>
  <c r="E79" i="4" s="1"/>
  <c r="E78" i="4" a="1"/>
  <c r="E78" i="4" s="1"/>
  <c r="E75" i="4" a="1"/>
  <c r="E75" i="4" s="1"/>
  <c r="E71" i="4" a="1"/>
  <c r="E71" i="4" s="1"/>
  <c r="F71" i="4" s="1" a="1"/>
  <c r="F71" i="4" s="1"/>
  <c r="E70" i="4" a="1"/>
  <c r="E70" i="4" s="1"/>
  <c r="E74" i="4" a="1"/>
  <c r="E74" i="4" s="1"/>
  <c r="F74" i="4" s="1" a="1"/>
  <c r="F74" i="4" s="1"/>
  <c r="E81" i="4" a="1"/>
  <c r="E81" i="4" s="1"/>
  <c r="F81" i="4" s="1" a="1"/>
  <c r="F81" i="4" s="1"/>
  <c r="E73" i="4" a="1"/>
  <c r="E73" i="4" s="1"/>
  <c r="F73" i="4" s="1" a="1"/>
  <c r="F73" i="4" s="1"/>
  <c r="E80" i="4" a="1"/>
  <c r="E80" i="4" s="1"/>
  <c r="E72" i="4" a="1"/>
  <c r="E72" i="4" s="1"/>
  <c r="E13" i="9"/>
  <c r="E11" i="4"/>
  <c r="H38" i="4"/>
  <c r="E14" i="9"/>
  <c r="E11" i="9"/>
  <c r="E16" i="9"/>
  <c r="I50" i="4"/>
  <c r="I58" i="4"/>
  <c r="E12" i="9"/>
  <c r="C20" i="10"/>
  <c r="I31" i="10"/>
  <c r="I39" i="10"/>
  <c r="E11" i="10"/>
  <c r="I29" i="10"/>
  <c r="C81" i="10"/>
  <c r="F102" i="10"/>
  <c r="I34" i="10"/>
  <c r="I32" i="10"/>
  <c r="I40" i="10"/>
  <c r="I33" i="10"/>
  <c r="D20" i="9"/>
  <c r="I30" i="10"/>
  <c r="E10" i="9"/>
  <c r="E17" i="9"/>
  <c r="E79" i="10"/>
  <c r="I90" i="10"/>
  <c r="E102" i="10"/>
  <c r="E18" i="9"/>
  <c r="G102" i="10"/>
  <c r="E15" i="9"/>
  <c r="I92" i="10"/>
  <c r="I98" i="10"/>
  <c r="E9" i="9"/>
  <c r="D102" i="10"/>
  <c r="C102" i="10"/>
  <c r="C60" i="9"/>
  <c r="I60" i="4"/>
  <c r="E8" i="9"/>
  <c r="G52" i="9"/>
  <c r="F60" i="9"/>
  <c r="B65" i="9" s="1"/>
  <c r="G54" i="9"/>
  <c r="G59" i="9"/>
  <c r="C20" i="9"/>
  <c r="G51" i="9"/>
  <c r="C100" i="9"/>
  <c r="K109" i="9"/>
  <c r="E121" i="9"/>
  <c r="K112" i="9"/>
  <c r="K113" i="9"/>
  <c r="K115" i="9"/>
  <c r="G121" i="9"/>
  <c r="K117" i="9"/>
  <c r="D142" i="9"/>
  <c r="G140" i="9"/>
  <c r="C121" i="9"/>
  <c r="G130" i="9"/>
  <c r="E142" i="9"/>
  <c r="G134" i="9"/>
  <c r="F80" i="5" a="1"/>
  <c r="F80" i="5" s="1"/>
  <c r="G80" i="5" s="1" a="1"/>
  <c r="G80" i="5" s="1"/>
  <c r="E81" i="5" a="1"/>
  <c r="E81" i="5" s="1"/>
  <c r="E77" i="5" a="1"/>
  <c r="E77" i="5" s="1"/>
  <c r="E75" i="5" a="1"/>
  <c r="E75" i="5" s="1"/>
  <c r="E79" i="5" a="1"/>
  <c r="E79" i="5" s="1"/>
  <c r="F79" i="5" s="1" a="1"/>
  <c r="F79" i="5" s="1"/>
  <c r="F74" i="5" a="1"/>
  <c r="F74" i="5" s="1"/>
  <c r="G74" i="5" s="1" a="1"/>
  <c r="G74" i="5" s="1"/>
  <c r="H74" i="5" s="1" a="1"/>
  <c r="H74" i="5" s="1"/>
  <c r="E73" i="5" a="1"/>
  <c r="E73" i="5" s="1"/>
  <c r="F73" i="5" s="1" a="1"/>
  <c r="F73" i="5" s="1"/>
  <c r="E71" i="5" a="1"/>
  <c r="E71" i="5" s="1"/>
  <c r="E70" i="5" a="1"/>
  <c r="E70" i="5" s="1"/>
  <c r="G62" i="5"/>
  <c r="B67" i="5" s="1"/>
  <c r="H35" i="5"/>
  <c r="H30" i="5"/>
  <c r="H38" i="5"/>
  <c r="E10" i="5"/>
  <c r="E11" i="5"/>
  <c r="C62" i="5"/>
  <c r="E16" i="5"/>
  <c r="E41" i="5"/>
  <c r="H34" i="5"/>
  <c r="D20" i="5"/>
  <c r="H33" i="5"/>
  <c r="E8" i="5"/>
  <c r="D41" i="5"/>
  <c r="H29" i="5"/>
  <c r="C41" i="5"/>
  <c r="H37" i="5"/>
  <c r="H40" i="5"/>
  <c r="F41" i="5"/>
  <c r="C20" i="5"/>
  <c r="B25" i="5" s="1"/>
  <c r="G41" i="5"/>
  <c r="H32" i="5"/>
  <c r="H36" i="5"/>
  <c r="I52" i="4"/>
  <c r="I56" i="4"/>
  <c r="I55" i="4"/>
  <c r="I59" i="4"/>
  <c r="I51" i="4"/>
  <c r="I61" i="4"/>
  <c r="I57" i="4"/>
  <c r="F62" i="4"/>
  <c r="E19" i="4"/>
  <c r="E62" i="4"/>
  <c r="F41" i="4"/>
  <c r="H40" i="4"/>
  <c r="D62" i="4"/>
  <c r="G62" i="4"/>
  <c r="H62" i="4"/>
  <c r="C62" i="4"/>
  <c r="H33" i="4"/>
  <c r="H30" i="4"/>
  <c r="H31" i="4"/>
  <c r="E41" i="4"/>
  <c r="G41" i="4"/>
  <c r="H35" i="4"/>
  <c r="H39" i="4"/>
  <c r="H36" i="4"/>
  <c r="H34" i="4"/>
  <c r="H37" i="4"/>
  <c r="H32" i="4"/>
  <c r="C41" i="4"/>
  <c r="D41" i="4"/>
  <c r="H29" i="4"/>
  <c r="E8" i="4"/>
  <c r="E12" i="4"/>
  <c r="E16" i="4"/>
  <c r="D20" i="4"/>
  <c r="E14" i="4"/>
  <c r="E10" i="4"/>
  <c r="E15" i="4"/>
  <c r="E18" i="4"/>
  <c r="E9" i="4"/>
  <c r="E13" i="4"/>
  <c r="E17" i="4"/>
  <c r="C20" i="4"/>
  <c r="E117" i="10" l="1" a="1"/>
  <c r="E117" i="10" s="1"/>
  <c r="E113" i="10" a="1"/>
  <c r="E113" i="10" s="1"/>
  <c r="F112" i="10" a="1"/>
  <c r="F112" i="10" s="1"/>
  <c r="E118" i="10" a="1"/>
  <c r="E118" i="10" s="1"/>
  <c r="F118" i="10" s="1" a="1"/>
  <c r="F118" i="10" s="1"/>
  <c r="E114" i="10" a="1"/>
  <c r="E114" i="10" s="1"/>
  <c r="F121" i="10" a="1"/>
  <c r="F121" i="10" s="1"/>
  <c r="E111" i="10" a="1"/>
  <c r="E111" i="10" s="1"/>
  <c r="E116" i="10" a="1"/>
  <c r="E116" i="10" s="1"/>
  <c r="G112" i="10" a="1"/>
  <c r="G112" i="10" s="1"/>
  <c r="F120" i="10" a="1"/>
  <c r="F120" i="10" s="1"/>
  <c r="E110" i="10" a="1"/>
  <c r="E110" i="10" s="1"/>
  <c r="E119" i="10" a="1"/>
  <c r="E119" i="10" s="1"/>
  <c r="F111" i="10" a="1"/>
  <c r="F111" i="10" s="1"/>
  <c r="E115" i="10" a="1"/>
  <c r="E115" i="10" s="1"/>
  <c r="H58" i="10" a="1"/>
  <c r="H58" i="10" s="1"/>
  <c r="I58" i="10" s="1" a="1"/>
  <c r="I58" i="10" s="1"/>
  <c r="I55" i="10" a="1"/>
  <c r="I55" i="10" s="1"/>
  <c r="G52" i="10" a="1"/>
  <c r="G52" i="10" s="1"/>
  <c r="F52" i="10" a="1"/>
  <c r="F52" i="10" s="1"/>
  <c r="E51" i="10" a="1"/>
  <c r="E51" i="10" s="1"/>
  <c r="E50" i="10" a="1"/>
  <c r="E50" i="10" s="1"/>
  <c r="F49" i="10" a="1"/>
  <c r="F49" i="10" s="1"/>
  <c r="G49" i="10" s="1" a="1"/>
  <c r="G49" i="10" s="1"/>
  <c r="H55" i="10" a="1"/>
  <c r="H55" i="10" s="1"/>
  <c r="G53" i="10" a="1"/>
  <c r="G53" i="10" s="1"/>
  <c r="F50" i="10" a="1"/>
  <c r="F50" i="10" s="1"/>
  <c r="G50" i="10" s="1" a="1"/>
  <c r="G50" i="10" s="1"/>
  <c r="E54" i="10" a="1"/>
  <c r="E54" i="10" s="1"/>
  <c r="G51" i="10" a="1"/>
  <c r="G51" i="10" s="1"/>
  <c r="E56" i="10" a="1"/>
  <c r="E56" i="10" s="1"/>
  <c r="F56" i="10" s="1" a="1"/>
  <c r="F56" i="10" s="1"/>
  <c r="F57" i="10" a="1"/>
  <c r="F57" i="10" s="1"/>
  <c r="G55" i="10" a="1"/>
  <c r="G55" i="10" s="1"/>
  <c r="E60" i="10" a="1"/>
  <c r="E60" i="10" s="1"/>
  <c r="F59" i="10" a="1"/>
  <c r="F59" i="10" s="1"/>
  <c r="F51" i="10" a="1"/>
  <c r="F51" i="10" s="1"/>
  <c r="F54" i="10" a="1"/>
  <c r="F54" i="10" s="1"/>
  <c r="I18" i="6" a="1"/>
  <c r="I18" i="6" s="1"/>
  <c r="J18" i="6" s="1" a="1"/>
  <c r="J18" i="6" s="1"/>
  <c r="H10" i="6" a="1"/>
  <c r="H10" i="6" s="1"/>
  <c r="I10" i="6" s="1" a="1"/>
  <c r="I10" i="6" s="1"/>
  <c r="F11" i="6" a="1"/>
  <c r="F11" i="6" s="1"/>
  <c r="H12" i="6" a="1"/>
  <c r="H12" i="6" s="1"/>
  <c r="H14" i="6" a="1"/>
  <c r="H14" i="6" s="1"/>
  <c r="F7" i="6" a="1"/>
  <c r="F7" i="6" s="1"/>
  <c r="G17" i="6" a="1"/>
  <c r="G17" i="6" s="1"/>
  <c r="G15" i="6" a="1"/>
  <c r="G15" i="6" s="1"/>
  <c r="H15" i="6" s="1" a="1"/>
  <c r="H15" i="6" s="1"/>
  <c r="H16" i="6" a="1"/>
  <c r="H16" i="6" s="1"/>
  <c r="I16" i="6" s="1" a="1"/>
  <c r="I16" i="6" s="1"/>
  <c r="I12" i="6" a="1"/>
  <c r="I12" i="6" s="1"/>
  <c r="F8" i="6" a="1"/>
  <c r="F8" i="6" s="1"/>
  <c r="F9" i="6" a="1"/>
  <c r="F9" i="6" s="1"/>
  <c r="G13" i="6" a="1"/>
  <c r="G13" i="6" s="1"/>
  <c r="I41" i="10"/>
  <c r="B25" i="4"/>
  <c r="B46" i="4" s="1"/>
  <c r="B4" i="9"/>
  <c r="B84" i="9" s="1"/>
  <c r="B4" i="10"/>
  <c r="B65" i="10" s="1"/>
  <c r="B25" i="10"/>
  <c r="E20" i="10"/>
  <c r="B86" i="10"/>
  <c r="E81" i="10"/>
  <c r="I102" i="10"/>
  <c r="H62" i="5"/>
  <c r="H41" i="5"/>
  <c r="G72" i="5" a="1"/>
  <c r="G72" i="5" s="1"/>
  <c r="H72" i="5" s="1" a="1"/>
  <c r="H72" i="5" s="1"/>
  <c r="E20" i="5"/>
  <c r="G142" i="9"/>
  <c r="E100" i="9"/>
  <c r="K121" i="9"/>
  <c r="G71" i="9" a="1"/>
  <c r="G71" i="9" s="1"/>
  <c r="H71" i="9" s="1" a="1"/>
  <c r="H71" i="9" s="1"/>
  <c r="G60" i="9"/>
  <c r="E69" i="9" a="1"/>
  <c r="E69" i="9" s="1"/>
  <c r="F74" i="9" a="1"/>
  <c r="F74" i="9" s="1"/>
  <c r="G70" i="9" a="1"/>
  <c r="G70" i="9" s="1"/>
  <c r="H70" i="9" s="1" a="1"/>
  <c r="H70" i="9" s="1"/>
  <c r="F77" i="9" a="1"/>
  <c r="F77" i="9" s="1"/>
  <c r="F75" i="9" a="1"/>
  <c r="F75" i="9" s="1"/>
  <c r="G75" i="9" s="1" a="1"/>
  <c r="G75" i="9" s="1"/>
  <c r="H79" i="9" a="1"/>
  <c r="H79" i="9" s="1"/>
  <c r="F72" i="9" a="1"/>
  <c r="F72" i="9" s="1"/>
  <c r="G76" i="9" a="1"/>
  <c r="G76" i="9" s="1"/>
  <c r="G78" i="9" a="1"/>
  <c r="G78" i="9" s="1"/>
  <c r="F68" i="9" a="1"/>
  <c r="F68" i="9" s="1"/>
  <c r="F73" i="9" a="1"/>
  <c r="F73" i="9" s="1"/>
  <c r="G73" i="9" s="1" a="1"/>
  <c r="G73" i="9" s="1"/>
  <c r="E20" i="9"/>
  <c r="B25" i="9"/>
  <c r="B44" i="9" s="1"/>
  <c r="F35" i="9" a="1"/>
  <c r="F35" i="9" s="1"/>
  <c r="G35" i="9" s="1" a="1"/>
  <c r="G35" i="9" s="1"/>
  <c r="F30" i="9" a="1"/>
  <c r="F30" i="9" s="1"/>
  <c r="G30" i="9" s="1" a="1"/>
  <c r="G30" i="9" s="1"/>
  <c r="F33" i="9" a="1"/>
  <c r="F33" i="9" s="1"/>
  <c r="F36" i="9" a="1"/>
  <c r="F36" i="9" s="1"/>
  <c r="F39" i="9" a="1"/>
  <c r="F39" i="9" s="1"/>
  <c r="F32" i="9" a="1"/>
  <c r="F32" i="9" s="1"/>
  <c r="G28" i="9" a="1"/>
  <c r="G28" i="9" s="1"/>
  <c r="F29" i="9" a="1"/>
  <c r="F29" i="9" s="1"/>
  <c r="F31" i="9" a="1"/>
  <c r="F31" i="9" s="1"/>
  <c r="F38" i="9" a="1"/>
  <c r="F38" i="9" s="1"/>
  <c r="F34" i="9" a="1"/>
  <c r="F34" i="9" s="1"/>
  <c r="F37" i="9" a="1"/>
  <c r="F37" i="9" s="1"/>
  <c r="F80" i="4" a="1"/>
  <c r="F80" i="4" s="1"/>
  <c r="G73" i="4" a="1"/>
  <c r="G73" i="4" s="1"/>
  <c r="H73" i="4" s="1" a="1"/>
  <c r="H73" i="4" s="1"/>
  <c r="F70" i="4" a="1"/>
  <c r="F70" i="4" s="1"/>
  <c r="F72" i="4" a="1"/>
  <c r="F72" i="4" s="1"/>
  <c r="F78" i="4" a="1"/>
  <c r="F78" i="4" s="1"/>
  <c r="G74" i="4" a="1"/>
  <c r="G74" i="4" s="1"/>
  <c r="G71" i="4" a="1"/>
  <c r="G71" i="4" s="1"/>
  <c r="F75" i="4" a="1"/>
  <c r="F75" i="4" s="1"/>
  <c r="F76" i="4" a="1"/>
  <c r="F76" i="4" s="1"/>
  <c r="F77" i="4" a="1"/>
  <c r="F77" i="4" s="1"/>
  <c r="G77" i="4" s="1" a="1"/>
  <c r="G77" i="4" s="1"/>
  <c r="F79" i="4" a="1"/>
  <c r="F79" i="4" s="1"/>
  <c r="G81" i="4" a="1"/>
  <c r="G81" i="4" s="1"/>
  <c r="B67" i="4"/>
  <c r="I62" i="4"/>
  <c r="H41" i="4"/>
  <c r="B105" i="9"/>
  <c r="G78" i="5" a="1"/>
  <c r="G78" i="5" s="1"/>
  <c r="I74" i="5" a="1"/>
  <c r="I74" i="5" s="1"/>
  <c r="F77" i="5" a="1"/>
  <c r="F77" i="5" s="1"/>
  <c r="G77" i="5" s="1" a="1"/>
  <c r="G77" i="5" s="1"/>
  <c r="F71" i="5" a="1"/>
  <c r="F71" i="5" s="1"/>
  <c r="F75" i="5" a="1"/>
  <c r="F75" i="5" s="1"/>
  <c r="G75" i="5" s="1" a="1"/>
  <c r="G75" i="5" s="1"/>
  <c r="H75" i="5" s="1" a="1"/>
  <c r="H75" i="5" s="1"/>
  <c r="F81" i="5" a="1"/>
  <c r="F81" i="5" s="1"/>
  <c r="G81" i="5" s="1" a="1"/>
  <c r="G81" i="5" s="1"/>
  <c r="H81" i="5" s="1" a="1"/>
  <c r="H81" i="5" s="1"/>
  <c r="G73" i="5" a="1"/>
  <c r="G73" i="5" s="1"/>
  <c r="H80" i="5" a="1"/>
  <c r="H80" i="5" s="1"/>
  <c r="I80" i="5" s="1" a="1"/>
  <c r="I80" i="5" s="1"/>
  <c r="H76" i="5" a="1"/>
  <c r="H76" i="5" s="1"/>
  <c r="G79" i="5" a="1"/>
  <c r="G79" i="5" s="1"/>
  <c r="F70" i="5" a="1"/>
  <c r="F70" i="5" s="1"/>
  <c r="B46" i="5"/>
  <c r="E20" i="4"/>
  <c r="G118" i="10" l="1" a="1"/>
  <c r="G118" i="10" s="1"/>
  <c r="I118" i="10" a="1"/>
  <c r="I118" i="10" s="1"/>
  <c r="F119" i="10" a="1"/>
  <c r="F119" i="10" s="1"/>
  <c r="G121" i="10" a="1"/>
  <c r="G121" i="10" s="1"/>
  <c r="F110" i="10" a="1"/>
  <c r="F110" i="10" s="1"/>
  <c r="H112" i="10" a="1"/>
  <c r="H112" i="10" s="1"/>
  <c r="F117" i="10" a="1"/>
  <c r="F117" i="10" s="1"/>
  <c r="G120" i="10" a="1"/>
  <c r="G120" i="10" s="1"/>
  <c r="G119" i="10" a="1"/>
  <c r="G119" i="10" s="1"/>
  <c r="F116" i="10" a="1"/>
  <c r="F116" i="10" s="1"/>
  <c r="G111" i="10" a="1"/>
  <c r="G111" i="10" s="1"/>
  <c r="F115" i="10" a="1"/>
  <c r="F115" i="10" s="1"/>
  <c r="H118" i="10" a="1"/>
  <c r="H118" i="10" s="1"/>
  <c r="F113" i="10" a="1"/>
  <c r="F113" i="10" s="1"/>
  <c r="H111" i="10" a="1"/>
  <c r="H111" i="10" s="1"/>
  <c r="F114" i="10" a="1"/>
  <c r="F114" i="10" s="1"/>
  <c r="H49" i="10" a="1"/>
  <c r="H49" i="10" s="1"/>
  <c r="K58" i="10" a="1"/>
  <c r="K58" i="10" s="1"/>
  <c r="L58" i="10" s="1" a="1"/>
  <c r="L58" i="10" s="1"/>
  <c r="H51" i="10" a="1"/>
  <c r="H51" i="10" s="1"/>
  <c r="G57" i="10" a="1"/>
  <c r="G57" i="10" s="1"/>
  <c r="J55" i="10" a="1"/>
  <c r="J55" i="10" s="1"/>
  <c r="J58" i="10" a="1"/>
  <c r="J58" i="10" s="1"/>
  <c r="H53" i="10" a="1"/>
  <c r="H53" i="10" s="1"/>
  <c r="H50" i="10" a="1"/>
  <c r="H50" i="10" s="1"/>
  <c r="I53" i="10" a="1"/>
  <c r="I53" i="10" s="1"/>
  <c r="G56" i="10" a="1"/>
  <c r="G56" i="10" s="1"/>
  <c r="I52" i="10" a="1"/>
  <c r="I52" i="10" s="1"/>
  <c r="K55" i="10" a="1"/>
  <c r="K55" i="10" s="1"/>
  <c r="F60" i="10" a="1"/>
  <c r="F60" i="10" s="1"/>
  <c r="G54" i="10" a="1"/>
  <c r="G54" i="10" s="1"/>
  <c r="H56" i="10" a="1"/>
  <c r="H56" i="10" s="1"/>
  <c r="H52" i="10" a="1"/>
  <c r="H52" i="10" s="1"/>
  <c r="H54" i="10" a="1"/>
  <c r="H54" i="10" s="1"/>
  <c r="G59" i="10" a="1"/>
  <c r="G59" i="10" s="1"/>
  <c r="K18" i="6" a="1"/>
  <c r="K18" i="6" s="1"/>
  <c r="L18" i="6" s="1" a="1"/>
  <c r="L18" i="6" s="1"/>
  <c r="I14" i="6" a="1"/>
  <c r="I14" i="6" s="1"/>
  <c r="J14" i="6" s="1" a="1"/>
  <c r="J14" i="6" s="1"/>
  <c r="K14" i="6" s="1" a="1"/>
  <c r="K14" i="6" s="1"/>
  <c r="L14" i="6" s="1" a="1"/>
  <c r="L14" i="6" s="1"/>
  <c r="J10" i="6" a="1"/>
  <c r="J10" i="6" s="1"/>
  <c r="G11" i="6" a="1"/>
  <c r="G11" i="6" s="1"/>
  <c r="H17" i="6" a="1"/>
  <c r="H17" i="6" s="1"/>
  <c r="I15" i="6" a="1"/>
  <c r="I15" i="6" s="1"/>
  <c r="J15" i="6" s="1" a="1"/>
  <c r="J15" i="6" s="1"/>
  <c r="G7" i="6" a="1"/>
  <c r="G7" i="6" s="1"/>
  <c r="J12" i="6" a="1"/>
  <c r="J12" i="6" s="1"/>
  <c r="J16" i="6" a="1"/>
  <c r="J16" i="6" s="1"/>
  <c r="I17" i="6" a="1"/>
  <c r="I17" i="6" s="1"/>
  <c r="J17" i="6" s="1" a="1"/>
  <c r="J17" i="6" s="1"/>
  <c r="H13" i="6" a="1"/>
  <c r="H13" i="6" s="1"/>
  <c r="G8" i="6" a="1"/>
  <c r="G8" i="6" s="1"/>
  <c r="G9" i="6" a="1"/>
  <c r="G9" i="6" s="1"/>
  <c r="H9" i="6" s="1" a="1"/>
  <c r="H9" i="6" s="1"/>
  <c r="I9" i="6" s="1" a="1"/>
  <c r="I9" i="6" s="1"/>
  <c r="I72" i="5" a="1"/>
  <c r="I72" i="5" s="1"/>
  <c r="H78" i="5" a="1"/>
  <c r="H78" i="5" s="1"/>
  <c r="I78" i="5" s="1" a="1"/>
  <c r="I78" i="5" s="1"/>
  <c r="J78" i="5" s="1" a="1"/>
  <c r="J78" i="5" s="1"/>
  <c r="I71" i="9" a="1"/>
  <c r="I71" i="9" s="1"/>
  <c r="J71" i="9" s="1" a="1"/>
  <c r="J71" i="9" s="1"/>
  <c r="F69" i="9" a="1"/>
  <c r="F69" i="9" s="1"/>
  <c r="G69" i="9" s="1" a="1"/>
  <c r="G69" i="9" s="1"/>
  <c r="I70" i="9" a="1"/>
  <c r="I70" i="9" s="1"/>
  <c r="G74" i="9" a="1"/>
  <c r="G74" i="9" s="1"/>
  <c r="H73" i="9" a="1"/>
  <c r="H73" i="9" s="1"/>
  <c r="I73" i="9" s="1" a="1"/>
  <c r="I73" i="9" s="1"/>
  <c r="J73" i="9" s="1" a="1"/>
  <c r="J73" i="9" s="1"/>
  <c r="H76" i="9" a="1"/>
  <c r="H76" i="9" s="1"/>
  <c r="I76" i="9" s="1" a="1"/>
  <c r="I76" i="9" s="1"/>
  <c r="J76" i="9" s="1" a="1"/>
  <c r="J76" i="9" s="1"/>
  <c r="H78" i="9" a="1"/>
  <c r="H78" i="9" s="1"/>
  <c r="I78" i="9" s="1" a="1"/>
  <c r="I78" i="9" s="1"/>
  <c r="G77" i="9" a="1"/>
  <c r="G77" i="9" s="1"/>
  <c r="H75" i="9" a="1"/>
  <c r="H75" i="9" s="1"/>
  <c r="I79" i="9" a="1"/>
  <c r="I79" i="9" s="1"/>
  <c r="G72" i="9" a="1"/>
  <c r="G72" i="9" s="1"/>
  <c r="G68" i="9" a="1"/>
  <c r="G68" i="9" s="1"/>
  <c r="G33" i="9" a="1"/>
  <c r="G33" i="9" s="1"/>
  <c r="H33" i="9" s="1" a="1"/>
  <c r="H33" i="9" s="1"/>
  <c r="I33" i="9" s="1" a="1"/>
  <c r="I33" i="9" s="1"/>
  <c r="J33" i="9" s="1" a="1"/>
  <c r="J33" i="9" s="1"/>
  <c r="H30" i="9" a="1"/>
  <c r="H30" i="9" s="1"/>
  <c r="I30" i="9" s="1" a="1"/>
  <c r="I30" i="9" s="1"/>
  <c r="J30" i="9" s="1" a="1"/>
  <c r="J30" i="9" s="1"/>
  <c r="G39" i="9" a="1"/>
  <c r="G39" i="9" s="1"/>
  <c r="G29" i="9" a="1"/>
  <c r="G29" i="9" s="1"/>
  <c r="G34" i="9" a="1"/>
  <c r="G34" i="9" s="1"/>
  <c r="H34" i="9" s="1" a="1"/>
  <c r="H34" i="9" s="1"/>
  <c r="H35" i="9" a="1"/>
  <c r="H35" i="9" s="1"/>
  <c r="I35" i="9" s="1" a="1"/>
  <c r="I35" i="9" s="1"/>
  <c r="H28" i="9" a="1"/>
  <c r="H28" i="9" s="1"/>
  <c r="G36" i="9" a="1"/>
  <c r="G36" i="9" s="1"/>
  <c r="G31" i="9" a="1"/>
  <c r="G31" i="9" s="1"/>
  <c r="G38" i="9" a="1"/>
  <c r="G38" i="9" s="1"/>
  <c r="G37" i="9" a="1"/>
  <c r="G37" i="9" s="1"/>
  <c r="G32" i="9" a="1"/>
  <c r="G32" i="9" s="1"/>
  <c r="G76" i="4" a="1"/>
  <c r="G76" i="4" s="1"/>
  <c r="H76" i="4" s="1" a="1"/>
  <c r="H76" i="4" s="1"/>
  <c r="I76" i="4" s="1" a="1"/>
  <c r="I76" i="4" s="1"/>
  <c r="G70" i="4" a="1"/>
  <c r="G70" i="4" s="1"/>
  <c r="H70" i="4" s="1" a="1"/>
  <c r="H70" i="4" s="1"/>
  <c r="G80" i="4" a="1"/>
  <c r="G80" i="4" s="1"/>
  <c r="H80" i="4" s="1" a="1"/>
  <c r="H80" i="4" s="1"/>
  <c r="H74" i="4" a="1"/>
  <c r="H74" i="4" s="1"/>
  <c r="H81" i="4" a="1"/>
  <c r="H81" i="4" s="1"/>
  <c r="I81" i="4" s="1" a="1"/>
  <c r="I81" i="4" s="1"/>
  <c r="I73" i="4" a="1"/>
  <c r="I73" i="4" s="1"/>
  <c r="G79" i="4" a="1"/>
  <c r="G79" i="4" s="1"/>
  <c r="H79" i="4" s="1" a="1"/>
  <c r="H79" i="4" s="1"/>
  <c r="G75" i="4" a="1"/>
  <c r="G75" i="4" s="1"/>
  <c r="H71" i="4" a="1"/>
  <c r="H71" i="4" s="1"/>
  <c r="I71" i="4" s="1" a="1"/>
  <c r="I71" i="4" s="1"/>
  <c r="H77" i="4" a="1"/>
  <c r="H77" i="4" s="1"/>
  <c r="G78" i="4" a="1"/>
  <c r="G78" i="4" s="1"/>
  <c r="H78" i="4" s="1" a="1"/>
  <c r="H78" i="4" s="1"/>
  <c r="G72" i="4" a="1"/>
  <c r="G72" i="4" s="1"/>
  <c r="G71" i="5" a="1"/>
  <c r="G71" i="5" s="1"/>
  <c r="H79" i="5" a="1"/>
  <c r="H79" i="5" s="1"/>
  <c r="I81" i="5" a="1"/>
  <c r="I81" i="5" s="1"/>
  <c r="J74" i="5" a="1"/>
  <c r="J74" i="5" s="1"/>
  <c r="I75" i="5" a="1"/>
  <c r="I75" i="5" s="1"/>
  <c r="J75" i="5" s="1" a="1"/>
  <c r="J75" i="5" s="1"/>
  <c r="J80" i="5" a="1"/>
  <c r="J80" i="5" s="1"/>
  <c r="H73" i="5" a="1"/>
  <c r="H73" i="5" s="1"/>
  <c r="I73" i="5" s="1" a="1"/>
  <c r="I73" i="5" s="1"/>
  <c r="H77" i="5" a="1"/>
  <c r="H77" i="5" s="1"/>
  <c r="I77" i="5" s="1" a="1"/>
  <c r="I77" i="5" s="1"/>
  <c r="I76" i="5" a="1"/>
  <c r="I76" i="5" s="1"/>
  <c r="J76" i="5" s="1" a="1"/>
  <c r="J76" i="5" s="1"/>
  <c r="J72" i="5" a="1"/>
  <c r="J72" i="5" s="1"/>
  <c r="G70" i="5" a="1"/>
  <c r="G70" i="5" s="1"/>
  <c r="I112" i="10" l="1" a="1"/>
  <c r="I112" i="10" s="1"/>
  <c r="J112" i="10" s="1" a="1"/>
  <c r="J112" i="10" s="1"/>
  <c r="G113" i="10" a="1"/>
  <c r="G113" i="10" s="1"/>
  <c r="H119" i="10" a="1"/>
  <c r="H119" i="10" s="1"/>
  <c r="I111" i="10" a="1"/>
  <c r="I111" i="10" s="1"/>
  <c r="H121" i="10" a="1"/>
  <c r="H121" i="10" s="1"/>
  <c r="I119" i="10" a="1"/>
  <c r="I119" i="10" s="1"/>
  <c r="K119" i="10" s="1" a="1"/>
  <c r="K119" i="10" s="1"/>
  <c r="G115" i="10" a="1"/>
  <c r="G115" i="10" s="1"/>
  <c r="H115" i="10" s="1" a="1"/>
  <c r="H115" i="10" s="1"/>
  <c r="G117" i="10" a="1"/>
  <c r="G117" i="10" s="1"/>
  <c r="H120" i="10" a="1"/>
  <c r="H120" i="10" s="1"/>
  <c r="I120" i="10" s="1" a="1"/>
  <c r="I120" i="10" s="1"/>
  <c r="J119" i="10" a="1"/>
  <c r="J119" i="10" s="1"/>
  <c r="G110" i="10" a="1"/>
  <c r="G110" i="10" s="1"/>
  <c r="G116" i="10" a="1"/>
  <c r="G116" i="10" s="1"/>
  <c r="G114" i="10" a="1"/>
  <c r="G114" i="10" s="1"/>
  <c r="J118" i="10" a="1"/>
  <c r="J118" i="10" s="1"/>
  <c r="H117" i="10" a="1"/>
  <c r="H117" i="10" s="1"/>
  <c r="H110" i="10" a="1"/>
  <c r="H110" i="10" s="1"/>
  <c r="I54" i="10" a="1"/>
  <c r="I54" i="10" s="1"/>
  <c r="G60" i="10" a="1"/>
  <c r="G60" i="10" s="1"/>
  <c r="J52" i="10" a="1"/>
  <c r="J52" i="10" s="1"/>
  <c r="L55" i="10" a="1"/>
  <c r="L55" i="10" s="1"/>
  <c r="M55" i="10" s="1" a="1"/>
  <c r="M55" i="10" s="1"/>
  <c r="H59" i="10" a="1"/>
  <c r="H59" i="10" s="1"/>
  <c r="I59" i="10" s="1" a="1"/>
  <c r="I59" i="10" s="1"/>
  <c r="I49" i="10" a="1"/>
  <c r="I49" i="10" s="1"/>
  <c r="J49" i="10" s="1" a="1"/>
  <c r="J49" i="10" s="1"/>
  <c r="K49" i="10" s="1" a="1"/>
  <c r="K49" i="10" s="1"/>
  <c r="I50" i="10" a="1"/>
  <c r="I50" i="10" s="1"/>
  <c r="M58" i="10" a="1"/>
  <c r="M58" i="10" s="1"/>
  <c r="N58" i="10" s="1" a="1"/>
  <c r="N58" i="10" s="1"/>
  <c r="J53" i="10" a="1"/>
  <c r="J53" i="10" s="1"/>
  <c r="I51" i="10" a="1"/>
  <c r="I51" i="10" s="1"/>
  <c r="J54" i="10" a="1"/>
  <c r="J54" i="10" s="1"/>
  <c r="H57" i="10" a="1"/>
  <c r="H57" i="10" s="1"/>
  <c r="I57" i="10" s="1" a="1"/>
  <c r="I57" i="10" s="1"/>
  <c r="I56" i="10" a="1"/>
  <c r="I56" i="10" s="1"/>
  <c r="M18" i="6" a="1"/>
  <c r="M18" i="6" s="1"/>
  <c r="N18" i="6" s="1" a="1"/>
  <c r="N18" i="6" s="1"/>
  <c r="H11" i="6" a="1"/>
  <c r="H11" i="6" s="1"/>
  <c r="K10" i="6" a="1"/>
  <c r="K10" i="6" s="1"/>
  <c r="K17" i="6" a="1"/>
  <c r="K17" i="6" s="1"/>
  <c r="H8" i="6" a="1"/>
  <c r="H8" i="6" s="1"/>
  <c r="I8" i="6" s="1" a="1"/>
  <c r="I8" i="6" s="1"/>
  <c r="M14" i="6" a="1"/>
  <c r="M14" i="6" s="1"/>
  <c r="N14" i="6" s="1" a="1"/>
  <c r="N14" i="6" s="1"/>
  <c r="H7" i="6" a="1"/>
  <c r="H7" i="6" s="1"/>
  <c r="K12" i="6" a="1"/>
  <c r="K12" i="6" s="1"/>
  <c r="L17" i="6" a="1"/>
  <c r="L17" i="6" s="1"/>
  <c r="J9" i="6" a="1"/>
  <c r="J9" i="6" s="1"/>
  <c r="K9" i="6" s="1" a="1"/>
  <c r="K9" i="6" s="1"/>
  <c r="I13" i="6" a="1"/>
  <c r="I13" i="6" s="1"/>
  <c r="J13" i="6" s="1" a="1"/>
  <c r="J13" i="6" s="1"/>
  <c r="K15" i="6" a="1"/>
  <c r="K15" i="6" s="1"/>
  <c r="L15" i="6" s="1" a="1"/>
  <c r="L15" i="6" s="1"/>
  <c r="K16" i="6" a="1"/>
  <c r="K16" i="6" s="1"/>
  <c r="L16" i="6" s="1" a="1"/>
  <c r="L16" i="6" s="1"/>
  <c r="M16" i="6" s="1" a="1"/>
  <c r="M16" i="6" s="1"/>
  <c r="J77" i="5" a="1"/>
  <c r="J77" i="5" s="1"/>
  <c r="K77" i="5" s="1" a="1"/>
  <c r="K77" i="5" s="1"/>
  <c r="K71" i="9" a="1"/>
  <c r="K71" i="9" s="1"/>
  <c r="L71" i="9" s="1" a="1"/>
  <c r="L71" i="9" s="1"/>
  <c r="H69" i="9" a="1"/>
  <c r="H69" i="9" s="1"/>
  <c r="J78" i="9" a="1"/>
  <c r="J78" i="9" s="1"/>
  <c r="K73" i="9" a="1"/>
  <c r="K73" i="9" s="1"/>
  <c r="I75" i="9" a="1"/>
  <c r="I75" i="9" s="1"/>
  <c r="J70" i="9" a="1"/>
  <c r="J70" i="9" s="1"/>
  <c r="H77" i="9" a="1"/>
  <c r="H77" i="9" s="1"/>
  <c r="I77" i="9" s="1" a="1"/>
  <c r="I77" i="9" s="1"/>
  <c r="J79" i="9" a="1"/>
  <c r="J79" i="9" s="1"/>
  <c r="K79" i="9" s="1" a="1"/>
  <c r="K79" i="9" s="1"/>
  <c r="H72" i="9" a="1"/>
  <c r="H72" i="9" s="1"/>
  <c r="I72" i="9" s="1" a="1"/>
  <c r="I72" i="9" s="1"/>
  <c r="J72" i="9" s="1" a="1"/>
  <c r="J72" i="9" s="1"/>
  <c r="H68" i="9" a="1"/>
  <c r="H68" i="9" s="1"/>
  <c r="I68" i="9" s="1" a="1"/>
  <c r="I68" i="9" s="1"/>
  <c r="H74" i="9" a="1"/>
  <c r="H74" i="9" s="1"/>
  <c r="K76" i="9" a="1"/>
  <c r="K76" i="9" s="1"/>
  <c r="K33" i="9" a="1"/>
  <c r="K33" i="9" s="1"/>
  <c r="L33" i="9" s="1" a="1"/>
  <c r="L33" i="9" s="1"/>
  <c r="M33" i="9" s="1" a="1"/>
  <c r="M33" i="9" s="1"/>
  <c r="I34" i="9" a="1"/>
  <c r="I34" i="9" s="1"/>
  <c r="J34" i="9" s="1" a="1"/>
  <c r="J34" i="9" s="1"/>
  <c r="K30" i="9" a="1"/>
  <c r="K30" i="9" s="1"/>
  <c r="H29" i="9" a="1"/>
  <c r="H29" i="9" s="1"/>
  <c r="H32" i="9" a="1"/>
  <c r="H32" i="9" s="1"/>
  <c r="I32" i="9" s="1" a="1"/>
  <c r="I32" i="9" s="1"/>
  <c r="H37" i="9" a="1"/>
  <c r="H37" i="9" s="1"/>
  <c r="J35" i="9" a="1"/>
  <c r="J35" i="9" s="1"/>
  <c r="K35" i="9" s="1" a="1"/>
  <c r="K35" i="9" s="1"/>
  <c r="H39" i="9" a="1"/>
  <c r="H39" i="9" s="1"/>
  <c r="I39" i="9" s="1" a="1"/>
  <c r="I39" i="9" s="1"/>
  <c r="H38" i="9" a="1"/>
  <c r="H38" i="9" s="1"/>
  <c r="I38" i="9" s="1" a="1"/>
  <c r="I38" i="9" s="1"/>
  <c r="J38" i="9" s="1" a="1"/>
  <c r="J38" i="9" s="1"/>
  <c r="I28" i="9" a="1"/>
  <c r="I28" i="9" s="1"/>
  <c r="H31" i="9" a="1"/>
  <c r="H31" i="9" s="1"/>
  <c r="H36" i="9" a="1"/>
  <c r="H36" i="9" s="1"/>
  <c r="I36" i="9" s="1" a="1"/>
  <c r="I36" i="9" s="1"/>
  <c r="J81" i="4" a="1"/>
  <c r="J81" i="4" s="1"/>
  <c r="K81" i="4" s="1" a="1"/>
  <c r="K81" i="4" s="1"/>
  <c r="L81" i="4" s="1" a="1"/>
  <c r="L81" i="4" s="1"/>
  <c r="M81" i="4" s="1" a="1"/>
  <c r="M81" i="4" s="1"/>
  <c r="J76" i="4" a="1"/>
  <c r="J76" i="4" s="1"/>
  <c r="K76" i="4" s="1" a="1"/>
  <c r="K76" i="4" s="1"/>
  <c r="I74" i="4" a="1"/>
  <c r="I74" i="4" s="1"/>
  <c r="J74" i="4" s="1" a="1"/>
  <c r="J74" i="4" s="1"/>
  <c r="J73" i="4" a="1"/>
  <c r="J73" i="4" s="1"/>
  <c r="K73" i="4" s="1" a="1"/>
  <c r="K73" i="4" s="1"/>
  <c r="L73" i="4" s="1" a="1"/>
  <c r="L73" i="4" s="1"/>
  <c r="I80" i="4" a="1"/>
  <c r="I80" i="4" s="1"/>
  <c r="J71" i="4" a="1"/>
  <c r="J71" i="4" s="1"/>
  <c r="K71" i="4" s="1" a="1"/>
  <c r="K71" i="4" s="1"/>
  <c r="H75" i="4" a="1"/>
  <c r="H75" i="4" s="1"/>
  <c r="I75" i="4" s="1" a="1"/>
  <c r="I75" i="4" s="1"/>
  <c r="I79" i="4" a="1"/>
  <c r="I79" i="4" s="1"/>
  <c r="I77" i="4" a="1"/>
  <c r="I77" i="4" s="1"/>
  <c r="J77" i="4" s="1" a="1"/>
  <c r="J77" i="4" s="1"/>
  <c r="I78" i="4" a="1"/>
  <c r="I78" i="4" s="1"/>
  <c r="J78" i="4" s="1" a="1"/>
  <c r="J78" i="4" s="1"/>
  <c r="K78" i="4" s="1" a="1"/>
  <c r="K78" i="4" s="1"/>
  <c r="H72" i="4" a="1"/>
  <c r="H72" i="4" s="1"/>
  <c r="I70" i="4" a="1"/>
  <c r="I70" i="4" s="1"/>
  <c r="K76" i="5" a="1"/>
  <c r="K76" i="5" s="1"/>
  <c r="L76" i="5" s="1" a="1"/>
  <c r="L76" i="5" s="1"/>
  <c r="K80" i="5" a="1"/>
  <c r="K80" i="5" s="1"/>
  <c r="K78" i="5" a="1"/>
  <c r="K78" i="5" s="1"/>
  <c r="J81" i="5" a="1"/>
  <c r="J81" i="5" s="1"/>
  <c r="K74" i="5" a="1"/>
  <c r="K74" i="5" s="1"/>
  <c r="L74" i="5" s="1" a="1"/>
  <c r="L74" i="5" s="1"/>
  <c r="K75" i="5" a="1"/>
  <c r="K75" i="5" s="1"/>
  <c r="L75" i="5" s="1" a="1"/>
  <c r="L75" i="5" s="1"/>
  <c r="M75" i="5" s="1" a="1"/>
  <c r="M75" i="5" s="1"/>
  <c r="K72" i="5" a="1"/>
  <c r="K72" i="5" s="1"/>
  <c r="J73" i="5" a="1"/>
  <c r="J73" i="5" s="1"/>
  <c r="K73" i="5" s="1" a="1"/>
  <c r="K73" i="5" s="1"/>
  <c r="H71" i="5" a="1"/>
  <c r="H71" i="5" s="1"/>
  <c r="I79" i="5" a="1"/>
  <c r="I79" i="5" s="1"/>
  <c r="H70" i="5" a="1"/>
  <c r="H70" i="5" s="1"/>
  <c r="J120" i="10" l="1" a="1"/>
  <c r="J120" i="10" s="1"/>
  <c r="L119" i="10" a="1"/>
  <c r="L119" i="10" s="1"/>
  <c r="M119" i="10" s="1" a="1"/>
  <c r="M119" i="10" s="1"/>
  <c r="N119" i="10" s="1" a="1"/>
  <c r="N119" i="10" s="1"/>
  <c r="O119" i="10" s="1" a="1"/>
  <c r="O119" i="10" s="1"/>
  <c r="P119" i="10" s="1" a="1"/>
  <c r="P119" i="10" s="1"/>
  <c r="Q119" i="10" s="1" a="1"/>
  <c r="Q119" i="10" s="1"/>
  <c r="J117" i="10" a="1"/>
  <c r="J117" i="10" s="1"/>
  <c r="I117" i="10" a="1"/>
  <c r="I117" i="10" s="1"/>
  <c r="I121" i="10" a="1"/>
  <c r="I121" i="10" s="1"/>
  <c r="J121" i="10" s="1" a="1"/>
  <c r="J121" i="10" s="1"/>
  <c r="J111" i="10" a="1"/>
  <c r="J111" i="10" s="1"/>
  <c r="K112" i="10" a="1"/>
  <c r="K112" i="10" s="1"/>
  <c r="L112" i="10" s="1" a="1"/>
  <c r="L112" i="10" s="1"/>
  <c r="M112" i="10" s="1" a="1"/>
  <c r="M112" i="10" s="1"/>
  <c r="N112" i="10" s="1" a="1"/>
  <c r="N112" i="10" s="1"/>
  <c r="O112" i="10" s="1" a="1"/>
  <c r="O112" i="10" s="1"/>
  <c r="P112" i="10" s="1" a="1"/>
  <c r="P112" i="10" s="1"/>
  <c r="I115" i="10" a="1"/>
  <c r="I115" i="10" s="1"/>
  <c r="H113" i="10" a="1"/>
  <c r="H113" i="10" s="1"/>
  <c r="K120" i="10" a="1"/>
  <c r="K120" i="10" s="1"/>
  <c r="L120" i="10" s="1" a="1"/>
  <c r="L120" i="10" s="1"/>
  <c r="M120" i="10" s="1" a="1"/>
  <c r="M120" i="10" s="1"/>
  <c r="N120" i="10" s="1" a="1"/>
  <c r="N120" i="10" s="1"/>
  <c r="O120" i="10" s="1" a="1"/>
  <c r="O120" i="10" s="1"/>
  <c r="P120" i="10" s="1" a="1"/>
  <c r="P120" i="10" s="1"/>
  <c r="Q120" i="10" s="1" a="1"/>
  <c r="Q120" i="10" s="1"/>
  <c r="H116" i="10" a="1"/>
  <c r="H116" i="10" s="1"/>
  <c r="I110" i="10" a="1"/>
  <c r="I110" i="10" s="1"/>
  <c r="K118" i="10" a="1"/>
  <c r="K118" i="10" s="1"/>
  <c r="H114" i="10" a="1"/>
  <c r="H114" i="10" s="1"/>
  <c r="I114" i="10" s="1" a="1"/>
  <c r="I114" i="10" s="1"/>
  <c r="O58" i="10" a="1"/>
  <c r="O58" i="10" s="1"/>
  <c r="P58" i="10" s="1" a="1"/>
  <c r="P58" i="10" s="1"/>
  <c r="Q58" i="10" s="1" a="1"/>
  <c r="Q58" i="10" s="1"/>
  <c r="L49" i="10" a="1"/>
  <c r="L49" i="10" s="1"/>
  <c r="M49" i="10" s="1" a="1"/>
  <c r="M49" i="10" s="1"/>
  <c r="N49" i="10" s="1" a="1"/>
  <c r="N49" i="10" s="1"/>
  <c r="O49" i="10" s="1" a="1"/>
  <c r="O49" i="10" s="1"/>
  <c r="P49" i="10" s="1" a="1"/>
  <c r="P49" i="10" s="1"/>
  <c r="Q49" i="10" s="1" a="1"/>
  <c r="Q49" i="10" s="1"/>
  <c r="J59" i="10" a="1"/>
  <c r="J59" i="10" s="1"/>
  <c r="L59" i="10" a="1"/>
  <c r="L59" i="10" s="1"/>
  <c r="M59" i="10" s="1" a="1"/>
  <c r="M59" i="10" s="1"/>
  <c r="K59" i="10" a="1"/>
  <c r="K59" i="10" s="1"/>
  <c r="J57" i="10" a="1"/>
  <c r="J57" i="10" s="1"/>
  <c r="J50" i="10" a="1"/>
  <c r="J50" i="10" s="1"/>
  <c r="K57" i="10" a="1"/>
  <c r="K57" i="10" s="1"/>
  <c r="L57" i="10" s="1" a="1"/>
  <c r="L57" i="10" s="1"/>
  <c r="M57" i="10" s="1" a="1"/>
  <c r="M57" i="10" s="1"/>
  <c r="N57" i="10" s="1" a="1"/>
  <c r="N57" i="10" s="1"/>
  <c r="O57" i="10" s="1" a="1"/>
  <c r="O57" i="10" s="1"/>
  <c r="P57" i="10" s="1" a="1"/>
  <c r="P57" i="10" s="1"/>
  <c r="H60" i="10" a="1"/>
  <c r="H60" i="10" s="1"/>
  <c r="J56" i="10" a="1"/>
  <c r="J56" i="10" s="1"/>
  <c r="K56" i="10" s="1" a="1"/>
  <c r="K56" i="10" s="1"/>
  <c r="L56" i="10" s="1" a="1"/>
  <c r="L56" i="10" s="1"/>
  <c r="M56" i="10" s="1" a="1"/>
  <c r="M56" i="10" s="1"/>
  <c r="K53" i="10" a="1"/>
  <c r="K53" i="10" s="1"/>
  <c r="N55" i="10" a="1"/>
  <c r="N55" i="10" s="1"/>
  <c r="O55" i="10" s="1" a="1"/>
  <c r="O55" i="10" s="1"/>
  <c r="P55" i="10" s="1" a="1"/>
  <c r="P55" i="10" s="1"/>
  <c r="K50" i="10" a="1"/>
  <c r="K50" i="10" s="1"/>
  <c r="I60" i="10" a="1"/>
  <c r="I60" i="10" s="1"/>
  <c r="J60" i="10" s="1" a="1"/>
  <c r="J60" i="10" s="1"/>
  <c r="K54" i="10" a="1"/>
  <c r="K54" i="10" s="1"/>
  <c r="J51" i="10" a="1"/>
  <c r="J51" i="10" s="1"/>
  <c r="K52" i="10" a="1"/>
  <c r="K52" i="10" s="1"/>
  <c r="O18" i="6" a="1"/>
  <c r="O18" i="6" s="1"/>
  <c r="P18" i="6" s="1" a="1"/>
  <c r="P18" i="6" s="1"/>
  <c r="Q18" i="6" s="1" a="1"/>
  <c r="Q18" i="6" s="1"/>
  <c r="I11" i="6" a="1"/>
  <c r="I11" i="6" s="1"/>
  <c r="L10" i="6" a="1"/>
  <c r="L10" i="6" s="1"/>
  <c r="N16" i="6" a="1"/>
  <c r="N16" i="6" s="1"/>
  <c r="O16" i="6" s="1" a="1"/>
  <c r="O16" i="6" s="1"/>
  <c r="M15" i="6" a="1"/>
  <c r="M15" i="6" s="1"/>
  <c r="O14" i="6" a="1"/>
  <c r="O14" i="6" s="1"/>
  <c r="P14" i="6" s="1" a="1"/>
  <c r="P14" i="6" s="1"/>
  <c r="L9" i="6" a="1"/>
  <c r="L9" i="6" s="1"/>
  <c r="M17" i="6" a="1"/>
  <c r="M17" i="6" s="1"/>
  <c r="N17" i="6" s="1" a="1"/>
  <c r="N17" i="6" s="1"/>
  <c r="L12" i="6" a="1"/>
  <c r="L12" i="6" s="1"/>
  <c r="J8" i="6" a="1"/>
  <c r="J8" i="6" s="1"/>
  <c r="K13" i="6" a="1"/>
  <c r="K13" i="6" s="1"/>
  <c r="I7" i="6" a="1"/>
  <c r="I7" i="6" s="1"/>
  <c r="L77" i="5" a="1"/>
  <c r="L77" i="5" s="1"/>
  <c r="M77" i="5" s="1" a="1"/>
  <c r="M77" i="5" s="1"/>
  <c r="N77" i="5" s="1" a="1"/>
  <c r="N77" i="5" s="1"/>
  <c r="M71" i="9" a="1"/>
  <c r="M71" i="9" s="1"/>
  <c r="I69" i="9" a="1"/>
  <c r="I69" i="9" s="1"/>
  <c r="L79" i="9" a="1"/>
  <c r="L79" i="9" s="1"/>
  <c r="M79" i="9" s="1" a="1"/>
  <c r="M79" i="9" s="1"/>
  <c r="N79" i="9" s="1" a="1"/>
  <c r="N79" i="9" s="1"/>
  <c r="O79" i="9" s="1" a="1"/>
  <c r="O79" i="9" s="1"/>
  <c r="J75" i="9" a="1"/>
  <c r="J75" i="9" s="1"/>
  <c r="K75" i="9" s="1" a="1"/>
  <c r="K75" i="9" s="1"/>
  <c r="L75" i="9" s="1" a="1"/>
  <c r="L75" i="9" s="1"/>
  <c r="M75" i="9" s="1" a="1"/>
  <c r="M75" i="9" s="1"/>
  <c r="N75" i="9" s="1" a="1"/>
  <c r="N75" i="9" s="1"/>
  <c r="L76" i="9" a="1"/>
  <c r="L76" i="9" s="1"/>
  <c r="M76" i="9" s="1" a="1"/>
  <c r="M76" i="9" s="1"/>
  <c r="I74" i="9" a="1"/>
  <c r="I74" i="9" s="1"/>
  <c r="K72" i="9" a="1"/>
  <c r="K72" i="9" s="1"/>
  <c r="L72" i="9" s="1" a="1"/>
  <c r="L72" i="9" s="1"/>
  <c r="K78" i="9" a="1"/>
  <c r="K78" i="9" s="1"/>
  <c r="L73" i="9" a="1"/>
  <c r="L73" i="9" s="1"/>
  <c r="K70" i="9" a="1"/>
  <c r="K70" i="9" s="1"/>
  <c r="J68" i="9" a="1"/>
  <c r="J68" i="9" s="1"/>
  <c r="K68" i="9" s="1" a="1"/>
  <c r="K68" i="9" s="1"/>
  <c r="J77" i="9" a="1"/>
  <c r="J77" i="9" s="1"/>
  <c r="J32" i="9" a="1"/>
  <c r="J32" i="9" s="1"/>
  <c r="I31" i="9" a="1"/>
  <c r="I31" i="9" s="1"/>
  <c r="J31" i="9" s="1" a="1"/>
  <c r="J31" i="9" s="1"/>
  <c r="K31" i="9" s="1" a="1"/>
  <c r="K31" i="9" s="1"/>
  <c r="N33" i="9" a="1"/>
  <c r="N33" i="9" s="1"/>
  <c r="O33" i="9" s="1" a="1"/>
  <c r="O33" i="9" s="1"/>
  <c r="P33" i="9" s="1" a="1"/>
  <c r="P33" i="9" s="1"/>
  <c r="Q33" i="9" s="1" a="1"/>
  <c r="Q33" i="9" s="1"/>
  <c r="K34" i="9" a="1"/>
  <c r="K34" i="9" s="1"/>
  <c r="K38" i="9" a="1"/>
  <c r="K38" i="9" s="1"/>
  <c r="L30" i="9" a="1"/>
  <c r="L30" i="9" s="1"/>
  <c r="M30" i="9" s="1" a="1"/>
  <c r="M30" i="9" s="1"/>
  <c r="N30" i="9" s="1" a="1"/>
  <c r="N30" i="9" s="1"/>
  <c r="O30" i="9" s="1" a="1"/>
  <c r="O30" i="9" s="1"/>
  <c r="P30" i="9" s="1" a="1"/>
  <c r="P30" i="9" s="1"/>
  <c r="L35" i="9" a="1"/>
  <c r="L35" i="9" s="1"/>
  <c r="M35" i="9" s="1" a="1"/>
  <c r="M35" i="9" s="1"/>
  <c r="N35" i="9" s="1" a="1"/>
  <c r="N35" i="9" s="1"/>
  <c r="I37" i="9" a="1"/>
  <c r="I37" i="9" s="1"/>
  <c r="J36" i="9" a="1"/>
  <c r="J36" i="9" s="1"/>
  <c r="K36" i="9" s="1" a="1"/>
  <c r="K36" i="9" s="1"/>
  <c r="J39" i="9" a="1"/>
  <c r="J39" i="9" s="1"/>
  <c r="K39" i="9" s="1" a="1"/>
  <c r="K39" i="9" s="1"/>
  <c r="L39" i="9" s="1" a="1"/>
  <c r="L39" i="9" s="1"/>
  <c r="J28" i="9" a="1"/>
  <c r="J28" i="9" s="1"/>
  <c r="K28" i="9" s="1" a="1"/>
  <c r="K28" i="9" s="1"/>
  <c r="I29" i="9" a="1"/>
  <c r="I29" i="9" s="1"/>
  <c r="J29" i="9" s="1" a="1"/>
  <c r="J29" i="9" s="1"/>
  <c r="L76" i="4" a="1"/>
  <c r="L76" i="4" s="1"/>
  <c r="M76" i="4" s="1" a="1"/>
  <c r="M76" i="4" s="1"/>
  <c r="N76" i="4" s="1" a="1"/>
  <c r="N76" i="4" s="1"/>
  <c r="O76" i="4" s="1" a="1"/>
  <c r="O76" i="4" s="1"/>
  <c r="P76" i="4" s="1" a="1"/>
  <c r="P76" i="4" s="1"/>
  <c r="Q76" i="4" s="1" a="1"/>
  <c r="Q76" i="4" s="1"/>
  <c r="J75" i="4" a="1"/>
  <c r="J75" i="4" s="1"/>
  <c r="K75" i="4" s="1" a="1"/>
  <c r="K75" i="4" s="1"/>
  <c r="K74" i="4" a="1"/>
  <c r="K74" i="4" s="1"/>
  <c r="I72" i="4" a="1"/>
  <c r="I72" i="4" s="1"/>
  <c r="J72" i="4" s="1" a="1"/>
  <c r="J72" i="4" s="1"/>
  <c r="J70" i="4" a="1"/>
  <c r="J70" i="4" s="1"/>
  <c r="K77" i="4" a="1"/>
  <c r="K77" i="4" s="1"/>
  <c r="L77" i="4" s="1" a="1"/>
  <c r="L77" i="4" s="1"/>
  <c r="M77" i="4" s="1" a="1"/>
  <c r="M77" i="4" s="1"/>
  <c r="N77" i="4" s="1" a="1"/>
  <c r="N77" i="4" s="1"/>
  <c r="O77" i="4" s="1" a="1"/>
  <c r="O77" i="4" s="1"/>
  <c r="P77" i="4" s="1" a="1"/>
  <c r="P77" i="4" s="1"/>
  <c r="Q77" i="4" s="1" a="1"/>
  <c r="Q77" i="4" s="1"/>
  <c r="J79" i="4" a="1"/>
  <c r="J79" i="4" s="1"/>
  <c r="K79" i="4" s="1" a="1"/>
  <c r="K79" i="4" s="1"/>
  <c r="J80" i="4" a="1"/>
  <c r="J80" i="4" s="1"/>
  <c r="N81" i="4" a="1"/>
  <c r="N81" i="4" s="1"/>
  <c r="O81" i="4" s="1" a="1"/>
  <c r="O81" i="4" s="1"/>
  <c r="P81" i="4" s="1" a="1"/>
  <c r="P81" i="4" s="1"/>
  <c r="Q81" i="4" s="1" a="1"/>
  <c r="Q81" i="4" s="1"/>
  <c r="M73" i="4" a="1"/>
  <c r="M73" i="4" s="1"/>
  <c r="N73" i="4" s="1" a="1"/>
  <c r="N73" i="4" s="1"/>
  <c r="O73" i="4" s="1" a="1"/>
  <c r="O73" i="4" s="1"/>
  <c r="P73" i="4" s="1" a="1"/>
  <c r="P73" i="4" s="1"/>
  <c r="Q73" i="4" s="1" a="1"/>
  <c r="Q73" i="4" s="1"/>
  <c r="L78" i="4" a="1"/>
  <c r="L78" i="4" s="1"/>
  <c r="L71" i="4" a="1"/>
  <c r="L71" i="4" s="1"/>
  <c r="M76" i="5" a="1"/>
  <c r="M76" i="5" s="1"/>
  <c r="N76" i="5" s="1" a="1"/>
  <c r="N76" i="5" s="1"/>
  <c r="I71" i="5" a="1"/>
  <c r="I71" i="5" s="1"/>
  <c r="J71" i="5" s="1" a="1"/>
  <c r="J71" i="5" s="1"/>
  <c r="L78" i="5" a="1"/>
  <c r="L78" i="5" s="1"/>
  <c r="J79" i="5" a="1"/>
  <c r="J79" i="5" s="1"/>
  <c r="K81" i="5" a="1"/>
  <c r="K81" i="5" s="1"/>
  <c r="L81" i="5" s="1" a="1"/>
  <c r="L81" i="5" s="1"/>
  <c r="M74" i="5" a="1"/>
  <c r="M74" i="5" s="1"/>
  <c r="N74" i="5" s="1" a="1"/>
  <c r="N74" i="5" s="1"/>
  <c r="O74" i="5" s="1" a="1"/>
  <c r="O74" i="5" s="1"/>
  <c r="P74" i="5" s="1" a="1"/>
  <c r="P74" i="5" s="1"/>
  <c r="Q74" i="5" s="1" a="1"/>
  <c r="Q74" i="5" s="1"/>
  <c r="N75" i="5" a="1"/>
  <c r="N75" i="5" s="1"/>
  <c r="O75" i="5" s="1" a="1"/>
  <c r="O75" i="5" s="1"/>
  <c r="P75" i="5" s="1" a="1"/>
  <c r="P75" i="5" s="1"/>
  <c r="L80" i="5" a="1"/>
  <c r="L80" i="5" s="1"/>
  <c r="M80" i="5" s="1" a="1"/>
  <c r="M80" i="5" s="1"/>
  <c r="N80" i="5" s="1" a="1"/>
  <c r="N80" i="5" s="1"/>
  <c r="O80" i="5" s="1" a="1"/>
  <c r="O80" i="5" s="1"/>
  <c r="P80" i="5" s="1" a="1"/>
  <c r="P80" i="5" s="1"/>
  <c r="L73" i="5" a="1"/>
  <c r="L73" i="5" s="1"/>
  <c r="M73" i="5" s="1" a="1"/>
  <c r="M73" i="5" s="1"/>
  <c r="N73" i="5" s="1" a="1"/>
  <c r="N73" i="5" s="1"/>
  <c r="O73" i="5" s="1" a="1"/>
  <c r="O73" i="5" s="1"/>
  <c r="P73" i="5" s="1" a="1"/>
  <c r="P73" i="5" s="1"/>
  <c r="Q73" i="5" s="1" a="1"/>
  <c r="Q73" i="5" s="1"/>
  <c r="L72" i="5" a="1"/>
  <c r="L72" i="5" s="1"/>
  <c r="M72" i="5" s="1" a="1"/>
  <c r="M72" i="5" s="1"/>
  <c r="N72" i="5" s="1" a="1"/>
  <c r="N72" i="5" s="1"/>
  <c r="I70" i="5" a="1"/>
  <c r="I70" i="5" s="1"/>
  <c r="K121" i="10" l="1" a="1"/>
  <c r="K121" i="10" s="1"/>
  <c r="L121" i="10" s="1" a="1"/>
  <c r="L121" i="10" s="1"/>
  <c r="M121" i="10" s="1" a="1"/>
  <c r="M121" i="10" s="1"/>
  <c r="N121" i="10" s="1" a="1"/>
  <c r="N121" i="10" s="1"/>
  <c r="O121" i="10" s="1" a="1"/>
  <c r="O121" i="10" s="1"/>
  <c r="P121" i="10" s="1" a="1"/>
  <c r="P121" i="10" s="1"/>
  <c r="Q121" i="10" s="1" a="1"/>
  <c r="Q121" i="10" s="1"/>
  <c r="J114" i="10" a="1"/>
  <c r="J114" i="10" s="1"/>
  <c r="M111" i="10" a="1"/>
  <c r="M111" i="10" s="1"/>
  <c r="N111" i="10" s="1" a="1"/>
  <c r="N111" i="10" s="1"/>
  <c r="O111" i="10" s="1" a="1"/>
  <c r="O111" i="10" s="1"/>
  <c r="P111" i="10" s="1" a="1"/>
  <c r="P111" i="10" s="1"/>
  <c r="Q111" i="10" s="1" a="1"/>
  <c r="Q111" i="10" s="1"/>
  <c r="K111" i="10" a="1"/>
  <c r="K111" i="10" s="1"/>
  <c r="L111" i="10" s="1" a="1"/>
  <c r="L111" i="10" s="1"/>
  <c r="K110" i="10" a="1"/>
  <c r="K110" i="10" s="1"/>
  <c r="L110" i="10" s="1" a="1"/>
  <c r="L110" i="10" s="1"/>
  <c r="J110" i="10" a="1"/>
  <c r="J110" i="10" s="1"/>
  <c r="Q112" i="10" a="1"/>
  <c r="Q112" i="10" s="1"/>
  <c r="K114" i="10" a="1"/>
  <c r="K114" i="10" s="1"/>
  <c r="L114" i="10" s="1" a="1"/>
  <c r="L114" i="10" s="1"/>
  <c r="M114" i="10" s="1" a="1"/>
  <c r="M114" i="10" s="1"/>
  <c r="N114" i="10" s="1" a="1"/>
  <c r="N114" i="10" s="1"/>
  <c r="O114" i="10" s="1" a="1"/>
  <c r="O114" i="10" s="1"/>
  <c r="P114" i="10" s="1" a="1"/>
  <c r="P114" i="10" s="1"/>
  <c r="Q114" i="10" s="1" a="1"/>
  <c r="Q114" i="10" s="1"/>
  <c r="I113" i="10" a="1"/>
  <c r="I113" i="10" s="1"/>
  <c r="K113" i="10" s="1" a="1"/>
  <c r="K113" i="10" s="1"/>
  <c r="J113" i="10" a="1"/>
  <c r="J113" i="10" s="1"/>
  <c r="L118" i="10" a="1"/>
  <c r="L118" i="10" s="1"/>
  <c r="K117" i="10" a="1"/>
  <c r="K117" i="10" s="1"/>
  <c r="L117" i="10" s="1" a="1"/>
  <c r="L117" i="10" s="1"/>
  <c r="M117" i="10" s="1" a="1"/>
  <c r="M117" i="10" s="1"/>
  <c r="N117" i="10" s="1" a="1"/>
  <c r="N117" i="10" s="1"/>
  <c r="O117" i="10" s="1" a="1"/>
  <c r="O117" i="10" s="1"/>
  <c r="P117" i="10" s="1" a="1"/>
  <c r="P117" i="10" s="1"/>
  <c r="Q117" i="10" s="1" a="1"/>
  <c r="Q117" i="10" s="1"/>
  <c r="I116" i="10" a="1"/>
  <c r="I116" i="10" s="1"/>
  <c r="J116" i="10" a="1"/>
  <c r="J116" i="10" s="1"/>
  <c r="K116" i="10" s="1" a="1"/>
  <c r="K116" i="10" s="1"/>
  <c r="L116" i="10" s="1" a="1"/>
  <c r="L116" i="10" s="1"/>
  <c r="M116" i="10" s="1" a="1"/>
  <c r="M116" i="10" s="1"/>
  <c r="N116" i="10" s="1" a="1"/>
  <c r="N116" i="10" s="1"/>
  <c r="O116" i="10" s="1" a="1"/>
  <c r="O116" i="10" s="1"/>
  <c r="P116" i="10" s="1" a="1"/>
  <c r="P116" i="10" s="1"/>
  <c r="J115" i="10" a="1"/>
  <c r="J115" i="10" s="1"/>
  <c r="K115" i="10" s="1" a="1"/>
  <c r="K115" i="10" s="1"/>
  <c r="L115" i="10" s="1" a="1"/>
  <c r="L115" i="10" s="1"/>
  <c r="M115" i="10" s="1" a="1"/>
  <c r="M115" i="10" s="1"/>
  <c r="N115" i="10" s="1" a="1"/>
  <c r="N115" i="10" s="1"/>
  <c r="O115" i="10" s="1" a="1"/>
  <c r="O115" i="10" s="1"/>
  <c r="P115" i="10" s="1" a="1"/>
  <c r="P115" i="10" s="1"/>
  <c r="N59" i="10" a="1"/>
  <c r="N59" i="10" s="1"/>
  <c r="O59" i="10" s="1" a="1"/>
  <c r="O59" i="10" s="1"/>
  <c r="P59" i="10" s="1" a="1"/>
  <c r="P59" i="10" s="1"/>
  <c r="Q59" i="10" s="1" a="1"/>
  <c r="Q59" i="10" s="1"/>
  <c r="Q55" i="10" a="1"/>
  <c r="Q55" i="10" s="1"/>
  <c r="N56" i="10" a="1"/>
  <c r="N56" i="10" s="1"/>
  <c r="O56" i="10" s="1" a="1"/>
  <c r="O56" i="10" s="1"/>
  <c r="P56" i="10" s="1" a="1"/>
  <c r="P56" i="10" s="1"/>
  <c r="Q56" i="10" s="1" a="1"/>
  <c r="Q56" i="10" s="1"/>
  <c r="L54" i="10" a="1"/>
  <c r="L54" i="10" s="1"/>
  <c r="M54" i="10" s="1" a="1"/>
  <c r="M54" i="10" s="1"/>
  <c r="N54" i="10" s="1" a="1"/>
  <c r="N54" i="10" s="1"/>
  <c r="O54" i="10" s="1" a="1"/>
  <c r="O54" i="10" s="1"/>
  <c r="P54" i="10" s="1" a="1"/>
  <c r="P54" i="10" s="1"/>
  <c r="Q54" i="10" s="1" a="1"/>
  <c r="Q54" i="10" s="1"/>
  <c r="L52" i="10" a="1"/>
  <c r="L52" i="10" s="1"/>
  <c r="M52" i="10" s="1" a="1"/>
  <c r="M52" i="10" s="1"/>
  <c r="N52" i="10" s="1" a="1"/>
  <c r="N52" i="10" s="1"/>
  <c r="O52" i="10" s="1" a="1"/>
  <c r="O52" i="10" s="1"/>
  <c r="P52" i="10" s="1" a="1"/>
  <c r="P52" i="10" s="1"/>
  <c r="Q52" i="10" s="1" a="1"/>
  <c r="Q52" i="10" s="1"/>
  <c r="K51" i="10" a="1"/>
  <c r="K51" i="10" s="1"/>
  <c r="L51" i="10" s="1" a="1"/>
  <c r="L51" i="10" s="1"/>
  <c r="M51" i="10" s="1" a="1"/>
  <c r="M51" i="10" s="1"/>
  <c r="N51" i="10" s="1" a="1"/>
  <c r="N51" i="10" s="1"/>
  <c r="O51" i="10" s="1" a="1"/>
  <c r="O51" i="10" s="1"/>
  <c r="P51" i="10" s="1" a="1"/>
  <c r="P51" i="10" s="1"/>
  <c r="Q51" i="10" s="1" a="1"/>
  <c r="Q51" i="10" s="1"/>
  <c r="L53" i="10" a="1"/>
  <c r="L53" i="10" s="1"/>
  <c r="M53" i="10" s="1" a="1"/>
  <c r="M53" i="10" s="1"/>
  <c r="N53" i="10" s="1" a="1"/>
  <c r="N53" i="10" s="1"/>
  <c r="O53" i="10" s="1" a="1"/>
  <c r="O53" i="10" s="1"/>
  <c r="P53" i="10" s="1" a="1"/>
  <c r="P53" i="10" s="1"/>
  <c r="Q53" i="10" s="1" a="1"/>
  <c r="Q53" i="10" s="1"/>
  <c r="L50" i="10" a="1"/>
  <c r="L50" i="10" s="1"/>
  <c r="Q57" i="10" a="1"/>
  <c r="Q57" i="10" s="1"/>
  <c r="K60" i="10" a="1"/>
  <c r="K60" i="10" s="1"/>
  <c r="L60" i="10" s="1" a="1"/>
  <c r="L60" i="10" s="1"/>
  <c r="M60" i="10" s="1" a="1"/>
  <c r="M60" i="10" s="1"/>
  <c r="N60" i="10" s="1" a="1"/>
  <c r="N60" i="10" s="1"/>
  <c r="O60" i="10" s="1" a="1"/>
  <c r="O60" i="10" s="1"/>
  <c r="P60" i="10" s="1" a="1"/>
  <c r="P60" i="10" s="1"/>
  <c r="Q60" i="10" s="1" a="1"/>
  <c r="Q60" i="10" s="1"/>
  <c r="J11" i="6" a="1"/>
  <c r="J11" i="6" s="1"/>
  <c r="M10" i="6" a="1"/>
  <c r="M10" i="6" s="1"/>
  <c r="N10" i="6" s="1" a="1"/>
  <c r="N10" i="6" s="1"/>
  <c r="P16" i="6" a="1"/>
  <c r="P16" i="6" s="1"/>
  <c r="Q16" i="6" s="1" a="1"/>
  <c r="Q16" i="6" s="1"/>
  <c r="Q14" i="6" a="1"/>
  <c r="Q14" i="6" s="1"/>
  <c r="M12" i="6" a="1"/>
  <c r="M12" i="6" s="1"/>
  <c r="N12" i="6" s="1" a="1"/>
  <c r="N12" i="6" s="1"/>
  <c r="O12" i="6" s="1" a="1"/>
  <c r="O12" i="6" s="1"/>
  <c r="N15" i="6" a="1"/>
  <c r="N15" i="6" s="1"/>
  <c r="K8" i="6" a="1"/>
  <c r="K8" i="6" s="1"/>
  <c r="J7" i="6" a="1"/>
  <c r="J7" i="6" s="1"/>
  <c r="K7" i="6" s="1" a="1"/>
  <c r="K7" i="6" s="1"/>
  <c r="L13" i="6" a="1"/>
  <c r="L13" i="6" s="1"/>
  <c r="M13" i="6" s="1" a="1"/>
  <c r="M13" i="6" s="1"/>
  <c r="O17" i="6" a="1"/>
  <c r="O17" i="6" s="1"/>
  <c r="P17" i="6" s="1" a="1"/>
  <c r="P17" i="6" s="1"/>
  <c r="M9" i="6" a="1"/>
  <c r="M9" i="6" s="1"/>
  <c r="L74" i="4" a="1"/>
  <c r="L74" i="4" s="1"/>
  <c r="M74" i="4" s="1" a="1"/>
  <c r="M74" i="4" s="1"/>
  <c r="Q75" i="5" a="1"/>
  <c r="Q75" i="5" s="1"/>
  <c r="O77" i="5" a="1"/>
  <c r="O77" i="5" s="1"/>
  <c r="P77" i="5" s="1" a="1"/>
  <c r="P77" i="5" s="1"/>
  <c r="N71" i="9" a="1"/>
  <c r="N71" i="9" s="1"/>
  <c r="O71" i="9" s="1" a="1"/>
  <c r="O71" i="9" s="1"/>
  <c r="P71" i="9" s="1" a="1"/>
  <c r="P71" i="9" s="1"/>
  <c r="Q71" i="9" s="1" a="1"/>
  <c r="Q71" i="9" s="1"/>
  <c r="N76" i="9" a="1"/>
  <c r="N76" i="9" s="1"/>
  <c r="O76" i="9" s="1" a="1"/>
  <c r="O76" i="9" s="1"/>
  <c r="P76" i="9" s="1" a="1"/>
  <c r="P76" i="9" s="1"/>
  <c r="Q76" i="9" s="1" a="1"/>
  <c r="Q76" i="9" s="1"/>
  <c r="J69" i="9" a="1"/>
  <c r="J69" i="9" s="1"/>
  <c r="O75" i="9" a="1"/>
  <c r="O75" i="9" s="1"/>
  <c r="P75" i="9" s="1" a="1"/>
  <c r="P75" i="9" s="1"/>
  <c r="Q75" i="9" s="1" a="1"/>
  <c r="Q75" i="9" s="1"/>
  <c r="L68" i="9" a="1"/>
  <c r="L68" i="9" s="1"/>
  <c r="M68" i="9" s="1" a="1"/>
  <c r="M68" i="9" s="1"/>
  <c r="N68" i="9" s="1" a="1"/>
  <c r="N68" i="9" s="1"/>
  <c r="O68" i="9" s="1" a="1"/>
  <c r="O68" i="9" s="1"/>
  <c r="P68" i="9" s="1" a="1"/>
  <c r="P68" i="9" s="1"/>
  <c r="Q68" i="9" s="1" a="1"/>
  <c r="Q68" i="9" s="1"/>
  <c r="L70" i="9" a="1"/>
  <c r="L70" i="9" s="1"/>
  <c r="M70" i="9" s="1" a="1"/>
  <c r="M70" i="9" s="1"/>
  <c r="N70" i="9" s="1" a="1"/>
  <c r="N70" i="9" s="1"/>
  <c r="O70" i="9" s="1" a="1"/>
  <c r="O70" i="9" s="1"/>
  <c r="P70" i="9" s="1" a="1"/>
  <c r="P70" i="9" s="1"/>
  <c r="Q70" i="9" s="1" a="1"/>
  <c r="Q70" i="9" s="1"/>
  <c r="P79" i="9" a="1"/>
  <c r="P79" i="9" s="1"/>
  <c r="Q79" i="9" s="1" a="1"/>
  <c r="Q79" i="9" s="1"/>
  <c r="K77" i="9" a="1"/>
  <c r="K77" i="9" s="1"/>
  <c r="L77" i="9" s="1" a="1"/>
  <c r="L77" i="9" s="1"/>
  <c r="M77" i="9" s="1" a="1"/>
  <c r="M77" i="9" s="1"/>
  <c r="N77" i="9" s="1" a="1"/>
  <c r="N77" i="9" s="1"/>
  <c r="O77" i="9" s="1" a="1"/>
  <c r="O77" i="9" s="1"/>
  <c r="P77" i="9" s="1" a="1"/>
  <c r="P77" i="9" s="1"/>
  <c r="Q77" i="9" s="1" a="1"/>
  <c r="Q77" i="9" s="1"/>
  <c r="M72" i="9" a="1"/>
  <c r="M72" i="9" s="1"/>
  <c r="J74" i="9" a="1"/>
  <c r="J74" i="9" s="1"/>
  <c r="L78" i="9" a="1"/>
  <c r="L78" i="9" s="1"/>
  <c r="M78" i="9" s="1" a="1"/>
  <c r="M78" i="9" s="1"/>
  <c r="N78" i="9" s="1" a="1"/>
  <c r="N78" i="9" s="1"/>
  <c r="O78" i="9" s="1" a="1"/>
  <c r="O78" i="9" s="1"/>
  <c r="P78" i="9" s="1" a="1"/>
  <c r="P78" i="9" s="1"/>
  <c r="Q78" i="9" s="1" a="1"/>
  <c r="Q78" i="9" s="1"/>
  <c r="M73" i="9" a="1"/>
  <c r="M73" i="9" s="1"/>
  <c r="N73" i="9" s="1" a="1"/>
  <c r="N73" i="9" s="1"/>
  <c r="O73" i="9" s="1" a="1"/>
  <c r="O73" i="9" s="1"/>
  <c r="P73" i="9" s="1" a="1"/>
  <c r="P73" i="9" s="1"/>
  <c r="Q73" i="9" s="1" a="1"/>
  <c r="Q73" i="9" s="1"/>
  <c r="O35" i="9" a="1"/>
  <c r="O35" i="9" s="1"/>
  <c r="P35" i="9" s="1" a="1"/>
  <c r="P35" i="9" s="1"/>
  <c r="Q35" i="9" s="1" a="1"/>
  <c r="Q35" i="9" s="1"/>
  <c r="M39" i="9" a="1"/>
  <c r="M39" i="9" s="1"/>
  <c r="N39" i="9" s="1" a="1"/>
  <c r="N39" i="9" s="1"/>
  <c r="O39" i="9" s="1" a="1"/>
  <c r="O39" i="9" s="1"/>
  <c r="P39" i="9" s="1" a="1"/>
  <c r="P39" i="9" s="1"/>
  <c r="Q39" i="9" s="1" a="1"/>
  <c r="Q39" i="9" s="1"/>
  <c r="L31" i="9" a="1"/>
  <c r="L31" i="9" s="1"/>
  <c r="M31" i="9" s="1" a="1"/>
  <c r="M31" i="9" s="1"/>
  <c r="N31" i="9" s="1" a="1"/>
  <c r="N31" i="9" s="1"/>
  <c r="O31" i="9" s="1" a="1"/>
  <c r="O31" i="9" s="1"/>
  <c r="P31" i="9" s="1" a="1"/>
  <c r="P31" i="9" s="1"/>
  <c r="Q31" i="9" s="1" a="1"/>
  <c r="Q31" i="9" s="1"/>
  <c r="K32" i="9" a="1"/>
  <c r="K32" i="9" s="1"/>
  <c r="L32" i="9" s="1" a="1"/>
  <c r="L32" i="9" s="1"/>
  <c r="M32" i="9" s="1" a="1"/>
  <c r="M32" i="9" s="1"/>
  <c r="N32" i="9" s="1" a="1"/>
  <c r="N32" i="9" s="1"/>
  <c r="O32" i="9" s="1" a="1"/>
  <c r="O32" i="9" s="1"/>
  <c r="P32" i="9" s="1" a="1"/>
  <c r="P32" i="9" s="1"/>
  <c r="Q32" i="9" s="1" a="1"/>
  <c r="Q32" i="9" s="1"/>
  <c r="K29" i="9" a="1"/>
  <c r="K29" i="9" s="1"/>
  <c r="L29" i="9" s="1" a="1"/>
  <c r="L29" i="9" s="1"/>
  <c r="M29" i="9" s="1" a="1"/>
  <c r="M29" i="9" s="1"/>
  <c r="N29" i="9" s="1" a="1"/>
  <c r="N29" i="9" s="1"/>
  <c r="O29" i="9" s="1" a="1"/>
  <c r="O29" i="9" s="1"/>
  <c r="P29" i="9" s="1" a="1"/>
  <c r="P29" i="9" s="1"/>
  <c r="Q29" i="9" s="1" a="1"/>
  <c r="Q29" i="9" s="1"/>
  <c r="L28" i="9" a="1"/>
  <c r="L28" i="9" s="1"/>
  <c r="M28" i="9" s="1" a="1"/>
  <c r="M28" i="9" s="1"/>
  <c r="N28" i="9" s="1" a="1"/>
  <c r="N28" i="9" s="1"/>
  <c r="O28" i="9" s="1" a="1"/>
  <c r="O28" i="9" s="1"/>
  <c r="P28" i="9" s="1" a="1"/>
  <c r="P28" i="9" s="1"/>
  <c r="Q28" i="9" s="1" a="1"/>
  <c r="Q28" i="9" s="1"/>
  <c r="J37" i="9" a="1"/>
  <c r="J37" i="9" s="1"/>
  <c r="L38" i="9" a="1"/>
  <c r="L38" i="9" s="1"/>
  <c r="L36" i="9" a="1"/>
  <c r="L36" i="9" s="1"/>
  <c r="M36" i="9" s="1" a="1"/>
  <c r="M36" i="9" s="1"/>
  <c r="Q30" i="9" a="1"/>
  <c r="Q30" i="9" s="1"/>
  <c r="L34" i="9" a="1"/>
  <c r="L34" i="9" s="1"/>
  <c r="M34" i="9" s="1" a="1"/>
  <c r="M34" i="9" s="1"/>
  <c r="L75" i="4" a="1"/>
  <c r="L75" i="4" s="1"/>
  <c r="M75" i="4" s="1" a="1"/>
  <c r="M75" i="4" s="1"/>
  <c r="N75" i="4" s="1" a="1"/>
  <c r="N75" i="4" s="1"/>
  <c r="O75" i="4" s="1" a="1"/>
  <c r="O75" i="4" s="1"/>
  <c r="P75" i="4" s="1" a="1"/>
  <c r="P75" i="4" s="1"/>
  <c r="Q75" i="4" s="1" a="1"/>
  <c r="Q75" i="4" s="1"/>
  <c r="M78" i="4" a="1"/>
  <c r="M78" i="4" s="1"/>
  <c r="N78" i="4" s="1" a="1"/>
  <c r="N78" i="4" s="1"/>
  <c r="O78" i="4" s="1" a="1"/>
  <c r="O78" i="4" s="1"/>
  <c r="P78" i="4" s="1" a="1"/>
  <c r="P78" i="4" s="1"/>
  <c r="Q78" i="4" s="1" a="1"/>
  <c r="Q78" i="4" s="1"/>
  <c r="K72" i="4" a="1"/>
  <c r="K72" i="4" s="1"/>
  <c r="L72" i="4" s="1" a="1"/>
  <c r="L72" i="4" s="1"/>
  <c r="M72" i="4" s="1" a="1"/>
  <c r="M72" i="4" s="1"/>
  <c r="N72" i="4" s="1" a="1"/>
  <c r="N72" i="4" s="1"/>
  <c r="O72" i="4" s="1" a="1"/>
  <c r="O72" i="4" s="1"/>
  <c r="P72" i="4" s="1" a="1"/>
  <c r="P72" i="4" s="1"/>
  <c r="Q72" i="4" s="1" a="1"/>
  <c r="Q72" i="4" s="1"/>
  <c r="K70" i="4" a="1"/>
  <c r="K70" i="4" s="1"/>
  <c r="L70" i="4" s="1" a="1"/>
  <c r="L70" i="4" s="1"/>
  <c r="L79" i="4" a="1"/>
  <c r="L79" i="4" s="1"/>
  <c r="M79" i="4" s="1" a="1"/>
  <c r="M79" i="4" s="1"/>
  <c r="N79" i="4" s="1" a="1"/>
  <c r="N79" i="4" s="1"/>
  <c r="O79" i="4" s="1" a="1"/>
  <c r="O79" i="4" s="1"/>
  <c r="P79" i="4" s="1" a="1"/>
  <c r="P79" i="4" s="1"/>
  <c r="Q79" i="4" s="1" a="1"/>
  <c r="Q79" i="4" s="1"/>
  <c r="K80" i="4" a="1"/>
  <c r="K80" i="4" s="1"/>
  <c r="M71" i="4" a="1"/>
  <c r="M71" i="4" s="1"/>
  <c r="N71" i="4" s="1" a="1"/>
  <c r="N71" i="4" s="1"/>
  <c r="O71" i="4" s="1" a="1"/>
  <c r="O71" i="4" s="1"/>
  <c r="P71" i="4" s="1" a="1"/>
  <c r="P71" i="4" s="1"/>
  <c r="Q71" i="4" s="1" a="1"/>
  <c r="Q71" i="4" s="1"/>
  <c r="O76" i="5" a="1"/>
  <c r="O76" i="5" s="1"/>
  <c r="P76" i="5" s="1" a="1"/>
  <c r="P76" i="5" s="1"/>
  <c r="Q76" i="5" s="1" a="1"/>
  <c r="Q76" i="5" s="1"/>
  <c r="M78" i="5" a="1"/>
  <c r="M78" i="5" s="1"/>
  <c r="N78" i="5" s="1" a="1"/>
  <c r="N78" i="5" s="1"/>
  <c r="O78" i="5" s="1" a="1"/>
  <c r="O78" i="5" s="1"/>
  <c r="P78" i="5" s="1" a="1"/>
  <c r="P78" i="5" s="1"/>
  <c r="Q78" i="5" s="1" a="1"/>
  <c r="Q78" i="5" s="1"/>
  <c r="M81" i="5" a="1"/>
  <c r="M81" i="5" s="1"/>
  <c r="N81" i="5" s="1" a="1"/>
  <c r="N81" i="5" s="1"/>
  <c r="O81" i="5" s="1" a="1"/>
  <c r="O81" i="5" s="1"/>
  <c r="P81" i="5" s="1" a="1"/>
  <c r="P81" i="5" s="1"/>
  <c r="Q81" i="5" s="1" a="1"/>
  <c r="Q81" i="5" s="1"/>
  <c r="K79" i="5" a="1"/>
  <c r="K79" i="5" s="1"/>
  <c r="L79" i="5" s="1" a="1"/>
  <c r="L79" i="5" s="1"/>
  <c r="M79" i="5" s="1" a="1"/>
  <c r="M79" i="5" s="1"/>
  <c r="Q80" i="5" a="1"/>
  <c r="Q80" i="5" s="1"/>
  <c r="O72" i="5" a="1"/>
  <c r="O72" i="5" s="1"/>
  <c r="P72" i="5" s="1" a="1"/>
  <c r="P72" i="5" s="1"/>
  <c r="Q72" i="5" s="1" a="1"/>
  <c r="Q72" i="5" s="1"/>
  <c r="K71" i="5" a="1"/>
  <c r="K71" i="5" s="1"/>
  <c r="J70" i="5" a="1"/>
  <c r="J70" i="5" s="1"/>
  <c r="K70" i="5" s="1" a="1"/>
  <c r="K70" i="5" s="1"/>
  <c r="L70" i="5" s="1" a="1"/>
  <c r="L70" i="5" s="1"/>
  <c r="M70" i="5" s="1" a="1"/>
  <c r="M70" i="5" s="1"/>
  <c r="N70" i="5" s="1" a="1"/>
  <c r="N70" i="5" s="1"/>
  <c r="O70" i="5" s="1" a="1"/>
  <c r="O70" i="5" s="1"/>
  <c r="M110" i="10" l="1" a="1"/>
  <c r="M110" i="10" s="1"/>
  <c r="N110" i="10" s="1" a="1"/>
  <c r="N110" i="10" s="1"/>
  <c r="O110" i="10" s="1" a="1"/>
  <c r="O110" i="10" s="1"/>
  <c r="P110" i="10" s="1" a="1"/>
  <c r="P110" i="10" s="1"/>
  <c r="Q110" i="10" s="1" a="1"/>
  <c r="Q110" i="10" s="1"/>
  <c r="Q115" i="10" a="1"/>
  <c r="Q115" i="10" s="1"/>
  <c r="L113" i="10" a="1"/>
  <c r="L113" i="10" s="1"/>
  <c r="M113" i="10" s="1" a="1"/>
  <c r="M113" i="10" s="1"/>
  <c r="N113" i="10" s="1" a="1"/>
  <c r="N113" i="10" s="1"/>
  <c r="O113" i="10" s="1" a="1"/>
  <c r="O113" i="10" s="1"/>
  <c r="P113" i="10" s="1" a="1"/>
  <c r="P113" i="10" s="1"/>
  <c r="Q113" i="10" s="1" a="1"/>
  <c r="Q113" i="10" s="1"/>
  <c r="Q116" i="10" a="1"/>
  <c r="Q116" i="10" s="1"/>
  <c r="M118" i="10" a="1"/>
  <c r="M118" i="10" s="1"/>
  <c r="N118" i="10" s="1" a="1"/>
  <c r="N118" i="10" s="1"/>
  <c r="O118" i="10" s="1" a="1"/>
  <c r="O118" i="10" s="1"/>
  <c r="P118" i="10" s="1" a="1"/>
  <c r="P118" i="10" s="1"/>
  <c r="Q118" i="10" s="1" a="1"/>
  <c r="Q118" i="10" s="1"/>
  <c r="M50" i="10" a="1"/>
  <c r="M50" i="10" s="1"/>
  <c r="N50" i="10" s="1" a="1"/>
  <c r="N50" i="10" s="1"/>
  <c r="O50" i="10" s="1" a="1"/>
  <c r="O50" i="10" s="1"/>
  <c r="P50" i="10" s="1" a="1"/>
  <c r="P50" i="10" s="1"/>
  <c r="Q50" i="10" s="1" a="1"/>
  <c r="Q50" i="10" s="1"/>
  <c r="L8" i="6" a="1"/>
  <c r="L8" i="6" s="1"/>
  <c r="M8" i="6" s="1" a="1"/>
  <c r="M8" i="6" s="1"/>
  <c r="O10" i="6" a="1"/>
  <c r="O10" i="6" s="1"/>
  <c r="P10" i="6" s="1" a="1"/>
  <c r="P10" i="6" s="1"/>
  <c r="K11" i="6" a="1"/>
  <c r="K11" i="6" s="1"/>
  <c r="O15" i="6" a="1"/>
  <c r="O15" i="6" s="1"/>
  <c r="P15" i="6" s="1" a="1"/>
  <c r="P15" i="6" s="1"/>
  <c r="Q15" i="6" s="1" a="1"/>
  <c r="Q15" i="6" s="1"/>
  <c r="Q17" i="6" a="1"/>
  <c r="Q17" i="6" s="1"/>
  <c r="N13" i="6" a="1"/>
  <c r="N13" i="6" s="1"/>
  <c r="O13" i="6" s="1" a="1"/>
  <c r="O13" i="6" s="1"/>
  <c r="P13" i="6" s="1" a="1"/>
  <c r="P13" i="6" s="1"/>
  <c r="N9" i="6" a="1"/>
  <c r="N9" i="6" s="1"/>
  <c r="L7" i="6" a="1"/>
  <c r="L7" i="6" s="1"/>
  <c r="M7" i="6" s="1" a="1"/>
  <c r="M7" i="6" s="1"/>
  <c r="P12" i="6" a="1"/>
  <c r="P12" i="6" s="1"/>
  <c r="Q12" i="6" s="1" a="1"/>
  <c r="Q12" i="6" s="1"/>
  <c r="N74" i="4" a="1"/>
  <c r="N74" i="4" s="1"/>
  <c r="Q77" i="5" a="1"/>
  <c r="Q77" i="5" s="1"/>
  <c r="K69" i="9" a="1"/>
  <c r="K69" i="9" s="1"/>
  <c r="N72" i="9" a="1"/>
  <c r="N72" i="9" s="1"/>
  <c r="O72" i="9" s="1" a="1"/>
  <c r="O72" i="9" s="1"/>
  <c r="P72" i="9" s="1" a="1"/>
  <c r="P72" i="9" s="1"/>
  <c r="K74" i="9" a="1"/>
  <c r="K74" i="9" s="1"/>
  <c r="L74" i="9" s="1" a="1"/>
  <c r="L74" i="9" s="1"/>
  <c r="M74" i="9" s="1" a="1"/>
  <c r="M74" i="9" s="1"/>
  <c r="N74" i="9" s="1" a="1"/>
  <c r="N74" i="9" s="1"/>
  <c r="O74" i="9" s="1" a="1"/>
  <c r="O74" i="9" s="1"/>
  <c r="P74" i="9" s="1" a="1"/>
  <c r="P74" i="9" s="1"/>
  <c r="Q74" i="9" s="1" a="1"/>
  <c r="Q74" i="9" s="1"/>
  <c r="N36" i="9" a="1"/>
  <c r="N36" i="9" s="1"/>
  <c r="O36" i="9" s="1" a="1"/>
  <c r="O36" i="9" s="1"/>
  <c r="P36" i="9" s="1" a="1"/>
  <c r="P36" i="9" s="1"/>
  <c r="Q36" i="9" s="1" a="1"/>
  <c r="Q36" i="9" s="1"/>
  <c r="N34" i="9" a="1"/>
  <c r="N34" i="9" s="1"/>
  <c r="O34" i="9" s="1" a="1"/>
  <c r="O34" i="9" s="1"/>
  <c r="P34" i="9" s="1" a="1"/>
  <c r="P34" i="9" s="1"/>
  <c r="Q34" i="9" s="1" a="1"/>
  <c r="Q34" i="9" s="1"/>
  <c r="M38" i="9" a="1"/>
  <c r="M38" i="9" s="1"/>
  <c r="N38" i="9" s="1" a="1"/>
  <c r="N38" i="9" s="1"/>
  <c r="O38" i="9" s="1" a="1"/>
  <c r="O38" i="9" s="1"/>
  <c r="P38" i="9" s="1" a="1"/>
  <c r="P38" i="9" s="1"/>
  <c r="Q38" i="9" s="1" a="1"/>
  <c r="Q38" i="9" s="1"/>
  <c r="K37" i="9" a="1"/>
  <c r="K37" i="9" s="1"/>
  <c r="L37" i="9" s="1" a="1"/>
  <c r="L37" i="9" s="1"/>
  <c r="M37" i="9" s="1" a="1"/>
  <c r="M37" i="9" s="1"/>
  <c r="N37" i="9" s="1" a="1"/>
  <c r="N37" i="9" s="1"/>
  <c r="O37" i="9" s="1" a="1"/>
  <c r="O37" i="9" s="1"/>
  <c r="P37" i="9" s="1" a="1"/>
  <c r="P37" i="9" s="1"/>
  <c r="Q37" i="9" s="1" a="1"/>
  <c r="Q37" i="9" s="1"/>
  <c r="M70" i="4" a="1"/>
  <c r="M70" i="4" s="1"/>
  <c r="N70" i="4" s="1" a="1"/>
  <c r="N70" i="4" s="1"/>
  <c r="O70" i="4" s="1" a="1"/>
  <c r="O70" i="4" s="1"/>
  <c r="P70" i="4" s="1" a="1"/>
  <c r="P70" i="4" s="1"/>
  <c r="Q70" i="4" s="1" a="1"/>
  <c r="Q70" i="4" s="1"/>
  <c r="L80" i="4" a="1"/>
  <c r="L80" i="4" s="1"/>
  <c r="M80" i="4" s="1" a="1"/>
  <c r="M80" i="4" s="1"/>
  <c r="N80" i="4" s="1" a="1"/>
  <c r="N80" i="4" s="1"/>
  <c r="O80" i="4" s="1" a="1"/>
  <c r="O80" i="4" s="1"/>
  <c r="P80" i="4" s="1" a="1"/>
  <c r="P80" i="4" s="1"/>
  <c r="Q80" i="4" s="1" a="1"/>
  <c r="Q80" i="4" s="1"/>
  <c r="N79" i="5" a="1"/>
  <c r="N79" i="5" s="1"/>
  <c r="O79" i="5" s="1" a="1"/>
  <c r="O79" i="5" s="1"/>
  <c r="P79" i="5" s="1" a="1"/>
  <c r="P79" i="5" s="1"/>
  <c r="Q79" i="5" s="1" a="1"/>
  <c r="Q79" i="5" s="1"/>
  <c r="L71" i="5" a="1"/>
  <c r="L71" i="5" s="1"/>
  <c r="M71" i="5" s="1" a="1"/>
  <c r="M71" i="5" s="1"/>
  <c r="N71" i="5" s="1" a="1"/>
  <c r="N71" i="5" s="1"/>
  <c r="O71" i="5" s="1" a="1"/>
  <c r="O71" i="5" s="1"/>
  <c r="P71" i="5" s="1" a="1"/>
  <c r="P71" i="5" s="1"/>
  <c r="Q71" i="5" s="1" a="1"/>
  <c r="Q71" i="5" s="1"/>
  <c r="P70" i="5" a="1"/>
  <c r="P70" i="5" s="1"/>
  <c r="Q70" i="5" s="1" a="1"/>
  <c r="Q70" i="5" s="1"/>
  <c r="Q10" i="6" l="1" a="1"/>
  <c r="Q10" i="6" s="1"/>
  <c r="N8" i="6" a="1"/>
  <c r="N8" i="6" s="1"/>
  <c r="O8" i="6" s="1" a="1"/>
  <c r="O8" i="6" s="1"/>
  <c r="P8" i="6" s="1" a="1"/>
  <c r="P8" i="6" s="1"/>
  <c r="L11" i="6" a="1"/>
  <c r="L11" i="6" s="1"/>
  <c r="Q13" i="6" a="1"/>
  <c r="Q13" i="6" s="1"/>
  <c r="N7" i="6" a="1"/>
  <c r="N7" i="6" s="1"/>
  <c r="O7" i="6" s="1" a="1"/>
  <c r="O7" i="6" s="1"/>
  <c r="O9" i="6" a="1"/>
  <c r="O9" i="6" s="1"/>
  <c r="O74" i="4" a="1"/>
  <c r="O74" i="4" s="1"/>
  <c r="P74" i="4" s="1" a="1"/>
  <c r="P74" i="4" s="1"/>
  <c r="Q74" i="4" s="1" a="1"/>
  <c r="Q74" i="4" s="1"/>
  <c r="L69" i="9" a="1"/>
  <c r="L69" i="9" s="1"/>
  <c r="Q72" i="9" a="1"/>
  <c r="Q72" i="9" s="1"/>
  <c r="Q8" i="6" l="1" a="1"/>
  <c r="Q8" i="6" s="1"/>
  <c r="M11" i="6" a="1"/>
  <c r="M11" i="6" s="1"/>
  <c r="P7" i="6" a="1"/>
  <c r="P7" i="6" s="1"/>
  <c r="Q7" i="6" s="1" a="1"/>
  <c r="Q7" i="6" s="1"/>
  <c r="P9" i="6" a="1"/>
  <c r="P9" i="6" s="1"/>
  <c r="Q9" i="6" s="1" a="1"/>
  <c r="Q9" i="6" s="1"/>
  <c r="M69" i="9" a="1"/>
  <c r="M69" i="9" s="1"/>
  <c r="N69" i="9" s="1" a="1"/>
  <c r="N69" i="9" s="1"/>
  <c r="O69" i="9" s="1" a="1"/>
  <c r="O69" i="9" s="1"/>
  <c r="P69" i="9" s="1" a="1"/>
  <c r="P69" i="9" s="1"/>
  <c r="Q69" i="9" s="1" a="1"/>
  <c r="Q69" i="9" s="1"/>
  <c r="N11" i="6" l="1" a="1"/>
  <c r="N11" i="6" s="1"/>
  <c r="O11" i="6" l="1" a="1"/>
  <c r="O11" i="6" s="1"/>
  <c r="P11" i="6" l="1" a="1"/>
  <c r="P11" i="6" s="1"/>
  <c r="Q11" i="6" s="1" a="1"/>
  <c r="Q11"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<sst xmlns="http://schemas.openxmlformats.org/spreadsheetml/2006/main" count="2674" uniqueCount="594">
  <si>
    <t>start</t>
  </si>
  <si>
    <t>end</t>
  </si>
  <si>
    <t>today</t>
  </si>
  <si>
    <t>deviceid</t>
  </si>
  <si>
    <t>field_officer</t>
  </si>
  <si>
    <t>consent</t>
  </si>
  <si>
    <t>district_name</t>
  </si>
  <si>
    <t>city_municipality</t>
  </si>
  <si>
    <t>respondent_id</t>
  </si>
  <si>
    <t>secondary_city</t>
  </si>
  <si>
    <t>municipality</t>
  </si>
  <si>
    <t>job_title</t>
  </si>
  <si>
    <t>job_title_other</t>
  </si>
  <si>
    <t>refugees_inflow</t>
  </si>
  <si>
    <t>reasons_refugees_inflow</t>
  </si>
  <si>
    <t>reasons_refugees_inflow/access_medical_services</t>
  </si>
  <si>
    <t>reasons_refugees_inflow/access_education_training</t>
  </si>
  <si>
    <t>reasons_refugees_inflow/employment_opportunities</t>
  </si>
  <si>
    <t>reasons_refugees_inflow/live_other_family_members</t>
  </si>
  <si>
    <t>reasons_refugees_inflow/gfa_changes</t>
  </si>
  <si>
    <t>reasons_refugees_inflow/other</t>
  </si>
  <si>
    <t>reasons_refugees_inflow_other</t>
  </si>
  <si>
    <t>number_refugees_inflow</t>
  </si>
  <si>
    <t>estimate_refugees_inflow</t>
  </si>
  <si>
    <t>refugees_outflow</t>
  </si>
  <si>
    <t>reasons_refugees_outflow</t>
  </si>
  <si>
    <t>reasons_refugees_outflow/high_rental_prices_cost_of_living</t>
  </si>
  <si>
    <t>reasons_refugees_outflow/unemployment</t>
  </si>
  <si>
    <t>reasons_refugees_outflow/gfa_changes</t>
  </si>
  <si>
    <t>reasons_refugees_outflow/social_networks</t>
  </si>
  <si>
    <t>reasons_refugees_outflow/other</t>
  </si>
  <si>
    <t>reasons_refugees_outflow_other</t>
  </si>
  <si>
    <t>number_refugees_outflow</t>
  </si>
  <si>
    <t>estimate_refugees_outflow</t>
  </si>
  <si>
    <t>refugees_location</t>
  </si>
  <si>
    <t>location_areas</t>
  </si>
  <si>
    <t>location_reasons</t>
  </si>
  <si>
    <t>location_reasons/availability_shelters</t>
  </si>
  <si>
    <t>location_reasons/most_refugees_settled_here_social_networks</t>
  </si>
  <si>
    <t>location_reasons/affordability_price_shelters</t>
  </si>
  <si>
    <t>location_reasons/other</t>
  </si>
  <si>
    <t>location_reasons_other</t>
  </si>
  <si>
    <t>shelter_access</t>
  </si>
  <si>
    <t>shelter_type</t>
  </si>
  <si>
    <t>shelter_type_other</t>
  </si>
  <si>
    <t>access_challenges</t>
  </si>
  <si>
    <t>access_challenges/not_enough_money_to_afford_housing</t>
  </si>
  <si>
    <t>access_challenges/high_rental_costs</t>
  </si>
  <si>
    <t>access_challenges/bad_geographic_location</t>
  </si>
  <si>
    <t>access_challenges/other</t>
  </si>
  <si>
    <t>access_challenges_other</t>
  </si>
  <si>
    <t>refugee_immediate_needs</t>
  </si>
  <si>
    <t>immediate_needs_required</t>
  </si>
  <si>
    <t>immediate_needs_required/food</t>
  </si>
  <si>
    <t>immediate_needs_required/clean_water</t>
  </si>
  <si>
    <t>immediate_needs_required/shelter</t>
  </si>
  <si>
    <t>immediate_needs_required/non_food_items</t>
  </si>
  <si>
    <t>immediate_needs_required/medical_care</t>
  </si>
  <si>
    <t>immediate_needs_required/other</t>
  </si>
  <si>
    <t>immediate_needs_required_other</t>
  </si>
  <si>
    <t>support_services</t>
  </si>
  <si>
    <t>support_services_available</t>
  </si>
  <si>
    <t>support_services_available/food</t>
  </si>
  <si>
    <t>support_services_available/clean_water</t>
  </si>
  <si>
    <t>support_services_available/shelter</t>
  </si>
  <si>
    <t>support_services_available/non_food_items</t>
  </si>
  <si>
    <t>support_services_available/medical_care</t>
  </si>
  <si>
    <t>support_services_available/other</t>
  </si>
  <si>
    <t>support_services_available_other</t>
  </si>
  <si>
    <t>any_other_feedback</t>
  </si>
  <si>
    <t>end_note</t>
  </si>
  <si>
    <t>_id</t>
  </si>
  <si>
    <t>_uuid</t>
  </si>
  <si>
    <t>_submission_time</t>
  </si>
  <si>
    <t>_validation_status</t>
  </si>
  <si>
    <t>_notes</t>
  </si>
  <si>
    <t>_status</t>
  </si>
  <si>
    <t>_submitted_by</t>
  </si>
  <si>
    <t>__version__</t>
  </si>
  <si>
    <t>_tags</t>
  </si>
  <si>
    <t>_index</t>
  </si>
  <si>
    <t>yes</t>
  </si>
  <si>
    <t>mbarara</t>
  </si>
  <si>
    <t>mbarara_city</t>
  </si>
  <si>
    <t>refugee_leaders</t>
  </si>
  <si>
    <t>gfa_changes</t>
  </si>
  <si>
    <t>100_or_less</t>
  </si>
  <si>
    <t>no</t>
  </si>
  <si>
    <t>houses_apartments_rent</t>
  </si>
  <si>
    <t>food shelter</t>
  </si>
  <si>
    <t>submitted_via_web</t>
  </si>
  <si>
    <t>uga_reach_enum</t>
  </si>
  <si>
    <t>vMw57L7isAcG6jzN8D7JgV</t>
  </si>
  <si>
    <t>moyo</t>
  </si>
  <si>
    <t>moyo_town_council</t>
  </si>
  <si>
    <t>clerks</t>
  </si>
  <si>
    <t>houses_apartments_friends_family</t>
  </si>
  <si>
    <t>kitgum</t>
  </si>
  <si>
    <t>kitgum_municipality</t>
  </si>
  <si>
    <t>local_councils</t>
  </si>
  <si>
    <t>most_refugees_settled_here_social_networks affordability_price_shelters</t>
  </si>
  <si>
    <t>affordability_price_shelters</t>
  </si>
  <si>
    <t>other</t>
  </si>
  <si>
    <t>gfa_changes employment_opportunities</t>
  </si>
  <si>
    <t>501_to_1000</t>
  </si>
  <si>
    <t>yumbe</t>
  </si>
  <si>
    <t>yumbe_town_council</t>
  </si>
  <si>
    <t>gfa_changes live_other_family_members other</t>
  </si>
  <si>
    <t>101_to_200</t>
  </si>
  <si>
    <t>No</t>
  </si>
  <si>
    <t>clean_water</t>
  </si>
  <si>
    <t>community_development_officer</t>
  </si>
  <si>
    <t>adjumani</t>
  </si>
  <si>
    <t>adjumani_town_council</t>
  </si>
  <si>
    <t>not_enough_money_to_afford_housing high_rental_costs</t>
  </si>
  <si>
    <t>refugee_community_members</t>
  </si>
  <si>
    <t>gulu</t>
  </si>
  <si>
    <t>gulu_city</t>
  </si>
  <si>
    <t>high_rental_costs</t>
  </si>
  <si>
    <t>kiryandongo</t>
  </si>
  <si>
    <t>kiryandongo_town_council</t>
  </si>
  <si>
    <t>district_community_development_officer</t>
  </si>
  <si>
    <t>planner</t>
  </si>
  <si>
    <t>koboko</t>
  </si>
  <si>
    <t>koboko_municipality</t>
  </si>
  <si>
    <t>medical_care other</t>
  </si>
  <si>
    <t>medical_care</t>
  </si>
  <si>
    <t>religious_leaders</t>
  </si>
  <si>
    <t>arua</t>
  </si>
  <si>
    <t>arua_city</t>
  </si>
  <si>
    <t>high_rental_prices_cost_of_living unemployment</t>
  </si>
  <si>
    <t>employment_opportunities gfa_changes</t>
  </si>
  <si>
    <t>mubende</t>
  </si>
  <si>
    <t>mubende_municipality</t>
  </si>
  <si>
    <t>201_to_500</t>
  </si>
  <si>
    <t>kabarole</t>
  </si>
  <si>
    <t>fortportal_city</t>
  </si>
  <si>
    <t>shelter food medical_care</t>
  </si>
  <si>
    <t>hoima</t>
  </si>
  <si>
    <t>hoima_city</t>
  </si>
  <si>
    <t>employment_opportunities</t>
  </si>
  <si>
    <t>most_refugees_settled_here_social_networks</t>
  </si>
  <si>
    <t>inspector_of_schools</t>
  </si>
  <si>
    <t>shelter medical_care food</t>
  </si>
  <si>
    <t>food shelter medical_care</t>
  </si>
  <si>
    <t>type</t>
  </si>
  <si>
    <t>name</t>
  </si>
  <si>
    <t>label</t>
  </si>
  <si>
    <t>hint</t>
  </si>
  <si>
    <t>required</t>
  </si>
  <si>
    <t>relevant</t>
  </si>
  <si>
    <t>choice_filter</t>
  </si>
  <si>
    <t>appearance</t>
  </si>
  <si>
    <t>constraint</t>
  </si>
  <si>
    <t>constraint_message</t>
  </si>
  <si>
    <t>repeat_count</t>
  </si>
  <si>
    <t>calculation</t>
  </si>
  <si>
    <t>Device ID</t>
  </si>
  <si>
    <t>select_one field_officer_list</t>
  </si>
  <si>
    <t>Field Officer ID</t>
  </si>
  <si>
    <t>begin group</t>
  </si>
  <si>
    <t>grp_consent</t>
  </si>
  <si>
    <t>Consent</t>
  </si>
  <si>
    <t>select_one yn_list</t>
  </si>
  <si>
    <r>
      <t>Hello, my name is […............] and I am working with IMPACT/REACH Initiatives. We are doing an assessment to understand whether there is an increase in the number of refugees moving from the settlements to urban centers as a result of the general food assistance (GFA) changes in Uganda which are effective from July,</t>
    </r>
    <r>
      <rPr>
        <sz val="11"/>
        <rFont val="Arial Narrow"/>
        <family val="2"/>
      </rPr>
      <t xml:space="preserve"> where they have settled and what their immediate needs are in the urban centers.</t>
    </r>
    <r>
      <rPr>
        <sz val="11"/>
        <color theme="1"/>
        <rFont val="Arial Narrow"/>
        <family val="2"/>
      </rPr>
      <t xml:space="preserve"> This will be used to inform allocation decisions regarding extension of assistance to urban centres. We do not provide any assistance ourselves. If you agree to participate, any information you give us will be anonymous and your personal information will under no circumstances be shared with others. The discussion will take approximately 10 - 15 minutes. Are you willing to participate? </t>
    </r>
  </si>
  <si>
    <t>end group</t>
  </si>
  <si>
    <t>grp_consent_received</t>
  </si>
  <si>
    <t>Consent received</t>
  </si>
  <si>
    <t>selected(${consent}, "yes")</t>
  </si>
  <si>
    <t>grp_introduction</t>
  </si>
  <si>
    <t>Introduction</t>
  </si>
  <si>
    <t>select_one district_list</t>
  </si>
  <si>
    <t>In which district is the interview taking place?</t>
  </si>
  <si>
    <t>select_one city_municipality_list</t>
  </si>
  <si>
    <t>For which city/municipality is the interview being conducted?</t>
  </si>
  <si>
    <t>district = ${district_name}</t>
  </si>
  <si>
    <t>select_one respondent_id_list</t>
  </si>
  <si>
    <t>Respondent ID</t>
  </si>
  <si>
    <t>select_one sec_city_list</t>
  </si>
  <si>
    <t>For which secondary city is the interview being conducted?</t>
  </si>
  <si>
    <t>selected(${district_name}, "secondary_city")</t>
  </si>
  <si>
    <t>select_one mun_list</t>
  </si>
  <si>
    <t>For which municipality is the interview being conducted?</t>
  </si>
  <si>
    <t>selected(${district_name}, "municipality" )</t>
  </si>
  <si>
    <t>select_one job_title_list</t>
  </si>
  <si>
    <t xml:space="preserve">What is your position in the City/Municipal Council? </t>
  </si>
  <si>
    <t>text</t>
  </si>
  <si>
    <t>Other, please specify:</t>
  </si>
  <si>
    <t>selected(${job_title}, "other")</t>
  </si>
  <si>
    <t>grp_inflows</t>
  </si>
  <si>
    <t>Inflows</t>
  </si>
  <si>
    <t>Have you observed an increase in the number of refugees migrating from settlements to your town/city/municipality in Uganda in the last two weeks?</t>
  </si>
  <si>
    <t>select_multiple reasons_refugees_inflow_list</t>
  </si>
  <si>
    <t>If yes? What are some of the reasons for the migration from the settlement to your town/city/municipality in Uganda?</t>
  </si>
  <si>
    <t>selected(${refugees_inflow}, "yes")</t>
  </si>
  <si>
    <t>selected(${reasons_refugees_inflow}, "other")</t>
  </si>
  <si>
    <t>select_one number_refugee_inflow_list</t>
  </si>
  <si>
    <t>If yes? How many?</t>
  </si>
  <si>
    <t>integer</t>
  </si>
  <si>
    <t xml:space="preserve">If over 1000, can you give an estimate of how many have arrived? </t>
  </si>
  <si>
    <t>selected(${number_refugees_inflow}, "over_1000")</t>
  </si>
  <si>
    <t>Are there urban refugees who are moving back to the settlement from the urban centers in Uganda?</t>
  </si>
  <si>
    <t>select_multiple reasons_refugees_outflow_list</t>
  </si>
  <si>
    <t>If yes? What are some of the reasons for the migration from the urban centers to the settlement in Uganda?</t>
  </si>
  <si>
    <t>selected(${refugees_outflow}, "yes")</t>
  </si>
  <si>
    <t>selected(${reasons_refugees_outflow}, "other")</t>
  </si>
  <si>
    <t>select_one number_refugee_outflow_list</t>
  </si>
  <si>
    <t>selected(${number_refugees_outflow}, "over_1000")</t>
  </si>
  <si>
    <t>grp_location</t>
  </si>
  <si>
    <t>Location</t>
  </si>
  <si>
    <t xml:space="preserve">selected(${refugees_inflow}, "yes") </t>
  </si>
  <si>
    <t xml:space="preserve">Are newly arrived refugees concentrated in certain villages or areas within the town/city/municpality? </t>
  </si>
  <si>
    <t>If yes, which areas in the urban centers are the new arrivals settled in?</t>
  </si>
  <si>
    <t>selected(${refugees_location}, "yes")</t>
  </si>
  <si>
    <t>select_multiple location_reasons_list</t>
  </si>
  <si>
    <t>What are the reasons for their choice of these particular areas?</t>
  </si>
  <si>
    <t>If other, what are the reasons for their choice of these particular areas?</t>
  </si>
  <si>
    <t>selected(${location_reasons}, "other")</t>
  </si>
  <si>
    <t>grp_shelter</t>
  </si>
  <si>
    <t>Shelter</t>
  </si>
  <si>
    <t>Can they easily access shelter/housing?</t>
  </si>
  <si>
    <t>select_one shelter_list</t>
  </si>
  <si>
    <t>What type of shelters are refugees mostly staying in when they arrive in this area?</t>
  </si>
  <si>
    <t>selected(${shelter_access}, "yes")</t>
  </si>
  <si>
    <t>If other, what type of shelters are refugees mostly staying in when they arrive in this area?</t>
  </si>
  <si>
    <t>selected(${shelter_type}, "other")</t>
  </si>
  <si>
    <t>select_multiple access_challenges_list</t>
  </si>
  <si>
    <t>What are the main reasons you find it challenging to access shelter or housing?</t>
  </si>
  <si>
    <t>selected(${shelter_access}, "no")</t>
  </si>
  <si>
    <t>selected(${access_challenges}, "other")</t>
  </si>
  <si>
    <t>grp_needs</t>
  </si>
  <si>
    <t>Needs</t>
  </si>
  <si>
    <t>Based on your knowledge, do the newly arrived refugees have any urgent or immediate needs?</t>
  </si>
  <si>
    <t>select_multiple immediate_needs_list</t>
  </si>
  <si>
    <t>If yes, what are they?</t>
  </si>
  <si>
    <t>selected(${refugee_immediate_needs}, "yes")</t>
  </si>
  <si>
    <t xml:space="preserve">If other, do the newly arrived refugees have any urgent or immediate needs, and if yes what are they? </t>
  </si>
  <si>
    <t>selected(${immediate_needs_required}, "other")</t>
  </si>
  <si>
    <t>Are there existing support services or programs available to address the immediate needs of newly arrived refugees in urban centers?</t>
  </si>
  <si>
    <t>select_multiple support_services_available_list</t>
  </si>
  <si>
    <t>If yes? Which services or programs are available?</t>
  </si>
  <si>
    <t>selected(${support_services}, "yes")</t>
  </si>
  <si>
    <t>If yes, which services or programs are available?</t>
  </si>
  <si>
    <t>selected(${support_services_available}, "other")</t>
  </si>
  <si>
    <t xml:space="preserve">Is there anything else you would like service and assistance providers to know about newly arrived refugees in your town/city/municipality? </t>
  </si>
  <si>
    <t>note</t>
  </si>
  <si>
    <t>Thank you for your time!</t>
  </si>
  <si>
    <t>list_name</t>
  </si>
  <si>
    <t>city</t>
  </si>
  <si>
    <t>district</t>
  </si>
  <si>
    <t>yn_list</t>
  </si>
  <si>
    <t>Yes</t>
  </si>
  <si>
    <t>sec_city_list</t>
  </si>
  <si>
    <t>Fortportal City</t>
  </si>
  <si>
    <t>Mbarara City</t>
  </si>
  <si>
    <t>Gulu City</t>
  </si>
  <si>
    <t>Arua City</t>
  </si>
  <si>
    <t>Hoima City</t>
  </si>
  <si>
    <t>mun_list</t>
  </si>
  <si>
    <t>Moyo</t>
  </si>
  <si>
    <t>Koboko</t>
  </si>
  <si>
    <t>Yumbe</t>
  </si>
  <si>
    <t>Adjumani</t>
  </si>
  <si>
    <t>Kitgum</t>
  </si>
  <si>
    <t>Mubende</t>
  </si>
  <si>
    <t>Kiryandongo</t>
  </si>
  <si>
    <t>shelter_list</t>
  </si>
  <si>
    <t>Houses/apartments of friends and family</t>
  </si>
  <si>
    <t>Houses/apartments that they rent</t>
  </si>
  <si>
    <t>stores_friends_family</t>
  </si>
  <si>
    <t>Stores of friends and family</t>
  </si>
  <si>
    <t>public_and_or_religious_buildings</t>
  </si>
  <si>
    <t>Public and/or religious buildings (e.g., schools, churches, or community centres)</t>
  </si>
  <si>
    <t>abandoned_buildings_or_apartments</t>
  </si>
  <si>
    <t>Abandoned buildings or apartments</t>
  </si>
  <si>
    <t>in_tents_and_or_makeshift_shelters</t>
  </si>
  <si>
    <t>In tents and/or makeshift shelters</t>
  </si>
  <si>
    <t>no_shelter_they_stay_on_streets</t>
  </si>
  <si>
    <t>No shelter/they stay on the streets</t>
  </si>
  <si>
    <t>Other (specify)</t>
  </si>
  <si>
    <t>location_reasons_list</t>
  </si>
  <si>
    <t>availability_shelters</t>
  </si>
  <si>
    <t>Availability of shelters</t>
  </si>
  <si>
    <t>Most of the refugees have settled here/social networks</t>
  </si>
  <si>
    <t>Affordability/price of shelters</t>
  </si>
  <si>
    <t xml:space="preserve">other </t>
  </si>
  <si>
    <t xml:space="preserve">Other (specify) </t>
  </si>
  <si>
    <t xml:space="preserve"> immediate_needs_list</t>
  </si>
  <si>
    <t>no_immediate_or_urgent_needs</t>
  </si>
  <si>
    <t>No immediate or urgent needs</t>
  </si>
  <si>
    <t>food</t>
  </si>
  <si>
    <t>Food</t>
  </si>
  <si>
    <t>Clean Water</t>
  </si>
  <si>
    <t>shelter</t>
  </si>
  <si>
    <t>non_food_items</t>
  </si>
  <si>
    <t xml:space="preserve">Non-food items (e.g., cooking equipment, bedding, or clothes) </t>
  </si>
  <si>
    <t>Medical care</t>
  </si>
  <si>
    <t>support_services_available_list</t>
  </si>
  <si>
    <t>number_refugee_inflow_list</t>
  </si>
  <si>
    <t>100 or less</t>
  </si>
  <si>
    <t>101 to 200</t>
  </si>
  <si>
    <t>201 to 500</t>
  </si>
  <si>
    <t>501 to 1000</t>
  </si>
  <si>
    <t>over_1000</t>
  </si>
  <si>
    <t>Over 1000</t>
  </si>
  <si>
    <t xml:space="preserve"> number_refugee_outflow_list</t>
  </si>
  <si>
    <t xml:space="preserve"> interview_location_list</t>
  </si>
  <si>
    <t>Secondary City</t>
  </si>
  <si>
    <t>Municipality</t>
  </si>
  <si>
    <t>field_officer_list</t>
  </si>
  <si>
    <t>org_type_list</t>
  </si>
  <si>
    <t>community_based_organization</t>
  </si>
  <si>
    <t>Community based organization (CBO)</t>
  </si>
  <si>
    <t>district_local_government</t>
  </si>
  <si>
    <t>District local government</t>
  </si>
  <si>
    <t>international_government_donor</t>
  </si>
  <si>
    <t>International government donor</t>
  </si>
  <si>
    <t>international_non_governmental_organization</t>
  </si>
  <si>
    <t>International non-governmental organization (INGO)</t>
  </si>
  <si>
    <t>national_non_governmental_organization</t>
  </si>
  <si>
    <t>National non-governmental organization (NGO) or CBO/CSO</t>
  </si>
  <si>
    <t>local_non_governmental_organization</t>
  </si>
  <si>
    <t>Local non-governmental organization (NGO) or CBO/CSO</t>
  </si>
  <si>
    <t>national_government</t>
  </si>
  <si>
    <t>National government</t>
  </si>
  <si>
    <t>private_sector_actor_or_innovator</t>
  </si>
  <si>
    <t>Private sector actor or Innovator (social businesses, start up etc.)</t>
  </si>
  <si>
    <t>refugee_led_organization</t>
  </si>
  <si>
    <t>Refugee led organization (RLO)</t>
  </si>
  <si>
    <t>Other</t>
  </si>
  <si>
    <t>access_challenges_list</t>
  </si>
  <si>
    <t>not_enough_money_to_afford_housing</t>
  </si>
  <si>
    <t>Not enough money to afford housing</t>
  </si>
  <si>
    <t>High rental costs</t>
  </si>
  <si>
    <t>bad_geographic_location</t>
  </si>
  <si>
    <t>Bad geographic location</t>
  </si>
  <si>
    <t>job_title_list</t>
  </si>
  <si>
    <t>Planner</t>
  </si>
  <si>
    <t>District Community Development Officer</t>
  </si>
  <si>
    <t>Community Development Officer</t>
  </si>
  <si>
    <t>Local Councils</t>
  </si>
  <si>
    <t>Clerks (City or Municipal)</t>
  </si>
  <si>
    <t>Refugee leaders</t>
  </si>
  <si>
    <t>Refugee community members</t>
  </si>
  <si>
    <t>Religious leaders</t>
  </si>
  <si>
    <t>health_assistant</t>
  </si>
  <si>
    <t>Health Assistant </t>
  </si>
  <si>
    <t>registration_officer</t>
  </si>
  <si>
    <t>Registration Officer</t>
  </si>
  <si>
    <t>labor_and_probation_officer</t>
  </si>
  <si>
    <t>Labor and Probation Officer</t>
  </si>
  <si>
    <t>Inspector of Schools/Education</t>
  </si>
  <si>
    <t>information_and_technology</t>
  </si>
  <si>
    <t>Information and Technology</t>
  </si>
  <si>
    <t>reasons_refugees_inflow_list</t>
  </si>
  <si>
    <t>access_medical_services</t>
  </si>
  <si>
    <t>Access to medical services</t>
  </si>
  <si>
    <t>access_education_training</t>
  </si>
  <si>
    <t>Access to education and training</t>
  </si>
  <si>
    <t>Employment opportunities</t>
  </si>
  <si>
    <t>live_other_family_members</t>
  </si>
  <si>
    <t>To live with other family members</t>
  </si>
  <si>
    <t>General Food Assistance changes</t>
  </si>
  <si>
    <t>reasons_refugees_outflow_list</t>
  </si>
  <si>
    <t>high_rental_prices_cost_of_living</t>
  </si>
  <si>
    <t>High rental prices/cost of living</t>
  </si>
  <si>
    <t>unemployment</t>
  </si>
  <si>
    <t>Unemployment/loss of jobs</t>
  </si>
  <si>
    <t>social_networks</t>
  </si>
  <si>
    <t>Social networks (To stay with other family members)</t>
  </si>
  <si>
    <t xml:space="preserve">Other </t>
  </si>
  <si>
    <t>respondent_id_list</t>
  </si>
  <si>
    <t>fortportal</t>
  </si>
  <si>
    <t>district_list</t>
  </si>
  <si>
    <t>Kabarole</t>
  </si>
  <si>
    <t>Mbarara</t>
  </si>
  <si>
    <t>Gulu</t>
  </si>
  <si>
    <t>Arua</t>
  </si>
  <si>
    <t>Hoima</t>
  </si>
  <si>
    <t>city_municipality_list</t>
  </si>
  <si>
    <t>Moyo Town Council</t>
  </si>
  <si>
    <t>Koboko Municipality</t>
  </si>
  <si>
    <t>Yumbe Town Council</t>
  </si>
  <si>
    <t>Adjumani Town Council</t>
  </si>
  <si>
    <t>Kitgum Municipality</t>
  </si>
  <si>
    <t>Mubende Municipality</t>
  </si>
  <si>
    <t>Kiryandongo Town Council</t>
  </si>
  <si>
    <t xml:space="preserve">Question: </t>
  </si>
  <si>
    <t xml:space="preserve">Question name: </t>
  </si>
  <si>
    <t xml:space="preserve">Subset size: </t>
  </si>
  <si>
    <t>District</t>
  </si>
  <si>
    <t>Adjumani Town</t>
  </si>
  <si>
    <t>Kiryandongo Town</t>
  </si>
  <si>
    <t>Moyo Town</t>
  </si>
  <si>
    <t>Yumbe Town</t>
  </si>
  <si>
    <t>Fort Portal City</t>
  </si>
  <si>
    <t>Total</t>
  </si>
  <si>
    <t>N/A</t>
  </si>
  <si>
    <t>Responses</t>
  </si>
  <si>
    <t>Item</t>
  </si>
  <si>
    <t>Further information</t>
  </si>
  <si>
    <t>Assessment background</t>
  </si>
  <si>
    <t>Methodology</t>
  </si>
  <si>
    <t>Scope</t>
  </si>
  <si>
    <t>Data collection timeline</t>
  </si>
  <si>
    <t>In this workbook</t>
  </si>
  <si>
    <t>Terms of reference</t>
  </si>
  <si>
    <t>Contact</t>
  </si>
  <si>
    <t xml:space="preserve">Melle van Hilten, melle.van-hilten@impact-initiatives.org </t>
  </si>
  <si>
    <t>Details</t>
  </si>
  <si>
    <t>Sheet</t>
  </si>
  <si>
    <t>Monitoring Urban Refugee Influxes due to Food Assistance Changes in Uganda</t>
  </si>
  <si>
    <t xml:space="preserve">As of the start of July 2023, General Food Assistance (GFA) to refugees in Uganda is being prioritized according to the third phase prioritization model developed by the World Food Programme (WFP) and (UNHCR), and approved by the Office of the Prime Minister (OPM). In conjunction with the prioritization of the GFA, considerable food cuts due to funding gaps have also been implemented. The considerable decrease in food rations available to refugees has caused concerns about the impacts on refugee well-being, social cohesion, and movement. 
IMPACT, through its REACH initiative, is therefore developing a monitoring system to determine if there is an increase in the number of refugees moving to the urban centers, the impact of this movement on the hosting areas, and the various needs that may be associated with this movement. REACH plans to collect data through a minimum of 3 rounds at 3 week intervals. </t>
  </si>
  <si>
    <t>Urban centres were selected based on whether they are currently known to host refugees, as well as their proximity to settlements. The assumption is that these locations will see the most significant influxes as a result of spontaneous migration, if any. A total of 12 locations were selected, including towns, municipalities, and cities.</t>
  </si>
  <si>
    <t xml:space="preserve">Data collection is done through a structured tool, with several open questions to allow for broad feedback. In each location, 5-10 key informants (KIs) were pre-selected based on their knowledge of their area and connections to the refugee communities present in that location. The number of KIs was decided on based on the number and size of refugee communities in the locations, as well as the overall size of the location. E.g., if KIs could speak to influxes in the entire town, municipality, or city, then 5 KIs were selected. If a KI would only be able to speak to a specfiic division or neighborhoord, up to 10 KIs were selected from different divisions to cover the entire town, municipality, or city. All interviews are done remotely over the phone, and responses are entered by the REACH field officers into KOBO. </t>
  </si>
  <si>
    <t>The terms of reference can be found here</t>
  </si>
  <si>
    <t>Survey</t>
  </si>
  <si>
    <t>Choices</t>
  </si>
  <si>
    <t>Data</t>
  </si>
  <si>
    <t>Inflows_intro</t>
  </si>
  <si>
    <t>Inflows_shelter</t>
  </si>
  <si>
    <t>Inflows_needs</t>
  </si>
  <si>
    <t>Outflows</t>
  </si>
  <si>
    <t>Open feedback</t>
  </si>
  <si>
    <t>The questions asked during the survey, in the KOBO format. The tool can be found in a more accessible format through the terms of reference link above</t>
  </si>
  <si>
    <t xml:space="preserve">The answer options provided in the survey tool. </t>
  </si>
  <si>
    <t xml:space="preserve">Analysis of the indicators related to the location and shelter status of newly arrived refugees in the locations, if any. </t>
  </si>
  <si>
    <t xml:space="preserve">Analysis of the indicators related to the immediate needs of newly arrived refugees in the locations, if any. </t>
  </si>
  <si>
    <t>Analysis of the indicators related to inflows of refugees, the extend of the inflows, and the reasons, if any inflows.</t>
  </si>
  <si>
    <t xml:space="preserve">Analysis of the indicators related to the outflows of refugees, if any. </t>
  </si>
  <si>
    <t xml:space="preserve">Responses to the final question regarding open feedback regarding urban refugees and influxes. </t>
  </si>
  <si>
    <t>The data collected during Round 2.</t>
  </si>
  <si>
    <t>Round 1 findings</t>
  </si>
  <si>
    <t>The findings from Round 1 can be found here</t>
  </si>
  <si>
    <t>food clean_water</t>
  </si>
  <si>
    <t>gfa_changes other</t>
  </si>
  <si>
    <t>food medical_care</t>
  </si>
  <si>
    <t>food clean_water medical_care</t>
  </si>
  <si>
    <t>Limitations</t>
  </si>
  <si>
    <t>Due to the nature of the data, which is structured but qualitative in nature, comprehensive data cleaning was foregone. During the analysis and reporting, attention will be paid to sense-checking of the data and ensuring that unreliable data is omitted from the eventual output</t>
  </si>
  <si>
    <t>Data and Analysis: Round 3, October 2023</t>
  </si>
  <si>
    <t xml:space="preserve">In this workbook, the data and preliminary analysis for Round 3 of data collection can be found. </t>
  </si>
  <si>
    <t>immediate_needs_required/no_immediate_or_urgent_needs</t>
  </si>
  <si>
    <t>6bc976d5-607d-41fa-a87c-fe89fd4d2183</t>
  </si>
  <si>
    <t>cc83a801-d8d9-450e-a1cb-40cb38861ff0</t>
  </si>
  <si>
    <t>9a63c58b-298f-4b6d-981b-2d4872b653db</t>
  </si>
  <si>
    <t xml:space="preserve">UN should come in because these people are very many in town and making the government services overwhelmed. Food has become expensive due to high demand and even locals are failing to afford food. 
If the UN has failed in its work, they should repartriate the refugees </t>
  </si>
  <si>
    <t>06ecc1f6-5c01-438b-97e1-3a5ddf24b841</t>
  </si>
  <si>
    <t>access_education_training other</t>
  </si>
  <si>
    <t xml:space="preserve">Security reasons,  they fear for their life in the settlement </t>
  </si>
  <si>
    <t xml:space="preserve">Security </t>
  </si>
  <si>
    <t xml:space="preserve">The ones who came recently did the main reason is security in the camps,  if only these people are given good security, these movements would have stopped. </t>
  </si>
  <si>
    <t>31b17e9b-bc2b-4bdd-8c6a-6004773aa07a</t>
  </si>
  <si>
    <t xml:space="preserve">Floods in bidibidi settlement </t>
  </si>
  <si>
    <t>shelter food</t>
  </si>
  <si>
    <t xml:space="preserve">These people have moved because of floods so there are hopes that they may go back to the camps since most are staying with relatives who had settled here before, they need to be catered for as they become a big burden to the families hosting them. </t>
  </si>
  <si>
    <t>77031f2d-26be-4cb6-87dc-18992d581bb8</t>
  </si>
  <si>
    <t>1926f490-825e-40d1-abf6-63adee6e85c5</t>
  </si>
  <si>
    <t>access_education_training employment_opportunities gfa_changes live_other_family_members other</t>
  </si>
  <si>
    <t xml:space="preserve">To do agriculture to supplement food and also for security purposes </t>
  </si>
  <si>
    <t xml:space="preserve">
The resources here are for Ugandans but we are sharing this with the refugees here like the boreholes, schools,  health centers,  the budget is made is made for only Ugandans and this brought challenges of things getting over within two weeks as it caters for everyone. </t>
  </si>
  <si>
    <t>bae2a2ee-1f20-4864-bd8e-a6e0f00db3d4</t>
  </si>
  <si>
    <t>dadfb9cc-5006-419f-b696-a1f80ed6b216</t>
  </si>
  <si>
    <t xml:space="preserve">To reclaim the plots that they were given before they moved to towns,  they say these plots will help them when they want to cultivate. </t>
  </si>
  <si>
    <t>40115e7c-9e3c-4522-859d-0798733eab52</t>
  </si>
  <si>
    <t>c12c858a-f2ca-4371-9610-5c4305c436b5</t>
  </si>
  <si>
    <t>e2e7fa9d-9095-4528-9939-7f6c412ce4a9</t>
  </si>
  <si>
    <t xml:space="preserve">The main reason why they are moving is because of the food,  some of them,  their names were removed from the WFP list so they find it hard to stay in the settlement when they are not benefiting.  If they could add their names back or find ways of giving them food,  it would be great. </t>
  </si>
  <si>
    <t>01c11b45-a286-4182-8e24-be7ee23ade3f</t>
  </si>
  <si>
    <t>81c58c9c-a428-429b-9a31-2b816724de23</t>
  </si>
  <si>
    <t>To look for farming land</t>
  </si>
  <si>
    <t>food clean_water shelter</t>
  </si>
  <si>
    <t xml:space="preserve">Education </t>
  </si>
  <si>
    <t xml:space="preserve">The services provided are inadequate like the schools, latrine stances in schools should be increased. For the hospitals there is need to increase operations in the OPD so that both the refugees and nationals can access these services </t>
  </si>
  <si>
    <t>10019419-e891-4acc-b916-cbee7affe569</t>
  </si>
  <si>
    <t>28058b62-2a65-4dc4-b6ed-c7549f700850</t>
  </si>
  <si>
    <t>employment_opportunities live_other_family_members access_education_training</t>
  </si>
  <si>
    <t>Most of the refugees here come from South Sudan direct and rent but there are also those who come from camps to settle here and these need to be helped cause there are no services for refugees here,  we share with the nationals.</t>
  </si>
  <si>
    <t>e22942f1-4a2c-4c8a-aafc-bb17e5e8d438</t>
  </si>
  <si>
    <t xml:space="preserve">There is need to focus on economic empowerment of the refugees and also mental health so more organizations should come up and help the new refugees. </t>
  </si>
  <si>
    <t>cf2eac5a-9bba-49a6-b6d4-9d3ee12cd3d0</t>
  </si>
  <si>
    <t>other gfa_changes employment_opportunities</t>
  </si>
  <si>
    <t xml:space="preserve">Insecurity in Settlement </t>
  </si>
  <si>
    <t xml:space="preserve">The government should recognize the presence of refugees in Arua so that other organizations can come and provide services to the refugees here like those in Kampala. 
There are some free services that can be accessed like medical care in Arua hospital but that happens only if you have a refugee card. If you don't have a card you have to pay some fee which is a challenge </t>
  </si>
  <si>
    <t>a6b101fb-267b-44e3-bf9d-78ae2e9078de</t>
  </si>
  <si>
    <t>9fc8561f-7c8d-4f13-a012-a8beea8dbfec</t>
  </si>
  <si>
    <t>317b61c0-9182-474d-91e2-6172781e26ab</t>
  </si>
  <si>
    <t>employment_opportunities access_education_training</t>
  </si>
  <si>
    <t xml:space="preserve">We share the services that is provided by the government for the nationals and this puts alot of pressure on these services.  Assistance providers should come to the aid of these refugees as they are faced with many issues. </t>
  </si>
  <si>
    <t>4ebe19e0-5e9c-4427-8431-36e41de5553d</t>
  </si>
  <si>
    <t>5da05630-3210-4133-a0c6-9adae3a84b1a</t>
  </si>
  <si>
    <t>Bweyale cell, nyadore cell</t>
  </si>
  <si>
    <t>availability_shelters affordability_price_shelters</t>
  </si>
  <si>
    <t xml:space="preserve">These refugees use the same services like the nationals and these services are few,  so the service providers should think of putting more services in urban centers to support the population. </t>
  </si>
  <si>
    <t>3da15291-baed-42da-8d55-0afdbfd845ed</t>
  </si>
  <si>
    <t>d98b9ae7-43d8-4ca3-9980-9a8f19f02f63</t>
  </si>
  <si>
    <t>427c717e-a0e8-401f-82b9-d9b9a9ccbd22</t>
  </si>
  <si>
    <t>0a73eb50-cae5-4adf-be3c-fb0d2fab4a9d</t>
  </si>
  <si>
    <t>028fd43f-907c-4136-b514-01a2fbfb4e0e</t>
  </si>
  <si>
    <t>213b27ec-6aed-4e45-b562-af539b7375e4</t>
  </si>
  <si>
    <t>570e7b43-280a-4f88-89df-a9508a190d47</t>
  </si>
  <si>
    <t xml:space="preserve">The refugees here are not yet fully recognised,  if only partners would advocate for these refugees to be recognized then more services will be brought to the town council. </t>
  </si>
  <si>
    <t>f3ed6d63-6776-4937-a045-3ac98fc0605c</t>
  </si>
  <si>
    <t>4700bf89-ceb9-40e2-ba1e-5d93831ccd28</t>
  </si>
  <si>
    <t>uga_reach_gis</t>
  </si>
  <si>
    <t>high_rental_prices_cost_of_living other</t>
  </si>
  <si>
    <t xml:space="preserve">Agriculture </t>
  </si>
  <si>
    <t xml:space="preserve">North Division </t>
  </si>
  <si>
    <t>most_refugees_settled_here_social_networks other</t>
  </si>
  <si>
    <t xml:space="preserve">There is a lot of economic activity here. </t>
  </si>
  <si>
    <t xml:space="preserve">1. Limited access to Education services especially for the children, if improved, children would be saved from unhealthy copying mechanisms.            2. Limited Livelihood opportunities especially youth. </t>
  </si>
  <si>
    <t>fcdf7f8f-1841-46c1-8415-c8513a40b366</t>
  </si>
  <si>
    <t>social_networks unemployment</t>
  </si>
  <si>
    <t>medical_care clean_water food other</t>
  </si>
  <si>
    <t>Education services</t>
  </si>
  <si>
    <t>other medical_care clean_water</t>
  </si>
  <si>
    <t>The services are there but stressed. They can not accommodate the needs of the refugees</t>
  </si>
  <si>
    <t>Improve education services as well as the WASH services</t>
  </si>
  <si>
    <t>0804a24a-d8a0-4c9c-8d52-8065218532b6</t>
  </si>
  <si>
    <t>5f8c3d5a-59bf-443f-b98e-57a9b7a6d6d5</t>
  </si>
  <si>
    <t>db246323-99c6-4f5f-8e16-29ea0fbedd3a</t>
  </si>
  <si>
    <t>1de4e1d6-3189-440e-9802-0a38df03c2dd</t>
  </si>
  <si>
    <t>employment_opportunities other access_medical_services</t>
  </si>
  <si>
    <t>Business opportunities</t>
  </si>
  <si>
    <t>Improve on the available services like WASH, livelihood trainings</t>
  </si>
  <si>
    <t>c2c583db-e564-4c38-9564-e0df7ea47217</t>
  </si>
  <si>
    <t>social_networks high_rental_prices_cost_of_living unemployment</t>
  </si>
  <si>
    <t>fa4a816a-432e-4a5a-bd09-e277828161e5</t>
  </si>
  <si>
    <t>05bea777-54bf-43aa-9a54-937e53c0cde7</t>
  </si>
  <si>
    <t>b3b1a7c7-4df3-4254-be4b-9749040f2594</t>
  </si>
  <si>
    <t>d13d2aa0-144e-4a40-a013-becc3f9b841f</t>
  </si>
  <si>
    <t>e89e073c-74bb-41b8-86f5-b77133ea5e60</t>
  </si>
  <si>
    <t>employment_opportunities other gfa_changes live_other_family_members</t>
  </si>
  <si>
    <t>North division and  south division</t>
  </si>
  <si>
    <t>affordability_price_shelters other most_refugees_settled_here_social_networks</t>
  </si>
  <si>
    <t>It's a slum. The cost of living is cheaper</t>
  </si>
  <si>
    <t>other food non_food_items medical_care</t>
  </si>
  <si>
    <t>Protection needs</t>
  </si>
  <si>
    <t>Protection- UNICEF, Skiling - Livelihood</t>
  </si>
  <si>
    <t>It is difficult to establish the numbers of refugees moving in and out. Service providers should establish a good system to have records or refugees moving in and out of the settlement and vise versa.</t>
  </si>
  <si>
    <t>62dedaea-0ac1-463e-87f7-56e244dc8fe3</t>
  </si>
  <si>
    <t>73ec5cc2-b1bc-4d4a-b665-45a765989793</t>
  </si>
  <si>
    <t>Land for cultivation and business opportunities</t>
  </si>
  <si>
    <t>Ombaci  and Mengo</t>
  </si>
  <si>
    <t>food other shelter</t>
  </si>
  <si>
    <t>Capital for business</t>
  </si>
  <si>
    <t>Issues of shelter is a challenge, food is also a challenge.</t>
  </si>
  <si>
    <t>aa2a310e-9771-4723-bced-631b311411a8</t>
  </si>
  <si>
    <t>food medical_care other</t>
  </si>
  <si>
    <t xml:space="preserve">Access to Education </t>
  </si>
  <si>
    <t xml:space="preserve">1. Lack of data for the refugees that move in or out. Service providers should come up with a system to track these movements.                                    2. The services are now stressed due to the increase of refugees in the city. There is need to plan for these refugees. </t>
  </si>
  <si>
    <t>f83c9ea2-7da4-48ee-a4fc-2ff6dcf74e6a</t>
  </si>
  <si>
    <t>access_education_training employment_opportunities access_medical_services</t>
  </si>
  <si>
    <t>Kangulumira, kirungi and kyamalaasi</t>
  </si>
  <si>
    <t>availability_shelters most_refugees_settled_here_social_networks affordability_price_shelters</t>
  </si>
  <si>
    <t xml:space="preserve">I thank you for the calls as it gives us hope that one time we shall be supported. 
</t>
  </si>
  <si>
    <t>becdb718-6d8c-442f-876e-c117c1763673</t>
  </si>
  <si>
    <t>c3990a84-4cbc-42b6-b7f7-76b8300b47c8</t>
  </si>
  <si>
    <t>30b06b12-c32e-4d4d-b631-f065d4f074f8</t>
  </si>
  <si>
    <t>616bc0c9-7295-440e-a457-5e20f2a051bd</t>
  </si>
  <si>
    <t>Rubiri</t>
  </si>
  <si>
    <t>affordability_price_shelters most_refugees_settled_here_social_networks</t>
  </si>
  <si>
    <t xml:space="preserve">Equip the refugees in urban areas with Livelihood skills </t>
  </si>
  <si>
    <t>856dcda1-ffa5-4f63-a2f6-7b37b55e59be</t>
  </si>
  <si>
    <t>other food medical_care non_food_items</t>
  </si>
  <si>
    <t xml:space="preserve">The life of refugees in town is bad. They need Livelihood since the gfa has been removed </t>
  </si>
  <si>
    <t>2d554f8c-f176-4bb5-94be-0d1d8a656cde</t>
  </si>
  <si>
    <t>734b71d5-4c7d-41cb-a48d-2aa1626f7582</t>
  </si>
  <si>
    <t>Kakoba</t>
  </si>
  <si>
    <t>shelter other food medical_care</t>
  </si>
  <si>
    <t xml:space="preserve">Education support </t>
  </si>
  <si>
    <t xml:space="preserve">Support with Livelihood support </t>
  </si>
  <si>
    <t>b7671184-b34d-49fc-8dbd-e4a6afeb4f2e</t>
  </si>
  <si>
    <t xml:space="preserve">Business opportunities </t>
  </si>
  <si>
    <t xml:space="preserve">The refugees that floke the towns depleat the services available so there is need to re plan to have them included in the city budgets. </t>
  </si>
  <si>
    <t>dae1ddd2-26a9-4822-ace9-4a31c333f617</t>
  </si>
  <si>
    <t>5e471adc-2c65-4731-bb67-26a75e0cd78a</t>
  </si>
  <si>
    <t>857ae6dc-cd98-4e2e-8293-f8fb8fd0ddb9</t>
  </si>
  <si>
    <t>employment_opportunities gfa_changes access_medical_services</t>
  </si>
  <si>
    <t>Kiryatate</t>
  </si>
  <si>
    <t xml:space="preserve">Since most of the refugees that move to town are youth, there is need to engage them in sports activities and Livelihood activities </t>
  </si>
  <si>
    <t>d84750ca-e6af-47b6-8c73-c14424aa630d</t>
  </si>
  <si>
    <t>e939edeb-7dab-440c-878b-38e3dd943a07</t>
  </si>
  <si>
    <t>gfa_changes high_rental_prices_cost_of_living</t>
  </si>
  <si>
    <t xml:space="preserve">1. The services are only available for urban refugees, so there is a need to document the new refugees and plan for them. 
2. Establish Livelihood activities for these refugees. 
</t>
  </si>
  <si>
    <t>12d51b6a-f02f-487d-beac-999087b9056f</t>
  </si>
  <si>
    <t xml:space="preserve"> There is need to register them as urban refugees and plan for them. There is also need for support like Education and medical support especially in the early days of their settlement in the urban centres </t>
  </si>
  <si>
    <t>d9de2499-1ff4-45cd-988e-3cfa664c9963</t>
  </si>
  <si>
    <t>a1751831-8491-40c7-8135-282acffb9de3</t>
  </si>
  <si>
    <t>301a50fd-2c88-4d7c-8dab-b09ae91e8d82</t>
  </si>
  <si>
    <t>c2a506bf-a398-4423-b201-52a5f920661b</t>
  </si>
  <si>
    <t>Round 2 findings</t>
  </si>
  <si>
    <t>The findings from Round 2 can be found here</t>
  </si>
  <si>
    <t xml:space="preserve">For round 3, data collection took place between the 19th of September to the 2nd of October.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</si>
</sst>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9" x14ac:knownFonts="1">
    <font>
      <sz val="11"/>
      <color theme="1"/>
      <name val="Calibri"/>
      <family val="2"/>
      <scheme val="minor"/>
    </font>
    <font>
      <b/>
      <sz val="11"/>
      <color theme="1"/>
      <name val="Arial Narrow"/>
      <family val="2"/>
    </font>
    <font>
      <b/>
      <i/>
      <sz val="11"/>
      <color theme="1"/>
      <name val="Arial Narrow"/>
      <family val="2"/>
    </font>
    <font>
      <sz val="11"/>
      <color theme="1"/>
      <name val="Arial Narrow"/>
      <family val="2"/>
    </font>
    <font>
      <b/>
      <sz val="11"/>
      <color theme="0"/>
      <name val="Arial Narrow"/>
      <family val="2"/>
    </font>
    <font>
      <sz val="11"/>
      <name val="Arial Narrow"/>
      <family val="2"/>
    </font>
    <font>
      <sz val="11"/>
      <color theme="0"/>
      <name val="Arial Narrow"/>
      <family val="2"/>
    </font>
    <font>
      <b/>
      <i/>
      <sz val="11"/>
      <color theme="0"/>
      <name val="Arial Narrow"/>
      <family val="2"/>
    </font>
    <font>
      <i/>
      <sz val="11"/>
      <color theme="1"/>
      <name val="Arial Narrow"/>
      <family val="2"/>
    </font>
    <font>
      <sz val="11"/>
      <color rgb="FFFFFFFF"/>
      <name val="Arial Narrow"/>
      <family val="2"/>
    </font>
    <font>
      <b/>
      <sz val="11"/>
      <name val="Arial Narrow"/>
      <family val="2"/>
    </font>
    <font>
      <i/>
      <sz val="11"/>
      <name val="Arial Narrow"/>
      <family val="2"/>
    </font>
    <font>
      <sz val="11"/>
      <color rgb="FF000000"/>
      <name val="Arial Narrow"/>
      <family val="2"/>
    </font>
    <font>
      <sz val="10"/>
      <color rgb="FF000000"/>
      <name val="Arial"/>
      <family val="2"/>
    </font>
    <font>
      <u/>
      <sz val="11"/>
      <color theme="10"/>
      <name val="Calibri"/>
      <family val="2"/>
      <scheme val="minor"/>
    </font>
    <font>
      <b/>
      <sz val="16"/>
      <name val="Arial Narrow"/>
      <family val="2"/>
    </font>
    <font>
      <b/>
      <sz val="14"/>
      <name val="Arial Narrow"/>
      <family val="2"/>
    </font>
    <font>
      <u/>
      <sz val="11"/>
      <color theme="10"/>
      <name val="Arial Narrow"/>
      <family val="2"/>
    </font>
    <font>
      <sz val="10"/>
      <color theme="1"/>
      <name val="Arial Narrow"/>
      <family val="2"/>
    </font>
  </fonts>
  <fills count="1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1"/>
        <bgColor indexed="64"/>
      </patternFill>
    </fill>
    <fill>
      <patternFill patternType="solid">
        <fgColor theme="1"/>
        <bgColor rgb="FF000000"/>
      </patternFill>
    </fill>
    <fill>
      <patternFill patternType="solid">
        <fgColor rgb="FF000000"/>
        <bgColor rgb="FF000000"/>
      </patternFill>
    </fill>
    <fill>
      <patternFill patternType="solid">
        <fgColor theme="0"/>
        <bgColor rgb="FF000000"/>
      </patternFill>
    </fill>
    <fill>
      <patternFill patternType="solid">
        <fgColor theme="4" tint="0.79998168889431442"/>
        <bgColor indexed="64"/>
      </patternFill>
    </fill>
    <fill>
      <patternFill patternType="solid">
        <fgColor theme="4"/>
        <bgColor indexed="64"/>
      </patternFill>
    </fill>
    <fill>
      <patternFill patternType="solid">
        <fgColor theme="0" tint="-4.9989318521683403E-2"/>
        <bgColor indexed="64"/>
      </patternFill>
    </fill>
    <fill>
      <patternFill patternType="solid">
        <fgColor rgb="FFEE5859"/>
        <bgColor indexed="64"/>
      </patternFill>
    </fill>
    <fill>
      <patternFill patternType="solid">
        <fgColor rgb="FFF39B9C"/>
        <bgColor indexed="64"/>
      </patternFill>
    </fill>
    <fill>
      <patternFill patternType="solid">
        <fgColor rgb="FFFCDEDC"/>
        <bgColor indexed="64"/>
      </patternFill>
    </fill>
    <fill>
      <patternFill patternType="solid">
        <fgColor rgb="FF58585A"/>
        <bgColor indexed="64"/>
      </patternFill>
    </fill>
    <fill>
      <patternFill patternType="solid">
        <fgColor rgb="FF9A999A"/>
        <bgColor indexed="64"/>
      </patternFill>
    </fill>
    <fill>
      <patternFill patternType="solid">
        <fgColor rgb="FFDDDDDE"/>
        <bgColor indexed="64"/>
      </patternFill>
    </fill>
    <fill>
      <patternFill patternType="solid">
        <fgColor rgb="FFD2CBB8"/>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s>
  <cellStyleXfs count="3">
    <xf numFmtId="0" fontId="0" fillId="0" borderId="0"/>
    <xf numFmtId="0" fontId="13" fillId="0" borderId="0"/>
    <xf numFmtId="0" fontId="14" fillId="0" borderId="0" applyNumberFormat="0" applyFill="0" applyBorder="0" applyAlignment="0" applyProtection="0"/>
  </cellStyleXfs>
  <cellXfs count="87">
    <xf numFmtId="0" fontId="0" fillId="0" borderId="0" xfId="0"/>
    <xf numFmtId="0" fontId="1" fillId="2" borderId="0" xfId="0" applyFont="1" applyFill="1"/>
    <xf numFmtId="0" fontId="2" fillId="2" borderId="0" xfId="0" applyFont="1" applyFill="1"/>
    <xf numFmtId="0" fontId="1" fillId="0" borderId="0" xfId="0" applyFont="1"/>
    <xf numFmtId="0" fontId="3" fillId="0" borderId="0" xfId="0" applyFont="1"/>
    <xf numFmtId="0" fontId="3" fillId="3" borderId="0" xfId="0" applyFont="1" applyFill="1"/>
    <xf numFmtId="0" fontId="3" fillId="2" borderId="0" xfId="0" applyFont="1" applyFill="1"/>
    <xf numFmtId="0" fontId="4" fillId="4" borderId="0" xfId="0" applyFont="1" applyFill="1"/>
    <xf numFmtId="0" fontId="3" fillId="0" borderId="0" xfId="0" applyFont="1" applyAlignment="1">
      <alignment horizontal="left" vertical="top" wrapText="1"/>
    </xf>
    <xf numFmtId="0" fontId="4" fillId="0" borderId="0" xfId="0" applyFont="1"/>
    <xf numFmtId="0" fontId="7" fillId="4" borderId="0" xfId="0" applyFont="1" applyFill="1"/>
    <xf numFmtId="0" fontId="6" fillId="5" borderId="0" xfId="0" applyFont="1" applyFill="1" applyAlignment="1">
      <alignment vertical="top"/>
    </xf>
    <xf numFmtId="0" fontId="3" fillId="4" borderId="0" xfId="0" applyFont="1" applyFill="1"/>
    <xf numFmtId="0" fontId="8" fillId="0" borderId="0" xfId="0" applyFont="1"/>
    <xf numFmtId="0" fontId="5" fillId="2" borderId="0" xfId="0" applyFont="1" applyFill="1"/>
    <xf numFmtId="0" fontId="9" fillId="6" borderId="0" xfId="0" applyFont="1" applyFill="1" applyAlignment="1">
      <alignment vertical="top"/>
    </xf>
    <xf numFmtId="0" fontId="3" fillId="0" borderId="0" xfId="0" applyFont="1" applyAlignment="1">
      <alignment horizontal="left" wrapText="1"/>
    </xf>
    <xf numFmtId="0" fontId="3" fillId="0" borderId="0" xfId="0" applyFont="1" applyAlignment="1">
      <alignment horizontal="left"/>
    </xf>
    <xf numFmtId="0" fontId="8" fillId="0" borderId="0" xfId="0" applyFont="1" applyAlignment="1">
      <alignment horizontal="left"/>
    </xf>
    <xf numFmtId="0" fontId="5" fillId="0" borderId="0" xfId="0" applyFont="1"/>
    <xf numFmtId="0" fontId="10" fillId="0" borderId="0" xfId="0" applyFont="1"/>
    <xf numFmtId="0" fontId="11" fillId="0" borderId="0" xfId="0" applyFont="1"/>
    <xf numFmtId="0" fontId="6" fillId="4" borderId="0" xfId="0" applyFont="1" applyFill="1"/>
    <xf numFmtId="0" fontId="12" fillId="0" borderId="0" xfId="0" applyFont="1"/>
    <xf numFmtId="0" fontId="3" fillId="0" borderId="0" xfId="0" applyFont="1" applyAlignment="1">
      <alignment vertical="center"/>
    </xf>
    <xf numFmtId="0" fontId="3" fillId="0" borderId="0" xfId="0" applyFont="1" applyAlignment="1">
      <alignment wrapText="1"/>
    </xf>
    <xf numFmtId="0" fontId="5" fillId="7" borderId="0" xfId="0" applyFont="1" applyFill="1" applyAlignment="1">
      <alignment vertical="top"/>
    </xf>
    <xf numFmtId="0" fontId="10" fillId="8" borderId="0" xfId="0" applyFont="1" applyFill="1"/>
    <xf numFmtId="0" fontId="10" fillId="8" borderId="0" xfId="0" applyFont="1" applyFill="1" applyAlignment="1">
      <alignment horizontal="left"/>
    </xf>
    <xf numFmtId="0" fontId="12" fillId="0" borderId="0" xfId="1" applyFont="1" applyAlignment="1">
      <alignment horizontal="left"/>
    </xf>
    <xf numFmtId="0" fontId="3" fillId="0" borderId="0" xfId="0" applyFont="1" applyAlignment="1">
      <alignment horizontal="left" vertical="center"/>
    </xf>
    <xf numFmtId="0" fontId="3" fillId="0" borderId="0" xfId="0" applyFont="1" applyAlignment="1">
      <alignment horizontal="left" vertical="top"/>
    </xf>
    <xf numFmtId="0" fontId="3" fillId="9" borderId="1" xfId="0" applyFont="1" applyFill="1" applyBorder="1" applyAlignment="1">
      <alignment horizontal="left"/>
    </xf>
    <xf numFmtId="0" fontId="3" fillId="9" borderId="1" xfId="0" applyFont="1" applyFill="1" applyBorder="1" applyAlignment="1">
      <alignment horizontal="left" vertical="center"/>
    </xf>
    <xf numFmtId="0" fontId="3" fillId="9" borderId="1" xfId="0" applyFont="1" applyFill="1" applyBorder="1"/>
    <xf numFmtId="0" fontId="3" fillId="2" borderId="1" xfId="0" applyFont="1" applyFill="1" applyBorder="1"/>
    <xf numFmtId="0" fontId="3" fillId="2" borderId="1" xfId="0" applyFont="1" applyFill="1" applyBorder="1" applyAlignment="1">
      <alignment horizontal="left" vertical="top"/>
    </xf>
    <xf numFmtId="0" fontId="3" fillId="2" borderId="1" xfId="0" applyFont="1" applyFill="1" applyBorder="1" applyAlignment="1">
      <alignment vertical="top"/>
    </xf>
    <xf numFmtId="0" fontId="3" fillId="2" borderId="1" xfId="0" applyFont="1" applyFill="1" applyBorder="1" applyAlignment="1">
      <alignment horizontal="left" vertical="top" wrapText="1"/>
    </xf>
    <xf numFmtId="0" fontId="3" fillId="10" borderId="0" xfId="0" applyFont="1" applyFill="1"/>
    <xf numFmtId="0" fontId="3" fillId="10" borderId="1" xfId="0" applyFont="1" applyFill="1" applyBorder="1"/>
    <xf numFmtId="0" fontId="3" fillId="10" borderId="1" xfId="0" applyFont="1" applyFill="1" applyBorder="1" applyAlignment="1">
      <alignment horizontal="left" vertical="top"/>
    </xf>
    <xf numFmtId="0" fontId="3" fillId="10" borderId="1" xfId="0" applyFont="1" applyFill="1" applyBorder="1" applyAlignment="1">
      <alignment vertical="top"/>
    </xf>
    <xf numFmtId="0" fontId="3" fillId="10" borderId="1" xfId="0" applyFont="1" applyFill="1" applyBorder="1" applyAlignment="1">
      <alignment horizontal="left" vertical="top" wrapText="1"/>
    </xf>
    <xf numFmtId="0" fontId="3" fillId="2" borderId="1" xfId="0" applyFont="1" applyFill="1" applyBorder="1" applyAlignment="1">
      <alignment horizontal="left"/>
    </xf>
    <xf numFmtId="0" fontId="3" fillId="2" borderId="0" xfId="0" applyFont="1" applyFill="1" applyAlignment="1">
      <alignment horizontal="left"/>
    </xf>
    <xf numFmtId="0" fontId="3" fillId="2" borderId="2" xfId="0" applyFont="1" applyFill="1" applyBorder="1"/>
    <xf numFmtId="0" fontId="5" fillId="10" borderId="0" xfId="0" applyFont="1" applyFill="1"/>
    <xf numFmtId="0" fontId="3" fillId="10" borderId="1" xfId="0" applyFont="1" applyFill="1" applyBorder="1" applyAlignment="1">
      <alignment horizontal="left"/>
    </xf>
    <xf numFmtId="0" fontId="3" fillId="10" borderId="0" xfId="0" applyFont="1" applyFill="1" applyAlignment="1">
      <alignment horizontal="left"/>
    </xf>
    <xf numFmtId="0" fontId="3" fillId="10" borderId="2" xfId="0" applyFont="1" applyFill="1" applyBorder="1"/>
    <xf numFmtId="0" fontId="1" fillId="2" borderId="0" xfId="0" applyFont="1" applyFill="1" applyAlignment="1">
      <alignment horizontal="center"/>
    </xf>
    <xf numFmtId="0" fontId="1" fillId="10" borderId="0" xfId="0" applyFont="1" applyFill="1" applyAlignment="1">
      <alignment horizontal="center"/>
    </xf>
    <xf numFmtId="0" fontId="3" fillId="10" borderId="0" xfId="0" applyFont="1" applyFill="1" applyAlignment="1">
      <alignment vertical="center"/>
    </xf>
    <xf numFmtId="0" fontId="4" fillId="11" borderId="3" xfId="0" applyFont="1" applyFill="1" applyBorder="1"/>
    <xf numFmtId="0" fontId="3" fillId="10" borderId="3" xfId="0" applyFont="1" applyFill="1" applyBorder="1" applyAlignment="1">
      <alignment horizontal="left" vertical="top" wrapText="1"/>
    </xf>
    <xf numFmtId="0" fontId="3" fillId="2" borderId="3" xfId="0" applyFont="1" applyFill="1" applyBorder="1" applyAlignment="1">
      <alignment horizontal="left" vertical="top" wrapText="1"/>
    </xf>
    <xf numFmtId="0" fontId="1" fillId="2" borderId="0" xfId="0" applyFont="1" applyFill="1" applyAlignment="1">
      <alignment horizontal="left" vertical="top" wrapText="1"/>
    </xf>
    <xf numFmtId="0" fontId="4" fillId="11" borderId="4" xfId="0" applyFont="1" applyFill="1" applyBorder="1"/>
    <xf numFmtId="0" fontId="4" fillId="11" borderId="5" xfId="0" applyFont="1" applyFill="1" applyBorder="1"/>
    <xf numFmtId="0" fontId="3" fillId="2" borderId="6" xfId="0" applyFont="1" applyFill="1" applyBorder="1" applyAlignment="1">
      <alignment wrapText="1"/>
    </xf>
    <xf numFmtId="0" fontId="6" fillId="11" borderId="2"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12" borderId="1" xfId="0" applyFont="1" applyFill="1" applyBorder="1" applyAlignment="1">
      <alignment horizontal="left" vertical="top" wrapText="1"/>
    </xf>
    <xf numFmtId="0" fontId="5" fillId="13" borderId="1" xfId="0" applyFont="1" applyFill="1" applyBorder="1" applyAlignment="1">
      <alignment horizontal="left" vertical="top" wrapText="1"/>
    </xf>
    <xf numFmtId="0" fontId="6" fillId="14" borderId="1" xfId="0" applyFont="1" applyFill="1" applyBorder="1" applyAlignment="1">
      <alignment horizontal="left" vertical="top" wrapText="1"/>
    </xf>
    <xf numFmtId="0" fontId="5" fillId="15" borderId="1" xfId="0" applyFont="1" applyFill="1" applyBorder="1" applyAlignment="1">
      <alignment horizontal="left" vertical="top" wrapText="1"/>
    </xf>
    <xf numFmtId="0" fontId="3" fillId="16" borderId="1" xfId="0" applyFont="1" applyFill="1" applyBorder="1"/>
    <xf numFmtId="0" fontId="3" fillId="17" borderId="1" xfId="0" applyFont="1" applyFill="1" applyBorder="1"/>
    <xf numFmtId="0" fontId="18" fillId="2" borderId="0" xfId="0" applyFont="1" applyFill="1"/>
    <xf numFmtId="164" fontId="0" fillId="0" borderId="0" xfId="0" applyNumberFormat="1"/>
    <xf numFmtId="0" fontId="17" fillId="10" borderId="3" xfId="2" applyFont="1" applyFill="1" applyBorder="1" applyAlignment="1">
      <alignment horizontal="left" vertical="top" wrapText="1"/>
    </xf>
    <xf numFmtId="0" fontId="3" fillId="0" borderId="3" xfId="0" applyFont="1" applyBorder="1" applyAlignment="1">
      <alignment horizontal="left" vertical="top" wrapText="1"/>
    </xf>
    <xf numFmtId="0" fontId="17" fillId="0" borderId="3" xfId="2" applyFont="1" applyFill="1" applyBorder="1" applyAlignment="1">
      <alignment horizontal="left" vertical="top" wrapText="1"/>
    </xf>
    <xf numFmtId="0" fontId="3" fillId="0" borderId="3" xfId="0" applyFont="1" applyBorder="1"/>
    <xf numFmtId="0" fontId="17" fillId="10" borderId="3" xfId="2" applyFont="1" applyFill="1" applyBorder="1"/>
    <xf numFmtId="0" fontId="15" fillId="2" borderId="0" xfId="0" applyFont="1" applyFill="1" applyAlignment="1">
      <alignment horizontal="left" vertical="center" wrapText="1"/>
    </xf>
    <xf numFmtId="0" fontId="15" fillId="2" borderId="0" xfId="0" applyFont="1" applyFill="1" applyAlignment="1">
      <alignment horizontal="left" vertical="center"/>
    </xf>
    <xf numFmtId="0" fontId="16" fillId="2" borderId="0" xfId="0" applyFont="1" applyFill="1" applyAlignment="1">
      <alignment horizontal="left" vertical="center" wrapText="1"/>
    </xf>
    <xf numFmtId="0" fontId="1" fillId="10" borderId="1" xfId="0" applyFont="1" applyFill="1" applyBorder="1" applyAlignment="1">
      <alignment horizontal="center"/>
    </xf>
    <xf numFmtId="0" fontId="1" fillId="9" borderId="1" xfId="0" applyFont="1" applyFill="1" applyBorder="1" applyAlignment="1">
      <alignment horizontal="center" vertical="center"/>
    </xf>
    <xf numFmtId="0" fontId="3" fillId="9" borderId="1" xfId="0" applyFont="1" applyFill="1" applyBorder="1" applyAlignment="1">
      <alignment horizontal="center"/>
    </xf>
    <xf numFmtId="0" fontId="3" fillId="9" borderId="1" xfId="0" applyFont="1" applyFill="1" applyBorder="1" applyAlignment="1">
      <alignment horizontal="center" vertical="center"/>
    </xf>
    <xf numFmtId="0" fontId="1" fillId="2" borderId="1" xfId="0" applyFont="1" applyFill="1" applyBorder="1" applyAlignment="1">
      <alignment horizontal="center"/>
    </xf>
    <xf numFmtId="0" fontId="5" fillId="2" borderId="3" xfId="0" applyFont="1" applyFill="1" applyBorder="1" applyAlignment="1">
      <alignment horizontal="left" vertical="top" wrapText="1"/>
    </xf>
    <xf numFmtId="0" fontId="3" fillId="10" borderId="1" xfId="0" applyFont="1" applyFill="1" applyBorder="1" applyAlignment="1">
      <alignment horizontal="center" vertical="center"/>
    </xf>
    <xf numFmtId="0" fontId="1" fillId="10" borderId="1" xfId="0" applyFont="1" applyFill="1" applyBorder="1" applyAlignment="1">
      <alignment horizontal="center" vertical="center"/>
    </xf>
  </cellXfs>
  <cellStyles count="3">
    <cellStyle name="Hyperlink" xfId="2" builtinId="8"/>
    <cellStyle name="Normal" xfId="0" builtinId="0"/>
    <cellStyle name="Normal 2 3 2" xfId="1" xr:uid="{140498BA-1332-41CE-81F8-124BD5C73BDD}"/>
  </cellStyles>
  <dxfs count="80">
    <dxf>
      <font>
        <color rgb="FF9C0006"/>
      </font>
      <fill>
        <patternFill>
          <bgColor rgb="FFFFC7CE"/>
        </patternFill>
      </fill>
    </dxf>
    <dxf>
      <font>
        <color rgb="FF9C0006"/>
      </font>
      <fill>
        <patternFill>
          <bgColor rgb="FFFFC7CE"/>
        </patternFill>
      </fill>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numFmt numFmtId="164" formatCode="yyyy\-mm\-dd"/>
    </dxf>
    <dxf>
      <font>
        <strike val="0"/>
        <outline val="0"/>
        <shadow val="0"/>
        <u val="none"/>
        <vertAlign val="baseline"/>
        <sz val="11"/>
        <color theme="1"/>
        <name val="Arial Narrow"/>
        <family val="2"/>
        <scheme val="none"/>
      </font>
      <numFmt numFmtId="164" formatCode="yyyy\-mm\-dd"/>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numFmt numFmtId="164" formatCode="yyyy\-mm\-dd"/>
    </dxf>
    <dxf>
      <font>
        <strike val="0"/>
        <outline val="0"/>
        <shadow val="0"/>
        <u val="none"/>
        <vertAlign val="baseline"/>
        <sz val="11"/>
        <color theme="1"/>
        <name val="Arial Narrow"/>
        <family val="2"/>
        <scheme val="none"/>
      </font>
      <numFmt numFmtId="164" formatCode="yyyy\-mm\-dd"/>
    </dxf>
    <dxf>
      <font>
        <strike val="0"/>
        <outline val="0"/>
        <shadow val="0"/>
        <u val="none"/>
        <vertAlign val="baseline"/>
        <sz val="11"/>
        <color theme="1"/>
        <name val="Arial Narrow"/>
        <family val="2"/>
        <scheme val="none"/>
      </font>
      <numFmt numFmtId="164" formatCode="yyyy\-mm\-dd"/>
    </dxf>
    <dxf>
      <font>
        <strike val="0"/>
        <outline val="0"/>
        <shadow val="0"/>
        <u val="none"/>
        <vertAlign val="baseline"/>
        <sz val="11"/>
        <color theme="1"/>
        <name val="Arial Narrow"/>
        <family val="2"/>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9F0DA58-DCA6-49DA-AE00-B6258AD3750E}" name="data" displayName="data" ref="A1:BY66" totalsRowShown="0" dataDxfId="79">
  <autoFilter ref="A1:BY66" xr:uid="{39F0DA58-DCA6-49DA-AE00-B6258AD3750E}">
    <filterColumn colId="47">
      <filters>
        <filter val="food medical_care other"/>
        <filter val="food other shelter"/>
        <filter val="medical_care clean_water food other"/>
        <filter val="medical_care other"/>
        <filter val="other food medical_care non_food_items"/>
        <filter val="other food non_food_items medical_care"/>
        <filter val="shelter other food medical_care"/>
      </filters>
    </filterColumn>
  </autoFilter>
  <sortState xmlns:xlrd2="http://schemas.microsoft.com/office/spreadsheetml/2017/richdata2" ref="A2:BY66">
    <sortCondition ref="H1:H66"/>
  </sortState>
  <tableColumns count="77">
    <tableColumn id="1" xr3:uid="{D43300E0-98F1-4D30-97CF-CD72B1048D42}" name="start" dataDxfId="78"/>
    <tableColumn id="2" xr3:uid="{A957F22E-0DCA-4418-B949-862206997DBF}" name="end" dataDxfId="77"/>
    <tableColumn id="3" xr3:uid="{9AC6FFF0-1E6C-465C-B051-683C77B2780F}" name="today" dataDxfId="76"/>
    <tableColumn id="5" xr3:uid="{7A5780F7-3C0F-40AD-A8ED-E27A8EBE0562}" name="field_officer" dataDxfId="75"/>
    <tableColumn id="6" xr3:uid="{812E7204-D4A4-403F-89DD-570A2A11FA5A}" name="consent" dataDxfId="74"/>
    <tableColumn id="7" xr3:uid="{C41D727A-8645-40C6-A5DF-CCA27C0D1554}" name="district_name" dataDxfId="73"/>
    <tableColumn id="8" xr3:uid="{9658B9C6-5A4C-4D1B-917A-D0AEB2F57811}" name="city_municipality" dataDxfId="72"/>
    <tableColumn id="9" xr3:uid="{C56BDCD4-02EF-4639-8393-B17E4F4E16C3}" name="respondent_id" dataDxfId="71"/>
    <tableColumn id="14" xr3:uid="{C8D4AC69-CAA3-4C8E-9FB0-B655AE1EF879}" name="refugees_inflow" dataDxfId="70"/>
    <tableColumn id="15" xr3:uid="{AD4300EC-EEA2-4808-8877-089F5AC7FEB4}" name="reasons_refugees_inflow" dataDxfId="69"/>
    <tableColumn id="16" xr3:uid="{A48D519F-7B41-4258-947C-2C80412687EA}" name="reasons_refugees_inflow/access_medical_services" dataDxfId="68"/>
    <tableColumn id="17" xr3:uid="{F5EDF8D7-82D0-4FF5-A09D-B40771F38241}" name="reasons_refugees_inflow/access_education_training" dataDxfId="67"/>
    <tableColumn id="18" xr3:uid="{A8DC5FEF-1A76-4D03-8694-D3B22D9CEF41}" name="reasons_refugees_inflow/employment_opportunities" dataDxfId="66"/>
    <tableColumn id="19" xr3:uid="{29A917F1-BBCE-4820-80A2-C014061729A2}" name="reasons_refugees_inflow/live_other_family_members" dataDxfId="65"/>
    <tableColumn id="20" xr3:uid="{8B08F5C6-855C-475F-8426-740B46778764}" name="reasons_refugees_inflow/gfa_changes" dataDxfId="64"/>
    <tableColumn id="21" xr3:uid="{714BCA37-0A6E-4AE3-9882-765F0B0AAD1D}" name="reasons_refugees_inflow/other" dataDxfId="63"/>
    <tableColumn id="22" xr3:uid="{5B0A0C67-86C1-45FA-8C23-23C58963D662}" name="reasons_refugees_inflow_other" dataDxfId="62"/>
    <tableColumn id="23" xr3:uid="{AC423184-F611-4413-BFBA-1BE41F0093AC}" name="number_refugees_inflow" dataDxfId="61"/>
    <tableColumn id="24" xr3:uid="{BBBC3822-2794-4BEA-9955-3D3E9C9930C0}" name="estimate_refugees_inflow" dataDxfId="60"/>
    <tableColumn id="25" xr3:uid="{65A53D8B-F621-4934-BA82-35E4D824B50C}" name="refugees_outflow" dataDxfId="59"/>
    <tableColumn id="26" xr3:uid="{B58DF9F7-C349-456B-A2D6-39D032F08229}" name="reasons_refugees_outflow" dataDxfId="58"/>
    <tableColumn id="27" xr3:uid="{DAA18F61-3D7D-4A9E-9D3E-2DCD9AC7C452}" name="reasons_refugees_outflow/high_rental_prices_cost_of_living" dataDxfId="57"/>
    <tableColumn id="28" xr3:uid="{635D06CC-AB8F-4A39-BBBF-C68472770C34}" name="reasons_refugees_outflow/unemployment" dataDxfId="56"/>
    <tableColumn id="29" xr3:uid="{45CEF389-9922-48E3-822E-6516F791D539}" name="reasons_refugees_outflow/gfa_changes" dataDxfId="55"/>
    <tableColumn id="30" xr3:uid="{0EEC7CAB-4AB5-4D01-A7E8-F021B79D7DBA}" name="reasons_refugees_outflow/social_networks" dataDxfId="54"/>
    <tableColumn id="31" xr3:uid="{E684CBB2-C4C3-45C9-AE3C-24445D6ACEAD}" name="reasons_refugees_outflow/other" dataDxfId="53"/>
    <tableColumn id="32" xr3:uid="{2975B358-6588-4EFE-A81C-7F974B1BBA2A}" name="reasons_refugees_outflow_other" dataDxfId="52"/>
    <tableColumn id="33" xr3:uid="{AC124ED5-6F39-4473-A443-4961656900AC}" name="number_refugees_outflow" dataDxfId="51"/>
    <tableColumn id="34" xr3:uid="{A10E851D-AC3D-4F18-9754-9B7717713869}" name="estimate_refugees_outflow" dataDxfId="50"/>
    <tableColumn id="35" xr3:uid="{30CDE792-589D-40F0-AE79-A1292191F1E5}" name="refugees_location" dataDxfId="49"/>
    <tableColumn id="36" xr3:uid="{2A0A149A-910D-4B9B-AD2A-0C934C9BE930}" name="location_areas" dataDxfId="48"/>
    <tableColumn id="37" xr3:uid="{A9632CD8-C8A2-4F63-881F-4A4C098B01B0}" name="location_reasons" dataDxfId="47"/>
    <tableColumn id="38" xr3:uid="{EBFFB994-5CEE-447F-98E2-7C9A17DF1A81}" name="location_reasons/availability_shelters" dataDxfId="46"/>
    <tableColumn id="39" xr3:uid="{6F5730E4-9A55-45B7-B82C-5647FA253BF8}" name="location_reasons/most_refugees_settled_here_social_networks" dataDxfId="45"/>
    <tableColumn id="40" xr3:uid="{F32DC8E9-568B-4C18-83F9-3C5E5DB05BC2}" name="location_reasons/affordability_price_shelters" dataDxfId="44"/>
    <tableColumn id="41" xr3:uid="{9C874140-DF72-42E5-800A-C61CF845C9A6}" name="location_reasons/other" dataDxfId="43"/>
    <tableColumn id="42" xr3:uid="{9FD11B5C-9421-4E6C-BD3C-9ED24429808E}" name="location_reasons_other" dataDxfId="42"/>
    <tableColumn id="43" xr3:uid="{9784D8C7-841C-4D30-81C2-FD8BEA0F1CE3}" name="shelter_access" dataDxfId="41"/>
    <tableColumn id="44" xr3:uid="{FCCA6100-0A4A-464E-96E5-88F40B387ADB}" name="shelter_type" dataDxfId="40"/>
    <tableColumn id="45" xr3:uid="{5FEC4586-4EA1-491C-B71C-2C5EEE57233B}" name="shelter_type_other" dataDxfId="39"/>
    <tableColumn id="46" xr3:uid="{1C3C985D-BDB2-4B90-8BF6-B409F0682A3F}" name="access_challenges" dataDxfId="38"/>
    <tableColumn id="47" xr3:uid="{5C964D14-13A6-4E55-868F-943EB2247542}" name="access_challenges/not_enough_money_to_afford_housing" dataDxfId="37"/>
    <tableColumn id="48" xr3:uid="{0B12A167-4A53-4BBC-84ED-EF4C3AE49267}" name="access_challenges/high_rental_costs" dataDxfId="36"/>
    <tableColumn id="49" xr3:uid="{C76363F7-059E-42F8-BCB3-762BA785C112}" name="access_challenges/bad_geographic_location" dataDxfId="35"/>
    <tableColumn id="50" xr3:uid="{C8AF03B3-567D-4069-8175-6B8690E5E39D}" name="access_challenges/other" dataDxfId="34"/>
    <tableColumn id="51" xr3:uid="{901C1895-86E9-4582-8828-469A48A43281}" name="access_challenges_other" dataDxfId="33"/>
    <tableColumn id="52" xr3:uid="{8013E73F-0145-41DA-B154-48C351740641}" name="refugee_immediate_needs" dataDxfId="32"/>
    <tableColumn id="53" xr3:uid="{D7C55458-83C7-4588-866C-581E90E4D38E}" name="immediate_needs_required" dataDxfId="31"/>
    <tableColumn id="55" xr3:uid="{91C00842-E866-4437-8397-EFF059CF2E9A}" name="immediate_needs_required/no_immediate_or_urgent_needs" dataDxfId="30"/>
    <tableColumn id="56" xr3:uid="{C0F26279-4056-4D26-A9A6-5BC516728194}" name="immediate_needs_required/food" dataDxfId="29"/>
    <tableColumn id="57" xr3:uid="{80F75752-B19B-47DE-9742-E0DC21485377}" name="immediate_needs_required/clean_water" dataDxfId="28"/>
    <tableColumn id="58" xr3:uid="{15359540-F2B4-407F-8C9F-1CA0DAEE03EF}" name="immediate_needs_required/shelter" dataDxfId="27"/>
    <tableColumn id="59" xr3:uid="{C1D21B85-3126-429B-9F24-7252EA5FDBF2}" name="immediate_needs_required/non_food_items" dataDxfId="26"/>
    <tableColumn id="60" xr3:uid="{55EA51E5-9669-4948-8030-60708D740DD6}" name="immediate_needs_required/medical_care" dataDxfId="25"/>
    <tableColumn id="61" xr3:uid="{90CAB504-2B14-4AD0-9F77-7F72712E5C0B}" name="immediate_needs_required/other" dataDxfId="24"/>
    <tableColumn id="62" xr3:uid="{E0614C70-E185-4E54-BA88-71FCD9931E35}" name="immediate_needs_required_other" dataDxfId="23"/>
    <tableColumn id="63" xr3:uid="{E07096FE-95FC-4B52-AD0C-58CA731D745D}" name="support_services" dataDxfId="22"/>
    <tableColumn id="64" xr3:uid="{00312A02-3A73-4752-BA47-FF72145BAE3C}" name="support_services_available" dataDxfId="21"/>
    <tableColumn id="65" xr3:uid="{1E0FAEB2-FB0C-43F9-A9DA-66BF92132EB2}" name="support_services_available/food" dataDxfId="20"/>
    <tableColumn id="66" xr3:uid="{9815C00C-E06A-4B30-9DF2-29DF96F1BDAF}" name="support_services_available/clean_water" dataDxfId="19"/>
    <tableColumn id="67" xr3:uid="{C3C2A1AB-E4CA-43D2-BBB4-503399CDCF7B}" name="support_services_available/shelter" dataDxfId="18"/>
    <tableColumn id="68" xr3:uid="{73920A99-731C-4276-BCCA-8CC6F8F36CCA}" name="support_services_available/non_food_items" dataDxfId="17"/>
    <tableColumn id="69" xr3:uid="{9A60CBB3-E50D-4C37-8181-7CADBB2A4624}" name="support_services_available/medical_care" dataDxfId="16"/>
    <tableColumn id="70" xr3:uid="{9C9A1B3B-B408-45DF-8DA4-85EF9AB3741C}" name="support_services_available/other" dataDxfId="15"/>
    <tableColumn id="71" xr3:uid="{3B726ABB-3B8D-4E1F-9E37-1D0FAA8F08E3}" name="support_services_available_other" dataDxfId="14"/>
    <tableColumn id="72" xr3:uid="{0091AA40-F8D7-4D41-BE90-49B79C41788B}" name="any_other_feedback" dataDxfId="13"/>
    <tableColumn id="73" xr3:uid="{706F183E-0289-4990-A60E-5AE036309D52}" name="end_note" dataDxfId="12"/>
    <tableColumn id="74" xr3:uid="{2DEED1C0-7F70-4296-8919-D8147490723B}" name="_id" dataDxfId="11"/>
    <tableColumn id="75" xr3:uid="{9FC8359C-4BA5-4E31-91E0-E32F993AB4A5}" name="_uuid" dataDxfId="10"/>
    <tableColumn id="76" xr3:uid="{16BAEF39-93CB-4D3B-A95D-65ED02999D2B}" name="_submission_time" dataDxfId="9"/>
    <tableColumn id="77" xr3:uid="{9FF5C9FB-CB4D-4FE5-8D35-3A18353199F7}" name="_validation_status" dataDxfId="8"/>
    <tableColumn id="78" xr3:uid="{65CBF1E7-D1DD-4DF4-83AC-0817655E3081}" name="_notes" dataDxfId="7"/>
    <tableColumn id="79" xr3:uid="{98D2590D-3B98-4DE7-9031-D9DD731B4469}" name="_status" dataDxfId="6"/>
    <tableColumn id="80" xr3:uid="{AF862D52-F0E7-41FB-97AE-697D2145ED91}" name="_submitted_by" dataDxfId="5"/>
    <tableColumn id="81" xr3:uid="{E2293D9A-4049-46DF-A089-65A3EF7911FB}" name="__version__" dataDxfId="4"/>
    <tableColumn id="82" xr3:uid="{39786CB1-ECE7-4B8E-996D-5746BD19303A}" name="_tags" dataDxfId="3"/>
    <tableColumn id="54" xr3:uid="{3C389221-706A-40C7-B4F8-D838F4C6305E}" name="_index" dataDxfId="2"/>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REACH">
      <a:dk1>
        <a:srgbClr val="000000"/>
      </a:dk1>
      <a:lt1>
        <a:sysClr val="window" lastClr="FFFFFF"/>
      </a:lt1>
      <a:dk2>
        <a:srgbClr val="EE5859"/>
      </a:dk2>
      <a:lt2>
        <a:srgbClr val="585859"/>
      </a:lt2>
      <a:accent1>
        <a:srgbClr val="D2CBB8"/>
      </a:accent1>
      <a:accent2>
        <a:srgbClr val="D1D3D4"/>
      </a:accent2>
      <a:accent3>
        <a:srgbClr val="F49A9B"/>
      </a:accent3>
      <a:accent4>
        <a:srgbClr val="969696"/>
      </a:accent4>
      <a:accent5>
        <a:srgbClr val="AC9F7C"/>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repository.impact-initiatives.org/document/reach/6f432556/REACH_UGA_Factsheet-R2_UGA2304_September2023_final.pdf" TargetMode="External"/><Relationship Id="rId2" Type="http://schemas.openxmlformats.org/officeDocument/2006/relationships/hyperlink" Target="https://repository.impact-initiatives.org/document/reach/a628bd69/REACH_UGA_Factsheet-R1_UGA2304_August2023_final.pdf" TargetMode="External"/><Relationship Id="rId1" Type="http://schemas.openxmlformats.org/officeDocument/2006/relationships/hyperlink" Target="https://repository.impact-initiatives.org/document/reach/da59a254/REACH_UGA_TOR_UGA2304_July-2023.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F86B8-3811-4A78-AD42-EC8B8610B45B}">
  <dimension ref="A1:B28"/>
  <sheetViews>
    <sheetView tabSelected="1" workbookViewId="0">
      <selection activeCell="B5" sqref="B5"/>
    </sheetView>
  </sheetViews>
  <sheetFormatPr defaultColWidth="8.81640625" defaultRowHeight="14" x14ac:dyDescent="0.3"/>
  <cols>
    <col min="1" max="1" width="30.1796875" style="6" customWidth="1"/>
    <col min="2" max="2" width="98.54296875" style="6" customWidth="1"/>
    <col min="3" max="16384" width="8.81640625" style="6"/>
  </cols>
  <sheetData>
    <row r="1" spans="1:2" ht="24.5" customHeight="1" x14ac:dyDescent="0.3">
      <c r="A1" s="76" t="s">
        <v>411</v>
      </c>
      <c r="B1" s="77"/>
    </row>
    <row r="2" spans="1:2" ht="7" customHeight="1" x14ac:dyDescent="0.3">
      <c r="A2" s="78" t="s">
        <v>440</v>
      </c>
      <c r="B2" s="78"/>
    </row>
    <row r="3" spans="1:2" ht="22" customHeight="1" x14ac:dyDescent="0.3">
      <c r="A3" s="78"/>
      <c r="B3" s="78"/>
    </row>
    <row r="4" spans="1:2" x14ac:dyDescent="0.3">
      <c r="A4" s="54" t="s">
        <v>399</v>
      </c>
      <c r="B4" s="54" t="s">
        <v>400</v>
      </c>
    </row>
    <row r="5" spans="1:2" ht="152" customHeight="1" x14ac:dyDescent="0.3">
      <c r="A5" s="55" t="s">
        <v>401</v>
      </c>
      <c r="B5" s="55" t="s">
        <v>412</v>
      </c>
    </row>
    <row r="6" spans="1:2" ht="121" customHeight="1" x14ac:dyDescent="0.3">
      <c r="A6" s="56" t="s">
        <v>402</v>
      </c>
      <c r="B6" s="56" t="s">
        <v>414</v>
      </c>
    </row>
    <row r="7" spans="1:2" ht="42" x14ac:dyDescent="0.3">
      <c r="A7" s="55" t="s">
        <v>403</v>
      </c>
      <c r="B7" s="55" t="s">
        <v>413</v>
      </c>
    </row>
    <row r="8" spans="1:2" x14ac:dyDescent="0.3">
      <c r="A8" s="56" t="s">
        <v>404</v>
      </c>
      <c r="B8" s="84" t="s">
        <v>593</v>
      </c>
    </row>
    <row r="9" spans="1:2" ht="42" x14ac:dyDescent="0.3">
      <c r="A9" s="55" t="s">
        <v>438</v>
      </c>
      <c r="B9" s="55" t="s">
        <v>439</v>
      </c>
    </row>
    <row r="10" spans="1:2" x14ac:dyDescent="0.3">
      <c r="A10" s="56" t="s">
        <v>405</v>
      </c>
      <c r="B10" s="56" t="s">
        <v>441</v>
      </c>
    </row>
    <row r="11" spans="1:2" x14ac:dyDescent="0.3">
      <c r="A11" s="55" t="s">
        <v>432</v>
      </c>
      <c r="B11" s="71" t="s">
        <v>433</v>
      </c>
    </row>
    <row r="12" spans="1:2" x14ac:dyDescent="0.3">
      <c r="A12" s="72" t="s">
        <v>591</v>
      </c>
      <c r="B12" s="73" t="s">
        <v>592</v>
      </c>
    </row>
    <row r="13" spans="1:2" x14ac:dyDescent="0.3">
      <c r="A13" s="55" t="s">
        <v>406</v>
      </c>
      <c r="B13" s="75" t="s">
        <v>415</v>
      </c>
    </row>
    <row r="14" spans="1:2" x14ac:dyDescent="0.3">
      <c r="A14" s="72" t="s">
        <v>407</v>
      </c>
      <c r="B14" s="74" t="s">
        <v>408</v>
      </c>
    </row>
    <row r="15" spans="1:2" x14ac:dyDescent="0.3">
      <c r="A15" s="57"/>
      <c r="B15" s="57"/>
    </row>
    <row r="16" spans="1:2" x14ac:dyDescent="0.3">
      <c r="A16" s="58" t="s">
        <v>410</v>
      </c>
      <c r="B16" s="59" t="s">
        <v>409</v>
      </c>
    </row>
    <row r="17" spans="1:2" ht="28" x14ac:dyDescent="0.3">
      <c r="A17" s="37" t="s">
        <v>416</v>
      </c>
      <c r="B17" s="60" t="s">
        <v>424</v>
      </c>
    </row>
    <row r="18" spans="1:2" x14ac:dyDescent="0.3">
      <c r="A18" s="61" t="s">
        <v>417</v>
      </c>
      <c r="B18" s="62" t="s">
        <v>425</v>
      </c>
    </row>
    <row r="19" spans="1:2" x14ac:dyDescent="0.3">
      <c r="A19" s="63" t="s">
        <v>418</v>
      </c>
      <c r="B19" s="38" t="s">
        <v>431</v>
      </c>
    </row>
    <row r="20" spans="1:2" x14ac:dyDescent="0.3">
      <c r="A20" s="64" t="s">
        <v>419</v>
      </c>
      <c r="B20" s="38" t="s">
        <v>428</v>
      </c>
    </row>
    <row r="21" spans="1:2" x14ac:dyDescent="0.3">
      <c r="A21" s="65" t="s">
        <v>420</v>
      </c>
      <c r="B21" s="38" t="s">
        <v>426</v>
      </c>
    </row>
    <row r="22" spans="1:2" x14ac:dyDescent="0.3">
      <c r="A22" s="66" t="s">
        <v>421</v>
      </c>
      <c r="B22" s="38" t="s">
        <v>427</v>
      </c>
    </row>
    <row r="23" spans="1:2" x14ac:dyDescent="0.3">
      <c r="A23" s="67" t="s">
        <v>422</v>
      </c>
      <c r="B23" s="38" t="s">
        <v>429</v>
      </c>
    </row>
    <row r="24" spans="1:2" x14ac:dyDescent="0.3">
      <c r="A24" s="68" t="s">
        <v>423</v>
      </c>
      <c r="B24" s="35" t="s">
        <v>430</v>
      </c>
    </row>
    <row r="25" spans="1:2" x14ac:dyDescent="0.3">
      <c r="A25" s="69"/>
    </row>
    <row r="26" spans="1:2" x14ac:dyDescent="0.3">
      <c r="A26" s="69"/>
    </row>
    <row r="27" spans="1:2" x14ac:dyDescent="0.3">
      <c r="A27" s="69"/>
    </row>
    <row r="28" spans="1:2" x14ac:dyDescent="0.3">
      <c r="A28" s="69"/>
      <c r="B28" s="69"/>
    </row>
  </sheetData>
  <mergeCells count="2">
    <mergeCell ref="A1:B1"/>
    <mergeCell ref="A2:B3"/>
  </mergeCells>
  <hyperlinks>
    <hyperlink ref="B13" r:id="rId1" xr:uid="{8944F828-8E5E-4731-8A72-2DF4525162F2}"/>
    <hyperlink ref="B11" r:id="rId2" xr:uid="{DD773833-2C87-4CB1-A885-59E19960AAE9}"/>
    <hyperlink ref="B12" r:id="rId3" xr:uid="{EF51E616-973A-448B-B045-4C044F092E7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3449E-E74B-47C0-832B-5E3410AFF211}">
  <sheetPr>
    <tabColor theme="0"/>
  </sheetPr>
  <dimension ref="A1:L64"/>
  <sheetViews>
    <sheetView workbookViewId="0">
      <pane ySplit="1" topLeftCell="A9" activePane="bottomLeft" state="frozen"/>
      <selection pane="bottomLeft" activeCell="C27" sqref="C27"/>
    </sheetView>
  </sheetViews>
  <sheetFormatPr defaultColWidth="8.90625" defaultRowHeight="14" x14ac:dyDescent="0.3"/>
  <cols>
    <col min="1" max="1" width="39.90625" style="4" customWidth="1"/>
    <col min="2" max="2" width="19.6328125" style="4" customWidth="1"/>
    <col min="3" max="3" width="85.6328125" style="4" bestFit="1" customWidth="1"/>
    <col min="4" max="4" width="10" style="4" customWidth="1"/>
    <col min="5" max="5" width="8.08984375" style="4" bestFit="1" customWidth="1"/>
    <col min="6" max="6" width="7.90625" style="4" bestFit="1" customWidth="1"/>
    <col min="7" max="8" width="7.90625" style="4" customWidth="1"/>
    <col min="9" max="9" width="9.453125" style="4" bestFit="1" customWidth="1"/>
    <col min="10" max="10" width="35" style="4" customWidth="1"/>
    <col min="11" max="16384" width="8.90625" style="4"/>
  </cols>
  <sheetData>
    <row r="1" spans="1:12" x14ac:dyDescent="0.3">
      <c r="A1" s="1" t="s">
        <v>145</v>
      </c>
      <c r="B1" s="1" t="s">
        <v>146</v>
      </c>
      <c r="C1" s="1" t="s">
        <v>147</v>
      </c>
      <c r="D1" s="2" t="s">
        <v>148</v>
      </c>
      <c r="E1" s="1" t="s">
        <v>149</v>
      </c>
      <c r="F1" s="1" t="s">
        <v>150</v>
      </c>
      <c r="G1" s="1" t="s">
        <v>151</v>
      </c>
      <c r="H1" s="1" t="s">
        <v>152</v>
      </c>
      <c r="I1" s="1" t="s">
        <v>153</v>
      </c>
      <c r="J1" s="1" t="s">
        <v>154</v>
      </c>
      <c r="K1" s="3" t="s">
        <v>155</v>
      </c>
      <c r="L1" s="3" t="s">
        <v>156</v>
      </c>
    </row>
    <row r="2" spans="1:12" x14ac:dyDescent="0.3">
      <c r="A2" s="5" t="s">
        <v>0</v>
      </c>
      <c r="B2" s="5" t="s">
        <v>0</v>
      </c>
      <c r="C2" s="5"/>
      <c r="D2" s="5"/>
      <c r="E2" s="5"/>
      <c r="F2" s="5"/>
      <c r="G2" s="5"/>
      <c r="H2" s="5"/>
      <c r="I2" s="5"/>
      <c r="J2" s="5"/>
    </row>
    <row r="3" spans="1:12" x14ac:dyDescent="0.3">
      <c r="A3" s="5" t="s">
        <v>1</v>
      </c>
      <c r="B3" s="5" t="s">
        <v>1</v>
      </c>
      <c r="C3" s="5"/>
      <c r="D3" s="5"/>
      <c r="E3" s="5"/>
      <c r="F3" s="5"/>
      <c r="G3" s="5"/>
      <c r="H3" s="5"/>
      <c r="I3" s="5"/>
      <c r="J3" s="5"/>
    </row>
    <row r="4" spans="1:12" x14ac:dyDescent="0.3">
      <c r="A4" s="5" t="s">
        <v>2</v>
      </c>
      <c r="B4" s="5" t="s">
        <v>2</v>
      </c>
      <c r="C4" s="5"/>
      <c r="D4" s="5"/>
      <c r="E4" s="5"/>
      <c r="F4" s="5"/>
      <c r="G4" s="5"/>
      <c r="H4" s="5"/>
      <c r="I4" s="5"/>
      <c r="J4" s="5"/>
    </row>
    <row r="5" spans="1:12" x14ac:dyDescent="0.3">
      <c r="A5" s="5" t="s">
        <v>3</v>
      </c>
      <c r="B5" s="5" t="s">
        <v>3</v>
      </c>
      <c r="C5" s="5" t="s">
        <v>157</v>
      </c>
      <c r="D5" s="5"/>
      <c r="E5" s="5"/>
      <c r="F5" s="5"/>
      <c r="G5" s="5"/>
      <c r="H5" s="5"/>
      <c r="I5" s="5"/>
      <c r="J5" s="5"/>
    </row>
    <row r="6" spans="1:12" s="6" customFormat="1" x14ac:dyDescent="0.3">
      <c r="A6" s="6" t="s">
        <v>158</v>
      </c>
      <c r="B6" s="6" t="s">
        <v>4</v>
      </c>
      <c r="C6" s="6" t="s">
        <v>159</v>
      </c>
      <c r="E6" s="6" t="b">
        <v>1</v>
      </c>
    </row>
    <row r="7" spans="1:12" x14ac:dyDescent="0.3">
      <c r="A7" s="7" t="s">
        <v>160</v>
      </c>
      <c r="B7" s="7" t="s">
        <v>161</v>
      </c>
      <c r="C7" s="7" t="s">
        <v>162</v>
      </c>
      <c r="D7" s="7"/>
      <c r="E7" s="7"/>
      <c r="F7" s="7"/>
      <c r="G7" s="7"/>
      <c r="H7" s="7"/>
      <c r="I7" s="7"/>
      <c r="J7" s="7"/>
    </row>
    <row r="8" spans="1:12" ht="136.75" customHeight="1" x14ac:dyDescent="0.3">
      <c r="A8" s="5" t="s">
        <v>163</v>
      </c>
      <c r="B8" s="5" t="s">
        <v>5</v>
      </c>
      <c r="C8" s="8" t="s">
        <v>164</v>
      </c>
      <c r="D8" s="8"/>
      <c r="E8" s="4" t="b">
        <v>1</v>
      </c>
    </row>
    <row r="9" spans="1:12" x14ac:dyDescent="0.3">
      <c r="A9" s="7" t="s">
        <v>165</v>
      </c>
      <c r="B9" s="7"/>
      <c r="C9" s="7"/>
      <c r="D9" s="7"/>
      <c r="E9" s="7"/>
      <c r="F9" s="7"/>
      <c r="G9" s="7"/>
      <c r="H9" s="7"/>
      <c r="I9" s="7"/>
      <c r="J9" s="7"/>
    </row>
    <row r="10" spans="1:12" x14ac:dyDescent="0.3">
      <c r="A10" s="9"/>
      <c r="B10" s="9"/>
      <c r="C10" s="9"/>
      <c r="D10" s="9"/>
      <c r="E10" s="9"/>
      <c r="F10" s="9"/>
      <c r="G10" s="9"/>
      <c r="H10" s="9"/>
      <c r="I10" s="9"/>
      <c r="J10" s="9"/>
    </row>
    <row r="11" spans="1:12" x14ac:dyDescent="0.3">
      <c r="A11" s="7" t="s">
        <v>160</v>
      </c>
      <c r="B11" s="7" t="s">
        <v>166</v>
      </c>
      <c r="C11" s="7" t="s">
        <v>167</v>
      </c>
      <c r="D11" s="7"/>
      <c r="E11" s="7"/>
      <c r="F11" s="11" t="s">
        <v>168</v>
      </c>
      <c r="G11" s="11"/>
      <c r="H11" s="11"/>
      <c r="I11" s="7"/>
      <c r="J11" s="7"/>
    </row>
    <row r="12" spans="1:12" x14ac:dyDescent="0.3">
      <c r="A12" s="9"/>
      <c r="B12" s="9"/>
      <c r="C12" s="9"/>
      <c r="D12" s="9"/>
      <c r="E12" s="9"/>
      <c r="F12" s="9"/>
      <c r="G12" s="9"/>
      <c r="H12" s="9"/>
      <c r="I12" s="9"/>
      <c r="J12" s="9"/>
    </row>
    <row r="13" spans="1:12" x14ac:dyDescent="0.3">
      <c r="A13" s="7" t="s">
        <v>160</v>
      </c>
      <c r="B13" s="7" t="s">
        <v>169</v>
      </c>
      <c r="C13" s="7" t="s">
        <v>170</v>
      </c>
      <c r="D13" s="7"/>
      <c r="E13" s="10"/>
      <c r="F13" s="11" t="s">
        <v>168</v>
      </c>
      <c r="G13" s="11"/>
      <c r="H13" s="11"/>
      <c r="I13" s="12"/>
      <c r="J13" s="12"/>
    </row>
    <row r="14" spans="1:12" x14ac:dyDescent="0.3">
      <c r="A14" s="4" t="s">
        <v>171</v>
      </c>
      <c r="B14" s="4" t="s">
        <v>6</v>
      </c>
      <c r="C14" s="4" t="s">
        <v>172</v>
      </c>
      <c r="D14" s="13"/>
      <c r="E14" s="4" t="b">
        <v>1</v>
      </c>
    </row>
    <row r="15" spans="1:12" x14ac:dyDescent="0.3">
      <c r="A15" s="4" t="s">
        <v>173</v>
      </c>
      <c r="B15" s="4" t="s">
        <v>7</v>
      </c>
      <c r="C15" s="4" t="s">
        <v>174</v>
      </c>
      <c r="D15" s="13"/>
      <c r="E15" s="4" t="b">
        <v>1</v>
      </c>
      <c r="G15" s="4" t="s">
        <v>175</v>
      </c>
    </row>
    <row r="16" spans="1:12" x14ac:dyDescent="0.3">
      <c r="A16" s="4" t="s">
        <v>176</v>
      </c>
      <c r="B16" s="4" t="s">
        <v>8</v>
      </c>
      <c r="C16" s="4" t="s">
        <v>177</v>
      </c>
      <c r="E16" s="4" t="b">
        <v>1</v>
      </c>
      <c r="F16" s="14"/>
      <c r="G16" s="14" t="s">
        <v>175</v>
      </c>
      <c r="H16" s="14"/>
    </row>
    <row r="17" spans="1:10" x14ac:dyDescent="0.3">
      <c r="A17" s="4" t="s">
        <v>178</v>
      </c>
      <c r="B17" s="4" t="s">
        <v>9</v>
      </c>
      <c r="C17" s="4" t="s">
        <v>179</v>
      </c>
      <c r="E17" s="4" t="b">
        <v>1</v>
      </c>
      <c r="F17" s="14" t="s">
        <v>180</v>
      </c>
      <c r="G17" s="14"/>
      <c r="H17" s="14"/>
    </row>
    <row r="18" spans="1:10" x14ac:dyDescent="0.3">
      <c r="A18" s="4" t="s">
        <v>181</v>
      </c>
      <c r="B18" s="4" t="s">
        <v>10</v>
      </c>
      <c r="C18" s="4" t="s">
        <v>182</v>
      </c>
      <c r="E18" s="4" t="b">
        <v>1</v>
      </c>
      <c r="F18" s="14" t="s">
        <v>183</v>
      </c>
      <c r="G18" s="14"/>
      <c r="H18" s="14"/>
    </row>
    <row r="19" spans="1:10" x14ac:dyDescent="0.3">
      <c r="A19" s="4" t="s">
        <v>184</v>
      </c>
      <c r="B19" s="4" t="s">
        <v>11</v>
      </c>
      <c r="C19" s="4" t="s">
        <v>185</v>
      </c>
      <c r="E19" s="4" t="b">
        <v>1</v>
      </c>
      <c r="F19" s="14"/>
      <c r="G19" s="14"/>
      <c r="H19" s="14"/>
    </row>
    <row r="20" spans="1:10" x14ac:dyDescent="0.3">
      <c r="A20" s="4" t="s">
        <v>186</v>
      </c>
      <c r="B20" s="4" t="s">
        <v>12</v>
      </c>
      <c r="C20" s="4" t="s">
        <v>185</v>
      </c>
      <c r="D20" s="13" t="s">
        <v>187</v>
      </c>
      <c r="E20" s="4" t="b">
        <v>1</v>
      </c>
      <c r="F20" s="14" t="s">
        <v>188</v>
      </c>
      <c r="G20" s="14"/>
      <c r="H20" s="14"/>
    </row>
    <row r="21" spans="1:10" x14ac:dyDescent="0.3">
      <c r="A21" s="7" t="s">
        <v>165</v>
      </c>
      <c r="B21" s="7"/>
      <c r="C21" s="7"/>
      <c r="D21" s="7"/>
      <c r="E21" s="7"/>
      <c r="F21" s="7"/>
      <c r="G21" s="7"/>
      <c r="H21" s="7"/>
      <c r="I21" s="7"/>
      <c r="J21" s="7"/>
    </row>
    <row r="23" spans="1:10" x14ac:dyDescent="0.3">
      <c r="A23" s="7" t="s">
        <v>160</v>
      </c>
      <c r="B23" s="7" t="s">
        <v>189</v>
      </c>
      <c r="C23" s="7" t="s">
        <v>190</v>
      </c>
      <c r="D23" s="7"/>
      <c r="E23" s="10"/>
      <c r="F23" s="15" t="s">
        <v>168</v>
      </c>
      <c r="G23" s="15"/>
      <c r="H23" s="15"/>
      <c r="I23" s="12"/>
      <c r="J23" s="12"/>
    </row>
    <row r="24" spans="1:10" ht="28" x14ac:dyDescent="0.3">
      <c r="A24" s="4" t="s">
        <v>163</v>
      </c>
      <c r="B24" s="4" t="s">
        <v>13</v>
      </c>
      <c r="C24" s="16" t="s">
        <v>191</v>
      </c>
      <c r="D24" s="16"/>
      <c r="E24" s="4" t="b">
        <v>1</v>
      </c>
    </row>
    <row r="25" spans="1:10" ht="28" x14ac:dyDescent="0.3">
      <c r="A25" s="4" t="s">
        <v>192</v>
      </c>
      <c r="B25" s="4" t="s">
        <v>14</v>
      </c>
      <c r="C25" s="16" t="s">
        <v>193</v>
      </c>
      <c r="D25" s="16"/>
      <c r="E25" s="4" t="b">
        <v>1</v>
      </c>
      <c r="F25" s="4" t="s">
        <v>194</v>
      </c>
    </row>
    <row r="26" spans="1:10" x14ac:dyDescent="0.3">
      <c r="A26" s="4" t="s">
        <v>186</v>
      </c>
      <c r="B26" s="4" t="s">
        <v>21</v>
      </c>
      <c r="C26" s="17" t="s">
        <v>193</v>
      </c>
      <c r="D26" s="18" t="s">
        <v>187</v>
      </c>
      <c r="E26" s="4" t="b">
        <v>1</v>
      </c>
      <c r="F26" s="4" t="s">
        <v>195</v>
      </c>
    </row>
    <row r="27" spans="1:10" x14ac:dyDescent="0.3">
      <c r="A27" s="6" t="s">
        <v>196</v>
      </c>
      <c r="B27" s="6" t="s">
        <v>22</v>
      </c>
      <c r="C27" s="4" t="s">
        <v>197</v>
      </c>
      <c r="E27" s="4" t="b">
        <v>1</v>
      </c>
      <c r="F27" s="14" t="s">
        <v>194</v>
      </c>
      <c r="G27" s="14"/>
      <c r="H27" s="14"/>
    </row>
    <row r="28" spans="1:10" x14ac:dyDescent="0.3">
      <c r="A28" s="4" t="s">
        <v>198</v>
      </c>
      <c r="B28" s="4" t="s">
        <v>23</v>
      </c>
      <c r="C28" s="4" t="s">
        <v>199</v>
      </c>
      <c r="E28" s="4" t="b">
        <v>1</v>
      </c>
      <c r="F28" s="14" t="s">
        <v>200</v>
      </c>
      <c r="G28" s="14"/>
      <c r="H28" s="14"/>
    </row>
    <row r="29" spans="1:10" s="19" customFormat="1" x14ac:dyDescent="0.3">
      <c r="A29" s="19" t="s">
        <v>163</v>
      </c>
      <c r="B29" s="19" t="s">
        <v>24</v>
      </c>
      <c r="C29" s="19" t="s">
        <v>201</v>
      </c>
      <c r="D29" s="20"/>
      <c r="E29" s="19" t="b">
        <v>1</v>
      </c>
      <c r="F29" s="20"/>
      <c r="G29" s="20"/>
      <c r="H29" s="20"/>
      <c r="I29" s="20"/>
      <c r="J29" s="20"/>
    </row>
    <row r="30" spans="1:10" s="19" customFormat="1" x14ac:dyDescent="0.3">
      <c r="A30" s="19" t="s">
        <v>202</v>
      </c>
      <c r="B30" s="19" t="s">
        <v>25</v>
      </c>
      <c r="C30" s="19" t="s">
        <v>203</v>
      </c>
      <c r="D30" s="20"/>
      <c r="E30" s="19" t="b">
        <v>1</v>
      </c>
      <c r="F30" s="19" t="s">
        <v>204</v>
      </c>
      <c r="G30" s="20"/>
      <c r="H30" s="20"/>
      <c r="I30" s="20"/>
      <c r="J30" s="20"/>
    </row>
    <row r="31" spans="1:10" s="19" customFormat="1" x14ac:dyDescent="0.3">
      <c r="A31" s="19" t="s">
        <v>186</v>
      </c>
      <c r="B31" s="19" t="s">
        <v>31</v>
      </c>
      <c r="C31" s="19" t="s">
        <v>203</v>
      </c>
      <c r="D31" s="21" t="s">
        <v>187</v>
      </c>
      <c r="E31" s="19" t="b">
        <v>1</v>
      </c>
      <c r="F31" s="19" t="s">
        <v>205</v>
      </c>
      <c r="G31" s="20"/>
      <c r="H31" s="20"/>
      <c r="I31" s="20"/>
      <c r="J31" s="20"/>
    </row>
    <row r="32" spans="1:10" s="19" customFormat="1" x14ac:dyDescent="0.3">
      <c r="A32" s="19" t="s">
        <v>206</v>
      </c>
      <c r="B32" s="19" t="s">
        <v>32</v>
      </c>
      <c r="C32" s="19" t="s">
        <v>197</v>
      </c>
      <c r="D32" s="20"/>
      <c r="E32" s="19" t="b">
        <v>1</v>
      </c>
      <c r="F32" s="19" t="s">
        <v>204</v>
      </c>
      <c r="G32" s="20"/>
      <c r="H32" s="20"/>
      <c r="I32" s="20"/>
      <c r="J32" s="20"/>
    </row>
    <row r="33" spans="1:10" s="19" customFormat="1" x14ac:dyDescent="0.3">
      <c r="A33" s="19" t="s">
        <v>198</v>
      </c>
      <c r="B33" s="19" t="s">
        <v>33</v>
      </c>
      <c r="C33" s="19" t="s">
        <v>199</v>
      </c>
      <c r="D33" s="20"/>
      <c r="E33" s="19" t="b">
        <v>1</v>
      </c>
      <c r="F33" s="19" t="s">
        <v>207</v>
      </c>
      <c r="G33" s="20"/>
      <c r="H33" s="20"/>
      <c r="I33" s="20"/>
      <c r="J33" s="20"/>
    </row>
    <row r="34" spans="1:10" x14ac:dyDescent="0.3">
      <c r="A34" s="7" t="s">
        <v>165</v>
      </c>
      <c r="B34" s="7"/>
      <c r="C34" s="7"/>
      <c r="D34" s="7"/>
      <c r="E34" s="7"/>
      <c r="F34" s="7"/>
      <c r="G34" s="7"/>
      <c r="H34" s="7"/>
      <c r="I34" s="7"/>
      <c r="J34" s="7"/>
    </row>
    <row r="35" spans="1:10" x14ac:dyDescent="0.3">
      <c r="A35" s="9"/>
      <c r="B35" s="9"/>
      <c r="C35" s="9"/>
      <c r="D35" s="9"/>
      <c r="E35" s="9"/>
      <c r="F35" s="9"/>
      <c r="G35" s="9"/>
      <c r="H35" s="9"/>
      <c r="I35" s="9"/>
      <c r="J35" s="9"/>
    </row>
    <row r="36" spans="1:10" x14ac:dyDescent="0.3">
      <c r="A36" s="7" t="s">
        <v>160</v>
      </c>
      <c r="B36" s="7" t="s">
        <v>208</v>
      </c>
      <c r="C36" s="7" t="s">
        <v>209</v>
      </c>
      <c r="D36" s="7"/>
      <c r="E36" s="10"/>
      <c r="F36" s="22" t="s">
        <v>210</v>
      </c>
      <c r="G36" s="22"/>
      <c r="H36" s="22"/>
      <c r="I36" s="12"/>
      <c r="J36" s="12"/>
    </row>
    <row r="37" spans="1:10" x14ac:dyDescent="0.3">
      <c r="A37" s="4" t="s">
        <v>163</v>
      </c>
      <c r="B37" s="4" t="s">
        <v>34</v>
      </c>
      <c r="C37" s="4" t="s">
        <v>211</v>
      </c>
      <c r="E37" s="4" t="b">
        <v>1</v>
      </c>
    </row>
    <row r="38" spans="1:10" x14ac:dyDescent="0.3">
      <c r="A38" s="4" t="s">
        <v>186</v>
      </c>
      <c r="B38" s="4" t="s">
        <v>35</v>
      </c>
      <c r="C38" s="4" t="s">
        <v>212</v>
      </c>
      <c r="E38" s="4" t="b">
        <v>1</v>
      </c>
      <c r="F38" s="14" t="s">
        <v>213</v>
      </c>
      <c r="G38" s="14"/>
      <c r="H38" s="14"/>
    </row>
    <row r="39" spans="1:10" x14ac:dyDescent="0.3">
      <c r="A39" s="23" t="s">
        <v>214</v>
      </c>
      <c r="B39" s="4" t="s">
        <v>36</v>
      </c>
      <c r="C39" s="4" t="s">
        <v>215</v>
      </c>
      <c r="E39" s="4" t="b">
        <v>1</v>
      </c>
      <c r="F39" s="14" t="s">
        <v>213</v>
      </c>
      <c r="G39" s="14"/>
      <c r="H39" s="14"/>
    </row>
    <row r="40" spans="1:10" x14ac:dyDescent="0.3">
      <c r="A40" s="4" t="s">
        <v>186</v>
      </c>
      <c r="B40" s="4" t="s">
        <v>41</v>
      </c>
      <c r="C40" s="4" t="s">
        <v>216</v>
      </c>
      <c r="D40" s="13" t="s">
        <v>187</v>
      </c>
      <c r="E40" s="4" t="b">
        <v>1</v>
      </c>
      <c r="F40" s="19" t="s">
        <v>217</v>
      </c>
      <c r="G40" s="19"/>
      <c r="H40" s="19"/>
    </row>
    <row r="41" spans="1:10" x14ac:dyDescent="0.3">
      <c r="A41" s="7" t="s">
        <v>165</v>
      </c>
      <c r="B41" s="7"/>
      <c r="C41" s="7"/>
      <c r="D41" s="7"/>
      <c r="E41" s="7"/>
      <c r="F41" s="7"/>
      <c r="G41" s="7"/>
      <c r="H41" s="7"/>
      <c r="I41" s="7"/>
      <c r="J41" s="7"/>
    </row>
    <row r="43" spans="1:10" x14ac:dyDescent="0.3">
      <c r="A43" s="7" t="s">
        <v>160</v>
      </c>
      <c r="B43" s="7" t="s">
        <v>218</v>
      </c>
      <c r="C43" s="7" t="s">
        <v>219</v>
      </c>
      <c r="D43" s="7"/>
      <c r="E43" s="10"/>
      <c r="F43" s="22" t="s">
        <v>194</v>
      </c>
      <c r="G43" s="22"/>
      <c r="H43" s="22"/>
      <c r="I43" s="12"/>
      <c r="J43" s="12"/>
    </row>
    <row r="44" spans="1:10" x14ac:dyDescent="0.3">
      <c r="A44" s="4" t="s">
        <v>163</v>
      </c>
      <c r="B44" s="4" t="s">
        <v>42</v>
      </c>
      <c r="C44" s="4" t="s">
        <v>220</v>
      </c>
      <c r="E44" s="4" t="b">
        <v>1</v>
      </c>
    </row>
    <row r="45" spans="1:10" x14ac:dyDescent="0.3">
      <c r="A45" s="4" t="s">
        <v>221</v>
      </c>
      <c r="B45" s="4" t="s">
        <v>43</v>
      </c>
      <c r="C45" s="4" t="s">
        <v>222</v>
      </c>
      <c r="E45" s="4" t="b">
        <v>1</v>
      </c>
      <c r="F45" s="14" t="s">
        <v>223</v>
      </c>
      <c r="G45" s="14"/>
      <c r="H45" s="14"/>
    </row>
    <row r="46" spans="1:10" x14ac:dyDescent="0.3">
      <c r="A46" s="4" t="s">
        <v>186</v>
      </c>
      <c r="B46" s="4" t="s">
        <v>44</v>
      </c>
      <c r="C46" s="4" t="s">
        <v>224</v>
      </c>
      <c r="D46" s="13" t="s">
        <v>187</v>
      </c>
      <c r="E46" s="4" t="b">
        <v>1</v>
      </c>
      <c r="F46" s="19" t="s">
        <v>225</v>
      </c>
      <c r="G46" s="19"/>
      <c r="H46" s="19"/>
    </row>
    <row r="47" spans="1:10" x14ac:dyDescent="0.3">
      <c r="A47" s="23" t="s">
        <v>226</v>
      </c>
      <c r="B47" s="4" t="s">
        <v>45</v>
      </c>
      <c r="C47" s="24" t="s">
        <v>227</v>
      </c>
      <c r="D47" s="13"/>
      <c r="E47" s="4" t="b">
        <v>1</v>
      </c>
      <c r="F47" s="14" t="s">
        <v>228</v>
      </c>
      <c r="G47" s="14"/>
      <c r="H47" s="14"/>
    </row>
    <row r="48" spans="1:10" x14ac:dyDescent="0.3">
      <c r="A48" s="23" t="s">
        <v>186</v>
      </c>
      <c r="B48" s="4" t="s">
        <v>50</v>
      </c>
      <c r="C48" s="24" t="s">
        <v>227</v>
      </c>
      <c r="D48" s="13" t="s">
        <v>187</v>
      </c>
      <c r="E48" s="4" t="b">
        <v>1</v>
      </c>
      <c r="F48" s="14" t="s">
        <v>229</v>
      </c>
      <c r="G48" s="14"/>
      <c r="H48" s="14"/>
    </row>
    <row r="49" spans="1:10" x14ac:dyDescent="0.3">
      <c r="A49" s="7" t="s">
        <v>165</v>
      </c>
      <c r="B49" s="7"/>
      <c r="C49" s="7"/>
      <c r="D49" s="7"/>
      <c r="E49" s="7"/>
      <c r="F49" s="7"/>
      <c r="G49" s="7"/>
      <c r="H49" s="7"/>
      <c r="I49" s="7"/>
      <c r="J49" s="7"/>
    </row>
    <row r="51" spans="1:10" x14ac:dyDescent="0.3">
      <c r="A51" s="7" t="s">
        <v>160</v>
      </c>
      <c r="B51" s="7" t="s">
        <v>230</v>
      </c>
      <c r="C51" s="7" t="s">
        <v>231</v>
      </c>
      <c r="D51" s="7"/>
      <c r="E51" s="10"/>
      <c r="F51" s="22" t="s">
        <v>194</v>
      </c>
      <c r="G51" s="22"/>
      <c r="H51" s="22"/>
      <c r="I51" s="12"/>
      <c r="J51" s="12"/>
    </row>
    <row r="52" spans="1:10" s="19" customFormat="1" x14ac:dyDescent="0.3">
      <c r="A52" s="19" t="s">
        <v>163</v>
      </c>
      <c r="B52" s="19" t="s">
        <v>51</v>
      </c>
      <c r="C52" s="19" t="s">
        <v>232</v>
      </c>
      <c r="D52" s="20"/>
      <c r="E52" s="19" t="b">
        <v>1</v>
      </c>
    </row>
    <row r="53" spans="1:10" x14ac:dyDescent="0.3">
      <c r="A53" s="23" t="s">
        <v>233</v>
      </c>
      <c r="B53" s="4" t="s">
        <v>52</v>
      </c>
      <c r="C53" s="4" t="s">
        <v>234</v>
      </c>
      <c r="E53" s="4" t="b">
        <v>1</v>
      </c>
      <c r="F53" s="4" t="s">
        <v>235</v>
      </c>
    </row>
    <row r="54" spans="1:10" x14ac:dyDescent="0.3">
      <c r="A54" s="4" t="s">
        <v>186</v>
      </c>
      <c r="B54" s="4" t="s">
        <v>59</v>
      </c>
      <c r="C54" s="4" t="s">
        <v>236</v>
      </c>
      <c r="D54" s="13" t="s">
        <v>187</v>
      </c>
      <c r="E54" s="4" t="b">
        <v>1</v>
      </c>
      <c r="F54" s="19" t="s">
        <v>237</v>
      </c>
      <c r="G54" s="19"/>
      <c r="H54" s="19"/>
    </row>
    <row r="55" spans="1:10" ht="28" x14ac:dyDescent="0.3">
      <c r="A55" s="4" t="s">
        <v>163</v>
      </c>
      <c r="B55" s="4" t="s">
        <v>60</v>
      </c>
      <c r="C55" s="25" t="s">
        <v>238</v>
      </c>
      <c r="D55" s="25"/>
      <c r="E55" s="4" t="b">
        <v>1</v>
      </c>
    </row>
    <row r="56" spans="1:10" x14ac:dyDescent="0.3">
      <c r="A56" s="23" t="s">
        <v>239</v>
      </c>
      <c r="B56" s="4" t="s">
        <v>61</v>
      </c>
      <c r="C56" s="4" t="s">
        <v>240</v>
      </c>
      <c r="E56" s="4" t="b">
        <v>1</v>
      </c>
      <c r="F56" s="14" t="s">
        <v>241</v>
      </c>
      <c r="G56" s="14"/>
      <c r="H56" s="14"/>
    </row>
    <row r="57" spans="1:10" x14ac:dyDescent="0.3">
      <c r="A57" s="4" t="s">
        <v>186</v>
      </c>
      <c r="B57" s="4" t="s">
        <v>68</v>
      </c>
      <c r="C57" s="4" t="s">
        <v>242</v>
      </c>
      <c r="D57" s="13" t="s">
        <v>187</v>
      </c>
      <c r="E57" s="4" t="b">
        <v>1</v>
      </c>
      <c r="F57" s="19" t="s">
        <v>243</v>
      </c>
      <c r="G57" s="19"/>
      <c r="H57" s="19"/>
    </row>
    <row r="58" spans="1:10" ht="28" x14ac:dyDescent="0.3">
      <c r="A58" s="4" t="s">
        <v>186</v>
      </c>
      <c r="B58" s="4" t="s">
        <v>69</v>
      </c>
      <c r="C58" s="25" t="s">
        <v>244</v>
      </c>
      <c r="D58" s="25"/>
      <c r="E58" s="4" t="b">
        <v>1</v>
      </c>
      <c r="F58" s="14"/>
      <c r="G58" s="14"/>
      <c r="H58" s="14"/>
    </row>
    <row r="59" spans="1:10" x14ac:dyDescent="0.3">
      <c r="C59" s="25"/>
      <c r="D59" s="25"/>
      <c r="F59" s="14"/>
      <c r="G59" s="14"/>
      <c r="H59" s="14"/>
    </row>
    <row r="61" spans="1:10" x14ac:dyDescent="0.3">
      <c r="C61" s="25"/>
      <c r="D61" s="25"/>
    </row>
    <row r="62" spans="1:10" x14ac:dyDescent="0.3">
      <c r="A62" s="7" t="s">
        <v>165</v>
      </c>
      <c r="B62" s="7"/>
      <c r="C62" s="7"/>
      <c r="D62" s="7"/>
      <c r="E62" s="7"/>
      <c r="F62" s="7"/>
      <c r="G62" s="7"/>
      <c r="H62" s="7"/>
      <c r="I62" s="7"/>
      <c r="J62" s="7"/>
    </row>
    <row r="63" spans="1:10" x14ac:dyDescent="0.3">
      <c r="A63" s="7" t="s">
        <v>165</v>
      </c>
      <c r="B63" s="7"/>
      <c r="C63" s="7"/>
      <c r="D63" s="7"/>
      <c r="E63" s="7"/>
      <c r="F63" s="7"/>
      <c r="G63" s="7"/>
      <c r="H63" s="7"/>
      <c r="I63" s="7"/>
      <c r="J63" s="7"/>
    </row>
    <row r="64" spans="1:10" x14ac:dyDescent="0.3">
      <c r="A64" s="4" t="s">
        <v>245</v>
      </c>
      <c r="B64" s="4" t="s">
        <v>70</v>
      </c>
      <c r="C64" s="25" t="s">
        <v>246</v>
      </c>
      <c r="D64" s="25"/>
      <c r="F64" s="26"/>
      <c r="G64" s="26"/>
      <c r="H64" s="2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6DF3C-9937-4618-9D7E-20275772329E}">
  <sheetPr>
    <tabColor theme="3"/>
  </sheetPr>
  <dimension ref="A1:F230"/>
  <sheetViews>
    <sheetView workbookViewId="0">
      <pane ySplit="1" topLeftCell="A2" activePane="bottomLeft" state="frozen"/>
      <selection pane="bottomLeft" activeCell="C107" sqref="C107"/>
    </sheetView>
  </sheetViews>
  <sheetFormatPr defaultColWidth="8.90625" defaultRowHeight="14" x14ac:dyDescent="0.3"/>
  <cols>
    <col min="1" max="1" width="22.81640625" style="4" bestFit="1" customWidth="1"/>
    <col min="2" max="2" width="29.1796875" style="17" customWidth="1"/>
    <col min="3" max="3" width="35.54296875" style="17" customWidth="1"/>
    <col min="4" max="16384" width="8.90625" style="4"/>
  </cols>
  <sheetData>
    <row r="1" spans="1:6" x14ac:dyDescent="0.3">
      <c r="A1" s="27" t="s">
        <v>247</v>
      </c>
      <c r="B1" s="28" t="s">
        <v>146</v>
      </c>
      <c r="C1" s="28" t="s">
        <v>147</v>
      </c>
      <c r="D1" s="4" t="s">
        <v>248</v>
      </c>
      <c r="E1" s="4" t="s">
        <v>10</v>
      </c>
      <c r="F1" s="4" t="s">
        <v>249</v>
      </c>
    </row>
    <row r="2" spans="1:6" x14ac:dyDescent="0.3">
      <c r="A2" s="4" t="s">
        <v>250</v>
      </c>
      <c r="B2" s="17" t="s">
        <v>81</v>
      </c>
      <c r="C2" s="17" t="s">
        <v>251</v>
      </c>
    </row>
    <row r="3" spans="1:6" x14ac:dyDescent="0.3">
      <c r="A3" s="4" t="s">
        <v>250</v>
      </c>
      <c r="B3" s="17" t="s">
        <v>87</v>
      </c>
      <c r="C3" s="17" t="s">
        <v>109</v>
      </c>
    </row>
    <row r="5" spans="1:6" x14ac:dyDescent="0.3">
      <c r="A5" s="4" t="s">
        <v>252</v>
      </c>
      <c r="B5" s="17" t="s">
        <v>136</v>
      </c>
      <c r="C5" s="17" t="s">
        <v>253</v>
      </c>
      <c r="F5" s="4" t="s">
        <v>135</v>
      </c>
    </row>
    <row r="6" spans="1:6" x14ac:dyDescent="0.3">
      <c r="A6" s="4" t="s">
        <v>252</v>
      </c>
      <c r="B6" s="17" t="s">
        <v>83</v>
      </c>
      <c r="C6" s="17" t="s">
        <v>254</v>
      </c>
      <c r="F6" s="4" t="s">
        <v>82</v>
      </c>
    </row>
    <row r="7" spans="1:6" x14ac:dyDescent="0.3">
      <c r="A7" s="4" t="s">
        <v>252</v>
      </c>
      <c r="B7" s="17" t="s">
        <v>117</v>
      </c>
      <c r="C7" s="17" t="s">
        <v>255</v>
      </c>
      <c r="F7" s="4" t="s">
        <v>116</v>
      </c>
    </row>
    <row r="8" spans="1:6" x14ac:dyDescent="0.3">
      <c r="A8" s="4" t="s">
        <v>252</v>
      </c>
      <c r="B8" s="17" t="s">
        <v>129</v>
      </c>
      <c r="C8" s="17" t="s">
        <v>256</v>
      </c>
      <c r="F8" s="4" t="s">
        <v>128</v>
      </c>
    </row>
    <row r="9" spans="1:6" x14ac:dyDescent="0.3">
      <c r="A9" s="4" t="s">
        <v>252</v>
      </c>
      <c r="B9" s="17" t="s">
        <v>139</v>
      </c>
      <c r="C9" s="17" t="s">
        <v>257</v>
      </c>
      <c r="F9" s="4" t="s">
        <v>138</v>
      </c>
    </row>
    <row r="11" spans="1:6" x14ac:dyDescent="0.3">
      <c r="A11" s="4" t="s">
        <v>258</v>
      </c>
      <c r="B11" s="17" t="s">
        <v>93</v>
      </c>
      <c r="C11" s="17" t="s">
        <v>259</v>
      </c>
      <c r="F11" s="4" t="s">
        <v>93</v>
      </c>
    </row>
    <row r="12" spans="1:6" x14ac:dyDescent="0.3">
      <c r="A12" s="4" t="s">
        <v>258</v>
      </c>
      <c r="B12" s="17" t="s">
        <v>123</v>
      </c>
      <c r="C12" s="17" t="s">
        <v>260</v>
      </c>
      <c r="F12" s="4" t="s">
        <v>123</v>
      </c>
    </row>
    <row r="13" spans="1:6" x14ac:dyDescent="0.3">
      <c r="A13" s="4" t="s">
        <v>258</v>
      </c>
      <c r="B13" s="17" t="s">
        <v>105</v>
      </c>
      <c r="C13" s="17" t="s">
        <v>261</v>
      </c>
      <c r="F13" s="4" t="s">
        <v>105</v>
      </c>
    </row>
    <row r="14" spans="1:6" x14ac:dyDescent="0.3">
      <c r="A14" s="4" t="s">
        <v>258</v>
      </c>
      <c r="B14" s="17" t="s">
        <v>112</v>
      </c>
      <c r="C14" s="17" t="s">
        <v>262</v>
      </c>
      <c r="F14" s="4" t="s">
        <v>112</v>
      </c>
    </row>
    <row r="15" spans="1:6" x14ac:dyDescent="0.3">
      <c r="A15" s="4" t="s">
        <v>258</v>
      </c>
      <c r="B15" s="17" t="s">
        <v>97</v>
      </c>
      <c r="C15" s="17" t="s">
        <v>263</v>
      </c>
      <c r="F15" s="4" t="s">
        <v>97</v>
      </c>
    </row>
    <row r="16" spans="1:6" x14ac:dyDescent="0.3">
      <c r="A16" s="4" t="s">
        <v>258</v>
      </c>
      <c r="B16" s="17" t="s">
        <v>132</v>
      </c>
      <c r="C16" s="17" t="s">
        <v>264</v>
      </c>
      <c r="F16" s="4" t="s">
        <v>132</v>
      </c>
    </row>
    <row r="17" spans="1:6" x14ac:dyDescent="0.3">
      <c r="A17" s="4" t="s">
        <v>258</v>
      </c>
      <c r="B17" s="17" t="s">
        <v>119</v>
      </c>
      <c r="C17" s="17" t="s">
        <v>265</v>
      </c>
      <c r="F17" s="4" t="s">
        <v>119</v>
      </c>
    </row>
    <row r="19" spans="1:6" x14ac:dyDescent="0.3">
      <c r="A19" s="4" t="s">
        <v>266</v>
      </c>
      <c r="B19" s="17" t="s">
        <v>96</v>
      </c>
      <c r="C19" s="17" t="s">
        <v>267</v>
      </c>
    </row>
    <row r="20" spans="1:6" x14ac:dyDescent="0.3">
      <c r="A20" s="4" t="s">
        <v>266</v>
      </c>
      <c r="B20" s="17" t="s">
        <v>88</v>
      </c>
      <c r="C20" s="17" t="s">
        <v>268</v>
      </c>
    </row>
    <row r="21" spans="1:6" x14ac:dyDescent="0.3">
      <c r="A21" s="4" t="s">
        <v>266</v>
      </c>
      <c r="B21" s="17" t="s">
        <v>269</v>
      </c>
      <c r="C21" s="17" t="s">
        <v>270</v>
      </c>
    </row>
    <row r="22" spans="1:6" x14ac:dyDescent="0.3">
      <c r="A22" s="4" t="s">
        <v>266</v>
      </c>
      <c r="B22" s="17" t="s">
        <v>271</v>
      </c>
      <c r="C22" s="17" t="s">
        <v>272</v>
      </c>
    </row>
    <row r="23" spans="1:6" x14ac:dyDescent="0.3">
      <c r="A23" s="4" t="s">
        <v>266</v>
      </c>
      <c r="B23" s="17" t="s">
        <v>273</v>
      </c>
      <c r="C23" s="17" t="s">
        <v>274</v>
      </c>
    </row>
    <row r="24" spans="1:6" x14ac:dyDescent="0.3">
      <c r="A24" s="4" t="s">
        <v>266</v>
      </c>
      <c r="B24" s="17" t="s">
        <v>275</v>
      </c>
      <c r="C24" s="17" t="s">
        <v>276</v>
      </c>
    </row>
    <row r="25" spans="1:6" x14ac:dyDescent="0.3">
      <c r="A25" s="4" t="s">
        <v>266</v>
      </c>
      <c r="B25" s="17" t="s">
        <v>277</v>
      </c>
      <c r="C25" s="17" t="s">
        <v>278</v>
      </c>
    </row>
    <row r="26" spans="1:6" x14ac:dyDescent="0.3">
      <c r="A26" s="4" t="s">
        <v>266</v>
      </c>
      <c r="B26" s="17" t="s">
        <v>102</v>
      </c>
      <c r="C26" s="17" t="s">
        <v>279</v>
      </c>
    </row>
    <row r="28" spans="1:6" x14ac:dyDescent="0.3">
      <c r="A28" s="4" t="s">
        <v>280</v>
      </c>
      <c r="B28" s="17" t="s">
        <v>281</v>
      </c>
      <c r="C28" s="17" t="s">
        <v>282</v>
      </c>
    </row>
    <row r="29" spans="1:6" x14ac:dyDescent="0.3">
      <c r="A29" s="4" t="s">
        <v>280</v>
      </c>
      <c r="B29" s="17" t="s">
        <v>141</v>
      </c>
      <c r="C29" s="17" t="s">
        <v>283</v>
      </c>
    </row>
    <row r="30" spans="1:6" x14ac:dyDescent="0.3">
      <c r="A30" s="4" t="s">
        <v>280</v>
      </c>
      <c r="B30" s="17" t="s">
        <v>101</v>
      </c>
      <c r="C30" s="17" t="s">
        <v>284</v>
      </c>
    </row>
    <row r="31" spans="1:6" x14ac:dyDescent="0.3">
      <c r="A31" s="4" t="s">
        <v>280</v>
      </c>
      <c r="B31" s="17" t="s">
        <v>285</v>
      </c>
      <c r="C31" s="17" t="s">
        <v>286</v>
      </c>
    </row>
    <row r="33" spans="1:3" x14ac:dyDescent="0.3">
      <c r="A33" s="4" t="s">
        <v>287</v>
      </c>
      <c r="B33" s="17" t="s">
        <v>288</v>
      </c>
      <c r="C33" s="17" t="s">
        <v>289</v>
      </c>
    </row>
    <row r="34" spans="1:3" x14ac:dyDescent="0.3">
      <c r="A34" s="4" t="s">
        <v>287</v>
      </c>
      <c r="B34" s="17" t="s">
        <v>290</v>
      </c>
      <c r="C34" s="17" t="s">
        <v>291</v>
      </c>
    </row>
    <row r="35" spans="1:3" x14ac:dyDescent="0.3">
      <c r="A35" s="4" t="s">
        <v>287</v>
      </c>
      <c r="B35" s="17" t="s">
        <v>110</v>
      </c>
      <c r="C35" s="17" t="s">
        <v>292</v>
      </c>
    </row>
    <row r="36" spans="1:3" x14ac:dyDescent="0.3">
      <c r="A36" s="4" t="s">
        <v>287</v>
      </c>
      <c r="B36" s="17" t="s">
        <v>293</v>
      </c>
      <c r="C36" s="17" t="s">
        <v>219</v>
      </c>
    </row>
    <row r="37" spans="1:3" x14ac:dyDescent="0.3">
      <c r="A37" s="4" t="s">
        <v>287</v>
      </c>
      <c r="B37" s="17" t="s">
        <v>294</v>
      </c>
      <c r="C37" s="17" t="s">
        <v>295</v>
      </c>
    </row>
    <row r="38" spans="1:3" x14ac:dyDescent="0.3">
      <c r="A38" s="4" t="s">
        <v>287</v>
      </c>
      <c r="B38" s="17" t="s">
        <v>126</v>
      </c>
      <c r="C38" s="17" t="s">
        <v>296</v>
      </c>
    </row>
    <row r="39" spans="1:3" x14ac:dyDescent="0.3">
      <c r="A39" s="4" t="s">
        <v>287</v>
      </c>
      <c r="B39" s="17" t="s">
        <v>102</v>
      </c>
      <c r="C39" s="17" t="s">
        <v>279</v>
      </c>
    </row>
    <row r="41" spans="1:3" x14ac:dyDescent="0.3">
      <c r="A41" s="4" t="s">
        <v>297</v>
      </c>
      <c r="B41" s="17" t="s">
        <v>290</v>
      </c>
      <c r="C41" s="17" t="s">
        <v>291</v>
      </c>
    </row>
    <row r="42" spans="1:3" x14ac:dyDescent="0.3">
      <c r="A42" s="4" t="s">
        <v>297</v>
      </c>
      <c r="B42" s="17" t="s">
        <v>110</v>
      </c>
      <c r="C42" s="17" t="s">
        <v>292</v>
      </c>
    </row>
    <row r="43" spans="1:3" x14ac:dyDescent="0.3">
      <c r="A43" s="4" t="s">
        <v>297</v>
      </c>
      <c r="B43" s="17" t="s">
        <v>293</v>
      </c>
      <c r="C43" s="17" t="s">
        <v>219</v>
      </c>
    </row>
    <row r="44" spans="1:3" x14ac:dyDescent="0.3">
      <c r="A44" s="4" t="s">
        <v>297</v>
      </c>
      <c r="B44" s="17" t="s">
        <v>294</v>
      </c>
      <c r="C44" s="17" t="s">
        <v>295</v>
      </c>
    </row>
    <row r="45" spans="1:3" x14ac:dyDescent="0.3">
      <c r="A45" s="4" t="s">
        <v>297</v>
      </c>
      <c r="B45" s="17" t="s">
        <v>126</v>
      </c>
      <c r="C45" s="17" t="s">
        <v>296</v>
      </c>
    </row>
    <row r="46" spans="1:3" x14ac:dyDescent="0.3">
      <c r="A46" s="4" t="s">
        <v>297</v>
      </c>
      <c r="B46" s="17" t="s">
        <v>102</v>
      </c>
      <c r="C46" s="17" t="s">
        <v>279</v>
      </c>
    </row>
    <row r="48" spans="1:3" x14ac:dyDescent="0.3">
      <c r="A48" s="4" t="s">
        <v>298</v>
      </c>
      <c r="B48" s="17" t="s">
        <v>86</v>
      </c>
      <c r="C48" s="17" t="s">
        <v>299</v>
      </c>
    </row>
    <row r="49" spans="1:3" x14ac:dyDescent="0.3">
      <c r="A49" s="4" t="s">
        <v>298</v>
      </c>
      <c r="B49" s="17" t="s">
        <v>108</v>
      </c>
      <c r="C49" s="17" t="s">
        <v>300</v>
      </c>
    </row>
    <row r="50" spans="1:3" x14ac:dyDescent="0.3">
      <c r="A50" s="4" t="s">
        <v>298</v>
      </c>
      <c r="B50" s="17" t="s">
        <v>134</v>
      </c>
      <c r="C50" s="17" t="s">
        <v>301</v>
      </c>
    </row>
    <row r="51" spans="1:3" x14ac:dyDescent="0.3">
      <c r="A51" s="4" t="s">
        <v>298</v>
      </c>
      <c r="B51" s="17" t="s">
        <v>104</v>
      </c>
      <c r="C51" s="17" t="s">
        <v>302</v>
      </c>
    </row>
    <row r="52" spans="1:3" x14ac:dyDescent="0.3">
      <c r="A52" s="4" t="s">
        <v>298</v>
      </c>
      <c r="B52" s="17" t="s">
        <v>303</v>
      </c>
      <c r="C52" s="17" t="s">
        <v>304</v>
      </c>
    </row>
    <row r="54" spans="1:3" x14ac:dyDescent="0.3">
      <c r="A54" s="4" t="s">
        <v>305</v>
      </c>
      <c r="B54" s="17" t="s">
        <v>86</v>
      </c>
      <c r="C54" s="17" t="s">
        <v>299</v>
      </c>
    </row>
    <row r="55" spans="1:3" x14ac:dyDescent="0.3">
      <c r="A55" s="4" t="s">
        <v>305</v>
      </c>
      <c r="B55" s="17" t="s">
        <v>108</v>
      </c>
      <c r="C55" s="17" t="s">
        <v>300</v>
      </c>
    </row>
    <row r="56" spans="1:3" x14ac:dyDescent="0.3">
      <c r="A56" s="4" t="s">
        <v>305</v>
      </c>
      <c r="B56" s="17" t="s">
        <v>134</v>
      </c>
      <c r="C56" s="17" t="s">
        <v>301</v>
      </c>
    </row>
    <row r="57" spans="1:3" x14ac:dyDescent="0.3">
      <c r="A57" s="4" t="s">
        <v>305</v>
      </c>
      <c r="B57" s="17" t="s">
        <v>104</v>
      </c>
      <c r="C57" s="17" t="s">
        <v>302</v>
      </c>
    </row>
    <row r="58" spans="1:3" x14ac:dyDescent="0.3">
      <c r="A58" s="4" t="s">
        <v>305</v>
      </c>
      <c r="B58" s="17" t="s">
        <v>303</v>
      </c>
      <c r="C58" s="17" t="s">
        <v>304</v>
      </c>
    </row>
    <row r="60" spans="1:3" x14ac:dyDescent="0.3">
      <c r="A60" s="4" t="s">
        <v>306</v>
      </c>
      <c r="B60" s="17" t="s">
        <v>9</v>
      </c>
      <c r="C60" s="17" t="s">
        <v>307</v>
      </c>
    </row>
    <row r="61" spans="1:3" x14ac:dyDescent="0.3">
      <c r="A61" s="4" t="s">
        <v>306</v>
      </c>
      <c r="B61" s="17" t="s">
        <v>10</v>
      </c>
      <c r="C61" s="17" t="s">
        <v>308</v>
      </c>
    </row>
    <row r="63" spans="1:3" x14ac:dyDescent="0.3">
      <c r="A63" s="4" t="s">
        <v>309</v>
      </c>
      <c r="B63" s="17">
        <v>1</v>
      </c>
      <c r="C63" s="17">
        <v>1</v>
      </c>
    </row>
    <row r="64" spans="1:3" x14ac:dyDescent="0.3">
      <c r="A64" s="4" t="s">
        <v>309</v>
      </c>
      <c r="B64" s="17">
        <v>2</v>
      </c>
      <c r="C64" s="17">
        <v>2</v>
      </c>
    </row>
    <row r="65" spans="1:3" x14ac:dyDescent="0.3">
      <c r="A65" s="4" t="s">
        <v>309</v>
      </c>
      <c r="B65" s="17">
        <v>3</v>
      </c>
      <c r="C65" s="17">
        <v>3</v>
      </c>
    </row>
    <row r="66" spans="1:3" x14ac:dyDescent="0.3">
      <c r="A66" s="4" t="s">
        <v>309</v>
      </c>
      <c r="B66" s="17">
        <v>4</v>
      </c>
      <c r="C66" s="17">
        <v>4</v>
      </c>
    </row>
    <row r="67" spans="1:3" x14ac:dyDescent="0.3">
      <c r="A67" s="4" t="s">
        <v>309</v>
      </c>
      <c r="B67" s="17">
        <v>5</v>
      </c>
      <c r="C67" s="17">
        <v>5</v>
      </c>
    </row>
    <row r="68" spans="1:3" x14ac:dyDescent="0.3">
      <c r="A68" s="4" t="s">
        <v>309</v>
      </c>
      <c r="B68" s="17">
        <v>6</v>
      </c>
      <c r="C68" s="17">
        <v>6</v>
      </c>
    </row>
    <row r="69" spans="1:3" x14ac:dyDescent="0.3">
      <c r="A69" s="4" t="s">
        <v>309</v>
      </c>
      <c r="B69" s="17">
        <v>7</v>
      </c>
      <c r="C69" s="17">
        <v>7</v>
      </c>
    </row>
    <row r="70" spans="1:3" x14ac:dyDescent="0.3">
      <c r="A70" s="4" t="s">
        <v>309</v>
      </c>
      <c r="B70" s="17">
        <v>8</v>
      </c>
      <c r="C70" s="17">
        <v>8</v>
      </c>
    </row>
    <row r="71" spans="1:3" x14ac:dyDescent="0.3">
      <c r="A71" s="4" t="s">
        <v>309</v>
      </c>
      <c r="B71" s="17">
        <v>9</v>
      </c>
      <c r="C71" s="17">
        <v>9</v>
      </c>
    </row>
    <row r="72" spans="1:3" x14ac:dyDescent="0.3">
      <c r="A72" s="4" t="s">
        <v>309</v>
      </c>
      <c r="B72" s="17">
        <v>10</v>
      </c>
      <c r="C72" s="17">
        <v>10</v>
      </c>
    </row>
    <row r="73" spans="1:3" x14ac:dyDescent="0.3">
      <c r="A73" s="4" t="s">
        <v>309</v>
      </c>
      <c r="B73" s="17">
        <v>11</v>
      </c>
      <c r="C73" s="17">
        <v>11</v>
      </c>
    </row>
    <row r="74" spans="1:3" x14ac:dyDescent="0.3">
      <c r="A74" s="4" t="s">
        <v>309</v>
      </c>
      <c r="B74" s="17">
        <v>12</v>
      </c>
      <c r="C74" s="17">
        <v>12</v>
      </c>
    </row>
    <row r="76" spans="1:3" x14ac:dyDescent="0.3">
      <c r="A76" s="4" t="s">
        <v>310</v>
      </c>
      <c r="B76" s="29" t="s">
        <v>311</v>
      </c>
      <c r="C76" s="29" t="s">
        <v>312</v>
      </c>
    </row>
    <row r="77" spans="1:3" x14ac:dyDescent="0.3">
      <c r="A77" s="4" t="s">
        <v>310</v>
      </c>
      <c r="B77" s="29" t="s">
        <v>313</v>
      </c>
      <c r="C77" s="29" t="s">
        <v>314</v>
      </c>
    </row>
    <row r="78" spans="1:3" x14ac:dyDescent="0.3">
      <c r="A78" s="4" t="s">
        <v>310</v>
      </c>
      <c r="B78" s="29" t="s">
        <v>315</v>
      </c>
      <c r="C78" s="29" t="s">
        <v>316</v>
      </c>
    </row>
    <row r="79" spans="1:3" x14ac:dyDescent="0.3">
      <c r="A79" s="4" t="s">
        <v>310</v>
      </c>
      <c r="B79" s="29" t="s">
        <v>317</v>
      </c>
      <c r="C79" s="29" t="s">
        <v>318</v>
      </c>
    </row>
    <row r="80" spans="1:3" x14ac:dyDescent="0.3">
      <c r="A80" s="4" t="s">
        <v>310</v>
      </c>
      <c r="B80" s="29" t="s">
        <v>319</v>
      </c>
      <c r="C80" s="29" t="s">
        <v>320</v>
      </c>
    </row>
    <row r="81" spans="1:3" x14ac:dyDescent="0.3">
      <c r="A81" s="4" t="s">
        <v>310</v>
      </c>
      <c r="B81" s="29" t="s">
        <v>321</v>
      </c>
      <c r="C81" s="29" t="s">
        <v>322</v>
      </c>
    </row>
    <row r="82" spans="1:3" x14ac:dyDescent="0.3">
      <c r="A82" s="4" t="s">
        <v>310</v>
      </c>
      <c r="B82" s="29" t="s">
        <v>323</v>
      </c>
      <c r="C82" s="29" t="s">
        <v>324</v>
      </c>
    </row>
    <row r="83" spans="1:3" x14ac:dyDescent="0.3">
      <c r="A83" s="4" t="s">
        <v>310</v>
      </c>
      <c r="B83" s="29" t="s">
        <v>325</v>
      </c>
      <c r="C83" s="29" t="s">
        <v>326</v>
      </c>
    </row>
    <row r="84" spans="1:3" x14ac:dyDescent="0.3">
      <c r="A84" s="4" t="s">
        <v>310</v>
      </c>
      <c r="B84" s="29" t="s">
        <v>327</v>
      </c>
      <c r="C84" s="29" t="s">
        <v>328</v>
      </c>
    </row>
    <row r="85" spans="1:3" x14ac:dyDescent="0.3">
      <c r="A85" s="4" t="s">
        <v>310</v>
      </c>
      <c r="B85" s="29" t="s">
        <v>102</v>
      </c>
      <c r="C85" s="29" t="s">
        <v>329</v>
      </c>
    </row>
    <row r="87" spans="1:3" x14ac:dyDescent="0.3">
      <c r="A87" s="4" t="s">
        <v>330</v>
      </c>
      <c r="B87" s="17" t="s">
        <v>331</v>
      </c>
      <c r="C87" s="17" t="s">
        <v>332</v>
      </c>
    </row>
    <row r="88" spans="1:3" x14ac:dyDescent="0.3">
      <c r="A88" s="4" t="s">
        <v>330</v>
      </c>
      <c r="B88" s="17" t="s">
        <v>118</v>
      </c>
      <c r="C88" s="17" t="s">
        <v>333</v>
      </c>
    </row>
    <row r="89" spans="1:3" x14ac:dyDescent="0.3">
      <c r="A89" s="4" t="s">
        <v>330</v>
      </c>
      <c r="B89" s="17" t="s">
        <v>334</v>
      </c>
      <c r="C89" s="17" t="s">
        <v>335</v>
      </c>
    </row>
    <row r="90" spans="1:3" x14ac:dyDescent="0.3">
      <c r="A90" s="4" t="s">
        <v>330</v>
      </c>
      <c r="B90" s="17" t="s">
        <v>102</v>
      </c>
      <c r="C90" s="17" t="s">
        <v>279</v>
      </c>
    </row>
    <row r="92" spans="1:3" x14ac:dyDescent="0.3">
      <c r="A92" s="4" t="s">
        <v>336</v>
      </c>
      <c r="B92" s="17" t="s">
        <v>122</v>
      </c>
      <c r="C92" s="30" t="s">
        <v>337</v>
      </c>
    </row>
    <row r="93" spans="1:3" x14ac:dyDescent="0.3">
      <c r="A93" s="4" t="s">
        <v>336</v>
      </c>
      <c r="B93" s="17" t="s">
        <v>121</v>
      </c>
      <c r="C93" s="30" t="s">
        <v>338</v>
      </c>
    </row>
    <row r="94" spans="1:3" x14ac:dyDescent="0.3">
      <c r="A94" s="4" t="s">
        <v>336</v>
      </c>
      <c r="B94" s="17" t="s">
        <v>111</v>
      </c>
      <c r="C94" s="30" t="s">
        <v>339</v>
      </c>
    </row>
    <row r="95" spans="1:3" x14ac:dyDescent="0.3">
      <c r="A95" s="4" t="s">
        <v>336</v>
      </c>
      <c r="B95" s="17" t="s">
        <v>99</v>
      </c>
      <c r="C95" s="30" t="s">
        <v>340</v>
      </c>
    </row>
    <row r="96" spans="1:3" x14ac:dyDescent="0.3">
      <c r="A96" s="4" t="s">
        <v>336</v>
      </c>
      <c r="B96" s="17" t="s">
        <v>95</v>
      </c>
      <c r="C96" s="30" t="s">
        <v>341</v>
      </c>
    </row>
    <row r="97" spans="1:3" x14ac:dyDescent="0.3">
      <c r="A97" s="4" t="s">
        <v>336</v>
      </c>
      <c r="B97" s="17" t="s">
        <v>84</v>
      </c>
      <c r="C97" s="30" t="s">
        <v>342</v>
      </c>
    </row>
    <row r="98" spans="1:3" x14ac:dyDescent="0.3">
      <c r="A98" s="4" t="s">
        <v>336</v>
      </c>
      <c r="B98" s="17" t="s">
        <v>115</v>
      </c>
      <c r="C98" s="31" t="s">
        <v>343</v>
      </c>
    </row>
    <row r="99" spans="1:3" x14ac:dyDescent="0.3">
      <c r="A99" s="4" t="s">
        <v>336</v>
      </c>
      <c r="B99" s="17" t="s">
        <v>127</v>
      </c>
      <c r="C99" s="31" t="s">
        <v>344</v>
      </c>
    </row>
    <row r="100" spans="1:3" x14ac:dyDescent="0.3">
      <c r="A100" s="4" t="s">
        <v>336</v>
      </c>
      <c r="B100" s="17" t="s">
        <v>345</v>
      </c>
      <c r="C100" s="31" t="s">
        <v>346</v>
      </c>
    </row>
    <row r="101" spans="1:3" x14ac:dyDescent="0.3">
      <c r="A101" s="4" t="s">
        <v>336</v>
      </c>
      <c r="B101" s="17" t="s">
        <v>347</v>
      </c>
      <c r="C101" s="31" t="s">
        <v>348</v>
      </c>
    </row>
    <row r="102" spans="1:3" x14ac:dyDescent="0.3">
      <c r="A102" s="4" t="s">
        <v>336</v>
      </c>
      <c r="B102" s="17" t="s">
        <v>349</v>
      </c>
      <c r="C102" s="31" t="s">
        <v>350</v>
      </c>
    </row>
    <row r="103" spans="1:3" x14ac:dyDescent="0.3">
      <c r="A103" s="4" t="s">
        <v>336</v>
      </c>
      <c r="B103" s="17" t="s">
        <v>142</v>
      </c>
      <c r="C103" s="30" t="s">
        <v>351</v>
      </c>
    </row>
    <row r="104" spans="1:3" x14ac:dyDescent="0.3">
      <c r="A104" s="4" t="s">
        <v>336</v>
      </c>
      <c r="B104" s="17" t="s">
        <v>352</v>
      </c>
      <c r="C104" s="17" t="s">
        <v>353</v>
      </c>
    </row>
    <row r="105" spans="1:3" x14ac:dyDescent="0.3">
      <c r="A105" s="4" t="s">
        <v>336</v>
      </c>
      <c r="B105" s="17" t="s">
        <v>102</v>
      </c>
      <c r="C105" s="17" t="s">
        <v>329</v>
      </c>
    </row>
    <row r="107" spans="1:3" x14ac:dyDescent="0.3">
      <c r="A107" s="4" t="s">
        <v>354</v>
      </c>
      <c r="B107" s="17" t="s">
        <v>355</v>
      </c>
      <c r="C107" s="17" t="s">
        <v>356</v>
      </c>
    </row>
    <row r="108" spans="1:3" x14ac:dyDescent="0.3">
      <c r="A108" s="4" t="s">
        <v>354</v>
      </c>
      <c r="B108" s="17" t="s">
        <v>357</v>
      </c>
      <c r="C108" s="17" t="s">
        <v>358</v>
      </c>
    </row>
    <row r="109" spans="1:3" x14ac:dyDescent="0.3">
      <c r="A109" s="4" t="s">
        <v>354</v>
      </c>
      <c r="B109" s="17" t="s">
        <v>140</v>
      </c>
      <c r="C109" s="17" t="s">
        <v>359</v>
      </c>
    </row>
    <row r="110" spans="1:3" x14ac:dyDescent="0.3">
      <c r="A110" s="4" t="s">
        <v>354</v>
      </c>
      <c r="B110" s="17" t="s">
        <v>360</v>
      </c>
      <c r="C110" s="17" t="s">
        <v>361</v>
      </c>
    </row>
    <row r="111" spans="1:3" x14ac:dyDescent="0.3">
      <c r="A111" s="4" t="s">
        <v>354</v>
      </c>
      <c r="B111" s="17" t="s">
        <v>85</v>
      </c>
      <c r="C111" s="17" t="s">
        <v>362</v>
      </c>
    </row>
    <row r="112" spans="1:3" x14ac:dyDescent="0.3">
      <c r="A112" s="4" t="s">
        <v>354</v>
      </c>
      <c r="B112" s="17" t="s">
        <v>102</v>
      </c>
      <c r="C112" s="17" t="s">
        <v>329</v>
      </c>
    </row>
    <row r="114" spans="1:6" x14ac:dyDescent="0.3">
      <c r="A114" s="4" t="s">
        <v>363</v>
      </c>
      <c r="B114" s="17" t="s">
        <v>364</v>
      </c>
      <c r="C114" s="17" t="s">
        <v>365</v>
      </c>
    </row>
    <row r="115" spans="1:6" x14ac:dyDescent="0.3">
      <c r="A115" s="4" t="s">
        <v>363</v>
      </c>
      <c r="B115" s="17" t="s">
        <v>366</v>
      </c>
      <c r="C115" s="17" t="s">
        <v>367</v>
      </c>
    </row>
    <row r="116" spans="1:6" x14ac:dyDescent="0.3">
      <c r="A116" s="4" t="s">
        <v>363</v>
      </c>
      <c r="B116" s="17" t="s">
        <v>85</v>
      </c>
      <c r="C116" s="17" t="s">
        <v>362</v>
      </c>
    </row>
    <row r="117" spans="1:6" x14ac:dyDescent="0.3">
      <c r="A117" s="4" t="s">
        <v>363</v>
      </c>
      <c r="B117" s="17" t="s">
        <v>368</v>
      </c>
      <c r="C117" s="17" t="s">
        <v>369</v>
      </c>
    </row>
    <row r="118" spans="1:6" x14ac:dyDescent="0.3">
      <c r="A118" s="4" t="s">
        <v>363</v>
      </c>
      <c r="B118" s="17" t="s">
        <v>285</v>
      </c>
      <c r="C118" s="17" t="s">
        <v>370</v>
      </c>
    </row>
    <row r="120" spans="1:6" x14ac:dyDescent="0.3">
      <c r="A120" s="4" t="s">
        <v>371</v>
      </c>
      <c r="B120" s="17">
        <v>101</v>
      </c>
      <c r="C120" s="17">
        <v>101</v>
      </c>
      <c r="D120" s="4" t="s">
        <v>372</v>
      </c>
      <c r="F120" s="4" t="s">
        <v>135</v>
      </c>
    </row>
    <row r="121" spans="1:6" x14ac:dyDescent="0.3">
      <c r="A121" s="4" t="s">
        <v>371</v>
      </c>
      <c r="B121" s="17">
        <v>102</v>
      </c>
      <c r="C121" s="17">
        <v>102</v>
      </c>
      <c r="D121" s="4" t="s">
        <v>372</v>
      </c>
      <c r="F121" s="4" t="s">
        <v>135</v>
      </c>
    </row>
    <row r="122" spans="1:6" x14ac:dyDescent="0.3">
      <c r="A122" s="4" t="s">
        <v>371</v>
      </c>
      <c r="B122" s="17">
        <v>103</v>
      </c>
      <c r="C122" s="17">
        <v>103</v>
      </c>
      <c r="D122" s="4" t="s">
        <v>372</v>
      </c>
      <c r="F122" s="4" t="s">
        <v>135</v>
      </c>
    </row>
    <row r="123" spans="1:6" x14ac:dyDescent="0.3">
      <c r="A123" s="4" t="s">
        <v>371</v>
      </c>
      <c r="B123" s="17">
        <v>104</v>
      </c>
      <c r="C123" s="17">
        <v>104</v>
      </c>
      <c r="D123" s="4" t="s">
        <v>372</v>
      </c>
      <c r="F123" s="4" t="s">
        <v>135</v>
      </c>
    </row>
    <row r="124" spans="1:6" x14ac:dyDescent="0.3">
      <c r="A124" s="4" t="s">
        <v>371</v>
      </c>
      <c r="B124" s="17">
        <v>105</v>
      </c>
      <c r="C124" s="17">
        <v>105</v>
      </c>
      <c r="D124" s="4" t="s">
        <v>372</v>
      </c>
      <c r="F124" s="4" t="s">
        <v>135</v>
      </c>
    </row>
    <row r="125" spans="1:6" x14ac:dyDescent="0.3">
      <c r="A125" s="4" t="s">
        <v>371</v>
      </c>
      <c r="B125" s="17">
        <v>106</v>
      </c>
      <c r="C125" s="17">
        <v>106</v>
      </c>
      <c r="D125" s="4" t="s">
        <v>372</v>
      </c>
      <c r="F125" s="4" t="s">
        <v>135</v>
      </c>
    </row>
    <row r="126" spans="1:6" x14ac:dyDescent="0.3">
      <c r="A126" s="4" t="s">
        <v>371</v>
      </c>
      <c r="B126" s="17">
        <v>107</v>
      </c>
      <c r="C126" s="17">
        <v>107</v>
      </c>
      <c r="D126" s="4" t="s">
        <v>372</v>
      </c>
      <c r="F126" s="4" t="s">
        <v>135</v>
      </c>
    </row>
    <row r="127" spans="1:6" x14ac:dyDescent="0.3">
      <c r="A127" s="4" t="s">
        <v>371</v>
      </c>
      <c r="B127" s="17">
        <v>108</v>
      </c>
      <c r="C127" s="17">
        <v>108</v>
      </c>
      <c r="D127" s="4" t="s">
        <v>372</v>
      </c>
      <c r="F127" s="4" t="s">
        <v>135</v>
      </c>
    </row>
    <row r="128" spans="1:6" x14ac:dyDescent="0.3">
      <c r="A128" s="4" t="s">
        <v>371</v>
      </c>
      <c r="B128" s="17">
        <v>109</v>
      </c>
      <c r="C128" s="17">
        <v>109</v>
      </c>
      <c r="D128" s="4" t="s">
        <v>372</v>
      </c>
      <c r="F128" s="4" t="s">
        <v>135</v>
      </c>
    </row>
    <row r="129" spans="1:6" x14ac:dyDescent="0.3">
      <c r="A129" s="4" t="s">
        <v>371</v>
      </c>
      <c r="B129" s="17">
        <v>110</v>
      </c>
      <c r="C129" s="17">
        <v>110</v>
      </c>
      <c r="D129" s="4" t="s">
        <v>372</v>
      </c>
      <c r="F129" s="4" t="s">
        <v>135</v>
      </c>
    </row>
    <row r="130" spans="1:6" x14ac:dyDescent="0.3">
      <c r="A130" s="4" t="s">
        <v>371</v>
      </c>
      <c r="B130" s="17">
        <v>201</v>
      </c>
      <c r="C130" s="17">
        <v>201</v>
      </c>
      <c r="D130" s="4" t="s">
        <v>82</v>
      </c>
      <c r="F130" s="4" t="s">
        <v>82</v>
      </c>
    </row>
    <row r="131" spans="1:6" x14ac:dyDescent="0.3">
      <c r="A131" s="4" t="s">
        <v>371</v>
      </c>
      <c r="B131" s="17">
        <v>202</v>
      </c>
      <c r="C131" s="17">
        <v>202</v>
      </c>
      <c r="D131" s="4" t="s">
        <v>82</v>
      </c>
      <c r="F131" s="4" t="s">
        <v>82</v>
      </c>
    </row>
    <row r="132" spans="1:6" x14ac:dyDescent="0.3">
      <c r="A132" s="4" t="s">
        <v>371</v>
      </c>
      <c r="B132" s="17">
        <v>203</v>
      </c>
      <c r="C132" s="17">
        <v>203</v>
      </c>
      <c r="D132" s="4" t="s">
        <v>82</v>
      </c>
      <c r="F132" s="4" t="s">
        <v>82</v>
      </c>
    </row>
    <row r="133" spans="1:6" x14ac:dyDescent="0.3">
      <c r="A133" s="4" t="s">
        <v>371</v>
      </c>
      <c r="B133" s="17">
        <v>204</v>
      </c>
      <c r="C133" s="17">
        <v>204</v>
      </c>
      <c r="D133" s="4" t="s">
        <v>82</v>
      </c>
      <c r="F133" s="4" t="s">
        <v>82</v>
      </c>
    </row>
    <row r="134" spans="1:6" x14ac:dyDescent="0.3">
      <c r="A134" s="4" t="s">
        <v>371</v>
      </c>
      <c r="B134" s="17">
        <v>205</v>
      </c>
      <c r="C134" s="17">
        <v>205</v>
      </c>
      <c r="D134" s="4" t="s">
        <v>82</v>
      </c>
      <c r="F134" s="4" t="s">
        <v>82</v>
      </c>
    </row>
    <row r="135" spans="1:6" x14ac:dyDescent="0.3">
      <c r="A135" s="4" t="s">
        <v>371</v>
      </c>
      <c r="B135" s="17">
        <v>206</v>
      </c>
      <c r="C135" s="17">
        <v>206</v>
      </c>
      <c r="D135" s="4" t="s">
        <v>82</v>
      </c>
      <c r="F135" s="4" t="s">
        <v>82</v>
      </c>
    </row>
    <row r="136" spans="1:6" x14ac:dyDescent="0.3">
      <c r="A136" s="4" t="s">
        <v>371</v>
      </c>
      <c r="B136" s="17">
        <v>207</v>
      </c>
      <c r="C136" s="17">
        <v>207</v>
      </c>
      <c r="D136" s="4" t="s">
        <v>82</v>
      </c>
      <c r="F136" s="4" t="s">
        <v>82</v>
      </c>
    </row>
    <row r="137" spans="1:6" x14ac:dyDescent="0.3">
      <c r="A137" s="4" t="s">
        <v>371</v>
      </c>
      <c r="B137" s="17">
        <v>208</v>
      </c>
      <c r="C137" s="17">
        <v>208</v>
      </c>
      <c r="D137" s="4" t="s">
        <v>82</v>
      </c>
      <c r="F137" s="4" t="s">
        <v>82</v>
      </c>
    </row>
    <row r="138" spans="1:6" x14ac:dyDescent="0.3">
      <c r="A138" s="4" t="s">
        <v>371</v>
      </c>
      <c r="B138" s="17">
        <v>209</v>
      </c>
      <c r="C138" s="17">
        <v>209</v>
      </c>
      <c r="D138" s="4" t="s">
        <v>82</v>
      </c>
      <c r="F138" s="4" t="s">
        <v>82</v>
      </c>
    </row>
    <row r="139" spans="1:6" x14ac:dyDescent="0.3">
      <c r="A139" s="4" t="s">
        <v>371</v>
      </c>
      <c r="B139" s="17">
        <v>210</v>
      </c>
      <c r="C139" s="17">
        <v>210</v>
      </c>
      <c r="D139" s="4" t="s">
        <v>82</v>
      </c>
      <c r="F139" s="4" t="s">
        <v>82</v>
      </c>
    </row>
    <row r="140" spans="1:6" x14ac:dyDescent="0.3">
      <c r="A140" s="4" t="s">
        <v>371</v>
      </c>
      <c r="B140" s="17">
        <v>301</v>
      </c>
      <c r="C140" s="17">
        <v>301</v>
      </c>
      <c r="D140" s="4" t="s">
        <v>116</v>
      </c>
      <c r="F140" s="4" t="s">
        <v>116</v>
      </c>
    </row>
    <row r="141" spans="1:6" x14ac:dyDescent="0.3">
      <c r="A141" s="4" t="s">
        <v>371</v>
      </c>
      <c r="B141" s="17">
        <v>302</v>
      </c>
      <c r="C141" s="17">
        <v>302</v>
      </c>
      <c r="D141" s="4" t="s">
        <v>116</v>
      </c>
      <c r="F141" s="4" t="s">
        <v>116</v>
      </c>
    </row>
    <row r="142" spans="1:6" x14ac:dyDescent="0.3">
      <c r="A142" s="4" t="s">
        <v>371</v>
      </c>
      <c r="B142" s="17">
        <v>303</v>
      </c>
      <c r="C142" s="17">
        <v>303</v>
      </c>
      <c r="D142" s="4" t="s">
        <v>116</v>
      </c>
      <c r="F142" s="4" t="s">
        <v>116</v>
      </c>
    </row>
    <row r="143" spans="1:6" x14ac:dyDescent="0.3">
      <c r="A143" s="4" t="s">
        <v>371</v>
      </c>
      <c r="B143" s="17">
        <v>304</v>
      </c>
      <c r="C143" s="17">
        <v>304</v>
      </c>
      <c r="D143" s="4" t="s">
        <v>116</v>
      </c>
      <c r="F143" s="4" t="s">
        <v>116</v>
      </c>
    </row>
    <row r="144" spans="1:6" x14ac:dyDescent="0.3">
      <c r="A144" s="4" t="s">
        <v>371</v>
      </c>
      <c r="B144" s="17">
        <v>305</v>
      </c>
      <c r="C144" s="17">
        <v>305</v>
      </c>
      <c r="D144" s="4" t="s">
        <v>116</v>
      </c>
      <c r="F144" s="4" t="s">
        <v>116</v>
      </c>
    </row>
    <row r="145" spans="1:6" x14ac:dyDescent="0.3">
      <c r="A145" s="4" t="s">
        <v>371</v>
      </c>
      <c r="B145" s="17">
        <v>306</v>
      </c>
      <c r="C145" s="17">
        <v>306</v>
      </c>
      <c r="D145" s="4" t="s">
        <v>116</v>
      </c>
      <c r="F145" s="4" t="s">
        <v>116</v>
      </c>
    </row>
    <row r="146" spans="1:6" x14ac:dyDescent="0.3">
      <c r="A146" s="4" t="s">
        <v>371</v>
      </c>
      <c r="B146" s="17">
        <v>307</v>
      </c>
      <c r="C146" s="17">
        <v>307</v>
      </c>
      <c r="D146" s="4" t="s">
        <v>116</v>
      </c>
      <c r="F146" s="4" t="s">
        <v>116</v>
      </c>
    </row>
    <row r="147" spans="1:6" x14ac:dyDescent="0.3">
      <c r="A147" s="4" t="s">
        <v>371</v>
      </c>
      <c r="B147" s="17">
        <v>308</v>
      </c>
      <c r="C147" s="17">
        <v>308</v>
      </c>
      <c r="D147" s="4" t="s">
        <v>116</v>
      </c>
      <c r="F147" s="4" t="s">
        <v>116</v>
      </c>
    </row>
    <row r="148" spans="1:6" x14ac:dyDescent="0.3">
      <c r="A148" s="4" t="s">
        <v>371</v>
      </c>
      <c r="B148" s="17">
        <v>309</v>
      </c>
      <c r="C148" s="17">
        <v>309</v>
      </c>
      <c r="D148" s="4" t="s">
        <v>116</v>
      </c>
      <c r="F148" s="4" t="s">
        <v>116</v>
      </c>
    </row>
    <row r="149" spans="1:6" x14ac:dyDescent="0.3">
      <c r="A149" s="4" t="s">
        <v>371</v>
      </c>
      <c r="B149" s="17">
        <v>310</v>
      </c>
      <c r="C149" s="17">
        <v>310</v>
      </c>
      <c r="D149" s="4" t="s">
        <v>116</v>
      </c>
      <c r="F149" s="4" t="s">
        <v>116</v>
      </c>
    </row>
    <row r="150" spans="1:6" x14ac:dyDescent="0.3">
      <c r="A150" s="4" t="s">
        <v>371</v>
      </c>
      <c r="B150" s="17">
        <v>401</v>
      </c>
      <c r="C150" s="17">
        <v>401</v>
      </c>
      <c r="D150" s="4" t="s">
        <v>128</v>
      </c>
      <c r="F150" s="4" t="s">
        <v>128</v>
      </c>
    </row>
    <row r="151" spans="1:6" x14ac:dyDescent="0.3">
      <c r="A151" s="4" t="s">
        <v>371</v>
      </c>
      <c r="B151" s="17">
        <v>402</v>
      </c>
      <c r="C151" s="17">
        <v>402</v>
      </c>
      <c r="D151" s="4" t="s">
        <v>128</v>
      </c>
      <c r="F151" s="4" t="s">
        <v>128</v>
      </c>
    </row>
    <row r="152" spans="1:6" x14ac:dyDescent="0.3">
      <c r="A152" s="4" t="s">
        <v>371</v>
      </c>
      <c r="B152" s="17">
        <v>403</v>
      </c>
      <c r="C152" s="17">
        <v>403</v>
      </c>
      <c r="D152" s="4" t="s">
        <v>128</v>
      </c>
      <c r="F152" s="4" t="s">
        <v>128</v>
      </c>
    </row>
    <row r="153" spans="1:6" x14ac:dyDescent="0.3">
      <c r="A153" s="4" t="s">
        <v>371</v>
      </c>
      <c r="B153" s="17">
        <v>404</v>
      </c>
      <c r="C153" s="17">
        <v>404</v>
      </c>
      <c r="D153" s="4" t="s">
        <v>128</v>
      </c>
      <c r="F153" s="4" t="s">
        <v>128</v>
      </c>
    </row>
    <row r="154" spans="1:6" x14ac:dyDescent="0.3">
      <c r="A154" s="4" t="s">
        <v>371</v>
      </c>
      <c r="B154" s="17">
        <v>405</v>
      </c>
      <c r="C154" s="17">
        <v>405</v>
      </c>
      <c r="D154" s="4" t="s">
        <v>128</v>
      </c>
      <c r="F154" s="4" t="s">
        <v>128</v>
      </c>
    </row>
    <row r="155" spans="1:6" x14ac:dyDescent="0.3">
      <c r="A155" s="4" t="s">
        <v>371</v>
      </c>
      <c r="B155" s="17">
        <v>406</v>
      </c>
      <c r="C155" s="17">
        <v>406</v>
      </c>
      <c r="D155" s="4" t="s">
        <v>128</v>
      </c>
      <c r="F155" s="4" t="s">
        <v>128</v>
      </c>
    </row>
    <row r="156" spans="1:6" x14ac:dyDescent="0.3">
      <c r="A156" s="4" t="s">
        <v>371</v>
      </c>
      <c r="B156" s="17">
        <v>407</v>
      </c>
      <c r="C156" s="17">
        <v>407</v>
      </c>
      <c r="D156" s="4" t="s">
        <v>128</v>
      </c>
      <c r="F156" s="4" t="s">
        <v>128</v>
      </c>
    </row>
    <row r="157" spans="1:6" x14ac:dyDescent="0.3">
      <c r="A157" s="4" t="s">
        <v>371</v>
      </c>
      <c r="B157" s="17">
        <v>408</v>
      </c>
      <c r="C157" s="17">
        <v>408</v>
      </c>
      <c r="D157" s="4" t="s">
        <v>128</v>
      </c>
      <c r="F157" s="4" t="s">
        <v>128</v>
      </c>
    </row>
    <row r="158" spans="1:6" x14ac:dyDescent="0.3">
      <c r="A158" s="4" t="s">
        <v>371</v>
      </c>
      <c r="B158" s="17">
        <v>409</v>
      </c>
      <c r="C158" s="17">
        <v>409</v>
      </c>
      <c r="D158" s="4" t="s">
        <v>128</v>
      </c>
      <c r="F158" s="4" t="s">
        <v>128</v>
      </c>
    </row>
    <row r="159" spans="1:6" x14ac:dyDescent="0.3">
      <c r="A159" s="4" t="s">
        <v>371</v>
      </c>
      <c r="B159" s="17">
        <v>410</v>
      </c>
      <c r="C159" s="17">
        <v>410</v>
      </c>
      <c r="D159" s="4" t="s">
        <v>128</v>
      </c>
      <c r="F159" s="4" t="s">
        <v>128</v>
      </c>
    </row>
    <row r="160" spans="1:6" x14ac:dyDescent="0.3">
      <c r="A160" s="4" t="s">
        <v>371</v>
      </c>
      <c r="B160" s="17">
        <v>501</v>
      </c>
      <c r="C160" s="17">
        <v>501</v>
      </c>
      <c r="D160" s="4" t="s">
        <v>138</v>
      </c>
      <c r="F160" s="4" t="s">
        <v>138</v>
      </c>
    </row>
    <row r="161" spans="1:6" x14ac:dyDescent="0.3">
      <c r="A161" s="4" t="s">
        <v>371</v>
      </c>
      <c r="B161" s="17">
        <v>502</v>
      </c>
      <c r="C161" s="17">
        <v>502</v>
      </c>
      <c r="D161" s="4" t="s">
        <v>138</v>
      </c>
      <c r="F161" s="4" t="s">
        <v>138</v>
      </c>
    </row>
    <row r="162" spans="1:6" x14ac:dyDescent="0.3">
      <c r="A162" s="4" t="s">
        <v>371</v>
      </c>
      <c r="B162" s="17">
        <v>503</v>
      </c>
      <c r="C162" s="17">
        <v>503</v>
      </c>
      <c r="D162" s="4" t="s">
        <v>138</v>
      </c>
      <c r="F162" s="4" t="s">
        <v>138</v>
      </c>
    </row>
    <row r="163" spans="1:6" x14ac:dyDescent="0.3">
      <c r="A163" s="4" t="s">
        <v>371</v>
      </c>
      <c r="B163" s="17">
        <v>504</v>
      </c>
      <c r="C163" s="17">
        <v>504</v>
      </c>
      <c r="D163" s="4" t="s">
        <v>138</v>
      </c>
      <c r="F163" s="4" t="s">
        <v>138</v>
      </c>
    </row>
    <row r="164" spans="1:6" x14ac:dyDescent="0.3">
      <c r="A164" s="4" t="s">
        <v>371</v>
      </c>
      <c r="B164" s="17">
        <v>505</v>
      </c>
      <c r="C164" s="17">
        <v>505</v>
      </c>
      <c r="D164" s="4" t="s">
        <v>138</v>
      </c>
      <c r="F164" s="4" t="s">
        <v>138</v>
      </c>
    </row>
    <row r="165" spans="1:6" x14ac:dyDescent="0.3">
      <c r="A165" s="4" t="s">
        <v>371</v>
      </c>
      <c r="B165" s="17">
        <v>506</v>
      </c>
      <c r="C165" s="17">
        <v>506</v>
      </c>
      <c r="D165" s="4" t="s">
        <v>138</v>
      </c>
      <c r="F165" s="4" t="s">
        <v>138</v>
      </c>
    </row>
    <row r="166" spans="1:6" x14ac:dyDescent="0.3">
      <c r="A166" s="4" t="s">
        <v>371</v>
      </c>
      <c r="B166" s="17">
        <v>507</v>
      </c>
      <c r="C166" s="17">
        <v>507</v>
      </c>
      <c r="D166" s="4" t="s">
        <v>138</v>
      </c>
      <c r="F166" s="4" t="s">
        <v>138</v>
      </c>
    </row>
    <row r="167" spans="1:6" x14ac:dyDescent="0.3">
      <c r="A167" s="4" t="s">
        <v>371</v>
      </c>
      <c r="B167" s="17">
        <v>508</v>
      </c>
      <c r="C167" s="17">
        <v>508</v>
      </c>
      <c r="D167" s="4" t="s">
        <v>138</v>
      </c>
      <c r="F167" s="4" t="s">
        <v>138</v>
      </c>
    </row>
    <row r="168" spans="1:6" x14ac:dyDescent="0.3">
      <c r="A168" s="4" t="s">
        <v>371</v>
      </c>
      <c r="B168" s="17">
        <v>509</v>
      </c>
      <c r="C168" s="17">
        <v>509</v>
      </c>
      <c r="D168" s="4" t="s">
        <v>138</v>
      </c>
      <c r="F168" s="4" t="s">
        <v>138</v>
      </c>
    </row>
    <row r="169" spans="1:6" x14ac:dyDescent="0.3">
      <c r="A169" s="4" t="s">
        <v>371</v>
      </c>
      <c r="B169" s="17">
        <v>510</v>
      </c>
      <c r="C169" s="17">
        <v>510</v>
      </c>
      <c r="D169" s="4" t="s">
        <v>138</v>
      </c>
      <c r="F169" s="4" t="s">
        <v>138</v>
      </c>
    </row>
    <row r="170" spans="1:6" x14ac:dyDescent="0.3">
      <c r="A170" s="4" t="s">
        <v>371</v>
      </c>
      <c r="B170" s="17">
        <v>601</v>
      </c>
      <c r="C170" s="17">
        <v>601</v>
      </c>
      <c r="E170" s="4" t="s">
        <v>112</v>
      </c>
      <c r="F170" s="4" t="s">
        <v>112</v>
      </c>
    </row>
    <row r="171" spans="1:6" x14ac:dyDescent="0.3">
      <c r="A171" s="4" t="s">
        <v>371</v>
      </c>
      <c r="B171" s="17">
        <v>602</v>
      </c>
      <c r="C171" s="17">
        <v>602</v>
      </c>
      <c r="E171" s="4" t="s">
        <v>112</v>
      </c>
      <c r="F171" s="4" t="s">
        <v>112</v>
      </c>
    </row>
    <row r="172" spans="1:6" x14ac:dyDescent="0.3">
      <c r="A172" s="4" t="s">
        <v>371</v>
      </c>
      <c r="B172" s="17">
        <v>603</v>
      </c>
      <c r="C172" s="17">
        <v>603</v>
      </c>
      <c r="E172" s="4" t="s">
        <v>112</v>
      </c>
      <c r="F172" s="4" t="s">
        <v>112</v>
      </c>
    </row>
    <row r="173" spans="1:6" x14ac:dyDescent="0.3">
      <c r="A173" s="4" t="s">
        <v>371</v>
      </c>
      <c r="B173" s="17">
        <v>604</v>
      </c>
      <c r="C173" s="17">
        <v>604</v>
      </c>
      <c r="E173" s="4" t="s">
        <v>112</v>
      </c>
      <c r="F173" s="4" t="s">
        <v>112</v>
      </c>
    </row>
    <row r="174" spans="1:6" x14ac:dyDescent="0.3">
      <c r="A174" s="4" t="s">
        <v>371</v>
      </c>
      <c r="B174" s="17">
        <v>605</v>
      </c>
      <c r="C174" s="17">
        <v>605</v>
      </c>
      <c r="E174" s="4" t="s">
        <v>112</v>
      </c>
      <c r="F174" s="4" t="s">
        <v>112</v>
      </c>
    </row>
    <row r="175" spans="1:6" x14ac:dyDescent="0.3">
      <c r="A175" s="4" t="s">
        <v>371</v>
      </c>
      <c r="B175" s="17">
        <v>701</v>
      </c>
      <c r="C175" s="17">
        <v>701</v>
      </c>
      <c r="E175" s="4" t="s">
        <v>119</v>
      </c>
      <c r="F175" s="4" t="s">
        <v>119</v>
      </c>
    </row>
    <row r="176" spans="1:6" x14ac:dyDescent="0.3">
      <c r="A176" s="4" t="s">
        <v>371</v>
      </c>
      <c r="B176" s="17">
        <v>702</v>
      </c>
      <c r="C176" s="17">
        <v>702</v>
      </c>
      <c r="E176" s="4" t="s">
        <v>119</v>
      </c>
      <c r="F176" s="4" t="s">
        <v>119</v>
      </c>
    </row>
    <row r="177" spans="1:6" x14ac:dyDescent="0.3">
      <c r="A177" s="4" t="s">
        <v>371</v>
      </c>
      <c r="B177" s="17">
        <v>703</v>
      </c>
      <c r="C177" s="17">
        <v>703</v>
      </c>
      <c r="E177" s="4" t="s">
        <v>119</v>
      </c>
      <c r="F177" s="4" t="s">
        <v>119</v>
      </c>
    </row>
    <row r="178" spans="1:6" x14ac:dyDescent="0.3">
      <c r="A178" s="4" t="s">
        <v>371</v>
      </c>
      <c r="B178" s="17">
        <v>704</v>
      </c>
      <c r="C178" s="17">
        <v>704</v>
      </c>
      <c r="E178" s="4" t="s">
        <v>119</v>
      </c>
      <c r="F178" s="4" t="s">
        <v>119</v>
      </c>
    </row>
    <row r="179" spans="1:6" x14ac:dyDescent="0.3">
      <c r="A179" s="4" t="s">
        <v>371</v>
      </c>
      <c r="B179" s="17">
        <v>705</v>
      </c>
      <c r="C179" s="17">
        <v>705</v>
      </c>
      <c r="E179" s="4" t="s">
        <v>119</v>
      </c>
      <c r="F179" s="4" t="s">
        <v>119</v>
      </c>
    </row>
    <row r="180" spans="1:6" x14ac:dyDescent="0.3">
      <c r="A180" s="4" t="s">
        <v>371</v>
      </c>
      <c r="B180" s="17">
        <v>801</v>
      </c>
      <c r="C180" s="17">
        <v>801</v>
      </c>
      <c r="E180" s="4" t="s">
        <v>97</v>
      </c>
      <c r="F180" s="4" t="s">
        <v>97</v>
      </c>
    </row>
    <row r="181" spans="1:6" x14ac:dyDescent="0.3">
      <c r="A181" s="4" t="s">
        <v>371</v>
      </c>
      <c r="B181" s="17">
        <v>802</v>
      </c>
      <c r="C181" s="17">
        <v>802</v>
      </c>
      <c r="E181" s="4" t="s">
        <v>97</v>
      </c>
      <c r="F181" s="4" t="s">
        <v>97</v>
      </c>
    </row>
    <row r="182" spans="1:6" x14ac:dyDescent="0.3">
      <c r="A182" s="4" t="s">
        <v>371</v>
      </c>
      <c r="B182" s="17">
        <v>803</v>
      </c>
      <c r="C182" s="17">
        <v>803</v>
      </c>
      <c r="E182" s="4" t="s">
        <v>97</v>
      </c>
      <c r="F182" s="4" t="s">
        <v>97</v>
      </c>
    </row>
    <row r="183" spans="1:6" x14ac:dyDescent="0.3">
      <c r="A183" s="4" t="s">
        <v>371</v>
      </c>
      <c r="B183" s="17">
        <v>804</v>
      </c>
      <c r="C183" s="17">
        <v>804</v>
      </c>
      <c r="E183" s="4" t="s">
        <v>97</v>
      </c>
      <c r="F183" s="4" t="s">
        <v>97</v>
      </c>
    </row>
    <row r="184" spans="1:6" x14ac:dyDescent="0.3">
      <c r="A184" s="4" t="s">
        <v>371</v>
      </c>
      <c r="B184" s="17">
        <v>805</v>
      </c>
      <c r="C184" s="17">
        <v>805</v>
      </c>
      <c r="E184" s="4" t="s">
        <v>97</v>
      </c>
      <c r="F184" s="4" t="s">
        <v>97</v>
      </c>
    </row>
    <row r="185" spans="1:6" x14ac:dyDescent="0.3">
      <c r="A185" s="4" t="s">
        <v>371</v>
      </c>
      <c r="B185" s="17">
        <v>901</v>
      </c>
      <c r="C185" s="17">
        <v>901</v>
      </c>
      <c r="E185" s="4" t="s">
        <v>123</v>
      </c>
      <c r="F185" s="4" t="s">
        <v>123</v>
      </c>
    </row>
    <row r="186" spans="1:6" x14ac:dyDescent="0.3">
      <c r="A186" s="4" t="s">
        <v>371</v>
      </c>
      <c r="B186" s="17">
        <v>902</v>
      </c>
      <c r="C186" s="17">
        <v>902</v>
      </c>
      <c r="E186" s="4" t="s">
        <v>123</v>
      </c>
      <c r="F186" s="4" t="s">
        <v>123</v>
      </c>
    </row>
    <row r="187" spans="1:6" x14ac:dyDescent="0.3">
      <c r="A187" s="4" t="s">
        <v>371</v>
      </c>
      <c r="B187" s="17">
        <v>903</v>
      </c>
      <c r="C187" s="17">
        <v>903</v>
      </c>
      <c r="E187" s="4" t="s">
        <v>123</v>
      </c>
      <c r="F187" s="4" t="s">
        <v>123</v>
      </c>
    </row>
    <row r="188" spans="1:6" x14ac:dyDescent="0.3">
      <c r="A188" s="4" t="s">
        <v>371</v>
      </c>
      <c r="B188" s="17">
        <v>904</v>
      </c>
      <c r="C188" s="17">
        <v>904</v>
      </c>
      <c r="E188" s="4" t="s">
        <v>123</v>
      </c>
      <c r="F188" s="4" t="s">
        <v>123</v>
      </c>
    </row>
    <row r="189" spans="1:6" x14ac:dyDescent="0.3">
      <c r="A189" s="4" t="s">
        <v>371</v>
      </c>
      <c r="B189" s="17">
        <v>905</v>
      </c>
      <c r="C189" s="17">
        <v>905</v>
      </c>
      <c r="E189" s="4" t="s">
        <v>123</v>
      </c>
      <c r="F189" s="4" t="s">
        <v>123</v>
      </c>
    </row>
    <row r="190" spans="1:6" x14ac:dyDescent="0.3">
      <c r="A190" s="4" t="s">
        <v>371</v>
      </c>
      <c r="B190" s="17">
        <v>1001</v>
      </c>
      <c r="C190" s="17">
        <v>1001</v>
      </c>
      <c r="E190" s="4" t="s">
        <v>93</v>
      </c>
      <c r="F190" s="4" t="s">
        <v>93</v>
      </c>
    </row>
    <row r="191" spans="1:6" x14ac:dyDescent="0.3">
      <c r="A191" s="4" t="s">
        <v>371</v>
      </c>
      <c r="B191" s="17">
        <v>1002</v>
      </c>
      <c r="C191" s="17">
        <v>1002</v>
      </c>
      <c r="E191" s="4" t="s">
        <v>93</v>
      </c>
      <c r="F191" s="4" t="s">
        <v>93</v>
      </c>
    </row>
    <row r="192" spans="1:6" x14ac:dyDescent="0.3">
      <c r="A192" s="4" t="s">
        <v>371</v>
      </c>
      <c r="B192" s="17">
        <v>1003</v>
      </c>
      <c r="C192" s="17">
        <v>1003</v>
      </c>
      <c r="E192" s="4" t="s">
        <v>93</v>
      </c>
      <c r="F192" s="4" t="s">
        <v>93</v>
      </c>
    </row>
    <row r="193" spans="1:6" x14ac:dyDescent="0.3">
      <c r="A193" s="4" t="s">
        <v>371</v>
      </c>
      <c r="B193" s="17">
        <v>1004</v>
      </c>
      <c r="C193" s="17">
        <v>1004</v>
      </c>
      <c r="E193" s="4" t="s">
        <v>93</v>
      </c>
      <c r="F193" s="4" t="s">
        <v>93</v>
      </c>
    </row>
    <row r="194" spans="1:6" x14ac:dyDescent="0.3">
      <c r="A194" s="4" t="s">
        <v>371</v>
      </c>
      <c r="B194" s="17">
        <v>1005</v>
      </c>
      <c r="C194" s="17">
        <v>1005</v>
      </c>
      <c r="E194" s="4" t="s">
        <v>93</v>
      </c>
      <c r="F194" s="4" t="s">
        <v>93</v>
      </c>
    </row>
    <row r="195" spans="1:6" x14ac:dyDescent="0.3">
      <c r="A195" s="4" t="s">
        <v>371</v>
      </c>
      <c r="B195" s="17">
        <v>1101</v>
      </c>
      <c r="C195" s="17">
        <v>1101</v>
      </c>
      <c r="E195" s="4" t="s">
        <v>132</v>
      </c>
      <c r="F195" s="4" t="s">
        <v>132</v>
      </c>
    </row>
    <row r="196" spans="1:6" x14ac:dyDescent="0.3">
      <c r="A196" s="4" t="s">
        <v>371</v>
      </c>
      <c r="B196" s="17">
        <v>1102</v>
      </c>
      <c r="C196" s="17">
        <v>1102</v>
      </c>
      <c r="E196" s="4" t="s">
        <v>132</v>
      </c>
      <c r="F196" s="4" t="s">
        <v>132</v>
      </c>
    </row>
    <row r="197" spans="1:6" x14ac:dyDescent="0.3">
      <c r="A197" s="4" t="s">
        <v>371</v>
      </c>
      <c r="B197" s="17">
        <v>1103</v>
      </c>
      <c r="C197" s="17">
        <v>1103</v>
      </c>
      <c r="E197" s="4" t="s">
        <v>132</v>
      </c>
      <c r="F197" s="4" t="s">
        <v>132</v>
      </c>
    </row>
    <row r="198" spans="1:6" x14ac:dyDescent="0.3">
      <c r="A198" s="4" t="s">
        <v>371</v>
      </c>
      <c r="B198" s="17">
        <v>1104</v>
      </c>
      <c r="C198" s="17">
        <v>1104</v>
      </c>
      <c r="E198" s="4" t="s">
        <v>132</v>
      </c>
      <c r="F198" s="4" t="s">
        <v>132</v>
      </c>
    </row>
    <row r="199" spans="1:6" x14ac:dyDescent="0.3">
      <c r="A199" s="4" t="s">
        <v>371</v>
      </c>
      <c r="B199" s="17">
        <v>1105</v>
      </c>
      <c r="C199" s="17">
        <v>1105</v>
      </c>
      <c r="E199" s="4" t="s">
        <v>132</v>
      </c>
      <c r="F199" s="4" t="s">
        <v>132</v>
      </c>
    </row>
    <row r="200" spans="1:6" x14ac:dyDescent="0.3">
      <c r="A200" s="4" t="s">
        <v>371</v>
      </c>
      <c r="B200" s="17">
        <v>1201</v>
      </c>
      <c r="C200" s="17">
        <v>1201</v>
      </c>
      <c r="E200" s="4" t="s">
        <v>105</v>
      </c>
      <c r="F200" s="4" t="s">
        <v>105</v>
      </c>
    </row>
    <row r="201" spans="1:6" x14ac:dyDescent="0.3">
      <c r="A201" s="4" t="s">
        <v>371</v>
      </c>
      <c r="B201" s="17">
        <v>1202</v>
      </c>
      <c r="C201" s="17">
        <v>1202</v>
      </c>
      <c r="E201" s="4" t="s">
        <v>105</v>
      </c>
      <c r="F201" s="4" t="s">
        <v>105</v>
      </c>
    </row>
    <row r="202" spans="1:6" x14ac:dyDescent="0.3">
      <c r="A202" s="4" t="s">
        <v>371</v>
      </c>
      <c r="B202" s="17">
        <v>1203</v>
      </c>
      <c r="C202" s="17">
        <v>1203</v>
      </c>
      <c r="E202" s="4" t="s">
        <v>105</v>
      </c>
      <c r="F202" s="4" t="s">
        <v>105</v>
      </c>
    </row>
    <row r="203" spans="1:6" x14ac:dyDescent="0.3">
      <c r="A203" s="4" t="s">
        <v>371</v>
      </c>
      <c r="B203" s="17">
        <v>1204</v>
      </c>
      <c r="C203" s="17">
        <v>1204</v>
      </c>
      <c r="E203" s="4" t="s">
        <v>105</v>
      </c>
      <c r="F203" s="4" t="s">
        <v>105</v>
      </c>
    </row>
    <row r="204" spans="1:6" x14ac:dyDescent="0.3">
      <c r="A204" s="4" t="s">
        <v>371</v>
      </c>
      <c r="B204" s="17">
        <v>1205</v>
      </c>
      <c r="C204" s="17">
        <v>1205</v>
      </c>
      <c r="E204" s="4" t="s">
        <v>105</v>
      </c>
      <c r="F204" s="4" t="s">
        <v>105</v>
      </c>
    </row>
    <row r="206" spans="1:6" x14ac:dyDescent="0.3">
      <c r="A206" s="4" t="s">
        <v>373</v>
      </c>
      <c r="B206" s="17" t="s">
        <v>135</v>
      </c>
      <c r="C206" s="17" t="s">
        <v>374</v>
      </c>
    </row>
    <row r="207" spans="1:6" x14ac:dyDescent="0.3">
      <c r="A207" s="4" t="s">
        <v>373</v>
      </c>
      <c r="B207" s="17" t="s">
        <v>82</v>
      </c>
      <c r="C207" s="17" t="s">
        <v>375</v>
      </c>
    </row>
    <row r="208" spans="1:6" x14ac:dyDescent="0.3">
      <c r="A208" s="4" t="s">
        <v>373</v>
      </c>
      <c r="B208" s="17" t="s">
        <v>116</v>
      </c>
      <c r="C208" s="17" t="s">
        <v>376</v>
      </c>
    </row>
    <row r="209" spans="1:6" x14ac:dyDescent="0.3">
      <c r="A209" s="4" t="s">
        <v>373</v>
      </c>
      <c r="B209" s="17" t="s">
        <v>128</v>
      </c>
      <c r="C209" s="17" t="s">
        <v>377</v>
      </c>
    </row>
    <row r="210" spans="1:6" x14ac:dyDescent="0.3">
      <c r="A210" s="4" t="s">
        <v>373</v>
      </c>
      <c r="B210" s="17" t="s">
        <v>138</v>
      </c>
      <c r="C210" s="17" t="s">
        <v>378</v>
      </c>
    </row>
    <row r="211" spans="1:6" x14ac:dyDescent="0.3">
      <c r="A211" s="4" t="s">
        <v>373</v>
      </c>
      <c r="B211" s="17" t="s">
        <v>93</v>
      </c>
      <c r="C211" s="17" t="s">
        <v>259</v>
      </c>
    </row>
    <row r="212" spans="1:6" x14ac:dyDescent="0.3">
      <c r="A212" s="4" t="s">
        <v>373</v>
      </c>
      <c r="B212" s="17" t="s">
        <v>123</v>
      </c>
      <c r="C212" s="17" t="s">
        <v>260</v>
      </c>
    </row>
    <row r="213" spans="1:6" x14ac:dyDescent="0.3">
      <c r="A213" s="4" t="s">
        <v>373</v>
      </c>
      <c r="B213" s="17" t="s">
        <v>105</v>
      </c>
      <c r="C213" s="17" t="s">
        <v>261</v>
      </c>
    </row>
    <row r="214" spans="1:6" x14ac:dyDescent="0.3">
      <c r="A214" s="4" t="s">
        <v>373</v>
      </c>
      <c r="B214" s="17" t="s">
        <v>112</v>
      </c>
      <c r="C214" s="17" t="s">
        <v>262</v>
      </c>
    </row>
    <row r="215" spans="1:6" x14ac:dyDescent="0.3">
      <c r="A215" s="4" t="s">
        <v>373</v>
      </c>
      <c r="B215" s="17" t="s">
        <v>97</v>
      </c>
      <c r="C215" s="17" t="s">
        <v>263</v>
      </c>
    </row>
    <row r="216" spans="1:6" x14ac:dyDescent="0.3">
      <c r="A216" s="4" t="s">
        <v>373</v>
      </c>
      <c r="B216" s="17" t="s">
        <v>132</v>
      </c>
      <c r="C216" s="17" t="s">
        <v>264</v>
      </c>
    </row>
    <row r="217" spans="1:6" x14ac:dyDescent="0.3">
      <c r="A217" s="4" t="s">
        <v>373</v>
      </c>
      <c r="B217" s="17" t="s">
        <v>119</v>
      </c>
      <c r="C217" s="17" t="s">
        <v>265</v>
      </c>
    </row>
    <row r="219" spans="1:6" x14ac:dyDescent="0.3">
      <c r="A219" s="4" t="s">
        <v>379</v>
      </c>
      <c r="B219" s="17" t="s">
        <v>136</v>
      </c>
      <c r="C219" s="17" t="s">
        <v>253</v>
      </c>
      <c r="F219" s="4" t="s">
        <v>135</v>
      </c>
    </row>
    <row r="220" spans="1:6" x14ac:dyDescent="0.3">
      <c r="A220" s="4" t="s">
        <v>379</v>
      </c>
      <c r="B220" s="17" t="s">
        <v>83</v>
      </c>
      <c r="C220" s="17" t="s">
        <v>254</v>
      </c>
      <c r="F220" s="4" t="s">
        <v>82</v>
      </c>
    </row>
    <row r="221" spans="1:6" x14ac:dyDescent="0.3">
      <c r="A221" s="4" t="s">
        <v>379</v>
      </c>
      <c r="B221" s="17" t="s">
        <v>117</v>
      </c>
      <c r="C221" s="17" t="s">
        <v>255</v>
      </c>
      <c r="F221" s="4" t="s">
        <v>116</v>
      </c>
    </row>
    <row r="222" spans="1:6" x14ac:dyDescent="0.3">
      <c r="A222" s="4" t="s">
        <v>379</v>
      </c>
      <c r="B222" s="17" t="s">
        <v>129</v>
      </c>
      <c r="C222" s="17" t="s">
        <v>256</v>
      </c>
      <c r="F222" s="4" t="s">
        <v>128</v>
      </c>
    </row>
    <row r="223" spans="1:6" x14ac:dyDescent="0.3">
      <c r="A223" s="4" t="s">
        <v>379</v>
      </c>
      <c r="B223" s="17" t="s">
        <v>139</v>
      </c>
      <c r="C223" s="17" t="s">
        <v>257</v>
      </c>
      <c r="F223" s="4" t="s">
        <v>138</v>
      </c>
    </row>
    <row r="224" spans="1:6" x14ac:dyDescent="0.3">
      <c r="A224" s="4" t="s">
        <v>379</v>
      </c>
      <c r="B224" s="17" t="s">
        <v>94</v>
      </c>
      <c r="C224" s="17" t="s">
        <v>380</v>
      </c>
      <c r="F224" s="4" t="s">
        <v>93</v>
      </c>
    </row>
    <row r="225" spans="1:6" x14ac:dyDescent="0.3">
      <c r="A225" s="4" t="s">
        <v>379</v>
      </c>
      <c r="B225" s="17" t="s">
        <v>124</v>
      </c>
      <c r="C225" s="17" t="s">
        <v>381</v>
      </c>
      <c r="F225" s="4" t="s">
        <v>123</v>
      </c>
    </row>
    <row r="226" spans="1:6" x14ac:dyDescent="0.3">
      <c r="A226" s="4" t="s">
        <v>379</v>
      </c>
      <c r="B226" s="17" t="s">
        <v>106</v>
      </c>
      <c r="C226" s="17" t="s">
        <v>382</v>
      </c>
      <c r="F226" s="4" t="s">
        <v>105</v>
      </c>
    </row>
    <row r="227" spans="1:6" x14ac:dyDescent="0.3">
      <c r="A227" s="4" t="s">
        <v>379</v>
      </c>
      <c r="B227" s="17" t="s">
        <v>113</v>
      </c>
      <c r="C227" s="17" t="s">
        <v>383</v>
      </c>
      <c r="F227" s="4" t="s">
        <v>112</v>
      </c>
    </row>
    <row r="228" spans="1:6" x14ac:dyDescent="0.3">
      <c r="A228" s="4" t="s">
        <v>379</v>
      </c>
      <c r="B228" s="17" t="s">
        <v>98</v>
      </c>
      <c r="C228" s="17" t="s">
        <v>384</v>
      </c>
      <c r="F228" s="4" t="s">
        <v>97</v>
      </c>
    </row>
    <row r="229" spans="1:6" x14ac:dyDescent="0.3">
      <c r="A229" s="4" t="s">
        <v>379</v>
      </c>
      <c r="B229" s="17" t="s">
        <v>133</v>
      </c>
      <c r="C229" s="17" t="s">
        <v>385</v>
      </c>
      <c r="F229" s="4" t="s">
        <v>132</v>
      </c>
    </row>
    <row r="230" spans="1:6" x14ac:dyDescent="0.3">
      <c r="A230" s="4" t="s">
        <v>379</v>
      </c>
      <c r="B230" s="17" t="s">
        <v>120</v>
      </c>
      <c r="C230" s="17" t="s">
        <v>386</v>
      </c>
      <c r="F230" s="4"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BY66"/>
  <sheetViews>
    <sheetView topLeftCell="AZ1" workbookViewId="0">
      <selection activeCell="BC81" sqref="BC81"/>
    </sheetView>
  </sheetViews>
  <sheetFormatPr defaultRowHeight="14" x14ac:dyDescent="0.3"/>
  <cols>
    <col min="1" max="3" width="10.453125" style="4" bestFit="1" customWidth="1"/>
    <col min="4" max="4" width="13.36328125" style="4" customWidth="1"/>
    <col min="5" max="5" width="9.54296875" style="4" customWidth="1"/>
    <col min="6" max="6" width="14.453125" style="4" customWidth="1"/>
    <col min="7" max="7" width="17.36328125" style="4" customWidth="1"/>
    <col min="8" max="8" width="15.26953125" style="4" customWidth="1"/>
    <col min="9" max="9" width="16.81640625" style="4" customWidth="1"/>
    <col min="10" max="10" width="24.26953125" style="4" customWidth="1"/>
    <col min="11" max="11" width="45.81640625" style="4" customWidth="1"/>
    <col min="12" max="12" width="47.36328125" style="4" customWidth="1"/>
    <col min="13" max="13" width="48.54296875" style="4" customWidth="1"/>
    <col min="14" max="14" width="49.08984375" style="4" customWidth="1"/>
    <col min="15" max="15" width="35.453125" style="4" customWidth="1"/>
    <col min="16" max="16" width="29.7265625" style="4" customWidth="1"/>
    <col min="17" max="17" width="29.90625" style="4" customWidth="1"/>
    <col min="18" max="18" width="24.453125" style="4" customWidth="1"/>
    <col min="19" max="19" width="25.26953125" style="4" customWidth="1"/>
    <col min="20" max="20" width="18" style="4" customWidth="1"/>
    <col min="21" max="21" width="25.54296875" style="4" customWidth="1"/>
    <col min="22" max="22" width="54.7265625" style="4" customWidth="1"/>
    <col min="23" max="23" width="39.453125" style="4" customWidth="1"/>
    <col min="24" max="24" width="36.7265625" style="4" customWidth="1"/>
    <col min="25" max="25" width="40" style="4" customWidth="1"/>
    <col min="26" max="26" width="31" style="4" customWidth="1"/>
    <col min="27" max="27" width="31.08984375" style="4" customWidth="1"/>
    <col min="28" max="28" width="25.6328125" style="4" customWidth="1"/>
    <col min="29" max="29" width="26.453125" style="4" customWidth="1"/>
    <col min="30" max="30" width="18.1796875" style="4" customWidth="1"/>
    <col min="31" max="31" width="15.1796875" style="4" customWidth="1"/>
    <col min="32" max="32" width="17.1796875" style="4" customWidth="1"/>
    <col min="33" max="33" width="35.08984375" style="4" customWidth="1"/>
    <col min="34" max="34" width="57.1796875" style="4" customWidth="1"/>
    <col min="35" max="35" width="41.453125" style="4" customWidth="1"/>
    <col min="36" max="36" width="22.6328125" style="4" customWidth="1"/>
    <col min="37" max="37" width="22.81640625" style="4" customWidth="1"/>
    <col min="38" max="38" width="15.1796875" style="4" customWidth="1"/>
    <col min="39" max="39" width="13.6328125" style="4" customWidth="1"/>
    <col min="40" max="40" width="19.26953125" style="4" customWidth="1"/>
    <col min="41" max="41" width="18.1796875" style="4" customWidth="1"/>
    <col min="42" max="42" width="52.54296875" style="4" customWidth="1"/>
    <col min="43" max="43" width="33.81640625" style="4" customWidth="1"/>
    <col min="44" max="44" width="40.08984375" style="4" customWidth="1"/>
    <col min="45" max="45" width="23.6328125" style="4" customWidth="1"/>
    <col min="46" max="46" width="23.7265625" style="4" customWidth="1"/>
    <col min="47" max="47" width="25.90625" style="4" customWidth="1"/>
    <col min="48" max="48" width="26.6328125" style="4" customWidth="1"/>
    <col min="49" max="49" width="31.36328125" style="4" customWidth="1"/>
    <col min="50" max="50" width="37.81640625" style="4" customWidth="1"/>
    <col min="51" max="51" width="33.453125" style="4" customWidth="1"/>
    <col min="52" max="52" width="41.36328125" style="4" customWidth="1"/>
    <col min="53" max="53" width="38.6328125" style="4" customWidth="1"/>
    <col min="54" max="54" width="32.08984375" style="4" customWidth="1"/>
    <col min="55" max="55" width="32.1796875" style="4" customWidth="1"/>
    <col min="56" max="56" width="17.1796875" style="4" customWidth="1"/>
    <col min="57" max="57" width="25.81640625" style="4" customWidth="1"/>
    <col min="58" max="58" width="30.54296875" style="4" customWidth="1"/>
    <col min="59" max="59" width="37" style="4" customWidth="1"/>
    <col min="60" max="60" width="32.6328125" style="4" customWidth="1"/>
    <col min="61" max="61" width="40.54296875" style="4" customWidth="1"/>
    <col min="62" max="62" width="37.81640625" style="4" customWidth="1"/>
    <col min="63" max="63" width="31.26953125" style="4" customWidth="1"/>
    <col min="64" max="64" width="31.36328125" style="4" customWidth="1"/>
    <col min="65" max="65" width="20.1796875" style="4" customWidth="1"/>
    <col min="66" max="66" width="11.08984375" style="4" customWidth="1"/>
    <col min="67" max="67" width="9.54296875" style="4" bestFit="1" customWidth="1"/>
    <col min="68" max="68" width="8.7265625" style="4"/>
    <col min="69" max="70" width="18.26953125" style="4" customWidth="1"/>
    <col min="71" max="71" width="8.7265625" style="4"/>
    <col min="72" max="72" width="8.90625" style="4" customWidth="1"/>
    <col min="73" max="73" width="15.54296875" style="4" customWidth="1"/>
    <col min="74" max="74" width="13" style="4" customWidth="1"/>
    <col min="75" max="75" width="8.7265625" style="4"/>
    <col min="76" max="76" width="8.81640625" style="4" bestFit="1" customWidth="1"/>
    <col min="77" max="16384" width="8.7265625" style="4"/>
  </cols>
  <sheetData>
    <row r="1" spans="1:77" ht="14.5" x14ac:dyDescent="0.35">
      <c r="A1" t="s">
        <v>0</v>
      </c>
      <c r="B1" t="s">
        <v>1</v>
      </c>
      <c r="C1" t="s">
        <v>2</v>
      </c>
      <c r="D1" t="s">
        <v>4</v>
      </c>
      <c r="E1" t="s">
        <v>5</v>
      </c>
      <c r="F1" t="s">
        <v>6</v>
      </c>
      <c r="G1" t="s">
        <v>7</v>
      </c>
      <c r="H1" t="s">
        <v>8</v>
      </c>
      <c r="I1" t="s">
        <v>13</v>
      </c>
      <c r="J1" t="s">
        <v>14</v>
      </c>
      <c r="K1" t="s">
        <v>15</v>
      </c>
      <c r="L1" t="s">
        <v>16</v>
      </c>
      <c r="M1" t="s">
        <v>17</v>
      </c>
      <c r="N1" t="s">
        <v>18</v>
      </c>
      <c r="O1" t="s">
        <v>19</v>
      </c>
      <c r="P1" t="s">
        <v>20</v>
      </c>
      <c r="Q1" t="s">
        <v>21</v>
      </c>
      <c r="R1" t="s">
        <v>22</v>
      </c>
      <c r="S1" t="s">
        <v>23</v>
      </c>
      <c r="T1" t="s">
        <v>24</v>
      </c>
      <c r="U1" t="s">
        <v>25</v>
      </c>
      <c r="V1" t="s">
        <v>26</v>
      </c>
      <c r="W1" t="s">
        <v>27</v>
      </c>
      <c r="X1" t="s">
        <v>28</v>
      </c>
      <c r="Y1" t="s">
        <v>29</v>
      </c>
      <c r="Z1" t="s">
        <v>30</v>
      </c>
      <c r="AA1" t="s">
        <v>31</v>
      </c>
      <c r="AB1" t="s">
        <v>32</v>
      </c>
      <c r="AC1" t="s">
        <v>33</v>
      </c>
      <c r="AD1" t="s">
        <v>34</v>
      </c>
      <c r="AE1" t="s">
        <v>35</v>
      </c>
      <c r="AF1" t="s">
        <v>36</v>
      </c>
      <c r="AG1" t="s">
        <v>37</v>
      </c>
      <c r="AH1" t="s">
        <v>38</v>
      </c>
      <c r="AI1" t="s">
        <v>39</v>
      </c>
      <c r="AJ1" t="s">
        <v>40</v>
      </c>
      <c r="AK1" t="s">
        <v>41</v>
      </c>
      <c r="AL1" t="s">
        <v>42</v>
      </c>
      <c r="AM1" t="s">
        <v>43</v>
      </c>
      <c r="AN1" t="s">
        <v>44</v>
      </c>
      <c r="AO1" t="s">
        <v>45</v>
      </c>
      <c r="AP1" t="s">
        <v>46</v>
      </c>
      <c r="AQ1" t="s">
        <v>47</v>
      </c>
      <c r="AR1" t="s">
        <v>48</v>
      </c>
      <c r="AS1" t="s">
        <v>49</v>
      </c>
      <c r="AT1" t="s">
        <v>50</v>
      </c>
      <c r="AU1" t="s">
        <v>51</v>
      </c>
      <c r="AV1" t="s">
        <v>52</v>
      </c>
      <c r="AW1" t="s">
        <v>442</v>
      </c>
      <c r="AX1" t="s">
        <v>53</v>
      </c>
      <c r="AY1" t="s">
        <v>54</v>
      </c>
      <c r="AZ1" t="s">
        <v>55</v>
      </c>
      <c r="BA1" t="s">
        <v>56</v>
      </c>
      <c r="BB1" t="s">
        <v>57</v>
      </c>
      <c r="BC1" t="s">
        <v>58</v>
      </c>
      <c r="BD1" t="s">
        <v>59</v>
      </c>
      <c r="BE1" t="s">
        <v>60</v>
      </c>
      <c r="BF1" t="s">
        <v>61</v>
      </c>
      <c r="BG1" t="s">
        <v>62</v>
      </c>
      <c r="BH1" t="s">
        <v>63</v>
      </c>
      <c r="BI1" t="s">
        <v>64</v>
      </c>
      <c r="BJ1" t="s">
        <v>65</v>
      </c>
      <c r="BK1" t="s">
        <v>66</v>
      </c>
      <c r="BL1" t="s">
        <v>67</v>
      </c>
      <c r="BM1" t="s">
        <v>68</v>
      </c>
      <c r="BN1" t="s">
        <v>69</v>
      </c>
      <c r="BO1" t="s">
        <v>70</v>
      </c>
      <c r="BP1" t="s">
        <v>71</v>
      </c>
      <c r="BQ1" t="s">
        <v>72</v>
      </c>
      <c r="BR1" t="s">
        <v>73</v>
      </c>
      <c r="BS1" t="s">
        <v>74</v>
      </c>
      <c r="BT1" t="s">
        <v>75</v>
      </c>
      <c r="BU1" t="s">
        <v>76</v>
      </c>
      <c r="BV1" t="s">
        <v>77</v>
      </c>
      <c r="BW1" t="s">
        <v>78</v>
      </c>
      <c r="BX1" t="s">
        <v>79</v>
      </c>
      <c r="BY1" t="s">
        <v>80</v>
      </c>
    </row>
    <row r="2" spans="1:77" ht="14.5" hidden="1" x14ac:dyDescent="0.35">
      <c r="A2" s="70">
        <v>45201.365588657412</v>
      </c>
      <c r="B2" s="70">
        <v>45201.365953009263</v>
      </c>
      <c r="C2" s="70">
        <v>45201</v>
      </c>
      <c r="D2">
        <v>4</v>
      </c>
      <c r="E2" t="s">
        <v>81</v>
      </c>
      <c r="F2" t="s">
        <v>135</v>
      </c>
      <c r="G2" t="s">
        <v>136</v>
      </c>
      <c r="H2">
        <v>101</v>
      </c>
      <c r="I2" t="s">
        <v>87</v>
      </c>
      <c r="J2"/>
      <c r="K2"/>
      <c r="L2"/>
      <c r="M2"/>
      <c r="N2"/>
      <c r="O2"/>
      <c r="P2"/>
      <c r="Q2"/>
      <c r="R2"/>
      <c r="S2"/>
      <c r="T2" t="s">
        <v>87</v>
      </c>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v>486541127</v>
      </c>
      <c r="BQ2" t="s">
        <v>588</v>
      </c>
      <c r="BR2" s="70">
        <v>45201.457071759258</v>
      </c>
      <c r="BS2"/>
      <c r="BT2"/>
      <c r="BU2" t="s">
        <v>90</v>
      </c>
      <c r="BV2" t="s">
        <v>91</v>
      </c>
      <c r="BW2" t="s">
        <v>92</v>
      </c>
      <c r="BX2"/>
      <c r="BY2" s="4">
        <v>196</v>
      </c>
    </row>
    <row r="3" spans="1:77" ht="14.5" hidden="1" x14ac:dyDescent="0.35">
      <c r="A3" s="70">
        <v>45195.549604560183</v>
      </c>
      <c r="B3" s="70">
        <v>45195.662398032408</v>
      </c>
      <c r="C3" s="70">
        <v>45195</v>
      </c>
      <c r="D3">
        <v>4</v>
      </c>
      <c r="E3" t="s">
        <v>81</v>
      </c>
      <c r="F3" t="s">
        <v>135</v>
      </c>
      <c r="G3" t="s">
        <v>136</v>
      </c>
      <c r="H3">
        <v>102</v>
      </c>
      <c r="I3" t="s">
        <v>87</v>
      </c>
      <c r="J3"/>
      <c r="K3"/>
      <c r="L3"/>
      <c r="M3"/>
      <c r="N3"/>
      <c r="O3"/>
      <c r="P3"/>
      <c r="Q3"/>
      <c r="R3"/>
      <c r="S3"/>
      <c r="T3" t="s">
        <v>81</v>
      </c>
      <c r="U3" t="s">
        <v>526</v>
      </c>
      <c r="V3">
        <v>1</v>
      </c>
      <c r="W3">
        <v>1</v>
      </c>
      <c r="X3">
        <v>0</v>
      </c>
      <c r="Y3">
        <v>1</v>
      </c>
      <c r="Z3">
        <v>0</v>
      </c>
      <c r="AA3"/>
      <c r="AB3" t="s">
        <v>86</v>
      </c>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v>484145303</v>
      </c>
      <c r="BQ3" t="s">
        <v>527</v>
      </c>
      <c r="BR3" s="70">
        <v>45195.537488425929</v>
      </c>
      <c r="BS3"/>
      <c r="BT3"/>
      <c r="BU3" t="s">
        <v>90</v>
      </c>
      <c r="BV3" t="s">
        <v>504</v>
      </c>
      <c r="BW3" t="s">
        <v>92</v>
      </c>
      <c r="BX3"/>
      <c r="BY3" s="4">
        <v>172</v>
      </c>
    </row>
    <row r="4" spans="1:77" ht="14.5" hidden="1" x14ac:dyDescent="0.35">
      <c r="A4" s="70">
        <v>45195.567735856479</v>
      </c>
      <c r="B4" s="70">
        <v>45195.662794699077</v>
      </c>
      <c r="C4" s="70">
        <v>45195</v>
      </c>
      <c r="D4">
        <v>4</v>
      </c>
      <c r="E4" t="s">
        <v>81</v>
      </c>
      <c r="F4" t="s">
        <v>135</v>
      </c>
      <c r="G4" t="s">
        <v>136</v>
      </c>
      <c r="H4">
        <v>104</v>
      </c>
      <c r="I4" t="s">
        <v>87</v>
      </c>
      <c r="J4"/>
      <c r="K4"/>
      <c r="L4"/>
      <c r="M4"/>
      <c r="N4"/>
      <c r="O4"/>
      <c r="P4"/>
      <c r="Q4"/>
      <c r="R4"/>
      <c r="S4"/>
      <c r="T4" t="s">
        <v>87</v>
      </c>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v>484145564</v>
      </c>
      <c r="BQ4" t="s">
        <v>528</v>
      </c>
      <c r="BR4" s="70">
        <v>45195.537858796299</v>
      </c>
      <c r="BS4"/>
      <c r="BT4"/>
      <c r="BU4" t="s">
        <v>90</v>
      </c>
      <c r="BV4" t="s">
        <v>504</v>
      </c>
      <c r="BW4" t="s">
        <v>92</v>
      </c>
      <c r="BX4"/>
      <c r="BY4" s="4">
        <v>173</v>
      </c>
    </row>
    <row r="5" spans="1:77" ht="14.5" hidden="1" x14ac:dyDescent="0.35">
      <c r="A5" s="70">
        <v>45195.589249398137</v>
      </c>
      <c r="B5" s="70">
        <v>45195.664017777781</v>
      </c>
      <c r="C5" s="70">
        <v>45195</v>
      </c>
      <c r="D5">
        <v>4</v>
      </c>
      <c r="E5" t="s">
        <v>81</v>
      </c>
      <c r="F5" t="s">
        <v>135</v>
      </c>
      <c r="G5" t="s">
        <v>136</v>
      </c>
      <c r="H5">
        <v>105</v>
      </c>
      <c r="I5" t="s">
        <v>87</v>
      </c>
      <c r="J5"/>
      <c r="K5"/>
      <c r="L5"/>
      <c r="M5"/>
      <c r="N5"/>
      <c r="O5"/>
      <c r="P5"/>
      <c r="Q5"/>
      <c r="R5"/>
      <c r="S5"/>
      <c r="T5" t="s">
        <v>81</v>
      </c>
      <c r="U5" t="s">
        <v>364</v>
      </c>
      <c r="V5">
        <v>1</v>
      </c>
      <c r="W5">
        <v>0</v>
      </c>
      <c r="X5">
        <v>0</v>
      </c>
      <c r="Y5">
        <v>0</v>
      </c>
      <c r="Z5">
        <v>0</v>
      </c>
      <c r="AA5"/>
      <c r="AB5" t="s">
        <v>86</v>
      </c>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v>484146802</v>
      </c>
      <c r="BQ5" t="s">
        <v>531</v>
      </c>
      <c r="BR5" s="70">
        <v>45195.539074074077</v>
      </c>
      <c r="BS5"/>
      <c r="BT5"/>
      <c r="BU5" t="s">
        <v>90</v>
      </c>
      <c r="BV5" t="s">
        <v>504</v>
      </c>
      <c r="BW5" t="s">
        <v>92</v>
      </c>
      <c r="BX5"/>
      <c r="BY5" s="4">
        <v>176</v>
      </c>
    </row>
    <row r="6" spans="1:77" ht="14.5" hidden="1" x14ac:dyDescent="0.35">
      <c r="A6" s="70">
        <v>45195.583056631942</v>
      </c>
      <c r="B6" s="70">
        <v>45195.66365696759</v>
      </c>
      <c r="C6" s="70">
        <v>45195</v>
      </c>
      <c r="D6">
        <v>4</v>
      </c>
      <c r="E6" t="s">
        <v>81</v>
      </c>
      <c r="F6" t="s">
        <v>135</v>
      </c>
      <c r="G6" t="s">
        <v>136</v>
      </c>
      <c r="H6">
        <v>106</v>
      </c>
      <c r="I6" t="s">
        <v>87</v>
      </c>
      <c r="J6"/>
      <c r="K6"/>
      <c r="L6"/>
      <c r="M6"/>
      <c r="N6"/>
      <c r="O6"/>
      <c r="P6"/>
      <c r="Q6"/>
      <c r="R6"/>
      <c r="S6"/>
      <c r="T6" t="s">
        <v>87</v>
      </c>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v>484146476</v>
      </c>
      <c r="BQ6" t="s">
        <v>530</v>
      </c>
      <c r="BR6" s="70">
        <v>45195.538726851853</v>
      </c>
      <c r="BS6"/>
      <c r="BT6"/>
      <c r="BU6" t="s">
        <v>90</v>
      </c>
      <c r="BV6" t="s">
        <v>504</v>
      </c>
      <c r="BW6" t="s">
        <v>92</v>
      </c>
      <c r="BX6"/>
      <c r="BY6" s="4">
        <v>175</v>
      </c>
    </row>
    <row r="7" spans="1:77" ht="14.5" hidden="1" x14ac:dyDescent="0.35">
      <c r="A7" s="70">
        <v>45195.570068842593</v>
      </c>
      <c r="B7" s="70">
        <v>45195.663174247682</v>
      </c>
      <c r="C7" s="70">
        <v>45195</v>
      </c>
      <c r="D7">
        <v>4</v>
      </c>
      <c r="E7" t="s">
        <v>81</v>
      </c>
      <c r="F7" t="s">
        <v>135</v>
      </c>
      <c r="G7" t="s">
        <v>136</v>
      </c>
      <c r="H7">
        <v>107</v>
      </c>
      <c r="I7" t="s">
        <v>87</v>
      </c>
      <c r="J7"/>
      <c r="K7"/>
      <c r="L7"/>
      <c r="M7"/>
      <c r="N7"/>
      <c r="O7"/>
      <c r="P7"/>
      <c r="Q7"/>
      <c r="R7"/>
      <c r="S7"/>
      <c r="T7" t="s">
        <v>87</v>
      </c>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v>484145954</v>
      </c>
      <c r="BQ7" t="s">
        <v>529</v>
      </c>
      <c r="BR7" s="70">
        <v>45195.538240740738</v>
      </c>
      <c r="BS7"/>
      <c r="BT7"/>
      <c r="BU7" t="s">
        <v>90</v>
      </c>
      <c r="BV7" t="s">
        <v>504</v>
      </c>
      <c r="BW7" t="s">
        <v>92</v>
      </c>
      <c r="BX7"/>
      <c r="BY7" s="4">
        <v>174</v>
      </c>
    </row>
    <row r="8" spans="1:77" ht="14.5" x14ac:dyDescent="0.35">
      <c r="A8" s="70">
        <v>45196.505421122682</v>
      </c>
      <c r="B8" s="70">
        <v>45196.508953287041</v>
      </c>
      <c r="C8" s="70">
        <v>45196</v>
      </c>
      <c r="D8">
        <v>4</v>
      </c>
      <c r="E8" t="s">
        <v>81</v>
      </c>
      <c r="F8" t="s">
        <v>82</v>
      </c>
      <c r="G8" t="s">
        <v>83</v>
      </c>
      <c r="H8">
        <v>201</v>
      </c>
      <c r="I8" t="s">
        <v>81</v>
      </c>
      <c r="J8" t="s">
        <v>131</v>
      </c>
      <c r="K8">
        <v>0</v>
      </c>
      <c r="L8">
        <v>0</v>
      </c>
      <c r="M8">
        <v>1</v>
      </c>
      <c r="N8">
        <v>0</v>
      </c>
      <c r="O8">
        <v>1</v>
      </c>
      <c r="P8">
        <v>0</v>
      </c>
      <c r="Q8"/>
      <c r="R8" t="s">
        <v>86</v>
      </c>
      <c r="S8"/>
      <c r="T8" t="s">
        <v>87</v>
      </c>
      <c r="U8"/>
      <c r="V8"/>
      <c r="W8"/>
      <c r="X8"/>
      <c r="Y8"/>
      <c r="Z8"/>
      <c r="AA8"/>
      <c r="AB8"/>
      <c r="AC8"/>
      <c r="AD8" t="s">
        <v>81</v>
      </c>
      <c r="AE8" t="s">
        <v>568</v>
      </c>
      <c r="AF8" t="s">
        <v>101</v>
      </c>
      <c r="AG8">
        <v>0</v>
      </c>
      <c r="AH8">
        <v>0</v>
      </c>
      <c r="AI8">
        <v>1</v>
      </c>
      <c r="AJ8">
        <v>0</v>
      </c>
      <c r="AK8"/>
      <c r="AL8" t="s">
        <v>81</v>
      </c>
      <c r="AM8" t="s">
        <v>88</v>
      </c>
      <c r="AN8"/>
      <c r="AO8"/>
      <c r="AP8"/>
      <c r="AQ8"/>
      <c r="AR8"/>
      <c r="AS8"/>
      <c r="AT8"/>
      <c r="AU8" t="s">
        <v>81</v>
      </c>
      <c r="AV8" t="s">
        <v>569</v>
      </c>
      <c r="AW8">
        <v>0</v>
      </c>
      <c r="AX8">
        <v>1</v>
      </c>
      <c r="AY8">
        <v>0</v>
      </c>
      <c r="AZ8">
        <v>1</v>
      </c>
      <c r="BA8">
        <v>0</v>
      </c>
      <c r="BB8">
        <v>1</v>
      </c>
      <c r="BC8">
        <v>1</v>
      </c>
      <c r="BD8" t="s">
        <v>570</v>
      </c>
      <c r="BE8" t="s">
        <v>87</v>
      </c>
      <c r="BF8"/>
      <c r="BG8"/>
      <c r="BH8"/>
      <c r="BI8"/>
      <c r="BJ8"/>
      <c r="BK8"/>
      <c r="BL8"/>
      <c r="BM8"/>
      <c r="BN8" t="s">
        <v>571</v>
      </c>
      <c r="BO8"/>
      <c r="BP8">
        <v>484655713</v>
      </c>
      <c r="BQ8" t="s">
        <v>572</v>
      </c>
      <c r="BR8" s="70">
        <v>45196.609259259261</v>
      </c>
      <c r="BS8"/>
      <c r="BT8"/>
      <c r="BU8" t="s">
        <v>90</v>
      </c>
      <c r="BV8" t="s">
        <v>504</v>
      </c>
      <c r="BW8" t="s">
        <v>92</v>
      </c>
      <c r="BX8"/>
      <c r="BY8" s="4">
        <v>188</v>
      </c>
    </row>
    <row r="9" spans="1:77" ht="14.5" x14ac:dyDescent="0.35">
      <c r="A9" s="70">
        <v>45196.474333819453</v>
      </c>
      <c r="B9" s="70">
        <v>45196.480267465267</v>
      </c>
      <c r="C9" s="70">
        <v>45196</v>
      </c>
      <c r="D9">
        <v>4</v>
      </c>
      <c r="E9" t="s">
        <v>81</v>
      </c>
      <c r="F9" t="s">
        <v>82</v>
      </c>
      <c r="G9" t="s">
        <v>83</v>
      </c>
      <c r="H9">
        <v>203</v>
      </c>
      <c r="I9" t="s">
        <v>81</v>
      </c>
      <c r="J9" t="s">
        <v>131</v>
      </c>
      <c r="K9">
        <v>0</v>
      </c>
      <c r="L9">
        <v>0</v>
      </c>
      <c r="M9">
        <v>1</v>
      </c>
      <c r="N9">
        <v>0</v>
      </c>
      <c r="O9">
        <v>1</v>
      </c>
      <c r="P9">
        <v>0</v>
      </c>
      <c r="Q9"/>
      <c r="R9" t="s">
        <v>86</v>
      </c>
      <c r="S9"/>
      <c r="T9" t="s">
        <v>87</v>
      </c>
      <c r="U9"/>
      <c r="V9"/>
      <c r="W9"/>
      <c r="X9"/>
      <c r="Y9"/>
      <c r="Z9"/>
      <c r="AA9"/>
      <c r="AB9"/>
      <c r="AC9"/>
      <c r="AD9" t="s">
        <v>81</v>
      </c>
      <c r="AE9" t="s">
        <v>560</v>
      </c>
      <c r="AF9" t="s">
        <v>101</v>
      </c>
      <c r="AG9">
        <v>0</v>
      </c>
      <c r="AH9">
        <v>0</v>
      </c>
      <c r="AI9">
        <v>1</v>
      </c>
      <c r="AJ9">
        <v>0</v>
      </c>
      <c r="AK9"/>
      <c r="AL9" t="s">
        <v>81</v>
      </c>
      <c r="AM9" t="s">
        <v>88</v>
      </c>
      <c r="AN9"/>
      <c r="AO9"/>
      <c r="AP9"/>
      <c r="AQ9"/>
      <c r="AR9"/>
      <c r="AS9"/>
      <c r="AT9"/>
      <c r="AU9" t="s">
        <v>81</v>
      </c>
      <c r="AV9" t="s">
        <v>564</v>
      </c>
      <c r="AW9">
        <v>0</v>
      </c>
      <c r="AX9">
        <v>1</v>
      </c>
      <c r="AY9">
        <v>0</v>
      </c>
      <c r="AZ9">
        <v>0</v>
      </c>
      <c r="BA9">
        <v>1</v>
      </c>
      <c r="BB9">
        <v>1</v>
      </c>
      <c r="BC9">
        <v>1</v>
      </c>
      <c r="BD9" t="s">
        <v>472</v>
      </c>
      <c r="BE9" t="s">
        <v>87</v>
      </c>
      <c r="BF9"/>
      <c r="BG9"/>
      <c r="BH9"/>
      <c r="BI9"/>
      <c r="BJ9"/>
      <c r="BK9"/>
      <c r="BL9"/>
      <c r="BM9"/>
      <c r="BN9" t="s">
        <v>565</v>
      </c>
      <c r="BO9"/>
      <c r="BP9">
        <v>484655703</v>
      </c>
      <c r="BQ9" t="s">
        <v>566</v>
      </c>
      <c r="BR9" s="70">
        <v>45196.609247685177</v>
      </c>
      <c r="BS9"/>
      <c r="BT9"/>
      <c r="BU9" t="s">
        <v>90</v>
      </c>
      <c r="BV9" t="s">
        <v>504</v>
      </c>
      <c r="BW9" t="s">
        <v>92</v>
      </c>
      <c r="BX9"/>
      <c r="BY9" s="4">
        <v>186</v>
      </c>
    </row>
    <row r="10" spans="1:77" ht="14.5" hidden="1" x14ac:dyDescent="0.35">
      <c r="A10" s="70">
        <v>45196.466996469913</v>
      </c>
      <c r="B10" s="70">
        <v>45196.481968981483</v>
      </c>
      <c r="C10" s="70">
        <v>45196</v>
      </c>
      <c r="D10">
        <v>4</v>
      </c>
      <c r="E10" t="s">
        <v>81</v>
      </c>
      <c r="F10" t="s">
        <v>82</v>
      </c>
      <c r="G10" t="s">
        <v>83</v>
      </c>
      <c r="H10">
        <v>204</v>
      </c>
      <c r="I10" t="s">
        <v>81</v>
      </c>
      <c r="J10" t="s">
        <v>131</v>
      </c>
      <c r="K10">
        <v>0</v>
      </c>
      <c r="L10">
        <v>0</v>
      </c>
      <c r="M10">
        <v>1</v>
      </c>
      <c r="N10">
        <v>0</v>
      </c>
      <c r="O10">
        <v>1</v>
      </c>
      <c r="P10">
        <v>0</v>
      </c>
      <c r="Q10"/>
      <c r="R10" t="s">
        <v>86</v>
      </c>
      <c r="S10"/>
      <c r="T10" t="s">
        <v>87</v>
      </c>
      <c r="U10"/>
      <c r="V10"/>
      <c r="W10"/>
      <c r="X10"/>
      <c r="Y10"/>
      <c r="Z10"/>
      <c r="AA10"/>
      <c r="AB10"/>
      <c r="AC10"/>
      <c r="AD10" t="s">
        <v>81</v>
      </c>
      <c r="AE10" t="s">
        <v>560</v>
      </c>
      <c r="AF10" t="s">
        <v>561</v>
      </c>
      <c r="AG10">
        <v>0</v>
      </c>
      <c r="AH10">
        <v>1</v>
      </c>
      <c r="AI10">
        <v>1</v>
      </c>
      <c r="AJ10">
        <v>0</v>
      </c>
      <c r="AK10"/>
      <c r="AL10" t="s">
        <v>81</v>
      </c>
      <c r="AM10" t="s">
        <v>88</v>
      </c>
      <c r="AN10"/>
      <c r="AO10"/>
      <c r="AP10"/>
      <c r="AQ10"/>
      <c r="AR10"/>
      <c r="AS10"/>
      <c r="AT10"/>
      <c r="AU10" t="s">
        <v>81</v>
      </c>
      <c r="AV10" t="s">
        <v>144</v>
      </c>
      <c r="AW10">
        <v>0</v>
      </c>
      <c r="AX10">
        <v>1</v>
      </c>
      <c r="AY10">
        <v>0</v>
      </c>
      <c r="AZ10">
        <v>1</v>
      </c>
      <c r="BA10">
        <v>0</v>
      </c>
      <c r="BB10">
        <v>1</v>
      </c>
      <c r="BC10">
        <v>0</v>
      </c>
      <c r="BD10"/>
      <c r="BE10" t="s">
        <v>87</v>
      </c>
      <c r="BF10"/>
      <c r="BG10"/>
      <c r="BH10"/>
      <c r="BI10"/>
      <c r="BJ10"/>
      <c r="BK10"/>
      <c r="BL10"/>
      <c r="BM10"/>
      <c r="BN10" t="s">
        <v>562</v>
      </c>
      <c r="BO10"/>
      <c r="BP10">
        <v>484655698</v>
      </c>
      <c r="BQ10" t="s">
        <v>563</v>
      </c>
      <c r="BR10" s="70">
        <v>45196.609236111108</v>
      </c>
      <c r="BS10"/>
      <c r="BT10"/>
      <c r="BU10" t="s">
        <v>90</v>
      </c>
      <c r="BV10" t="s">
        <v>504</v>
      </c>
      <c r="BW10" t="s">
        <v>92</v>
      </c>
      <c r="BX10"/>
      <c r="BY10" s="4">
        <v>185</v>
      </c>
    </row>
    <row r="11" spans="1:77" ht="14.5" hidden="1" x14ac:dyDescent="0.35">
      <c r="A11" s="70">
        <v>45196.455820914351</v>
      </c>
      <c r="B11" s="70">
        <v>45196.460988136583</v>
      </c>
      <c r="C11" s="70">
        <v>45196</v>
      </c>
      <c r="D11">
        <v>4</v>
      </c>
      <c r="E11" t="s">
        <v>81</v>
      </c>
      <c r="F11" t="s">
        <v>82</v>
      </c>
      <c r="G11" t="s">
        <v>83</v>
      </c>
      <c r="H11">
        <v>205</v>
      </c>
      <c r="I11" t="s">
        <v>87</v>
      </c>
      <c r="J11"/>
      <c r="K11"/>
      <c r="L11"/>
      <c r="M11"/>
      <c r="N11"/>
      <c r="O11"/>
      <c r="P11"/>
      <c r="Q11"/>
      <c r="R11"/>
      <c r="S11"/>
      <c r="T11" t="s">
        <v>87</v>
      </c>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v>484460879</v>
      </c>
      <c r="BQ11" t="s">
        <v>557</v>
      </c>
      <c r="BR11" s="70">
        <v>45196.336099537039</v>
      </c>
      <c r="BS11"/>
      <c r="BT11"/>
      <c r="BU11" t="s">
        <v>90</v>
      </c>
      <c r="BV11" t="s">
        <v>504</v>
      </c>
      <c r="BW11" t="s">
        <v>92</v>
      </c>
      <c r="BX11"/>
      <c r="BY11" s="4">
        <v>182</v>
      </c>
    </row>
    <row r="12" spans="1:77" ht="14.5" hidden="1" x14ac:dyDescent="0.35">
      <c r="A12" s="70">
        <v>45196.464546423609</v>
      </c>
      <c r="B12" s="70">
        <v>45196.466938645834</v>
      </c>
      <c r="C12" s="70">
        <v>45196</v>
      </c>
      <c r="D12">
        <v>4</v>
      </c>
      <c r="E12" t="s">
        <v>81</v>
      </c>
      <c r="F12" t="s">
        <v>82</v>
      </c>
      <c r="G12" t="s">
        <v>83</v>
      </c>
      <c r="H12">
        <v>206</v>
      </c>
      <c r="I12" t="s">
        <v>87</v>
      </c>
      <c r="J12"/>
      <c r="K12"/>
      <c r="L12"/>
      <c r="M12"/>
      <c r="N12"/>
      <c r="O12"/>
      <c r="P12"/>
      <c r="Q12"/>
      <c r="R12"/>
      <c r="S12"/>
      <c r="T12" t="s">
        <v>87</v>
      </c>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v>484655693</v>
      </c>
      <c r="BQ12" t="s">
        <v>559</v>
      </c>
      <c r="BR12" s="70">
        <v>45196.609236111108</v>
      </c>
      <c r="BS12"/>
      <c r="BT12"/>
      <c r="BU12" t="s">
        <v>90</v>
      </c>
      <c r="BV12" t="s">
        <v>504</v>
      </c>
      <c r="BW12" t="s">
        <v>92</v>
      </c>
      <c r="BX12"/>
      <c r="BY12" s="4">
        <v>184</v>
      </c>
    </row>
    <row r="13" spans="1:77" ht="14.5" hidden="1" x14ac:dyDescent="0.35">
      <c r="A13" s="70">
        <v>45190.514756168981</v>
      </c>
      <c r="B13" s="70">
        <v>45190.515180613424</v>
      </c>
      <c r="C13" s="70">
        <v>45190</v>
      </c>
      <c r="D13">
        <v>4</v>
      </c>
      <c r="E13" t="s">
        <v>81</v>
      </c>
      <c r="F13" t="s">
        <v>116</v>
      </c>
      <c r="G13" t="s">
        <v>117</v>
      </c>
      <c r="H13">
        <v>301</v>
      </c>
      <c r="I13" t="s">
        <v>87</v>
      </c>
      <c r="J13"/>
      <c r="K13"/>
      <c r="L13"/>
      <c r="M13"/>
      <c r="N13"/>
      <c r="O13"/>
      <c r="P13"/>
      <c r="Q13"/>
      <c r="R13"/>
      <c r="S13"/>
      <c r="T13" t="s">
        <v>87</v>
      </c>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v>482208599</v>
      </c>
      <c r="BQ13" t="s">
        <v>469</v>
      </c>
      <c r="BR13" s="70">
        <v>45190.556006944447</v>
      </c>
      <c r="BS13"/>
      <c r="BT13"/>
      <c r="BU13" t="s">
        <v>90</v>
      </c>
      <c r="BV13" t="s">
        <v>91</v>
      </c>
      <c r="BW13" t="s">
        <v>92</v>
      </c>
      <c r="BX13"/>
      <c r="BY13" s="4">
        <v>147</v>
      </c>
    </row>
    <row r="14" spans="1:77" ht="14.5" hidden="1" x14ac:dyDescent="0.35">
      <c r="A14" s="70">
        <v>45191.492308715278</v>
      </c>
      <c r="B14" s="70">
        <v>45191.495954953702</v>
      </c>
      <c r="C14" s="70">
        <v>45191</v>
      </c>
      <c r="D14">
        <v>4</v>
      </c>
      <c r="E14" t="s">
        <v>81</v>
      </c>
      <c r="F14" t="s">
        <v>116</v>
      </c>
      <c r="G14" t="s">
        <v>117</v>
      </c>
      <c r="H14">
        <v>302</v>
      </c>
      <c r="I14" t="s">
        <v>81</v>
      </c>
      <c r="J14" t="s">
        <v>476</v>
      </c>
      <c r="K14">
        <v>0</v>
      </c>
      <c r="L14">
        <v>1</v>
      </c>
      <c r="M14">
        <v>1</v>
      </c>
      <c r="N14">
        <v>1</v>
      </c>
      <c r="O14">
        <v>0</v>
      </c>
      <c r="P14">
        <v>0</v>
      </c>
      <c r="Q14"/>
      <c r="R14" t="s">
        <v>86</v>
      </c>
      <c r="S14"/>
      <c r="T14" t="s">
        <v>87</v>
      </c>
      <c r="U14"/>
      <c r="V14"/>
      <c r="W14"/>
      <c r="X14"/>
      <c r="Y14"/>
      <c r="Z14"/>
      <c r="AA14"/>
      <c r="AB14"/>
      <c r="AC14"/>
      <c r="AD14" t="s">
        <v>87</v>
      </c>
      <c r="AE14"/>
      <c r="AF14"/>
      <c r="AG14"/>
      <c r="AH14"/>
      <c r="AI14"/>
      <c r="AJ14"/>
      <c r="AK14"/>
      <c r="AL14" t="s">
        <v>81</v>
      </c>
      <c r="AM14" t="s">
        <v>88</v>
      </c>
      <c r="AN14"/>
      <c r="AO14"/>
      <c r="AP14"/>
      <c r="AQ14"/>
      <c r="AR14"/>
      <c r="AS14"/>
      <c r="AT14"/>
      <c r="AU14" t="s">
        <v>81</v>
      </c>
      <c r="AV14" t="s">
        <v>437</v>
      </c>
      <c r="AW14">
        <v>0</v>
      </c>
      <c r="AX14">
        <v>1</v>
      </c>
      <c r="AY14">
        <v>1</v>
      </c>
      <c r="AZ14">
        <v>0</v>
      </c>
      <c r="BA14">
        <v>0</v>
      </c>
      <c r="BB14">
        <v>1</v>
      </c>
      <c r="BC14">
        <v>0</v>
      </c>
      <c r="BD14"/>
      <c r="BE14" t="s">
        <v>87</v>
      </c>
      <c r="BF14"/>
      <c r="BG14"/>
      <c r="BH14"/>
      <c r="BI14"/>
      <c r="BJ14"/>
      <c r="BK14"/>
      <c r="BL14"/>
      <c r="BM14"/>
      <c r="BN14" t="s">
        <v>477</v>
      </c>
      <c r="BO14"/>
      <c r="BP14">
        <v>482568485</v>
      </c>
      <c r="BQ14" t="s">
        <v>478</v>
      </c>
      <c r="BR14" s="70">
        <v>45191.517430555563</v>
      </c>
      <c r="BS14"/>
      <c r="BT14"/>
      <c r="BU14" t="s">
        <v>90</v>
      </c>
      <c r="BV14" t="s">
        <v>91</v>
      </c>
      <c r="BW14" t="s">
        <v>92</v>
      </c>
      <c r="BX14"/>
      <c r="BY14" s="4">
        <v>150</v>
      </c>
    </row>
    <row r="15" spans="1:77" ht="14.5" hidden="1" x14ac:dyDescent="0.35">
      <c r="A15" s="70">
        <v>45201.658712384262</v>
      </c>
      <c r="B15" s="70">
        <v>45201.660521030091</v>
      </c>
      <c r="C15" s="70">
        <v>45201</v>
      </c>
      <c r="D15">
        <v>4</v>
      </c>
      <c r="E15" t="s">
        <v>81</v>
      </c>
      <c r="F15" t="s">
        <v>116</v>
      </c>
      <c r="G15" t="s">
        <v>117</v>
      </c>
      <c r="H15">
        <v>303</v>
      </c>
      <c r="I15" t="s">
        <v>87</v>
      </c>
      <c r="J15"/>
      <c r="K15"/>
      <c r="L15"/>
      <c r="M15"/>
      <c r="N15"/>
      <c r="O15"/>
      <c r="P15"/>
      <c r="Q15"/>
      <c r="R15"/>
      <c r="S15"/>
      <c r="T15" t="s">
        <v>87</v>
      </c>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v>486604914</v>
      </c>
      <c r="BQ15" t="s">
        <v>590</v>
      </c>
      <c r="BR15" s="70">
        <v>45201.535590277781</v>
      </c>
      <c r="BS15"/>
      <c r="BT15"/>
      <c r="BU15" t="s">
        <v>90</v>
      </c>
      <c r="BV15" t="s">
        <v>504</v>
      </c>
      <c r="BW15" t="s">
        <v>92</v>
      </c>
      <c r="BX15"/>
      <c r="BY15" s="4">
        <v>198</v>
      </c>
    </row>
    <row r="16" spans="1:77" ht="14.5" hidden="1" x14ac:dyDescent="0.35">
      <c r="A16" s="70">
        <v>45190.613612499998</v>
      </c>
      <c r="B16" s="70">
        <v>45190.614814409717</v>
      </c>
      <c r="C16" s="70">
        <v>45190</v>
      </c>
      <c r="D16">
        <v>4</v>
      </c>
      <c r="E16" t="s">
        <v>81</v>
      </c>
      <c r="F16" t="s">
        <v>116</v>
      </c>
      <c r="G16" t="s">
        <v>117</v>
      </c>
      <c r="H16">
        <v>304</v>
      </c>
      <c r="I16" t="s">
        <v>87</v>
      </c>
      <c r="J16"/>
      <c r="K16"/>
      <c r="L16"/>
      <c r="M16"/>
      <c r="N16"/>
      <c r="O16"/>
      <c r="P16"/>
      <c r="Q16"/>
      <c r="R16"/>
      <c r="S16"/>
      <c r="T16" t="s">
        <v>87</v>
      </c>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v>482208625</v>
      </c>
      <c r="BQ16" t="s">
        <v>475</v>
      </c>
      <c r="BR16" s="70">
        <v>45190.556030092594</v>
      </c>
      <c r="BS16"/>
      <c r="BT16"/>
      <c r="BU16" t="s">
        <v>90</v>
      </c>
      <c r="BV16" t="s">
        <v>91</v>
      </c>
      <c r="BW16" t="s">
        <v>92</v>
      </c>
      <c r="BX16"/>
      <c r="BY16" s="4">
        <v>149</v>
      </c>
    </row>
    <row r="17" spans="1:77" ht="14.5" hidden="1" x14ac:dyDescent="0.35">
      <c r="A17" s="70">
        <v>45190.5267116088</v>
      </c>
      <c r="B17" s="70">
        <v>45190.534319050923</v>
      </c>
      <c r="C17" s="70">
        <v>45190</v>
      </c>
      <c r="D17">
        <v>4</v>
      </c>
      <c r="E17" t="s">
        <v>81</v>
      </c>
      <c r="F17" t="s">
        <v>116</v>
      </c>
      <c r="G17" t="s">
        <v>117</v>
      </c>
      <c r="H17">
        <v>305</v>
      </c>
      <c r="I17" t="s">
        <v>81</v>
      </c>
      <c r="J17" t="s">
        <v>107</v>
      </c>
      <c r="K17">
        <v>0</v>
      </c>
      <c r="L17">
        <v>0</v>
      </c>
      <c r="M17">
        <v>0</v>
      </c>
      <c r="N17">
        <v>1</v>
      </c>
      <c r="O17">
        <v>1</v>
      </c>
      <c r="P17">
        <v>1</v>
      </c>
      <c r="Q17" t="s">
        <v>470</v>
      </c>
      <c r="R17" t="s">
        <v>86</v>
      </c>
      <c r="S17"/>
      <c r="T17" t="s">
        <v>87</v>
      </c>
      <c r="U17"/>
      <c r="V17"/>
      <c r="W17"/>
      <c r="X17"/>
      <c r="Y17"/>
      <c r="Z17"/>
      <c r="AA17"/>
      <c r="AB17"/>
      <c r="AC17"/>
      <c r="AD17" t="s">
        <v>87</v>
      </c>
      <c r="AE17"/>
      <c r="AF17"/>
      <c r="AG17"/>
      <c r="AH17"/>
      <c r="AI17"/>
      <c r="AJ17"/>
      <c r="AK17"/>
      <c r="AL17" t="s">
        <v>81</v>
      </c>
      <c r="AM17" t="s">
        <v>96</v>
      </c>
      <c r="AN17"/>
      <c r="AO17"/>
      <c r="AP17"/>
      <c r="AQ17"/>
      <c r="AR17"/>
      <c r="AS17"/>
      <c r="AT17"/>
      <c r="AU17" t="s">
        <v>81</v>
      </c>
      <c r="AV17" t="s">
        <v>471</v>
      </c>
      <c r="AW17">
        <v>0</v>
      </c>
      <c r="AX17">
        <v>1</v>
      </c>
      <c r="AY17">
        <v>1</v>
      </c>
      <c r="AZ17">
        <v>1</v>
      </c>
      <c r="BA17">
        <v>0</v>
      </c>
      <c r="BB17">
        <v>0</v>
      </c>
      <c r="BC17">
        <v>0</v>
      </c>
      <c r="BD17"/>
      <c r="BE17" t="s">
        <v>81</v>
      </c>
      <c r="BF17" t="s">
        <v>125</v>
      </c>
      <c r="BG17">
        <v>0</v>
      </c>
      <c r="BH17">
        <v>0</v>
      </c>
      <c r="BI17">
        <v>0</v>
      </c>
      <c r="BJ17">
        <v>0</v>
      </c>
      <c r="BK17">
        <v>1</v>
      </c>
      <c r="BL17">
        <v>1</v>
      </c>
      <c r="BM17" t="s">
        <v>472</v>
      </c>
      <c r="BN17" t="s">
        <v>473</v>
      </c>
      <c r="BO17"/>
      <c r="BP17">
        <v>482208610</v>
      </c>
      <c r="BQ17" t="s">
        <v>474</v>
      </c>
      <c r="BR17" s="70">
        <v>45190.556018518517</v>
      </c>
      <c r="BS17"/>
      <c r="BT17"/>
      <c r="BU17" t="s">
        <v>90</v>
      </c>
      <c r="BV17" t="s">
        <v>91</v>
      </c>
      <c r="BW17" t="s">
        <v>92</v>
      </c>
      <c r="BX17"/>
      <c r="BY17" s="4">
        <v>148</v>
      </c>
    </row>
    <row r="18" spans="1:77" ht="14.5" hidden="1" x14ac:dyDescent="0.35">
      <c r="A18" s="70">
        <v>45191.526561770843</v>
      </c>
      <c r="B18" s="70">
        <v>45191.527353541664</v>
      </c>
      <c r="C18" s="70">
        <v>45191</v>
      </c>
      <c r="D18">
        <v>4</v>
      </c>
      <c r="E18" t="s">
        <v>81</v>
      </c>
      <c r="F18" t="s">
        <v>128</v>
      </c>
      <c r="G18" t="s">
        <v>129</v>
      </c>
      <c r="H18">
        <v>402</v>
      </c>
      <c r="I18" t="s">
        <v>87</v>
      </c>
      <c r="J18"/>
      <c r="K18"/>
      <c r="L18"/>
      <c r="M18"/>
      <c r="N18"/>
      <c r="O18"/>
      <c r="P18"/>
      <c r="Q18"/>
      <c r="R18"/>
      <c r="S18"/>
      <c r="T18" t="s">
        <v>87</v>
      </c>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v>482568555</v>
      </c>
      <c r="BQ18" t="s">
        <v>486</v>
      </c>
      <c r="BR18" s="70">
        <v>45191.517523148148</v>
      </c>
      <c r="BS18"/>
      <c r="BT18"/>
      <c r="BU18" t="s">
        <v>90</v>
      </c>
      <c r="BV18" t="s">
        <v>91</v>
      </c>
      <c r="BW18" t="s">
        <v>92</v>
      </c>
      <c r="BX18"/>
      <c r="BY18" s="4">
        <v>154</v>
      </c>
    </row>
    <row r="19" spans="1:77" ht="14.5" hidden="1" x14ac:dyDescent="0.35">
      <c r="A19" s="70">
        <v>45194.44988547454</v>
      </c>
      <c r="B19" s="70">
        <v>45194.450628483799</v>
      </c>
      <c r="C19" s="70">
        <v>45194</v>
      </c>
      <c r="D19">
        <v>4</v>
      </c>
      <c r="E19" t="s">
        <v>81</v>
      </c>
      <c r="F19" t="s">
        <v>128</v>
      </c>
      <c r="G19" t="s">
        <v>129</v>
      </c>
      <c r="H19">
        <v>403</v>
      </c>
      <c r="I19" t="s">
        <v>87</v>
      </c>
      <c r="J19"/>
      <c r="K19"/>
      <c r="L19"/>
      <c r="M19"/>
      <c r="N19"/>
      <c r="O19"/>
      <c r="P19"/>
      <c r="Q19"/>
      <c r="R19"/>
      <c r="S19"/>
      <c r="T19" t="s">
        <v>87</v>
      </c>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v>483543103</v>
      </c>
      <c r="BQ19" t="s">
        <v>498</v>
      </c>
      <c r="BR19" s="70">
        <v>45194.382650462961</v>
      </c>
      <c r="BS19"/>
      <c r="BT19"/>
      <c r="BU19" t="s">
        <v>90</v>
      </c>
      <c r="BV19" t="s">
        <v>91</v>
      </c>
      <c r="BW19" t="s">
        <v>92</v>
      </c>
      <c r="BX19"/>
      <c r="BY19" s="4">
        <v>161</v>
      </c>
    </row>
    <row r="20" spans="1:77" ht="14.5" hidden="1" x14ac:dyDescent="0.35">
      <c r="A20" s="70">
        <v>45194.445993564812</v>
      </c>
      <c r="B20" s="70">
        <v>45194.446457106482</v>
      </c>
      <c r="C20" s="70">
        <v>45194</v>
      </c>
      <c r="D20">
        <v>4</v>
      </c>
      <c r="E20" t="s">
        <v>81</v>
      </c>
      <c r="F20" t="s">
        <v>128</v>
      </c>
      <c r="G20" t="s">
        <v>129</v>
      </c>
      <c r="H20">
        <v>404</v>
      </c>
      <c r="I20" t="s">
        <v>87</v>
      </c>
      <c r="J20"/>
      <c r="K20"/>
      <c r="L20"/>
      <c r="M20"/>
      <c r="N20"/>
      <c r="O20"/>
      <c r="P20"/>
      <c r="Q20"/>
      <c r="R20"/>
      <c r="S20"/>
      <c r="T20" t="s">
        <v>87</v>
      </c>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v>483543093</v>
      </c>
      <c r="BQ20" t="s">
        <v>496</v>
      </c>
      <c r="BR20" s="70">
        <v>45194.382638888892</v>
      </c>
      <c r="BS20"/>
      <c r="BT20"/>
      <c r="BU20" t="s">
        <v>90</v>
      </c>
      <c r="BV20" t="s">
        <v>91</v>
      </c>
      <c r="BW20" t="s">
        <v>92</v>
      </c>
      <c r="BX20"/>
      <c r="BY20" s="4">
        <v>159</v>
      </c>
    </row>
    <row r="21" spans="1:77" ht="14.5" hidden="1" x14ac:dyDescent="0.35">
      <c r="A21" s="70">
        <v>45194.447978576391</v>
      </c>
      <c r="B21" s="70">
        <v>45194.448263819453</v>
      </c>
      <c r="C21" s="70">
        <v>45194</v>
      </c>
      <c r="D21">
        <v>4</v>
      </c>
      <c r="E21" t="s">
        <v>81</v>
      </c>
      <c r="F21" t="s">
        <v>128</v>
      </c>
      <c r="G21" t="s">
        <v>129</v>
      </c>
      <c r="H21">
        <v>405</v>
      </c>
      <c r="I21" t="s">
        <v>87</v>
      </c>
      <c r="J21"/>
      <c r="K21"/>
      <c r="L21"/>
      <c r="M21"/>
      <c r="N21"/>
      <c r="O21"/>
      <c r="P21"/>
      <c r="Q21"/>
      <c r="R21"/>
      <c r="S21"/>
      <c r="T21" t="s">
        <v>87</v>
      </c>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v>483543097</v>
      </c>
      <c r="BQ21" t="s">
        <v>497</v>
      </c>
      <c r="BR21" s="70">
        <v>45194.382638888892</v>
      </c>
      <c r="BS21"/>
      <c r="BT21"/>
      <c r="BU21" t="s">
        <v>90</v>
      </c>
      <c r="BV21" t="s">
        <v>91</v>
      </c>
      <c r="BW21" t="s">
        <v>92</v>
      </c>
      <c r="BX21"/>
      <c r="BY21" s="4">
        <v>160</v>
      </c>
    </row>
    <row r="22" spans="1:77" ht="14.5" hidden="1" x14ac:dyDescent="0.35">
      <c r="A22" s="70">
        <v>45191.521136064817</v>
      </c>
      <c r="B22" s="70">
        <v>45191.522017881944</v>
      </c>
      <c r="C22" s="70">
        <v>45191</v>
      </c>
      <c r="D22">
        <v>4</v>
      </c>
      <c r="E22" t="s">
        <v>81</v>
      </c>
      <c r="F22" t="s">
        <v>128</v>
      </c>
      <c r="G22" t="s">
        <v>129</v>
      </c>
      <c r="H22">
        <v>406</v>
      </c>
      <c r="I22" t="s">
        <v>87</v>
      </c>
      <c r="J22"/>
      <c r="K22"/>
      <c r="L22"/>
      <c r="M22"/>
      <c r="N22"/>
      <c r="O22"/>
      <c r="P22"/>
      <c r="Q22"/>
      <c r="R22"/>
      <c r="S22"/>
      <c r="T22" t="s">
        <v>87</v>
      </c>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v>482568541</v>
      </c>
      <c r="BQ22" t="s">
        <v>485</v>
      </c>
      <c r="BR22" s="70">
        <v>45191.517500000002</v>
      </c>
      <c r="BS22"/>
      <c r="BT22"/>
      <c r="BU22" t="s">
        <v>90</v>
      </c>
      <c r="BV22" t="s">
        <v>91</v>
      </c>
      <c r="BW22" t="s">
        <v>92</v>
      </c>
      <c r="BX22"/>
      <c r="BY22" s="4">
        <v>153</v>
      </c>
    </row>
    <row r="23" spans="1:77" ht="14.5" hidden="1" x14ac:dyDescent="0.35">
      <c r="A23" s="70">
        <v>45191.512552812499</v>
      </c>
      <c r="B23" s="70">
        <v>45191.519306365743</v>
      </c>
      <c r="C23" s="70">
        <v>45191</v>
      </c>
      <c r="D23">
        <v>4</v>
      </c>
      <c r="E23" t="s">
        <v>81</v>
      </c>
      <c r="F23" t="s">
        <v>128</v>
      </c>
      <c r="G23" t="s">
        <v>129</v>
      </c>
      <c r="H23">
        <v>407</v>
      </c>
      <c r="I23" t="s">
        <v>81</v>
      </c>
      <c r="J23" t="s">
        <v>481</v>
      </c>
      <c r="K23">
        <v>0</v>
      </c>
      <c r="L23">
        <v>0</v>
      </c>
      <c r="M23">
        <v>1</v>
      </c>
      <c r="N23">
        <v>0</v>
      </c>
      <c r="O23">
        <v>1</v>
      </c>
      <c r="P23">
        <v>1</v>
      </c>
      <c r="Q23" t="s">
        <v>482</v>
      </c>
      <c r="R23" t="s">
        <v>86</v>
      </c>
      <c r="S23"/>
      <c r="T23" t="s">
        <v>87</v>
      </c>
      <c r="U23"/>
      <c r="V23"/>
      <c r="W23"/>
      <c r="X23"/>
      <c r="Y23"/>
      <c r="Z23"/>
      <c r="AA23"/>
      <c r="AB23"/>
      <c r="AC23"/>
      <c r="AD23" t="s">
        <v>87</v>
      </c>
      <c r="AE23"/>
      <c r="AF23"/>
      <c r="AG23"/>
      <c r="AH23"/>
      <c r="AI23"/>
      <c r="AJ23"/>
      <c r="AK23"/>
      <c r="AL23" t="s">
        <v>81</v>
      </c>
      <c r="AM23" t="s">
        <v>96</v>
      </c>
      <c r="AN23"/>
      <c r="AO23"/>
      <c r="AP23"/>
      <c r="AQ23"/>
      <c r="AR23"/>
      <c r="AS23"/>
      <c r="AT23"/>
      <c r="AU23" t="s">
        <v>81</v>
      </c>
      <c r="AV23" t="s">
        <v>436</v>
      </c>
      <c r="AW23">
        <v>0</v>
      </c>
      <c r="AX23">
        <v>1</v>
      </c>
      <c r="AY23">
        <v>0</v>
      </c>
      <c r="AZ23">
        <v>0</v>
      </c>
      <c r="BA23">
        <v>0</v>
      </c>
      <c r="BB23">
        <v>1</v>
      </c>
      <c r="BC23">
        <v>0</v>
      </c>
      <c r="BD23"/>
      <c r="BE23" t="s">
        <v>87</v>
      </c>
      <c r="BF23"/>
      <c r="BG23"/>
      <c r="BH23"/>
      <c r="BI23"/>
      <c r="BJ23"/>
      <c r="BK23"/>
      <c r="BL23"/>
      <c r="BM23"/>
      <c r="BN23" t="s">
        <v>483</v>
      </c>
      <c r="BO23"/>
      <c r="BP23">
        <v>482568522</v>
      </c>
      <c r="BQ23" t="s">
        <v>484</v>
      </c>
      <c r="BR23" s="70">
        <v>45191.517488425918</v>
      </c>
      <c r="BS23"/>
      <c r="BT23"/>
      <c r="BU23" t="s">
        <v>90</v>
      </c>
      <c r="BV23" t="s">
        <v>91</v>
      </c>
      <c r="BW23" t="s">
        <v>92</v>
      </c>
      <c r="BX23"/>
      <c r="BY23" s="4">
        <v>152</v>
      </c>
    </row>
    <row r="24" spans="1:77" ht="14.5" hidden="1" x14ac:dyDescent="0.35">
      <c r="A24" s="70">
        <v>45191.501856261573</v>
      </c>
      <c r="B24" s="70">
        <v>45191.508913472222</v>
      </c>
      <c r="C24" s="70">
        <v>45191</v>
      </c>
      <c r="D24">
        <v>4</v>
      </c>
      <c r="E24" t="s">
        <v>81</v>
      </c>
      <c r="F24" t="s">
        <v>128</v>
      </c>
      <c r="G24" t="s">
        <v>129</v>
      </c>
      <c r="H24">
        <v>409</v>
      </c>
      <c r="I24" t="s">
        <v>81</v>
      </c>
      <c r="J24" t="s">
        <v>103</v>
      </c>
      <c r="K24">
        <v>0</v>
      </c>
      <c r="L24">
        <v>0</v>
      </c>
      <c r="M24">
        <v>1</v>
      </c>
      <c r="N24">
        <v>0</v>
      </c>
      <c r="O24">
        <v>1</v>
      </c>
      <c r="P24">
        <v>0</v>
      </c>
      <c r="Q24"/>
      <c r="R24" t="s">
        <v>86</v>
      </c>
      <c r="S24"/>
      <c r="T24" t="s">
        <v>81</v>
      </c>
      <c r="U24" t="s">
        <v>130</v>
      </c>
      <c r="V24">
        <v>1</v>
      </c>
      <c r="W24">
        <v>1</v>
      </c>
      <c r="X24">
        <v>0</v>
      </c>
      <c r="Y24">
        <v>0</v>
      </c>
      <c r="Z24">
        <v>0</v>
      </c>
      <c r="AA24"/>
      <c r="AB24" t="s">
        <v>86</v>
      </c>
      <c r="AC24"/>
      <c r="AD24" t="s">
        <v>87</v>
      </c>
      <c r="AE24"/>
      <c r="AF24"/>
      <c r="AG24"/>
      <c r="AH24"/>
      <c r="AI24"/>
      <c r="AJ24"/>
      <c r="AK24"/>
      <c r="AL24" t="s">
        <v>81</v>
      </c>
      <c r="AM24" t="s">
        <v>96</v>
      </c>
      <c r="AN24"/>
      <c r="AO24"/>
      <c r="AP24"/>
      <c r="AQ24"/>
      <c r="AR24"/>
      <c r="AS24"/>
      <c r="AT24"/>
      <c r="AU24" t="s">
        <v>81</v>
      </c>
      <c r="AV24" t="s">
        <v>436</v>
      </c>
      <c r="AW24">
        <v>0</v>
      </c>
      <c r="AX24">
        <v>1</v>
      </c>
      <c r="AY24">
        <v>0</v>
      </c>
      <c r="AZ24">
        <v>0</v>
      </c>
      <c r="BA24">
        <v>0</v>
      </c>
      <c r="BB24">
        <v>1</v>
      </c>
      <c r="BC24">
        <v>0</v>
      </c>
      <c r="BD24"/>
      <c r="BE24" t="s">
        <v>87</v>
      </c>
      <c r="BF24"/>
      <c r="BG24"/>
      <c r="BH24"/>
      <c r="BI24"/>
      <c r="BJ24"/>
      <c r="BK24"/>
      <c r="BL24"/>
      <c r="BM24"/>
      <c r="BN24" t="s">
        <v>479</v>
      </c>
      <c r="BO24"/>
      <c r="BP24">
        <v>482568501</v>
      </c>
      <c r="BQ24" t="s">
        <v>480</v>
      </c>
      <c r="BR24" s="70">
        <v>45191.517465277779</v>
      </c>
      <c r="BS24"/>
      <c r="BT24"/>
      <c r="BU24" t="s">
        <v>90</v>
      </c>
      <c r="BV24" t="s">
        <v>91</v>
      </c>
      <c r="BW24" t="s">
        <v>92</v>
      </c>
      <c r="BX24"/>
      <c r="BY24" s="4">
        <v>151</v>
      </c>
    </row>
    <row r="25" spans="1:77" ht="14.5" hidden="1" x14ac:dyDescent="0.35">
      <c r="A25" s="70">
        <v>45195.515095243063</v>
      </c>
      <c r="B25" s="70">
        <v>45195.659990717591</v>
      </c>
      <c r="C25" s="70">
        <v>45195</v>
      </c>
      <c r="D25">
        <v>4</v>
      </c>
      <c r="E25" t="s">
        <v>81</v>
      </c>
      <c r="F25" t="s">
        <v>138</v>
      </c>
      <c r="G25" t="s">
        <v>139</v>
      </c>
      <c r="H25">
        <v>501</v>
      </c>
      <c r="I25" t="s">
        <v>87</v>
      </c>
      <c r="J25"/>
      <c r="K25"/>
      <c r="L25"/>
      <c r="M25"/>
      <c r="N25"/>
      <c r="O25"/>
      <c r="P25"/>
      <c r="Q25"/>
      <c r="R25"/>
      <c r="S25"/>
      <c r="T25" t="s">
        <v>87</v>
      </c>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v>484143294</v>
      </c>
      <c r="BQ25" t="s">
        <v>519</v>
      </c>
      <c r="BR25" s="70">
        <v>45195.535081018519</v>
      </c>
      <c r="BS25"/>
      <c r="BT25"/>
      <c r="BU25" t="s">
        <v>90</v>
      </c>
      <c r="BV25" t="s">
        <v>504</v>
      </c>
      <c r="BW25" t="s">
        <v>92</v>
      </c>
      <c r="BX25"/>
      <c r="BY25" s="4">
        <v>168</v>
      </c>
    </row>
    <row r="26" spans="1:77" ht="14.5" hidden="1" x14ac:dyDescent="0.35">
      <c r="A26" s="70">
        <v>45195.451830381942</v>
      </c>
      <c r="B26" s="70">
        <v>45195.657645624997</v>
      </c>
      <c r="C26" s="70">
        <v>45195</v>
      </c>
      <c r="D26">
        <v>4</v>
      </c>
      <c r="E26" t="s">
        <v>81</v>
      </c>
      <c r="F26" t="s">
        <v>138</v>
      </c>
      <c r="G26" t="s">
        <v>139</v>
      </c>
      <c r="H26">
        <v>502</v>
      </c>
      <c r="I26" t="s">
        <v>87</v>
      </c>
      <c r="J26"/>
      <c r="K26"/>
      <c r="L26"/>
      <c r="M26"/>
      <c r="N26"/>
      <c r="O26"/>
      <c r="P26"/>
      <c r="Q26"/>
      <c r="R26"/>
      <c r="S26"/>
      <c r="T26" t="s">
        <v>87</v>
      </c>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v>484141513</v>
      </c>
      <c r="BQ26" t="s">
        <v>503</v>
      </c>
      <c r="BR26" s="70">
        <v>45195.532824074071</v>
      </c>
      <c r="BS26"/>
      <c r="BT26"/>
      <c r="BU26" t="s">
        <v>90</v>
      </c>
      <c r="BV26" t="s">
        <v>504</v>
      </c>
      <c r="BW26" t="s">
        <v>92</v>
      </c>
      <c r="BX26"/>
      <c r="BY26" s="4">
        <v>165</v>
      </c>
    </row>
    <row r="27" spans="1:77" ht="14.5" hidden="1" x14ac:dyDescent="0.35">
      <c r="A27" s="70">
        <v>45195.54268165509</v>
      </c>
      <c r="B27" s="70">
        <v>45195.661842326394</v>
      </c>
      <c r="C27" s="70">
        <v>45195</v>
      </c>
      <c r="D27">
        <v>4</v>
      </c>
      <c r="E27" t="s">
        <v>81</v>
      </c>
      <c r="F27" t="s">
        <v>138</v>
      </c>
      <c r="G27" t="s">
        <v>139</v>
      </c>
      <c r="H27">
        <v>503</v>
      </c>
      <c r="I27" t="s">
        <v>81</v>
      </c>
      <c r="J27" t="s">
        <v>522</v>
      </c>
      <c r="K27">
        <v>1</v>
      </c>
      <c r="L27">
        <v>0</v>
      </c>
      <c r="M27">
        <v>1</v>
      </c>
      <c r="N27">
        <v>0</v>
      </c>
      <c r="O27">
        <v>0</v>
      </c>
      <c r="P27">
        <v>1</v>
      </c>
      <c r="Q27" t="s">
        <v>523</v>
      </c>
      <c r="R27" t="s">
        <v>134</v>
      </c>
      <c r="S27"/>
      <c r="T27" t="s">
        <v>87</v>
      </c>
      <c r="U27"/>
      <c r="V27"/>
      <c r="W27"/>
      <c r="X27"/>
      <c r="Y27"/>
      <c r="Z27"/>
      <c r="AA27"/>
      <c r="AB27"/>
      <c r="AC27"/>
      <c r="AD27" t="s">
        <v>87</v>
      </c>
      <c r="AE27"/>
      <c r="AF27"/>
      <c r="AG27"/>
      <c r="AH27"/>
      <c r="AI27"/>
      <c r="AJ27"/>
      <c r="AK27"/>
      <c r="AL27" t="s">
        <v>87</v>
      </c>
      <c r="AM27"/>
      <c r="AN27"/>
      <c r="AO27" t="s">
        <v>331</v>
      </c>
      <c r="AP27">
        <v>1</v>
      </c>
      <c r="AQ27">
        <v>0</v>
      </c>
      <c r="AR27">
        <v>0</v>
      </c>
      <c r="AS27">
        <v>0</v>
      </c>
      <c r="AT27"/>
      <c r="AU27" t="s">
        <v>81</v>
      </c>
      <c r="AV27" t="s">
        <v>89</v>
      </c>
      <c r="AW27">
        <v>0</v>
      </c>
      <c r="AX27">
        <v>1</v>
      </c>
      <c r="AY27">
        <v>0</v>
      </c>
      <c r="AZ27">
        <v>1</v>
      </c>
      <c r="BA27">
        <v>0</v>
      </c>
      <c r="BB27">
        <v>0</v>
      </c>
      <c r="BC27">
        <v>0</v>
      </c>
      <c r="BD27"/>
      <c r="BE27" t="s">
        <v>87</v>
      </c>
      <c r="BF27"/>
      <c r="BG27"/>
      <c r="BH27"/>
      <c r="BI27"/>
      <c r="BJ27"/>
      <c r="BK27"/>
      <c r="BL27"/>
      <c r="BM27"/>
      <c r="BN27" t="s">
        <v>524</v>
      </c>
      <c r="BO27"/>
      <c r="BP27">
        <v>484144778</v>
      </c>
      <c r="BQ27" t="s">
        <v>525</v>
      </c>
      <c r="BR27" s="70">
        <v>45195.536944444437</v>
      </c>
      <c r="BS27"/>
      <c r="BT27"/>
      <c r="BU27" t="s">
        <v>90</v>
      </c>
      <c r="BV27" t="s">
        <v>504</v>
      </c>
      <c r="BW27" t="s">
        <v>92</v>
      </c>
      <c r="BX27"/>
      <c r="BY27" s="4">
        <v>171</v>
      </c>
    </row>
    <row r="28" spans="1:77" ht="14.5" x14ac:dyDescent="0.35">
      <c r="A28" s="70">
        <v>45195.487829999998</v>
      </c>
      <c r="B28" s="70">
        <v>45195.659243680559</v>
      </c>
      <c r="C28" s="70">
        <v>45195</v>
      </c>
      <c r="D28">
        <v>4</v>
      </c>
      <c r="E28" t="s">
        <v>81</v>
      </c>
      <c r="F28" t="s">
        <v>138</v>
      </c>
      <c r="G28" t="s">
        <v>139</v>
      </c>
      <c r="H28">
        <v>504</v>
      </c>
      <c r="I28" t="s">
        <v>81</v>
      </c>
      <c r="J28" t="s">
        <v>487</v>
      </c>
      <c r="K28">
        <v>0</v>
      </c>
      <c r="L28">
        <v>1</v>
      </c>
      <c r="M28">
        <v>1</v>
      </c>
      <c r="N28">
        <v>0</v>
      </c>
      <c r="O28">
        <v>0</v>
      </c>
      <c r="P28">
        <v>0</v>
      </c>
      <c r="Q28"/>
      <c r="R28" t="s">
        <v>86</v>
      </c>
      <c r="S28"/>
      <c r="T28" t="s">
        <v>81</v>
      </c>
      <c r="U28" t="s">
        <v>512</v>
      </c>
      <c r="V28">
        <v>0</v>
      </c>
      <c r="W28">
        <v>1</v>
      </c>
      <c r="X28">
        <v>0</v>
      </c>
      <c r="Y28">
        <v>1</v>
      </c>
      <c r="Z28">
        <v>0</v>
      </c>
      <c r="AA28"/>
      <c r="AB28" t="s">
        <v>86</v>
      </c>
      <c r="AC28"/>
      <c r="AD28" t="s">
        <v>87</v>
      </c>
      <c r="AE28"/>
      <c r="AF28"/>
      <c r="AG28"/>
      <c r="AH28"/>
      <c r="AI28"/>
      <c r="AJ28"/>
      <c r="AK28"/>
      <c r="AL28" t="s">
        <v>81</v>
      </c>
      <c r="AM28" t="s">
        <v>275</v>
      </c>
      <c r="AN28"/>
      <c r="AO28"/>
      <c r="AP28"/>
      <c r="AQ28"/>
      <c r="AR28"/>
      <c r="AS28"/>
      <c r="AT28"/>
      <c r="AU28" t="s">
        <v>81</v>
      </c>
      <c r="AV28" t="s">
        <v>513</v>
      </c>
      <c r="AW28">
        <v>0</v>
      </c>
      <c r="AX28">
        <v>1</v>
      </c>
      <c r="AY28">
        <v>1</v>
      </c>
      <c r="AZ28">
        <v>0</v>
      </c>
      <c r="BA28">
        <v>0</v>
      </c>
      <c r="BB28">
        <v>1</v>
      </c>
      <c r="BC28">
        <v>1</v>
      </c>
      <c r="BD28" t="s">
        <v>514</v>
      </c>
      <c r="BE28" t="s">
        <v>81</v>
      </c>
      <c r="BF28" t="s">
        <v>515</v>
      </c>
      <c r="BG28">
        <v>0</v>
      </c>
      <c r="BH28">
        <v>1</v>
      </c>
      <c r="BI28">
        <v>0</v>
      </c>
      <c r="BJ28">
        <v>0</v>
      </c>
      <c r="BK28">
        <v>1</v>
      </c>
      <c r="BL28">
        <v>1</v>
      </c>
      <c r="BM28" t="s">
        <v>516</v>
      </c>
      <c r="BN28" t="s">
        <v>517</v>
      </c>
      <c r="BO28"/>
      <c r="BP28">
        <v>484142736</v>
      </c>
      <c r="BQ28" t="s">
        <v>518</v>
      </c>
      <c r="BR28" s="70">
        <v>45195.534432870372</v>
      </c>
      <c r="BS28"/>
      <c r="BT28"/>
      <c r="BU28" t="s">
        <v>90</v>
      </c>
      <c r="BV28" t="s">
        <v>504</v>
      </c>
      <c r="BW28" t="s">
        <v>92</v>
      </c>
      <c r="BX28"/>
      <c r="BY28" s="4">
        <v>167</v>
      </c>
    </row>
    <row r="29" spans="1:77" ht="14.5" hidden="1" x14ac:dyDescent="0.35">
      <c r="A29" s="70">
        <v>45195.518679502318</v>
      </c>
      <c r="B29" s="70">
        <v>45195.660450543983</v>
      </c>
      <c r="C29" s="70">
        <v>45195</v>
      </c>
      <c r="D29">
        <v>4</v>
      </c>
      <c r="E29" t="s">
        <v>81</v>
      </c>
      <c r="F29" t="s">
        <v>138</v>
      </c>
      <c r="G29" t="s">
        <v>139</v>
      </c>
      <c r="H29">
        <v>505</v>
      </c>
      <c r="I29" t="s">
        <v>87</v>
      </c>
      <c r="J29"/>
      <c r="K29"/>
      <c r="L29"/>
      <c r="M29"/>
      <c r="N29"/>
      <c r="O29"/>
      <c r="P29"/>
      <c r="Q29"/>
      <c r="R29"/>
      <c r="S29"/>
      <c r="T29" t="s">
        <v>87</v>
      </c>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v>484143785</v>
      </c>
      <c r="BQ29" t="s">
        <v>520</v>
      </c>
      <c r="BR29" s="70">
        <v>45195.535543981481</v>
      </c>
      <c r="BS29"/>
      <c r="BT29"/>
      <c r="BU29" t="s">
        <v>90</v>
      </c>
      <c r="BV29" t="s">
        <v>504</v>
      </c>
      <c r="BW29" t="s">
        <v>92</v>
      </c>
      <c r="BX29"/>
      <c r="BY29" s="4">
        <v>169</v>
      </c>
    </row>
    <row r="30" spans="1:77" ht="14.5" hidden="1" x14ac:dyDescent="0.35">
      <c r="A30" s="70">
        <v>45195.526736712964</v>
      </c>
      <c r="B30" s="70">
        <v>45195.660917476853</v>
      </c>
      <c r="C30" s="70">
        <v>45195</v>
      </c>
      <c r="D30">
        <v>4</v>
      </c>
      <c r="E30" t="s">
        <v>81</v>
      </c>
      <c r="F30" t="s">
        <v>138</v>
      </c>
      <c r="G30" t="s">
        <v>139</v>
      </c>
      <c r="H30">
        <v>506</v>
      </c>
      <c r="I30" t="s">
        <v>87</v>
      </c>
      <c r="J30"/>
      <c r="K30"/>
      <c r="L30"/>
      <c r="M30"/>
      <c r="N30"/>
      <c r="O30"/>
      <c r="P30"/>
      <c r="Q30"/>
      <c r="R30"/>
      <c r="S30"/>
      <c r="T30" t="s">
        <v>87</v>
      </c>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v>484144099</v>
      </c>
      <c r="BQ30" t="s">
        <v>521</v>
      </c>
      <c r="BR30" s="70">
        <v>45195.535995370366</v>
      </c>
      <c r="BS30"/>
      <c r="BT30"/>
      <c r="BU30" t="s">
        <v>90</v>
      </c>
      <c r="BV30" t="s">
        <v>504</v>
      </c>
      <c r="BW30" t="s">
        <v>92</v>
      </c>
      <c r="BX30"/>
      <c r="BY30" s="4">
        <v>170</v>
      </c>
    </row>
    <row r="31" spans="1:77" ht="14.5" hidden="1" x14ac:dyDescent="0.35">
      <c r="A31" s="70">
        <v>45196.570661608799</v>
      </c>
      <c r="B31" s="70">
        <v>45196.579230312498</v>
      </c>
      <c r="C31" s="70">
        <v>45196</v>
      </c>
      <c r="D31">
        <v>4</v>
      </c>
      <c r="E31" t="s">
        <v>81</v>
      </c>
      <c r="F31" t="s">
        <v>138</v>
      </c>
      <c r="G31" t="s">
        <v>139</v>
      </c>
      <c r="H31">
        <v>508</v>
      </c>
      <c r="I31" t="s">
        <v>81</v>
      </c>
      <c r="J31" t="s">
        <v>578</v>
      </c>
      <c r="K31">
        <v>1</v>
      </c>
      <c r="L31">
        <v>0</v>
      </c>
      <c r="M31">
        <v>1</v>
      </c>
      <c r="N31">
        <v>0</v>
      </c>
      <c r="O31">
        <v>1</v>
      </c>
      <c r="P31">
        <v>0</v>
      </c>
      <c r="Q31"/>
      <c r="R31" t="s">
        <v>86</v>
      </c>
      <c r="S31"/>
      <c r="T31" t="s">
        <v>87</v>
      </c>
      <c r="U31"/>
      <c r="V31"/>
      <c r="W31"/>
      <c r="X31"/>
      <c r="Y31"/>
      <c r="Z31"/>
      <c r="AA31"/>
      <c r="AB31"/>
      <c r="AC31"/>
      <c r="AD31" t="s">
        <v>81</v>
      </c>
      <c r="AE31" t="s">
        <v>579</v>
      </c>
      <c r="AF31" t="s">
        <v>101</v>
      </c>
      <c r="AG31">
        <v>0</v>
      </c>
      <c r="AH31">
        <v>0</v>
      </c>
      <c r="AI31">
        <v>1</v>
      </c>
      <c r="AJ31">
        <v>0</v>
      </c>
      <c r="AK31"/>
      <c r="AL31" t="s">
        <v>81</v>
      </c>
      <c r="AM31" t="s">
        <v>88</v>
      </c>
      <c r="AN31"/>
      <c r="AO31"/>
      <c r="AP31"/>
      <c r="AQ31"/>
      <c r="AR31"/>
      <c r="AS31"/>
      <c r="AT31"/>
      <c r="AU31" t="s">
        <v>81</v>
      </c>
      <c r="AV31" t="s">
        <v>89</v>
      </c>
      <c r="AW31">
        <v>0</v>
      </c>
      <c r="AX31">
        <v>1</v>
      </c>
      <c r="AY31">
        <v>0</v>
      </c>
      <c r="AZ31">
        <v>1</v>
      </c>
      <c r="BA31">
        <v>0</v>
      </c>
      <c r="BB31">
        <v>0</v>
      </c>
      <c r="BC31">
        <v>0</v>
      </c>
      <c r="BD31"/>
      <c r="BE31" t="s">
        <v>87</v>
      </c>
      <c r="BF31"/>
      <c r="BG31"/>
      <c r="BH31"/>
      <c r="BI31"/>
      <c r="BJ31"/>
      <c r="BK31"/>
      <c r="BL31"/>
      <c r="BM31"/>
      <c r="BN31" t="s">
        <v>580</v>
      </c>
      <c r="BO31"/>
      <c r="BP31">
        <v>484655727</v>
      </c>
      <c r="BQ31" t="s">
        <v>581</v>
      </c>
      <c r="BR31" s="70">
        <v>45196.609282407408</v>
      </c>
      <c r="BS31"/>
      <c r="BT31"/>
      <c r="BU31" t="s">
        <v>90</v>
      </c>
      <c r="BV31" t="s">
        <v>504</v>
      </c>
      <c r="BW31" t="s">
        <v>92</v>
      </c>
      <c r="BX31"/>
      <c r="BY31" s="4">
        <v>192</v>
      </c>
    </row>
    <row r="32" spans="1:77" ht="14.5" hidden="1" x14ac:dyDescent="0.35">
      <c r="A32" s="70">
        <v>45195.528510104174</v>
      </c>
      <c r="B32" s="70">
        <v>45196.495959907414</v>
      </c>
      <c r="C32" s="70">
        <v>45195</v>
      </c>
      <c r="D32">
        <v>4</v>
      </c>
      <c r="E32" t="s">
        <v>81</v>
      </c>
      <c r="F32" t="s">
        <v>138</v>
      </c>
      <c r="G32" t="s">
        <v>139</v>
      </c>
      <c r="H32">
        <v>509</v>
      </c>
      <c r="I32" t="s">
        <v>87</v>
      </c>
      <c r="J32"/>
      <c r="K32"/>
      <c r="L32"/>
      <c r="M32"/>
      <c r="N32"/>
      <c r="O32"/>
      <c r="P32"/>
      <c r="Q32"/>
      <c r="R32"/>
      <c r="S32"/>
      <c r="T32" t="s">
        <v>87</v>
      </c>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v>484655687</v>
      </c>
      <c r="BQ32" t="s">
        <v>558</v>
      </c>
      <c r="BR32" s="70">
        <v>45196.609224537038</v>
      </c>
      <c r="BS32"/>
      <c r="BT32"/>
      <c r="BU32" t="s">
        <v>90</v>
      </c>
      <c r="BV32" t="s">
        <v>504</v>
      </c>
      <c r="BW32" t="s">
        <v>92</v>
      </c>
      <c r="BX32"/>
      <c r="BY32" s="4">
        <v>183</v>
      </c>
    </row>
    <row r="33" spans="1:77" ht="14.5" hidden="1" x14ac:dyDescent="0.35">
      <c r="A33" s="70">
        <v>45188.639678460648</v>
      </c>
      <c r="B33" s="70">
        <v>45188.642049548609</v>
      </c>
      <c r="C33" s="70">
        <v>45188</v>
      </c>
      <c r="D33">
        <v>4</v>
      </c>
      <c r="E33" t="s">
        <v>81</v>
      </c>
      <c r="F33" t="s">
        <v>112</v>
      </c>
      <c r="G33" t="s">
        <v>113</v>
      </c>
      <c r="H33">
        <v>601</v>
      </c>
      <c r="I33" t="s">
        <v>81</v>
      </c>
      <c r="J33" t="s">
        <v>102</v>
      </c>
      <c r="K33">
        <v>0</v>
      </c>
      <c r="L33">
        <v>0</v>
      </c>
      <c r="M33">
        <v>0</v>
      </c>
      <c r="N33">
        <v>0</v>
      </c>
      <c r="O33">
        <v>0</v>
      </c>
      <c r="P33">
        <v>1</v>
      </c>
      <c r="Q33" t="s">
        <v>453</v>
      </c>
      <c r="R33" t="s">
        <v>86</v>
      </c>
      <c r="S33"/>
      <c r="T33" t="s">
        <v>87</v>
      </c>
      <c r="U33"/>
      <c r="V33"/>
      <c r="W33"/>
      <c r="X33"/>
      <c r="Y33"/>
      <c r="Z33"/>
      <c r="AA33"/>
      <c r="AB33"/>
      <c r="AC33"/>
      <c r="AD33" t="s">
        <v>87</v>
      </c>
      <c r="AE33"/>
      <c r="AF33"/>
      <c r="AG33"/>
      <c r="AH33"/>
      <c r="AI33"/>
      <c r="AJ33"/>
      <c r="AK33"/>
      <c r="AL33" t="s">
        <v>81</v>
      </c>
      <c r="AM33" t="s">
        <v>96</v>
      </c>
      <c r="AN33"/>
      <c r="AO33"/>
      <c r="AP33"/>
      <c r="AQ33"/>
      <c r="AR33"/>
      <c r="AS33"/>
      <c r="AT33"/>
      <c r="AU33" t="s">
        <v>81</v>
      </c>
      <c r="AV33" t="s">
        <v>454</v>
      </c>
      <c r="AW33">
        <v>0</v>
      </c>
      <c r="AX33">
        <v>1</v>
      </c>
      <c r="AY33">
        <v>0</v>
      </c>
      <c r="AZ33">
        <v>1</v>
      </c>
      <c r="BA33">
        <v>0</v>
      </c>
      <c r="BB33">
        <v>0</v>
      </c>
      <c r="BC33">
        <v>0</v>
      </c>
      <c r="BD33"/>
      <c r="BE33" t="s">
        <v>87</v>
      </c>
      <c r="BF33"/>
      <c r="BG33"/>
      <c r="BH33"/>
      <c r="BI33"/>
      <c r="BJ33"/>
      <c r="BK33"/>
      <c r="BL33"/>
      <c r="BM33"/>
      <c r="BN33" t="s">
        <v>455</v>
      </c>
      <c r="BO33"/>
      <c r="BP33">
        <v>481295036</v>
      </c>
      <c r="BQ33" t="s">
        <v>456</v>
      </c>
      <c r="BR33" s="70">
        <v>45188.545497685183</v>
      </c>
      <c r="BS33"/>
      <c r="BT33"/>
      <c r="BU33" t="s">
        <v>90</v>
      </c>
      <c r="BV33" t="s">
        <v>91</v>
      </c>
      <c r="BW33" t="s">
        <v>92</v>
      </c>
      <c r="BX33"/>
      <c r="BY33" s="4">
        <v>139</v>
      </c>
    </row>
    <row r="34" spans="1:77" ht="14.5" hidden="1" x14ac:dyDescent="0.35">
      <c r="A34" s="70">
        <v>45188.622255972223</v>
      </c>
      <c r="B34" s="70">
        <v>45188.628912418979</v>
      </c>
      <c r="C34" s="70">
        <v>45188</v>
      </c>
      <c r="D34">
        <v>4</v>
      </c>
      <c r="E34" t="s">
        <v>81</v>
      </c>
      <c r="F34" t="s">
        <v>112</v>
      </c>
      <c r="G34" t="s">
        <v>113</v>
      </c>
      <c r="H34">
        <v>602</v>
      </c>
      <c r="I34" t="s">
        <v>81</v>
      </c>
      <c r="J34" t="s">
        <v>131</v>
      </c>
      <c r="K34">
        <v>0</v>
      </c>
      <c r="L34">
        <v>0</v>
      </c>
      <c r="M34">
        <v>1</v>
      </c>
      <c r="N34">
        <v>0</v>
      </c>
      <c r="O34">
        <v>1</v>
      </c>
      <c r="P34">
        <v>0</v>
      </c>
      <c r="Q34"/>
      <c r="R34" t="s">
        <v>86</v>
      </c>
      <c r="S34"/>
      <c r="T34" t="s">
        <v>87</v>
      </c>
      <c r="U34"/>
      <c r="V34"/>
      <c r="W34"/>
      <c r="X34"/>
      <c r="Y34"/>
      <c r="Z34"/>
      <c r="AA34"/>
      <c r="AB34"/>
      <c r="AC34"/>
      <c r="AD34" t="s">
        <v>87</v>
      </c>
      <c r="AE34"/>
      <c r="AF34"/>
      <c r="AG34"/>
      <c r="AH34"/>
      <c r="AI34"/>
      <c r="AJ34"/>
      <c r="AK34"/>
      <c r="AL34" t="s">
        <v>81</v>
      </c>
      <c r="AM34" t="s">
        <v>96</v>
      </c>
      <c r="AN34"/>
      <c r="AO34"/>
      <c r="AP34"/>
      <c r="AQ34"/>
      <c r="AR34"/>
      <c r="AS34"/>
      <c r="AT34"/>
      <c r="AU34" t="s">
        <v>81</v>
      </c>
      <c r="AV34" t="s">
        <v>137</v>
      </c>
      <c r="AW34">
        <v>0</v>
      </c>
      <c r="AX34">
        <v>1</v>
      </c>
      <c r="AY34">
        <v>0</v>
      </c>
      <c r="AZ34">
        <v>1</v>
      </c>
      <c r="BA34">
        <v>0</v>
      </c>
      <c r="BB34">
        <v>1</v>
      </c>
      <c r="BC34">
        <v>0</v>
      </c>
      <c r="BD34"/>
      <c r="BE34" t="s">
        <v>81</v>
      </c>
      <c r="BF34" t="s">
        <v>126</v>
      </c>
      <c r="BG34">
        <v>0</v>
      </c>
      <c r="BH34">
        <v>0</v>
      </c>
      <c r="BI34">
        <v>0</v>
      </c>
      <c r="BJ34">
        <v>0</v>
      </c>
      <c r="BK34">
        <v>1</v>
      </c>
      <c r="BL34">
        <v>0</v>
      </c>
      <c r="BM34"/>
      <c r="BN34" t="s">
        <v>446</v>
      </c>
      <c r="BO34"/>
      <c r="BP34">
        <v>481295017</v>
      </c>
      <c r="BQ34" t="s">
        <v>447</v>
      </c>
      <c r="BR34" s="70">
        <v>45188.54546296296</v>
      </c>
      <c r="BS34"/>
      <c r="BT34"/>
      <c r="BU34" t="s">
        <v>90</v>
      </c>
      <c r="BV34" t="s">
        <v>91</v>
      </c>
      <c r="BW34" t="s">
        <v>92</v>
      </c>
      <c r="BX34"/>
      <c r="BY34" s="4">
        <v>137</v>
      </c>
    </row>
    <row r="35" spans="1:77" ht="14.5" hidden="1" x14ac:dyDescent="0.35">
      <c r="A35" s="70">
        <v>45189.730726481481</v>
      </c>
      <c r="B35" s="70">
        <v>45189.736317002324</v>
      </c>
      <c r="C35" s="70">
        <v>45189</v>
      </c>
      <c r="D35">
        <v>4</v>
      </c>
      <c r="E35" t="s">
        <v>81</v>
      </c>
      <c r="F35" t="s">
        <v>112</v>
      </c>
      <c r="G35" t="s">
        <v>113</v>
      </c>
      <c r="H35">
        <v>603</v>
      </c>
      <c r="I35" t="s">
        <v>81</v>
      </c>
      <c r="J35" t="s">
        <v>458</v>
      </c>
      <c r="K35">
        <v>0</v>
      </c>
      <c r="L35">
        <v>1</v>
      </c>
      <c r="M35">
        <v>1</v>
      </c>
      <c r="N35">
        <v>1</v>
      </c>
      <c r="O35">
        <v>1</v>
      </c>
      <c r="P35">
        <v>1</v>
      </c>
      <c r="Q35" t="s">
        <v>459</v>
      </c>
      <c r="R35" t="s">
        <v>86</v>
      </c>
      <c r="S35"/>
      <c r="T35" t="s">
        <v>87</v>
      </c>
      <c r="U35"/>
      <c r="V35"/>
      <c r="W35"/>
      <c r="X35"/>
      <c r="Y35"/>
      <c r="Z35"/>
      <c r="AA35"/>
      <c r="AB35"/>
      <c r="AC35"/>
      <c r="AD35" t="s">
        <v>87</v>
      </c>
      <c r="AE35"/>
      <c r="AF35"/>
      <c r="AG35"/>
      <c r="AH35"/>
      <c r="AI35"/>
      <c r="AJ35"/>
      <c r="AK35"/>
      <c r="AL35" t="s">
        <v>81</v>
      </c>
      <c r="AM35" t="s">
        <v>96</v>
      </c>
      <c r="AN35"/>
      <c r="AO35"/>
      <c r="AP35"/>
      <c r="AQ35"/>
      <c r="AR35"/>
      <c r="AS35"/>
      <c r="AT35"/>
      <c r="AU35" t="s">
        <v>81</v>
      </c>
      <c r="AV35" t="s">
        <v>434</v>
      </c>
      <c r="AW35">
        <v>0</v>
      </c>
      <c r="AX35">
        <v>1</v>
      </c>
      <c r="AY35">
        <v>1</v>
      </c>
      <c r="AZ35">
        <v>0</v>
      </c>
      <c r="BA35">
        <v>0</v>
      </c>
      <c r="BB35">
        <v>0</v>
      </c>
      <c r="BC35">
        <v>0</v>
      </c>
      <c r="BD35"/>
      <c r="BE35" t="s">
        <v>87</v>
      </c>
      <c r="BF35"/>
      <c r="BG35"/>
      <c r="BH35"/>
      <c r="BI35"/>
      <c r="BJ35"/>
      <c r="BK35"/>
      <c r="BL35"/>
      <c r="BM35"/>
      <c r="BN35" t="s">
        <v>460</v>
      </c>
      <c r="BO35"/>
      <c r="BP35">
        <v>481817924</v>
      </c>
      <c r="BQ35" t="s">
        <v>461</v>
      </c>
      <c r="BR35" s="70">
        <v>45189.634247685193</v>
      </c>
      <c r="BS35"/>
      <c r="BT35"/>
      <c r="BU35" t="s">
        <v>90</v>
      </c>
      <c r="BV35" t="s">
        <v>91</v>
      </c>
      <c r="BW35" t="s">
        <v>92</v>
      </c>
      <c r="BX35"/>
      <c r="BY35" s="4">
        <v>141</v>
      </c>
    </row>
    <row r="36" spans="1:77" ht="14.5" hidden="1" x14ac:dyDescent="0.35">
      <c r="A36" s="70">
        <v>45190.417659178238</v>
      </c>
      <c r="B36" s="70">
        <v>45190.41944351852</v>
      </c>
      <c r="C36" s="70">
        <v>45190</v>
      </c>
      <c r="D36">
        <v>4</v>
      </c>
      <c r="E36" t="s">
        <v>81</v>
      </c>
      <c r="F36" t="s">
        <v>112</v>
      </c>
      <c r="G36" t="s">
        <v>113</v>
      </c>
      <c r="H36">
        <v>604</v>
      </c>
      <c r="I36" t="s">
        <v>87</v>
      </c>
      <c r="J36"/>
      <c r="K36"/>
      <c r="L36"/>
      <c r="M36"/>
      <c r="N36"/>
      <c r="O36"/>
      <c r="P36"/>
      <c r="Q36"/>
      <c r="R36"/>
      <c r="S36"/>
      <c r="T36" t="s">
        <v>87</v>
      </c>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v>482208574</v>
      </c>
      <c r="BQ36" t="s">
        <v>465</v>
      </c>
      <c r="BR36" s="70">
        <v>45190.555983796286</v>
      </c>
      <c r="BS36"/>
      <c r="BT36"/>
      <c r="BU36" t="s">
        <v>90</v>
      </c>
      <c r="BV36" t="s">
        <v>91</v>
      </c>
      <c r="BW36" t="s">
        <v>92</v>
      </c>
      <c r="BX36"/>
      <c r="BY36" s="4">
        <v>144</v>
      </c>
    </row>
    <row r="37" spans="1:77" ht="14.5" hidden="1" x14ac:dyDescent="0.35">
      <c r="A37" s="70">
        <v>45188.616850520833</v>
      </c>
      <c r="B37" s="70">
        <v>45188.617723599527</v>
      </c>
      <c r="C37" s="70">
        <v>45188</v>
      </c>
      <c r="D37">
        <v>4</v>
      </c>
      <c r="E37" t="s">
        <v>81</v>
      </c>
      <c r="F37" t="s">
        <v>112</v>
      </c>
      <c r="G37" t="s">
        <v>113</v>
      </c>
      <c r="H37">
        <v>605</v>
      </c>
      <c r="I37" t="s">
        <v>87</v>
      </c>
      <c r="J37"/>
      <c r="K37"/>
      <c r="L37"/>
      <c r="M37"/>
      <c r="N37"/>
      <c r="O37"/>
      <c r="P37"/>
      <c r="Q37"/>
      <c r="R37"/>
      <c r="S37"/>
      <c r="T37" t="s">
        <v>87</v>
      </c>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v>481295005</v>
      </c>
      <c r="BQ37" t="s">
        <v>445</v>
      </c>
      <c r="BR37" s="70">
        <v>45188.545439814807</v>
      </c>
      <c r="BS37"/>
      <c r="BT37"/>
      <c r="BU37" t="s">
        <v>90</v>
      </c>
      <c r="BV37" t="s">
        <v>91</v>
      </c>
      <c r="BW37" t="s">
        <v>92</v>
      </c>
      <c r="BX37"/>
      <c r="BY37" s="4">
        <v>136</v>
      </c>
    </row>
    <row r="38" spans="1:77" ht="14.5" hidden="1" x14ac:dyDescent="0.35">
      <c r="A38" s="70">
        <v>45196.509135428241</v>
      </c>
      <c r="B38" s="70">
        <v>45196.561414583331</v>
      </c>
      <c r="C38" s="70">
        <v>45196</v>
      </c>
      <c r="D38">
        <v>4</v>
      </c>
      <c r="E38" t="s">
        <v>81</v>
      </c>
      <c r="F38" t="s">
        <v>119</v>
      </c>
      <c r="G38" t="s">
        <v>120</v>
      </c>
      <c r="H38">
        <v>701</v>
      </c>
      <c r="I38" t="s">
        <v>81</v>
      </c>
      <c r="J38" t="s">
        <v>435</v>
      </c>
      <c r="K38">
        <v>0</v>
      </c>
      <c r="L38">
        <v>0</v>
      </c>
      <c r="M38">
        <v>0</v>
      </c>
      <c r="N38">
        <v>0</v>
      </c>
      <c r="O38">
        <v>1</v>
      </c>
      <c r="P38">
        <v>1</v>
      </c>
      <c r="Q38" t="s">
        <v>573</v>
      </c>
      <c r="R38" t="s">
        <v>86</v>
      </c>
      <c r="S38"/>
      <c r="T38" t="s">
        <v>87</v>
      </c>
      <c r="U38"/>
      <c r="V38"/>
      <c r="W38"/>
      <c r="X38"/>
      <c r="Y38"/>
      <c r="Z38"/>
      <c r="AA38"/>
      <c r="AB38"/>
      <c r="AC38"/>
      <c r="AD38" t="s">
        <v>87</v>
      </c>
      <c r="AE38"/>
      <c r="AF38"/>
      <c r="AG38"/>
      <c r="AH38"/>
      <c r="AI38"/>
      <c r="AJ38"/>
      <c r="AK38"/>
      <c r="AL38" t="s">
        <v>81</v>
      </c>
      <c r="AM38" t="s">
        <v>88</v>
      </c>
      <c r="AN38"/>
      <c r="AO38"/>
      <c r="AP38"/>
      <c r="AQ38"/>
      <c r="AR38"/>
      <c r="AS38"/>
      <c r="AT38"/>
      <c r="AU38" t="s">
        <v>87</v>
      </c>
      <c r="AV38"/>
      <c r="AW38"/>
      <c r="AX38"/>
      <c r="AY38"/>
      <c r="AZ38"/>
      <c r="BA38"/>
      <c r="BB38"/>
      <c r="BC38"/>
      <c r="BD38"/>
      <c r="BE38" t="s">
        <v>87</v>
      </c>
      <c r="BF38"/>
      <c r="BG38"/>
      <c r="BH38"/>
      <c r="BI38"/>
      <c r="BJ38"/>
      <c r="BK38"/>
      <c r="BL38"/>
      <c r="BM38"/>
      <c r="BN38" t="s">
        <v>574</v>
      </c>
      <c r="BO38"/>
      <c r="BP38">
        <v>484655718</v>
      </c>
      <c r="BQ38" t="s">
        <v>575</v>
      </c>
      <c r="BR38" s="70">
        <v>45196.609270833331</v>
      </c>
      <c r="BS38"/>
      <c r="BT38"/>
      <c r="BU38" t="s">
        <v>90</v>
      </c>
      <c r="BV38" t="s">
        <v>504</v>
      </c>
      <c r="BW38" t="s">
        <v>92</v>
      </c>
      <c r="BX38"/>
      <c r="BY38" s="4">
        <v>189</v>
      </c>
    </row>
    <row r="39" spans="1:77" ht="14.5" hidden="1" x14ac:dyDescent="0.35">
      <c r="A39" s="70">
        <v>45196.496576851852</v>
      </c>
      <c r="B39" s="70">
        <v>45196.501601041673</v>
      </c>
      <c r="C39" s="70">
        <v>45196</v>
      </c>
      <c r="D39">
        <v>4</v>
      </c>
      <c r="E39" t="s">
        <v>81</v>
      </c>
      <c r="F39" t="s">
        <v>119</v>
      </c>
      <c r="G39" t="s">
        <v>120</v>
      </c>
      <c r="H39">
        <v>702</v>
      </c>
      <c r="I39" t="s">
        <v>87</v>
      </c>
      <c r="J39"/>
      <c r="K39"/>
      <c r="L39"/>
      <c r="M39"/>
      <c r="N39"/>
      <c r="O39"/>
      <c r="P39"/>
      <c r="Q39"/>
      <c r="R39"/>
      <c r="S39"/>
      <c r="T39" t="s">
        <v>87</v>
      </c>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v>484655707</v>
      </c>
      <c r="BQ39" t="s">
        <v>567</v>
      </c>
      <c r="BR39" s="70">
        <v>45196.609247685177</v>
      </c>
      <c r="BS39"/>
      <c r="BT39"/>
      <c r="BU39" t="s">
        <v>90</v>
      </c>
      <c r="BV39" t="s">
        <v>504</v>
      </c>
      <c r="BW39" t="s">
        <v>92</v>
      </c>
      <c r="BX39"/>
      <c r="BY39" s="4">
        <v>187</v>
      </c>
    </row>
    <row r="40" spans="1:77" ht="14.5" hidden="1" x14ac:dyDescent="0.35">
      <c r="A40" s="70">
        <v>45196.563065335649</v>
      </c>
      <c r="B40" s="70">
        <v>45196.566631666668</v>
      </c>
      <c r="C40" s="70">
        <v>45196</v>
      </c>
      <c r="D40">
        <v>4</v>
      </c>
      <c r="E40" t="s">
        <v>81</v>
      </c>
      <c r="F40" t="s">
        <v>119</v>
      </c>
      <c r="G40" t="s">
        <v>120</v>
      </c>
      <c r="H40">
        <v>703</v>
      </c>
      <c r="I40" t="s">
        <v>87</v>
      </c>
      <c r="J40"/>
      <c r="K40"/>
      <c r="L40"/>
      <c r="M40"/>
      <c r="N40"/>
      <c r="O40"/>
      <c r="P40"/>
      <c r="Q40"/>
      <c r="R40"/>
      <c r="S40"/>
      <c r="T40" t="s">
        <v>87</v>
      </c>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v>484655721</v>
      </c>
      <c r="BQ40" t="s">
        <v>576</v>
      </c>
      <c r="BR40" s="70">
        <v>45196.609270833331</v>
      </c>
      <c r="BS40"/>
      <c r="BT40"/>
      <c r="BU40" t="s">
        <v>90</v>
      </c>
      <c r="BV40" t="s">
        <v>504</v>
      </c>
      <c r="BW40" t="s">
        <v>92</v>
      </c>
      <c r="BX40"/>
      <c r="BY40" s="4">
        <v>190</v>
      </c>
    </row>
    <row r="41" spans="1:77" ht="14.5" hidden="1" x14ac:dyDescent="0.35">
      <c r="A41" s="70">
        <v>45194.43216103009</v>
      </c>
      <c r="B41" s="70">
        <v>45194.436207951388</v>
      </c>
      <c r="C41" s="70">
        <v>45194</v>
      </c>
      <c r="D41">
        <v>4</v>
      </c>
      <c r="E41" t="s">
        <v>81</v>
      </c>
      <c r="F41" t="s">
        <v>119</v>
      </c>
      <c r="G41" t="s">
        <v>120</v>
      </c>
      <c r="H41">
        <v>704</v>
      </c>
      <c r="I41" t="s">
        <v>81</v>
      </c>
      <c r="J41" t="s">
        <v>131</v>
      </c>
      <c r="K41">
        <v>0</v>
      </c>
      <c r="L41">
        <v>0</v>
      </c>
      <c r="M41">
        <v>1</v>
      </c>
      <c r="N41">
        <v>0</v>
      </c>
      <c r="O41">
        <v>1</v>
      </c>
      <c r="P41">
        <v>0</v>
      </c>
      <c r="Q41"/>
      <c r="R41" t="s">
        <v>108</v>
      </c>
      <c r="S41"/>
      <c r="T41" t="s">
        <v>87</v>
      </c>
      <c r="U41"/>
      <c r="V41"/>
      <c r="W41"/>
      <c r="X41"/>
      <c r="Y41"/>
      <c r="Z41"/>
      <c r="AA41"/>
      <c r="AB41"/>
      <c r="AC41"/>
      <c r="AD41" t="s">
        <v>81</v>
      </c>
      <c r="AE41" t="s">
        <v>491</v>
      </c>
      <c r="AF41" t="s">
        <v>492</v>
      </c>
      <c r="AG41">
        <v>1</v>
      </c>
      <c r="AH41">
        <v>0</v>
      </c>
      <c r="AI41">
        <v>1</v>
      </c>
      <c r="AJ41">
        <v>0</v>
      </c>
      <c r="AK41"/>
      <c r="AL41" t="s">
        <v>87</v>
      </c>
      <c r="AM41"/>
      <c r="AN41"/>
      <c r="AO41" t="s">
        <v>114</v>
      </c>
      <c r="AP41">
        <v>1</v>
      </c>
      <c r="AQ41">
        <v>1</v>
      </c>
      <c r="AR41">
        <v>0</v>
      </c>
      <c r="AS41">
        <v>0</v>
      </c>
      <c r="AT41"/>
      <c r="AU41" t="s">
        <v>81</v>
      </c>
      <c r="AV41" t="s">
        <v>143</v>
      </c>
      <c r="AW41">
        <v>0</v>
      </c>
      <c r="AX41">
        <v>1</v>
      </c>
      <c r="AY41">
        <v>0</v>
      </c>
      <c r="AZ41">
        <v>1</v>
      </c>
      <c r="BA41">
        <v>0</v>
      </c>
      <c r="BB41">
        <v>1</v>
      </c>
      <c r="BC41">
        <v>0</v>
      </c>
      <c r="BD41"/>
      <c r="BE41" t="s">
        <v>87</v>
      </c>
      <c r="BF41"/>
      <c r="BG41"/>
      <c r="BH41"/>
      <c r="BI41"/>
      <c r="BJ41"/>
      <c r="BK41"/>
      <c r="BL41"/>
      <c r="BM41"/>
      <c r="BN41" t="s">
        <v>493</v>
      </c>
      <c r="BO41"/>
      <c r="BP41">
        <v>483543081</v>
      </c>
      <c r="BQ41" t="s">
        <v>494</v>
      </c>
      <c r="BR41" s="70">
        <v>45194.382615740738</v>
      </c>
      <c r="BS41"/>
      <c r="BT41"/>
      <c r="BU41" t="s">
        <v>90</v>
      </c>
      <c r="BV41" t="s">
        <v>91</v>
      </c>
      <c r="BW41" t="s">
        <v>92</v>
      </c>
      <c r="BX41"/>
      <c r="BY41" s="4">
        <v>157</v>
      </c>
    </row>
    <row r="42" spans="1:77" ht="14.5" hidden="1" x14ac:dyDescent="0.35">
      <c r="A42" s="70">
        <v>45196.583688252307</v>
      </c>
      <c r="B42" s="70">
        <v>45196.592996273153</v>
      </c>
      <c r="C42" s="70">
        <v>45196</v>
      </c>
      <c r="D42">
        <v>4</v>
      </c>
      <c r="E42" t="s">
        <v>81</v>
      </c>
      <c r="F42" t="s">
        <v>119</v>
      </c>
      <c r="G42" t="s">
        <v>120</v>
      </c>
      <c r="H42">
        <v>705</v>
      </c>
      <c r="I42" t="s">
        <v>81</v>
      </c>
      <c r="J42" t="s">
        <v>103</v>
      </c>
      <c r="K42">
        <v>0</v>
      </c>
      <c r="L42">
        <v>0</v>
      </c>
      <c r="M42">
        <v>1</v>
      </c>
      <c r="N42">
        <v>0</v>
      </c>
      <c r="O42">
        <v>1</v>
      </c>
      <c r="P42">
        <v>0</v>
      </c>
      <c r="Q42"/>
      <c r="R42" t="s">
        <v>86</v>
      </c>
      <c r="S42"/>
      <c r="T42" t="s">
        <v>81</v>
      </c>
      <c r="U42" t="s">
        <v>583</v>
      </c>
      <c r="V42">
        <v>1</v>
      </c>
      <c r="W42">
        <v>0</v>
      </c>
      <c r="X42">
        <v>1</v>
      </c>
      <c r="Y42">
        <v>0</v>
      </c>
      <c r="Z42">
        <v>0</v>
      </c>
      <c r="AA42"/>
      <c r="AB42" t="s">
        <v>86</v>
      </c>
      <c r="AC42"/>
      <c r="AD42" t="s">
        <v>87</v>
      </c>
      <c r="AE42"/>
      <c r="AF42"/>
      <c r="AG42"/>
      <c r="AH42"/>
      <c r="AI42"/>
      <c r="AJ42"/>
      <c r="AK42"/>
      <c r="AL42" t="s">
        <v>81</v>
      </c>
      <c r="AM42" t="s">
        <v>96</v>
      </c>
      <c r="AN42"/>
      <c r="AO42"/>
      <c r="AP42"/>
      <c r="AQ42"/>
      <c r="AR42"/>
      <c r="AS42"/>
      <c r="AT42"/>
      <c r="AU42" t="s">
        <v>81</v>
      </c>
      <c r="AV42" t="s">
        <v>137</v>
      </c>
      <c r="AW42">
        <v>0</v>
      </c>
      <c r="AX42">
        <v>1</v>
      </c>
      <c r="AY42">
        <v>0</v>
      </c>
      <c r="AZ42">
        <v>1</v>
      </c>
      <c r="BA42">
        <v>0</v>
      </c>
      <c r="BB42">
        <v>1</v>
      </c>
      <c r="BC42">
        <v>0</v>
      </c>
      <c r="BD42"/>
      <c r="BE42" t="s">
        <v>87</v>
      </c>
      <c r="BF42"/>
      <c r="BG42"/>
      <c r="BH42"/>
      <c r="BI42"/>
      <c r="BJ42"/>
      <c r="BK42"/>
      <c r="BL42"/>
      <c r="BM42"/>
      <c r="BN42" t="s">
        <v>584</v>
      </c>
      <c r="BO42"/>
      <c r="BP42">
        <v>484655739</v>
      </c>
      <c r="BQ42" t="s">
        <v>585</v>
      </c>
      <c r="BR42" s="70">
        <v>45196.609305555547</v>
      </c>
      <c r="BS42"/>
      <c r="BT42"/>
      <c r="BU42" t="s">
        <v>90</v>
      </c>
      <c r="BV42" t="s">
        <v>504</v>
      </c>
      <c r="BW42" t="s">
        <v>92</v>
      </c>
      <c r="BX42"/>
      <c r="BY42" s="4">
        <v>194</v>
      </c>
    </row>
    <row r="43" spans="1:77" ht="14.5" x14ac:dyDescent="0.35">
      <c r="A43" s="70">
        <v>45188.63421290509</v>
      </c>
      <c r="B43" s="70">
        <v>45188.63904159722</v>
      </c>
      <c r="C43" s="70">
        <v>45188</v>
      </c>
      <c r="D43">
        <v>4</v>
      </c>
      <c r="E43" t="s">
        <v>81</v>
      </c>
      <c r="F43" t="s">
        <v>97</v>
      </c>
      <c r="G43" t="s">
        <v>98</v>
      </c>
      <c r="H43">
        <v>801</v>
      </c>
      <c r="I43" t="s">
        <v>81</v>
      </c>
      <c r="J43" t="s">
        <v>448</v>
      </c>
      <c r="K43">
        <v>0</v>
      </c>
      <c r="L43">
        <v>1</v>
      </c>
      <c r="M43">
        <v>0</v>
      </c>
      <c r="N43">
        <v>0</v>
      </c>
      <c r="O43">
        <v>0</v>
      </c>
      <c r="P43">
        <v>1</v>
      </c>
      <c r="Q43" t="s">
        <v>449</v>
      </c>
      <c r="R43" t="s">
        <v>86</v>
      </c>
      <c r="S43"/>
      <c r="T43" t="s">
        <v>87</v>
      </c>
      <c r="U43"/>
      <c r="V43"/>
      <c r="W43"/>
      <c r="X43"/>
      <c r="Y43"/>
      <c r="Z43"/>
      <c r="AA43"/>
      <c r="AB43"/>
      <c r="AC43"/>
      <c r="AD43" t="s">
        <v>87</v>
      </c>
      <c r="AE43"/>
      <c r="AF43"/>
      <c r="AG43"/>
      <c r="AH43"/>
      <c r="AI43"/>
      <c r="AJ43"/>
      <c r="AK43"/>
      <c r="AL43" t="s">
        <v>81</v>
      </c>
      <c r="AM43" t="s">
        <v>88</v>
      </c>
      <c r="AN43"/>
      <c r="AO43"/>
      <c r="AP43"/>
      <c r="AQ43"/>
      <c r="AR43"/>
      <c r="AS43"/>
      <c r="AT43"/>
      <c r="AU43" t="s">
        <v>81</v>
      </c>
      <c r="AV43" t="s">
        <v>125</v>
      </c>
      <c r="AW43">
        <v>0</v>
      </c>
      <c r="AX43">
        <v>0</v>
      </c>
      <c r="AY43">
        <v>0</v>
      </c>
      <c r="AZ43">
        <v>0</v>
      </c>
      <c r="BA43">
        <v>0</v>
      </c>
      <c r="BB43">
        <v>1</v>
      </c>
      <c r="BC43">
        <v>1</v>
      </c>
      <c r="BD43" t="s">
        <v>450</v>
      </c>
      <c r="BE43" t="s">
        <v>87</v>
      </c>
      <c r="BF43"/>
      <c r="BG43"/>
      <c r="BH43"/>
      <c r="BI43"/>
      <c r="BJ43"/>
      <c r="BK43"/>
      <c r="BL43"/>
      <c r="BM43"/>
      <c r="BN43" t="s">
        <v>451</v>
      </c>
      <c r="BO43"/>
      <c r="BP43">
        <v>481295030</v>
      </c>
      <c r="BQ43" t="s">
        <v>452</v>
      </c>
      <c r="BR43" s="70">
        <v>45188.545486111107</v>
      </c>
      <c r="BS43"/>
      <c r="BT43"/>
      <c r="BU43" t="s">
        <v>90</v>
      </c>
      <c r="BV43" t="s">
        <v>91</v>
      </c>
      <c r="BW43" t="s">
        <v>92</v>
      </c>
      <c r="BX43"/>
      <c r="BY43" s="4">
        <v>138</v>
      </c>
    </row>
    <row r="44" spans="1:77" ht="14.5" hidden="1" x14ac:dyDescent="0.35">
      <c r="A44" s="70">
        <v>45188.651610949077</v>
      </c>
      <c r="B44" s="70">
        <v>45188.652122916668</v>
      </c>
      <c r="C44" s="70">
        <v>45188</v>
      </c>
      <c r="D44">
        <v>4</v>
      </c>
      <c r="E44" t="s">
        <v>81</v>
      </c>
      <c r="F44" t="s">
        <v>97</v>
      </c>
      <c r="G44" t="s">
        <v>98</v>
      </c>
      <c r="H44">
        <v>802</v>
      </c>
      <c r="I44" t="s">
        <v>87</v>
      </c>
      <c r="J44"/>
      <c r="K44"/>
      <c r="L44"/>
      <c r="M44"/>
      <c r="N44"/>
      <c r="O44"/>
      <c r="P44"/>
      <c r="Q44"/>
      <c r="R44"/>
      <c r="S44"/>
      <c r="T44" t="s">
        <v>87</v>
      </c>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v>481295047</v>
      </c>
      <c r="BQ44" t="s">
        <v>457</v>
      </c>
      <c r="BR44" s="70">
        <v>45188.54550925926</v>
      </c>
      <c r="BS44"/>
      <c r="BT44"/>
      <c r="BU44" t="s">
        <v>90</v>
      </c>
      <c r="BV44" t="s">
        <v>91</v>
      </c>
      <c r="BW44" t="s">
        <v>92</v>
      </c>
      <c r="BX44"/>
      <c r="BY44" s="4">
        <v>140</v>
      </c>
    </row>
    <row r="45" spans="1:77" ht="14.5" hidden="1" x14ac:dyDescent="0.35">
      <c r="A45" s="70">
        <v>45190.454970046303</v>
      </c>
      <c r="B45" s="70">
        <v>45190.455847523153</v>
      </c>
      <c r="C45" s="70">
        <v>45190</v>
      </c>
      <c r="D45">
        <v>4</v>
      </c>
      <c r="E45" t="s">
        <v>81</v>
      </c>
      <c r="F45" t="s">
        <v>97</v>
      </c>
      <c r="G45" t="s">
        <v>98</v>
      </c>
      <c r="H45">
        <v>803</v>
      </c>
      <c r="I45" t="s">
        <v>87</v>
      </c>
      <c r="J45"/>
      <c r="K45"/>
      <c r="L45"/>
      <c r="M45"/>
      <c r="N45"/>
      <c r="O45"/>
      <c r="P45"/>
      <c r="Q45"/>
      <c r="R45"/>
      <c r="S45"/>
      <c r="T45" t="s">
        <v>87</v>
      </c>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v>482208579</v>
      </c>
      <c r="BQ45" t="s">
        <v>466</v>
      </c>
      <c r="BR45" s="70">
        <v>45190.555995370371</v>
      </c>
      <c r="BS45"/>
      <c r="BT45"/>
      <c r="BU45" t="s">
        <v>90</v>
      </c>
      <c r="BV45" t="s">
        <v>91</v>
      </c>
      <c r="BW45" t="s">
        <v>92</v>
      </c>
      <c r="BX45"/>
      <c r="BY45" s="4">
        <v>145</v>
      </c>
    </row>
    <row r="46" spans="1:77" ht="14.5" hidden="1" x14ac:dyDescent="0.35">
      <c r="A46" s="70">
        <v>45194.44303775463</v>
      </c>
      <c r="B46" s="70">
        <v>45194.443421875003</v>
      </c>
      <c r="C46" s="70">
        <v>45194</v>
      </c>
      <c r="D46">
        <v>4</v>
      </c>
      <c r="E46" t="s">
        <v>81</v>
      </c>
      <c r="F46" t="s">
        <v>97</v>
      </c>
      <c r="G46" t="s">
        <v>98</v>
      </c>
      <c r="H46">
        <v>804</v>
      </c>
      <c r="I46" t="s">
        <v>87</v>
      </c>
      <c r="J46"/>
      <c r="K46"/>
      <c r="L46"/>
      <c r="M46"/>
      <c r="N46"/>
      <c r="O46"/>
      <c r="P46"/>
      <c r="Q46"/>
      <c r="R46"/>
      <c r="S46"/>
      <c r="T46" t="s">
        <v>87</v>
      </c>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v>483543086</v>
      </c>
      <c r="BQ46" t="s">
        <v>495</v>
      </c>
      <c r="BR46" s="70">
        <v>45194.382627314822</v>
      </c>
      <c r="BS46"/>
      <c r="BT46"/>
      <c r="BU46" t="s">
        <v>90</v>
      </c>
      <c r="BV46" t="s">
        <v>91</v>
      </c>
      <c r="BW46" t="s">
        <v>92</v>
      </c>
      <c r="BX46"/>
      <c r="BY46" s="4">
        <v>158</v>
      </c>
    </row>
    <row r="47" spans="1:77" ht="14.5" hidden="1" x14ac:dyDescent="0.35">
      <c r="A47" s="70">
        <v>45190.489673414348</v>
      </c>
      <c r="B47" s="70">
        <v>45190.493112291668</v>
      </c>
      <c r="C47" s="70">
        <v>45190</v>
      </c>
      <c r="D47">
        <v>4</v>
      </c>
      <c r="E47" t="s">
        <v>81</v>
      </c>
      <c r="F47" t="s">
        <v>97</v>
      </c>
      <c r="G47" t="s">
        <v>98</v>
      </c>
      <c r="H47">
        <v>805</v>
      </c>
      <c r="I47" t="s">
        <v>81</v>
      </c>
      <c r="J47" t="s">
        <v>85</v>
      </c>
      <c r="K47">
        <v>0</v>
      </c>
      <c r="L47">
        <v>0</v>
      </c>
      <c r="M47">
        <v>0</v>
      </c>
      <c r="N47">
        <v>0</v>
      </c>
      <c r="O47">
        <v>1</v>
      </c>
      <c r="P47">
        <v>0</v>
      </c>
      <c r="Q47"/>
      <c r="R47" t="s">
        <v>86</v>
      </c>
      <c r="S47"/>
      <c r="T47" t="s">
        <v>87</v>
      </c>
      <c r="U47"/>
      <c r="V47"/>
      <c r="W47"/>
      <c r="X47"/>
      <c r="Y47"/>
      <c r="Z47"/>
      <c r="AA47"/>
      <c r="AB47"/>
      <c r="AC47"/>
      <c r="AD47" t="s">
        <v>87</v>
      </c>
      <c r="AE47"/>
      <c r="AF47"/>
      <c r="AG47"/>
      <c r="AH47"/>
      <c r="AI47"/>
      <c r="AJ47"/>
      <c r="AK47"/>
      <c r="AL47" t="s">
        <v>81</v>
      </c>
      <c r="AM47" t="s">
        <v>96</v>
      </c>
      <c r="AN47"/>
      <c r="AO47"/>
      <c r="AP47"/>
      <c r="AQ47"/>
      <c r="AR47"/>
      <c r="AS47"/>
      <c r="AT47"/>
      <c r="AU47" t="s">
        <v>81</v>
      </c>
      <c r="AV47" t="s">
        <v>290</v>
      </c>
      <c r="AW47">
        <v>0</v>
      </c>
      <c r="AX47">
        <v>1</v>
      </c>
      <c r="AY47">
        <v>0</v>
      </c>
      <c r="AZ47">
        <v>0</v>
      </c>
      <c r="BA47">
        <v>0</v>
      </c>
      <c r="BB47">
        <v>0</v>
      </c>
      <c r="BC47">
        <v>0</v>
      </c>
      <c r="BD47"/>
      <c r="BE47" t="s">
        <v>87</v>
      </c>
      <c r="BF47"/>
      <c r="BG47"/>
      <c r="BH47"/>
      <c r="BI47"/>
      <c r="BJ47"/>
      <c r="BK47"/>
      <c r="BL47"/>
      <c r="BM47"/>
      <c r="BN47" t="s">
        <v>467</v>
      </c>
      <c r="BO47"/>
      <c r="BP47">
        <v>482208586</v>
      </c>
      <c r="BQ47" t="s">
        <v>468</v>
      </c>
      <c r="BR47" s="70">
        <v>45190.556006944447</v>
      </c>
      <c r="BS47"/>
      <c r="BT47"/>
      <c r="BU47" t="s">
        <v>90</v>
      </c>
      <c r="BV47" t="s">
        <v>91</v>
      </c>
      <c r="BW47" t="s">
        <v>92</v>
      </c>
      <c r="BX47"/>
      <c r="BY47" s="4">
        <v>146</v>
      </c>
    </row>
    <row r="48" spans="1:77" ht="14.5" x14ac:dyDescent="0.35">
      <c r="A48" s="70">
        <v>45195.62072053241</v>
      </c>
      <c r="B48" s="70">
        <v>45195.665859641202</v>
      </c>
      <c r="C48" s="70">
        <v>45195</v>
      </c>
      <c r="D48">
        <v>4</v>
      </c>
      <c r="E48" t="s">
        <v>81</v>
      </c>
      <c r="F48" t="s">
        <v>123</v>
      </c>
      <c r="G48" t="s">
        <v>124</v>
      </c>
      <c r="H48">
        <v>901</v>
      </c>
      <c r="I48" t="s">
        <v>81</v>
      </c>
      <c r="J48" t="s">
        <v>102</v>
      </c>
      <c r="K48">
        <v>0</v>
      </c>
      <c r="L48">
        <v>0</v>
      </c>
      <c r="M48">
        <v>0</v>
      </c>
      <c r="N48">
        <v>0</v>
      </c>
      <c r="O48">
        <v>0</v>
      </c>
      <c r="P48">
        <v>1</v>
      </c>
      <c r="Q48" t="s">
        <v>542</v>
      </c>
      <c r="R48" t="s">
        <v>86</v>
      </c>
      <c r="S48"/>
      <c r="T48" t="s">
        <v>87</v>
      </c>
      <c r="U48"/>
      <c r="V48"/>
      <c r="W48"/>
      <c r="X48"/>
      <c r="Y48"/>
      <c r="Z48"/>
      <c r="AA48"/>
      <c r="AB48"/>
      <c r="AC48"/>
      <c r="AD48" t="s">
        <v>81</v>
      </c>
      <c r="AE48" t="s">
        <v>543</v>
      </c>
      <c r="AF48" t="s">
        <v>100</v>
      </c>
      <c r="AG48">
        <v>0</v>
      </c>
      <c r="AH48">
        <v>1</v>
      </c>
      <c r="AI48">
        <v>1</v>
      </c>
      <c r="AJ48">
        <v>0</v>
      </c>
      <c r="AK48"/>
      <c r="AL48" t="s">
        <v>81</v>
      </c>
      <c r="AM48" t="s">
        <v>88</v>
      </c>
      <c r="AN48"/>
      <c r="AO48"/>
      <c r="AP48"/>
      <c r="AQ48"/>
      <c r="AR48"/>
      <c r="AS48"/>
      <c r="AT48"/>
      <c r="AU48" t="s">
        <v>81</v>
      </c>
      <c r="AV48" t="s">
        <v>544</v>
      </c>
      <c r="AW48">
        <v>0</v>
      </c>
      <c r="AX48">
        <v>1</v>
      </c>
      <c r="AY48">
        <v>0</v>
      </c>
      <c r="AZ48">
        <v>1</v>
      </c>
      <c r="BA48">
        <v>0</v>
      </c>
      <c r="BB48">
        <v>0</v>
      </c>
      <c r="BC48">
        <v>1</v>
      </c>
      <c r="BD48" t="s">
        <v>545</v>
      </c>
      <c r="BE48" t="s">
        <v>87</v>
      </c>
      <c r="BF48"/>
      <c r="BG48"/>
      <c r="BH48"/>
      <c r="BI48"/>
      <c r="BJ48"/>
      <c r="BK48"/>
      <c r="BL48"/>
      <c r="BM48"/>
      <c r="BN48" t="s">
        <v>546</v>
      </c>
      <c r="BO48"/>
      <c r="BP48">
        <v>484148454</v>
      </c>
      <c r="BQ48" t="s">
        <v>547</v>
      </c>
      <c r="BR48" s="70">
        <v>45195.540902777779</v>
      </c>
      <c r="BS48"/>
      <c r="BT48"/>
      <c r="BU48" t="s">
        <v>90</v>
      </c>
      <c r="BV48" t="s">
        <v>504</v>
      </c>
      <c r="BW48" t="s">
        <v>92</v>
      </c>
      <c r="BX48"/>
      <c r="BY48" s="4">
        <v>179</v>
      </c>
    </row>
    <row r="49" spans="1:77" ht="14.5" x14ac:dyDescent="0.35">
      <c r="A49" s="70">
        <v>45195.599639305547</v>
      </c>
      <c r="B49" s="70">
        <v>45195.66485494213</v>
      </c>
      <c r="C49" s="70">
        <v>45195</v>
      </c>
      <c r="D49">
        <v>4</v>
      </c>
      <c r="E49" t="s">
        <v>81</v>
      </c>
      <c r="F49" t="s">
        <v>123</v>
      </c>
      <c r="G49" t="s">
        <v>124</v>
      </c>
      <c r="H49">
        <v>902</v>
      </c>
      <c r="I49" t="s">
        <v>81</v>
      </c>
      <c r="J49" t="s">
        <v>532</v>
      </c>
      <c r="K49">
        <v>0</v>
      </c>
      <c r="L49">
        <v>0</v>
      </c>
      <c r="M49">
        <v>1</v>
      </c>
      <c r="N49">
        <v>1</v>
      </c>
      <c r="O49">
        <v>1</v>
      </c>
      <c r="P49">
        <v>1</v>
      </c>
      <c r="Q49" t="s">
        <v>523</v>
      </c>
      <c r="R49" t="s">
        <v>86</v>
      </c>
      <c r="S49"/>
      <c r="T49" t="s">
        <v>87</v>
      </c>
      <c r="U49"/>
      <c r="V49"/>
      <c r="W49"/>
      <c r="X49"/>
      <c r="Y49"/>
      <c r="Z49"/>
      <c r="AA49"/>
      <c r="AB49"/>
      <c r="AC49"/>
      <c r="AD49" t="s">
        <v>81</v>
      </c>
      <c r="AE49" t="s">
        <v>533</v>
      </c>
      <c r="AF49" t="s">
        <v>534</v>
      </c>
      <c r="AG49">
        <v>0</v>
      </c>
      <c r="AH49">
        <v>1</v>
      </c>
      <c r="AI49">
        <v>1</v>
      </c>
      <c r="AJ49">
        <v>1</v>
      </c>
      <c r="AK49" t="s">
        <v>535</v>
      </c>
      <c r="AL49" t="s">
        <v>87</v>
      </c>
      <c r="AM49"/>
      <c r="AN49"/>
      <c r="AO49" t="s">
        <v>118</v>
      </c>
      <c r="AP49">
        <v>0</v>
      </c>
      <c r="AQ49">
        <v>1</v>
      </c>
      <c r="AR49">
        <v>0</v>
      </c>
      <c r="AS49">
        <v>0</v>
      </c>
      <c r="AT49"/>
      <c r="AU49" t="s">
        <v>81</v>
      </c>
      <c r="AV49" t="s">
        <v>536</v>
      </c>
      <c r="AW49">
        <v>0</v>
      </c>
      <c r="AX49">
        <v>1</v>
      </c>
      <c r="AY49">
        <v>0</v>
      </c>
      <c r="AZ49">
        <v>0</v>
      </c>
      <c r="BA49">
        <v>1</v>
      </c>
      <c r="BB49">
        <v>1</v>
      </c>
      <c r="BC49">
        <v>1</v>
      </c>
      <c r="BD49" t="s">
        <v>537</v>
      </c>
      <c r="BE49" t="s">
        <v>81</v>
      </c>
      <c r="BF49" t="s">
        <v>102</v>
      </c>
      <c r="BG49">
        <v>0</v>
      </c>
      <c r="BH49">
        <v>0</v>
      </c>
      <c r="BI49">
        <v>0</v>
      </c>
      <c r="BJ49">
        <v>0</v>
      </c>
      <c r="BK49">
        <v>0</v>
      </c>
      <c r="BL49">
        <v>1</v>
      </c>
      <c r="BM49" t="s">
        <v>538</v>
      </c>
      <c r="BN49" t="s">
        <v>539</v>
      </c>
      <c r="BO49"/>
      <c r="BP49">
        <v>484147527</v>
      </c>
      <c r="BQ49" t="s">
        <v>540</v>
      </c>
      <c r="BR49" s="70">
        <v>45195.539930555547</v>
      </c>
      <c r="BS49"/>
      <c r="BT49"/>
      <c r="BU49" t="s">
        <v>90</v>
      </c>
      <c r="BV49" t="s">
        <v>504</v>
      </c>
      <c r="BW49" t="s">
        <v>92</v>
      </c>
      <c r="BX49"/>
      <c r="BY49" s="4">
        <v>177</v>
      </c>
    </row>
    <row r="50" spans="1:77" ht="14.5" hidden="1" x14ac:dyDescent="0.35">
      <c r="A50" s="70">
        <v>45195.63339797454</v>
      </c>
      <c r="B50" s="70">
        <v>45195.647878657408</v>
      </c>
      <c r="C50" s="70">
        <v>45195</v>
      </c>
      <c r="D50">
        <v>4</v>
      </c>
      <c r="E50" t="s">
        <v>81</v>
      </c>
      <c r="F50" t="s">
        <v>123</v>
      </c>
      <c r="G50" t="s">
        <v>124</v>
      </c>
      <c r="H50">
        <v>903</v>
      </c>
      <c r="I50" t="s">
        <v>81</v>
      </c>
      <c r="J50" t="s">
        <v>140</v>
      </c>
      <c r="K50">
        <v>0</v>
      </c>
      <c r="L50">
        <v>0</v>
      </c>
      <c r="M50">
        <v>1</v>
      </c>
      <c r="N50">
        <v>0</v>
      </c>
      <c r="O50">
        <v>0</v>
      </c>
      <c r="P50">
        <v>0</v>
      </c>
      <c r="Q50"/>
      <c r="R50" t="s">
        <v>86</v>
      </c>
      <c r="S50"/>
      <c r="T50" t="s">
        <v>81</v>
      </c>
      <c r="U50" t="s">
        <v>505</v>
      </c>
      <c r="V50">
        <v>1</v>
      </c>
      <c r="W50">
        <v>0</v>
      </c>
      <c r="X50">
        <v>0</v>
      </c>
      <c r="Y50">
        <v>0</v>
      </c>
      <c r="Z50">
        <v>1</v>
      </c>
      <c r="AA50" t="s">
        <v>506</v>
      </c>
      <c r="AB50" t="s">
        <v>86</v>
      </c>
      <c r="AC50"/>
      <c r="AD50" t="s">
        <v>81</v>
      </c>
      <c r="AE50" t="s">
        <v>507</v>
      </c>
      <c r="AF50" t="s">
        <v>508</v>
      </c>
      <c r="AG50">
        <v>0</v>
      </c>
      <c r="AH50">
        <v>1</v>
      </c>
      <c r="AI50">
        <v>0</v>
      </c>
      <c r="AJ50">
        <v>1</v>
      </c>
      <c r="AK50" t="s">
        <v>509</v>
      </c>
      <c r="AL50" t="s">
        <v>81</v>
      </c>
      <c r="AM50" t="s">
        <v>96</v>
      </c>
      <c r="AN50"/>
      <c r="AO50"/>
      <c r="AP50"/>
      <c r="AQ50"/>
      <c r="AR50"/>
      <c r="AS50"/>
      <c r="AT50"/>
      <c r="AU50" t="s">
        <v>81</v>
      </c>
      <c r="AV50" t="s">
        <v>454</v>
      </c>
      <c r="AW50">
        <v>0</v>
      </c>
      <c r="AX50">
        <v>1</v>
      </c>
      <c r="AY50">
        <v>0</v>
      </c>
      <c r="AZ50">
        <v>1</v>
      </c>
      <c r="BA50">
        <v>0</v>
      </c>
      <c r="BB50">
        <v>0</v>
      </c>
      <c r="BC50">
        <v>0</v>
      </c>
      <c r="BD50"/>
      <c r="BE50" t="s">
        <v>87</v>
      </c>
      <c r="BF50"/>
      <c r="BG50"/>
      <c r="BH50"/>
      <c r="BI50"/>
      <c r="BJ50"/>
      <c r="BK50"/>
      <c r="BL50"/>
      <c r="BM50"/>
      <c r="BN50" t="s">
        <v>510</v>
      </c>
      <c r="BO50"/>
      <c r="BP50">
        <v>484141597</v>
      </c>
      <c r="BQ50" t="s">
        <v>511</v>
      </c>
      <c r="BR50" s="70">
        <v>45195.532951388886</v>
      </c>
      <c r="BS50"/>
      <c r="BT50"/>
      <c r="BU50" t="s">
        <v>90</v>
      </c>
      <c r="BV50" t="s">
        <v>504</v>
      </c>
      <c r="BW50" t="s">
        <v>92</v>
      </c>
      <c r="BX50"/>
      <c r="BY50" s="4">
        <v>166</v>
      </c>
    </row>
    <row r="51" spans="1:77" ht="14.5" x14ac:dyDescent="0.35">
      <c r="A51" s="70">
        <v>45195.669470879628</v>
      </c>
      <c r="B51" s="70">
        <v>45195.675203090279</v>
      </c>
      <c r="C51" s="70">
        <v>45195</v>
      </c>
      <c r="D51">
        <v>4</v>
      </c>
      <c r="E51" t="s">
        <v>81</v>
      </c>
      <c r="F51" t="s">
        <v>123</v>
      </c>
      <c r="G51" t="s">
        <v>124</v>
      </c>
      <c r="H51">
        <v>904</v>
      </c>
      <c r="I51" t="s">
        <v>81</v>
      </c>
      <c r="J51" t="s">
        <v>85</v>
      </c>
      <c r="K51">
        <v>0</v>
      </c>
      <c r="L51">
        <v>0</v>
      </c>
      <c r="M51">
        <v>0</v>
      </c>
      <c r="N51">
        <v>0</v>
      </c>
      <c r="O51">
        <v>1</v>
      </c>
      <c r="P51">
        <v>0</v>
      </c>
      <c r="Q51"/>
      <c r="R51" t="s">
        <v>86</v>
      </c>
      <c r="S51"/>
      <c r="T51" t="s">
        <v>87</v>
      </c>
      <c r="U51"/>
      <c r="V51"/>
      <c r="W51"/>
      <c r="X51"/>
      <c r="Y51"/>
      <c r="Z51"/>
      <c r="AA51"/>
      <c r="AB51"/>
      <c r="AC51"/>
      <c r="AD51" t="s">
        <v>87</v>
      </c>
      <c r="AE51"/>
      <c r="AF51"/>
      <c r="AG51"/>
      <c r="AH51"/>
      <c r="AI51"/>
      <c r="AJ51"/>
      <c r="AK51"/>
      <c r="AL51" t="s">
        <v>81</v>
      </c>
      <c r="AM51" t="s">
        <v>96</v>
      </c>
      <c r="AN51"/>
      <c r="AO51"/>
      <c r="AP51"/>
      <c r="AQ51"/>
      <c r="AR51"/>
      <c r="AS51"/>
      <c r="AT51"/>
      <c r="AU51" t="s">
        <v>81</v>
      </c>
      <c r="AV51" t="s">
        <v>548</v>
      </c>
      <c r="AW51">
        <v>0</v>
      </c>
      <c r="AX51">
        <v>1</v>
      </c>
      <c r="AY51">
        <v>0</v>
      </c>
      <c r="AZ51">
        <v>0</v>
      </c>
      <c r="BA51">
        <v>0</v>
      </c>
      <c r="BB51">
        <v>1</v>
      </c>
      <c r="BC51">
        <v>1</v>
      </c>
      <c r="BD51" t="s">
        <v>549</v>
      </c>
      <c r="BE51" t="s">
        <v>87</v>
      </c>
      <c r="BF51"/>
      <c r="BG51"/>
      <c r="BH51"/>
      <c r="BI51"/>
      <c r="BJ51"/>
      <c r="BK51"/>
      <c r="BL51"/>
      <c r="BM51"/>
      <c r="BN51" t="s">
        <v>550</v>
      </c>
      <c r="BO51"/>
      <c r="BP51">
        <v>484157120</v>
      </c>
      <c r="BQ51" t="s">
        <v>551</v>
      </c>
      <c r="BR51" s="70">
        <v>45195.550266203703</v>
      </c>
      <c r="BS51"/>
      <c r="BT51"/>
      <c r="BU51" t="s">
        <v>90</v>
      </c>
      <c r="BV51" t="s">
        <v>504</v>
      </c>
      <c r="BW51" t="s">
        <v>92</v>
      </c>
      <c r="BX51"/>
      <c r="BY51" s="4">
        <v>180</v>
      </c>
    </row>
    <row r="52" spans="1:77" ht="14.5" hidden="1" x14ac:dyDescent="0.35">
      <c r="A52" s="70">
        <v>45195.615657523151</v>
      </c>
      <c r="B52" s="70">
        <v>45195.665236157409</v>
      </c>
      <c r="C52" s="70">
        <v>45195</v>
      </c>
      <c r="D52">
        <v>4</v>
      </c>
      <c r="E52" t="s">
        <v>81</v>
      </c>
      <c r="F52" t="s">
        <v>123</v>
      </c>
      <c r="G52" t="s">
        <v>124</v>
      </c>
      <c r="H52">
        <v>905</v>
      </c>
      <c r="I52" t="s">
        <v>87</v>
      </c>
      <c r="J52"/>
      <c r="K52"/>
      <c r="L52"/>
      <c r="M52"/>
      <c r="N52"/>
      <c r="O52"/>
      <c r="P52"/>
      <c r="Q52"/>
      <c r="R52"/>
      <c r="S52"/>
      <c r="T52" t="s">
        <v>87</v>
      </c>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v>484147867</v>
      </c>
      <c r="BQ52" t="s">
        <v>541</v>
      </c>
      <c r="BR52" s="70">
        <v>45195.540289351848</v>
      </c>
      <c r="BS52"/>
      <c r="BT52"/>
      <c r="BU52" t="s">
        <v>90</v>
      </c>
      <c r="BV52" t="s">
        <v>504</v>
      </c>
      <c r="BW52" t="s">
        <v>92</v>
      </c>
      <c r="BX52"/>
      <c r="BY52" s="4">
        <v>178</v>
      </c>
    </row>
    <row r="53" spans="1:77" ht="14.5" hidden="1" x14ac:dyDescent="0.35">
      <c r="A53" s="70">
        <v>45188.595690335649</v>
      </c>
      <c r="B53" s="70">
        <v>45188.596778715277</v>
      </c>
      <c r="C53" s="70">
        <v>45188</v>
      </c>
      <c r="D53">
        <v>4</v>
      </c>
      <c r="E53" t="s">
        <v>81</v>
      </c>
      <c r="F53" t="s">
        <v>93</v>
      </c>
      <c r="G53" t="s">
        <v>94</v>
      </c>
      <c r="H53">
        <v>1001</v>
      </c>
      <c r="I53" t="s">
        <v>87</v>
      </c>
      <c r="J53"/>
      <c r="K53"/>
      <c r="L53"/>
      <c r="M53"/>
      <c r="N53"/>
      <c r="O53"/>
      <c r="P53"/>
      <c r="Q53"/>
      <c r="R53"/>
      <c r="S53"/>
      <c r="T53" t="s">
        <v>87</v>
      </c>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v>481294970</v>
      </c>
      <c r="BQ53" t="s">
        <v>443</v>
      </c>
      <c r="BR53" s="70">
        <v>45188.545370370368</v>
      </c>
      <c r="BS53"/>
      <c r="BT53"/>
      <c r="BU53" t="s">
        <v>90</v>
      </c>
      <c r="BV53" t="s">
        <v>91</v>
      </c>
      <c r="BW53" t="s">
        <v>92</v>
      </c>
      <c r="BX53"/>
      <c r="BY53" s="4">
        <v>134</v>
      </c>
    </row>
    <row r="54" spans="1:77" ht="14.5" hidden="1" x14ac:dyDescent="0.35">
      <c r="A54" s="70">
        <v>45188.59869146991</v>
      </c>
      <c r="B54" s="70">
        <v>45188.600018055557</v>
      </c>
      <c r="C54" s="70">
        <v>45188</v>
      </c>
      <c r="D54">
        <v>4</v>
      </c>
      <c r="E54" t="s">
        <v>81</v>
      </c>
      <c r="F54" t="s">
        <v>93</v>
      </c>
      <c r="G54" t="s">
        <v>94</v>
      </c>
      <c r="H54">
        <v>1002</v>
      </c>
      <c r="I54" t="s">
        <v>87</v>
      </c>
      <c r="J54"/>
      <c r="K54"/>
      <c r="L54"/>
      <c r="M54"/>
      <c r="N54"/>
      <c r="O54"/>
      <c r="P54"/>
      <c r="Q54"/>
      <c r="R54"/>
      <c r="S54"/>
      <c r="T54" t="s">
        <v>87</v>
      </c>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v>481294991</v>
      </c>
      <c r="BQ54" t="s">
        <v>444</v>
      </c>
      <c r="BR54" s="70">
        <v>45188.545416666668</v>
      </c>
      <c r="BS54"/>
      <c r="BT54"/>
      <c r="BU54" t="s">
        <v>90</v>
      </c>
      <c r="BV54" t="s">
        <v>91</v>
      </c>
      <c r="BW54" t="s">
        <v>92</v>
      </c>
      <c r="BX54"/>
      <c r="BY54" s="4">
        <v>135</v>
      </c>
    </row>
    <row r="55" spans="1:77" ht="14.5" hidden="1" x14ac:dyDescent="0.35">
      <c r="A55" s="70">
        <v>45190.409193263891</v>
      </c>
      <c r="B55" s="70">
        <v>45190.414239548612</v>
      </c>
      <c r="C55" s="70">
        <v>45190</v>
      </c>
      <c r="D55">
        <v>4</v>
      </c>
      <c r="E55" t="s">
        <v>81</v>
      </c>
      <c r="F55" t="s">
        <v>93</v>
      </c>
      <c r="G55" t="s">
        <v>94</v>
      </c>
      <c r="H55">
        <v>1003</v>
      </c>
      <c r="I55" t="s">
        <v>87</v>
      </c>
      <c r="J55"/>
      <c r="K55"/>
      <c r="L55"/>
      <c r="M55"/>
      <c r="N55"/>
      <c r="O55"/>
      <c r="P55"/>
      <c r="Q55"/>
      <c r="R55"/>
      <c r="S55"/>
      <c r="T55" t="s">
        <v>81</v>
      </c>
      <c r="U55" t="s">
        <v>102</v>
      </c>
      <c r="V55">
        <v>0</v>
      </c>
      <c r="W55">
        <v>0</v>
      </c>
      <c r="X55">
        <v>0</v>
      </c>
      <c r="Y55">
        <v>0</v>
      </c>
      <c r="Z55">
        <v>1</v>
      </c>
      <c r="AA55" t="s">
        <v>463</v>
      </c>
      <c r="AB55" t="s">
        <v>86</v>
      </c>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v>482208568</v>
      </c>
      <c r="BQ55" t="s">
        <v>464</v>
      </c>
      <c r="BR55" s="70">
        <v>45190.555972222217</v>
      </c>
      <c r="BS55"/>
      <c r="BT55"/>
      <c r="BU55" t="s">
        <v>90</v>
      </c>
      <c r="BV55" t="s">
        <v>91</v>
      </c>
      <c r="BW55" t="s">
        <v>92</v>
      </c>
      <c r="BX55"/>
      <c r="BY55" s="4">
        <v>143</v>
      </c>
    </row>
    <row r="56" spans="1:77" ht="14.5" hidden="1" x14ac:dyDescent="0.35">
      <c r="A56" s="70">
        <v>45190.403740138892</v>
      </c>
      <c r="B56" s="70">
        <v>45190.408074236111</v>
      </c>
      <c r="C56" s="70">
        <v>45190</v>
      </c>
      <c r="D56">
        <v>4</v>
      </c>
      <c r="E56" t="s">
        <v>81</v>
      </c>
      <c r="F56" t="s">
        <v>93</v>
      </c>
      <c r="G56" t="s">
        <v>94</v>
      </c>
      <c r="H56">
        <v>1004</v>
      </c>
      <c r="I56" t="s">
        <v>87</v>
      </c>
      <c r="J56"/>
      <c r="K56"/>
      <c r="L56"/>
      <c r="M56"/>
      <c r="N56"/>
      <c r="O56"/>
      <c r="P56"/>
      <c r="Q56"/>
      <c r="R56"/>
      <c r="S56"/>
      <c r="T56" t="s">
        <v>87</v>
      </c>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v>482208555</v>
      </c>
      <c r="BQ56" t="s">
        <v>462</v>
      </c>
      <c r="BR56" s="70">
        <v>45190.555960648147</v>
      </c>
      <c r="BS56"/>
      <c r="BT56"/>
      <c r="BU56" t="s">
        <v>90</v>
      </c>
      <c r="BV56" t="s">
        <v>91</v>
      </c>
      <c r="BW56" t="s">
        <v>92</v>
      </c>
      <c r="BX56"/>
      <c r="BY56" s="4">
        <v>142</v>
      </c>
    </row>
    <row r="57" spans="1:77" ht="14.5" hidden="1" x14ac:dyDescent="0.35">
      <c r="A57" s="70">
        <v>45194.453467974527</v>
      </c>
      <c r="B57" s="70">
        <v>45194.453897060193</v>
      </c>
      <c r="C57" s="70">
        <v>45194</v>
      </c>
      <c r="D57">
        <v>4</v>
      </c>
      <c r="E57" t="s">
        <v>81</v>
      </c>
      <c r="F57" t="s">
        <v>93</v>
      </c>
      <c r="G57" t="s">
        <v>94</v>
      </c>
      <c r="H57">
        <v>1005</v>
      </c>
      <c r="I57" t="s">
        <v>87</v>
      </c>
      <c r="J57"/>
      <c r="K57"/>
      <c r="L57"/>
      <c r="M57"/>
      <c r="N57"/>
      <c r="O57"/>
      <c r="P57"/>
      <c r="Q57"/>
      <c r="R57"/>
      <c r="S57"/>
      <c r="T57" t="s">
        <v>87</v>
      </c>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v>483543107</v>
      </c>
      <c r="BQ57" t="s">
        <v>499</v>
      </c>
      <c r="BR57" s="70">
        <v>45194.382650462961</v>
      </c>
      <c r="BS57"/>
      <c r="BT57"/>
      <c r="BU57" t="s">
        <v>90</v>
      </c>
      <c r="BV57" t="s">
        <v>91</v>
      </c>
      <c r="BW57" t="s">
        <v>92</v>
      </c>
      <c r="BX57"/>
      <c r="BY57" s="4">
        <v>162</v>
      </c>
    </row>
    <row r="58" spans="1:77" ht="14.5" hidden="1" x14ac:dyDescent="0.35">
      <c r="A58" s="70">
        <v>45194.466239907408</v>
      </c>
      <c r="B58" s="70">
        <v>45194.477209999997</v>
      </c>
      <c r="C58" s="70">
        <v>45194</v>
      </c>
      <c r="D58">
        <v>6</v>
      </c>
      <c r="E58" t="s">
        <v>81</v>
      </c>
      <c r="F58" t="s">
        <v>132</v>
      </c>
      <c r="G58" t="s">
        <v>133</v>
      </c>
      <c r="H58">
        <v>1101</v>
      </c>
      <c r="I58" t="s">
        <v>81</v>
      </c>
      <c r="J58" t="s">
        <v>552</v>
      </c>
      <c r="K58">
        <v>1</v>
      </c>
      <c r="L58">
        <v>1</v>
      </c>
      <c r="M58">
        <v>1</v>
      </c>
      <c r="N58">
        <v>0</v>
      </c>
      <c r="O58">
        <v>0</v>
      </c>
      <c r="P58">
        <v>0</v>
      </c>
      <c r="Q58"/>
      <c r="R58" t="s">
        <v>86</v>
      </c>
      <c r="S58"/>
      <c r="T58" t="s">
        <v>87</v>
      </c>
      <c r="U58"/>
      <c r="V58"/>
      <c r="W58"/>
      <c r="X58"/>
      <c r="Y58"/>
      <c r="Z58"/>
      <c r="AA58"/>
      <c r="AB58"/>
      <c r="AC58"/>
      <c r="AD58" t="s">
        <v>81</v>
      </c>
      <c r="AE58" t="s">
        <v>553</v>
      </c>
      <c r="AF58" t="s">
        <v>554</v>
      </c>
      <c r="AG58">
        <v>1</v>
      </c>
      <c r="AH58">
        <v>1</v>
      </c>
      <c r="AI58">
        <v>1</v>
      </c>
      <c r="AJ58">
        <v>0</v>
      </c>
      <c r="AK58"/>
      <c r="AL58" t="s">
        <v>81</v>
      </c>
      <c r="AM58" t="s">
        <v>88</v>
      </c>
      <c r="AN58"/>
      <c r="AO58"/>
      <c r="AP58"/>
      <c r="AQ58"/>
      <c r="AR58"/>
      <c r="AS58"/>
      <c r="AT58"/>
      <c r="AU58" t="s">
        <v>81</v>
      </c>
      <c r="AV58" t="s">
        <v>144</v>
      </c>
      <c r="AW58">
        <v>0</v>
      </c>
      <c r="AX58">
        <v>1</v>
      </c>
      <c r="AY58">
        <v>0</v>
      </c>
      <c r="AZ58">
        <v>1</v>
      </c>
      <c r="BA58">
        <v>0</v>
      </c>
      <c r="BB58">
        <v>1</v>
      </c>
      <c r="BC58">
        <v>0</v>
      </c>
      <c r="BD58"/>
      <c r="BE58" t="s">
        <v>87</v>
      </c>
      <c r="BF58"/>
      <c r="BG58"/>
      <c r="BH58"/>
      <c r="BI58"/>
      <c r="BJ58"/>
      <c r="BK58"/>
      <c r="BL58"/>
      <c r="BM58"/>
      <c r="BN58" t="s">
        <v>555</v>
      </c>
      <c r="BO58"/>
      <c r="BP58">
        <v>484254475</v>
      </c>
      <c r="BQ58" t="s">
        <v>556</v>
      </c>
      <c r="BR58" s="70">
        <v>45195.667812500003</v>
      </c>
      <c r="BS58"/>
      <c r="BT58"/>
      <c r="BU58" t="s">
        <v>90</v>
      </c>
      <c r="BV58" t="s">
        <v>91</v>
      </c>
      <c r="BW58" t="s">
        <v>92</v>
      </c>
      <c r="BX58"/>
      <c r="BY58" s="4">
        <v>181</v>
      </c>
    </row>
    <row r="59" spans="1:77" ht="14.5" hidden="1" x14ac:dyDescent="0.35">
      <c r="A59" s="70">
        <v>45196.579278738427</v>
      </c>
      <c r="B59" s="70">
        <v>45196.582233148147</v>
      </c>
      <c r="C59" s="70">
        <v>45196</v>
      </c>
      <c r="D59">
        <v>4</v>
      </c>
      <c r="E59" t="s">
        <v>81</v>
      </c>
      <c r="F59" t="s">
        <v>132</v>
      </c>
      <c r="G59" t="s">
        <v>133</v>
      </c>
      <c r="H59">
        <v>1103</v>
      </c>
      <c r="I59" t="s">
        <v>87</v>
      </c>
      <c r="J59"/>
      <c r="K59"/>
      <c r="L59"/>
      <c r="M59"/>
      <c r="N59"/>
      <c r="O59"/>
      <c r="P59"/>
      <c r="Q59"/>
      <c r="R59"/>
      <c r="S59"/>
      <c r="T59" t="s">
        <v>87</v>
      </c>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v>484655736</v>
      </c>
      <c r="BQ59" t="s">
        <v>582</v>
      </c>
      <c r="BR59" s="70">
        <v>45196.609293981477</v>
      </c>
      <c r="BS59"/>
      <c r="BT59"/>
      <c r="BU59" t="s">
        <v>90</v>
      </c>
      <c r="BV59" t="s">
        <v>504</v>
      </c>
      <c r="BW59" t="s">
        <v>92</v>
      </c>
      <c r="BX59"/>
      <c r="BY59" s="4">
        <v>193</v>
      </c>
    </row>
    <row r="60" spans="1:77" ht="14.5" hidden="1" x14ac:dyDescent="0.35">
      <c r="A60" s="70">
        <v>45197.543140057867</v>
      </c>
      <c r="B60" s="70">
        <v>45197.587996122682</v>
      </c>
      <c r="C60" s="70">
        <v>45197</v>
      </c>
      <c r="D60">
        <v>4</v>
      </c>
      <c r="E60" t="s">
        <v>81</v>
      </c>
      <c r="F60" t="s">
        <v>132</v>
      </c>
      <c r="G60" t="s">
        <v>133</v>
      </c>
      <c r="H60">
        <v>1104</v>
      </c>
      <c r="I60" t="s">
        <v>81</v>
      </c>
      <c r="J60" t="s">
        <v>85</v>
      </c>
      <c r="K60">
        <v>0</v>
      </c>
      <c r="L60">
        <v>0</v>
      </c>
      <c r="M60">
        <v>0</v>
      </c>
      <c r="N60">
        <v>0</v>
      </c>
      <c r="O60">
        <v>1</v>
      </c>
      <c r="P60">
        <v>0</v>
      </c>
      <c r="Q60"/>
      <c r="R60" t="s">
        <v>86</v>
      </c>
      <c r="S60"/>
      <c r="T60" t="s">
        <v>87</v>
      </c>
      <c r="U60"/>
      <c r="V60"/>
      <c r="W60"/>
      <c r="X60"/>
      <c r="Y60"/>
      <c r="Z60"/>
      <c r="AA60"/>
      <c r="AB60"/>
      <c r="AC60"/>
      <c r="AD60" t="s">
        <v>87</v>
      </c>
      <c r="AE60"/>
      <c r="AF60"/>
      <c r="AG60"/>
      <c r="AH60"/>
      <c r="AI60"/>
      <c r="AJ60"/>
      <c r="AK60"/>
      <c r="AL60" t="s">
        <v>81</v>
      </c>
      <c r="AM60" t="s">
        <v>88</v>
      </c>
      <c r="AN60"/>
      <c r="AO60"/>
      <c r="AP60"/>
      <c r="AQ60"/>
      <c r="AR60"/>
      <c r="AS60"/>
      <c r="AT60"/>
      <c r="AU60" t="s">
        <v>87</v>
      </c>
      <c r="AV60"/>
      <c r="AW60"/>
      <c r="AX60"/>
      <c r="AY60"/>
      <c r="AZ60"/>
      <c r="BA60"/>
      <c r="BB60"/>
      <c r="BC60"/>
      <c r="BD60"/>
      <c r="BE60" t="s">
        <v>87</v>
      </c>
      <c r="BF60"/>
      <c r="BG60"/>
      <c r="BH60"/>
      <c r="BI60"/>
      <c r="BJ60"/>
      <c r="BK60"/>
      <c r="BL60"/>
      <c r="BM60"/>
      <c r="BN60" t="s">
        <v>586</v>
      </c>
      <c r="BO60"/>
      <c r="BP60">
        <v>486482976</v>
      </c>
      <c r="BQ60" t="s">
        <v>587</v>
      </c>
      <c r="BR60" s="70">
        <v>45201.375555555547</v>
      </c>
      <c r="BS60"/>
      <c r="BT60"/>
      <c r="BU60" t="s">
        <v>90</v>
      </c>
      <c r="BV60" t="s">
        <v>504</v>
      </c>
      <c r="BW60" t="s">
        <v>92</v>
      </c>
      <c r="BX60"/>
      <c r="BY60" s="4">
        <v>195</v>
      </c>
    </row>
    <row r="61" spans="1:77" ht="14.5" hidden="1" x14ac:dyDescent="0.35">
      <c r="A61" s="70">
        <v>45196.566793680548</v>
      </c>
      <c r="B61" s="70">
        <v>45196.570026250003</v>
      </c>
      <c r="C61" s="70">
        <v>45196</v>
      </c>
      <c r="D61">
        <v>4</v>
      </c>
      <c r="E61" t="s">
        <v>81</v>
      </c>
      <c r="F61" t="s">
        <v>132</v>
      </c>
      <c r="G61" t="s">
        <v>133</v>
      </c>
      <c r="H61">
        <v>1105</v>
      </c>
      <c r="I61" t="s">
        <v>87</v>
      </c>
      <c r="J61"/>
      <c r="K61"/>
      <c r="L61"/>
      <c r="M61"/>
      <c r="N61"/>
      <c r="O61"/>
      <c r="P61"/>
      <c r="Q61"/>
      <c r="R61"/>
      <c r="S61"/>
      <c r="T61" t="s">
        <v>87</v>
      </c>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v>484655724</v>
      </c>
      <c r="BQ61" t="s">
        <v>577</v>
      </c>
      <c r="BR61" s="70">
        <v>45196.609282407408</v>
      </c>
      <c r="BS61"/>
      <c r="BT61"/>
      <c r="BU61" t="s">
        <v>90</v>
      </c>
      <c r="BV61" t="s">
        <v>504</v>
      </c>
      <c r="BW61" t="s">
        <v>92</v>
      </c>
      <c r="BX61"/>
      <c r="BY61" s="4">
        <v>191</v>
      </c>
    </row>
    <row r="62" spans="1:77" ht="14.5" hidden="1" x14ac:dyDescent="0.35">
      <c r="A62" s="70">
        <v>45191.656230891203</v>
      </c>
      <c r="B62" s="70">
        <v>45191.657084872677</v>
      </c>
      <c r="C62" s="70">
        <v>45191</v>
      </c>
      <c r="D62">
        <v>4</v>
      </c>
      <c r="E62" t="s">
        <v>81</v>
      </c>
      <c r="F62" t="s">
        <v>105</v>
      </c>
      <c r="G62" t="s">
        <v>106</v>
      </c>
      <c r="H62">
        <v>1201</v>
      </c>
      <c r="I62" t="s">
        <v>87</v>
      </c>
      <c r="J62"/>
      <c r="K62"/>
      <c r="L62"/>
      <c r="M62"/>
      <c r="N62"/>
      <c r="O62"/>
      <c r="P62"/>
      <c r="Q62"/>
      <c r="R62"/>
      <c r="S62"/>
      <c r="T62" t="s">
        <v>87</v>
      </c>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v>482575783</v>
      </c>
      <c r="BQ62" t="s">
        <v>490</v>
      </c>
      <c r="BR62" s="70">
        <v>45191.531284722223</v>
      </c>
      <c r="BS62"/>
      <c r="BT62"/>
      <c r="BU62" t="s">
        <v>90</v>
      </c>
      <c r="BV62" t="s">
        <v>91</v>
      </c>
      <c r="BW62" t="s">
        <v>92</v>
      </c>
      <c r="BX62"/>
      <c r="BY62" s="4">
        <v>156</v>
      </c>
    </row>
    <row r="63" spans="1:77" ht="14.5" hidden="1" x14ac:dyDescent="0.35">
      <c r="A63" s="70">
        <v>45194.459680335647</v>
      </c>
      <c r="B63" s="70">
        <v>45194.461248159721</v>
      </c>
      <c r="C63" s="70">
        <v>45194</v>
      </c>
      <c r="D63">
        <v>4</v>
      </c>
      <c r="E63" t="s">
        <v>81</v>
      </c>
      <c r="F63" t="s">
        <v>105</v>
      </c>
      <c r="G63" t="s">
        <v>106</v>
      </c>
      <c r="H63">
        <v>1202</v>
      </c>
      <c r="I63" t="s">
        <v>81</v>
      </c>
      <c r="J63" t="s">
        <v>131</v>
      </c>
      <c r="K63">
        <v>0</v>
      </c>
      <c r="L63">
        <v>0</v>
      </c>
      <c r="M63">
        <v>1</v>
      </c>
      <c r="N63">
        <v>0</v>
      </c>
      <c r="O63">
        <v>1</v>
      </c>
      <c r="P63">
        <v>0</v>
      </c>
      <c r="Q63"/>
      <c r="R63" t="s">
        <v>86</v>
      </c>
      <c r="S63"/>
      <c r="T63" t="s">
        <v>87</v>
      </c>
      <c r="U63"/>
      <c r="V63"/>
      <c r="W63"/>
      <c r="X63"/>
      <c r="Y63"/>
      <c r="Z63"/>
      <c r="AA63"/>
      <c r="AB63"/>
      <c r="AC63"/>
      <c r="AD63" t="s">
        <v>87</v>
      </c>
      <c r="AE63"/>
      <c r="AF63"/>
      <c r="AG63"/>
      <c r="AH63"/>
      <c r="AI63"/>
      <c r="AJ63"/>
      <c r="AK63"/>
      <c r="AL63" t="s">
        <v>81</v>
      </c>
      <c r="AM63" t="s">
        <v>96</v>
      </c>
      <c r="AN63"/>
      <c r="AO63"/>
      <c r="AP63"/>
      <c r="AQ63"/>
      <c r="AR63"/>
      <c r="AS63"/>
      <c r="AT63"/>
      <c r="AU63" t="s">
        <v>81</v>
      </c>
      <c r="AV63" t="s">
        <v>144</v>
      </c>
      <c r="AW63">
        <v>0</v>
      </c>
      <c r="AX63">
        <v>1</v>
      </c>
      <c r="AY63">
        <v>0</v>
      </c>
      <c r="AZ63">
        <v>1</v>
      </c>
      <c r="BA63">
        <v>0</v>
      </c>
      <c r="BB63">
        <v>1</v>
      </c>
      <c r="BC63">
        <v>0</v>
      </c>
      <c r="BD63"/>
      <c r="BE63" t="s">
        <v>87</v>
      </c>
      <c r="BF63"/>
      <c r="BG63"/>
      <c r="BH63"/>
      <c r="BI63"/>
      <c r="BJ63"/>
      <c r="BK63"/>
      <c r="BL63"/>
      <c r="BM63"/>
      <c r="BN63" t="s">
        <v>501</v>
      </c>
      <c r="BO63"/>
      <c r="BP63">
        <v>483543113</v>
      </c>
      <c r="BQ63" t="s">
        <v>502</v>
      </c>
      <c r="BR63" s="70">
        <v>45194.382662037038</v>
      </c>
      <c r="BS63"/>
      <c r="BT63"/>
      <c r="BU63" t="s">
        <v>90</v>
      </c>
      <c r="BV63" t="s">
        <v>91</v>
      </c>
      <c r="BW63" t="s">
        <v>92</v>
      </c>
      <c r="BX63"/>
      <c r="BY63" s="4">
        <v>164</v>
      </c>
    </row>
    <row r="64" spans="1:77" ht="14.5" hidden="1" x14ac:dyDescent="0.35">
      <c r="A64" s="70">
        <v>45191.628243877312</v>
      </c>
      <c r="B64" s="70">
        <v>45191.633268171303</v>
      </c>
      <c r="C64" s="70">
        <v>45191</v>
      </c>
      <c r="D64">
        <v>4</v>
      </c>
      <c r="E64" t="s">
        <v>81</v>
      </c>
      <c r="F64" t="s">
        <v>105</v>
      </c>
      <c r="G64" t="s">
        <v>106</v>
      </c>
      <c r="H64">
        <v>1203</v>
      </c>
      <c r="I64" t="s">
        <v>81</v>
      </c>
      <c r="J64" t="s">
        <v>487</v>
      </c>
      <c r="K64">
        <v>0</v>
      </c>
      <c r="L64">
        <v>1</v>
      </c>
      <c r="M64">
        <v>1</v>
      </c>
      <c r="N64">
        <v>0</v>
      </c>
      <c r="O64">
        <v>0</v>
      </c>
      <c r="P64">
        <v>0</v>
      </c>
      <c r="Q64"/>
      <c r="R64" t="s">
        <v>86</v>
      </c>
      <c r="S64"/>
      <c r="T64" t="s">
        <v>87</v>
      </c>
      <c r="U64"/>
      <c r="V64"/>
      <c r="W64"/>
      <c r="X64"/>
      <c r="Y64"/>
      <c r="Z64"/>
      <c r="AA64"/>
      <c r="AB64"/>
      <c r="AC64"/>
      <c r="AD64" t="s">
        <v>87</v>
      </c>
      <c r="AE64"/>
      <c r="AF64"/>
      <c r="AG64"/>
      <c r="AH64"/>
      <c r="AI64"/>
      <c r="AJ64"/>
      <c r="AK64"/>
      <c r="AL64" t="s">
        <v>81</v>
      </c>
      <c r="AM64" t="s">
        <v>88</v>
      </c>
      <c r="AN64"/>
      <c r="AO64"/>
      <c r="AP64"/>
      <c r="AQ64"/>
      <c r="AR64"/>
      <c r="AS64"/>
      <c r="AT64"/>
      <c r="AU64" t="s">
        <v>81</v>
      </c>
      <c r="AV64" t="s">
        <v>137</v>
      </c>
      <c r="AW64">
        <v>0</v>
      </c>
      <c r="AX64">
        <v>1</v>
      </c>
      <c r="AY64">
        <v>0</v>
      </c>
      <c r="AZ64">
        <v>1</v>
      </c>
      <c r="BA64">
        <v>0</v>
      </c>
      <c r="BB64">
        <v>1</v>
      </c>
      <c r="BC64">
        <v>0</v>
      </c>
      <c r="BD64"/>
      <c r="BE64" t="s">
        <v>81</v>
      </c>
      <c r="BF64" t="s">
        <v>126</v>
      </c>
      <c r="BG64">
        <v>0</v>
      </c>
      <c r="BH64">
        <v>0</v>
      </c>
      <c r="BI64">
        <v>0</v>
      </c>
      <c r="BJ64">
        <v>0</v>
      </c>
      <c r="BK64">
        <v>1</v>
      </c>
      <c r="BL64">
        <v>0</v>
      </c>
      <c r="BM64"/>
      <c r="BN64" t="s">
        <v>488</v>
      </c>
      <c r="BO64"/>
      <c r="BP64">
        <v>482568583</v>
      </c>
      <c r="BQ64" t="s">
        <v>489</v>
      </c>
      <c r="BR64" s="70">
        <v>45191.517557870371</v>
      </c>
      <c r="BS64"/>
      <c r="BT64"/>
      <c r="BU64" t="s">
        <v>90</v>
      </c>
      <c r="BV64" t="s">
        <v>91</v>
      </c>
      <c r="BW64" t="s">
        <v>92</v>
      </c>
      <c r="BX64"/>
      <c r="BY64" s="4">
        <v>155</v>
      </c>
    </row>
    <row r="65" spans="1:77" ht="14.5" hidden="1" x14ac:dyDescent="0.35">
      <c r="A65" s="70">
        <v>45201.587223854163</v>
      </c>
      <c r="B65" s="70">
        <v>45201.588348460653</v>
      </c>
      <c r="C65" s="70">
        <v>45201</v>
      </c>
      <c r="D65">
        <v>4</v>
      </c>
      <c r="E65" t="s">
        <v>81</v>
      </c>
      <c r="F65" t="s">
        <v>105</v>
      </c>
      <c r="G65" t="s">
        <v>106</v>
      </c>
      <c r="H65">
        <v>1204</v>
      </c>
      <c r="I65" t="s">
        <v>87</v>
      </c>
      <c r="J65"/>
      <c r="K65"/>
      <c r="L65"/>
      <c r="M65"/>
      <c r="N65"/>
      <c r="O65"/>
      <c r="P65"/>
      <c r="Q65"/>
      <c r="R65"/>
      <c r="S65"/>
      <c r="T65" t="s">
        <v>87</v>
      </c>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v>486543912</v>
      </c>
      <c r="BQ65" t="s">
        <v>589</v>
      </c>
      <c r="BR65" s="70">
        <v>45201.460520833331</v>
      </c>
      <c r="BS65"/>
      <c r="BT65"/>
      <c r="BU65" t="s">
        <v>90</v>
      </c>
      <c r="BV65" t="s">
        <v>91</v>
      </c>
      <c r="BW65" t="s">
        <v>92</v>
      </c>
      <c r="BX65"/>
      <c r="BY65" s="4">
        <v>197</v>
      </c>
    </row>
    <row r="66" spans="1:77" ht="14.5" hidden="1" x14ac:dyDescent="0.35">
      <c r="A66" s="70">
        <v>45194.455844791657</v>
      </c>
      <c r="B66" s="70">
        <v>45194.456581516213</v>
      </c>
      <c r="C66" s="70">
        <v>45194</v>
      </c>
      <c r="D66">
        <v>4</v>
      </c>
      <c r="E66" t="s">
        <v>81</v>
      </c>
      <c r="F66" t="s">
        <v>105</v>
      </c>
      <c r="G66" t="s">
        <v>106</v>
      </c>
      <c r="H66">
        <v>1205</v>
      </c>
      <c r="I66" t="s">
        <v>87</v>
      </c>
      <c r="J66"/>
      <c r="K66"/>
      <c r="L66"/>
      <c r="M66"/>
      <c r="N66"/>
      <c r="O66"/>
      <c r="P66"/>
      <c r="Q66"/>
      <c r="R66"/>
      <c r="S66"/>
      <c r="T66" t="s">
        <v>87</v>
      </c>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v>483543110</v>
      </c>
      <c r="BQ66" t="s">
        <v>500</v>
      </c>
      <c r="BR66" s="70">
        <v>45194.382662037038</v>
      </c>
      <c r="BS66"/>
      <c r="BT66"/>
      <c r="BU66" t="s">
        <v>90</v>
      </c>
      <c r="BV66" t="s">
        <v>91</v>
      </c>
      <c r="BW66" t="s">
        <v>92</v>
      </c>
      <c r="BX66"/>
      <c r="BY66" s="4">
        <v>163</v>
      </c>
    </row>
  </sheetData>
  <conditionalFormatting sqref="H2:H66">
    <cfRule type="duplicateValues" dxfId="1" priority="1"/>
    <cfRule type="duplicateValues" dxfId="0" priority="16"/>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0590D-ABE1-42C7-B3C9-688BE2CFCF8F}">
  <sheetPr>
    <tabColor theme="3" tint="0.79998168889431442"/>
  </sheetPr>
  <dimension ref="A1:T81"/>
  <sheetViews>
    <sheetView topLeftCell="A70" workbookViewId="0">
      <selection activeCell="G18" sqref="G18"/>
    </sheetView>
  </sheetViews>
  <sheetFormatPr defaultColWidth="20.6328125" defaultRowHeight="14" x14ac:dyDescent="0.3"/>
  <cols>
    <col min="1" max="16384" width="20.6328125" style="6"/>
  </cols>
  <sheetData>
    <row r="1" spans="1:5" s="39" customFormat="1" x14ac:dyDescent="0.3"/>
    <row r="2" spans="1:5" s="39" customFormat="1" x14ac:dyDescent="0.3">
      <c r="A2" s="39" t="s">
        <v>387</v>
      </c>
      <c r="B2" s="39" t="s">
        <v>13</v>
      </c>
    </row>
    <row r="3" spans="1:5" s="39" customFormat="1" x14ac:dyDescent="0.3">
      <c r="A3" s="39" t="s">
        <v>388</v>
      </c>
      <c r="B3" s="49" t="s">
        <v>191</v>
      </c>
    </row>
    <row r="4" spans="1:5" s="39" customFormat="1" x14ac:dyDescent="0.3">
      <c r="A4" s="39" t="s">
        <v>389</v>
      </c>
      <c r="B4" s="39" t="s">
        <v>397</v>
      </c>
    </row>
    <row r="5" spans="1:5" s="39" customFormat="1" x14ac:dyDescent="0.3"/>
    <row r="6" spans="1:5" s="39" customFormat="1" x14ac:dyDescent="0.3">
      <c r="A6" s="82" t="s">
        <v>390</v>
      </c>
      <c r="B6" s="82" t="s">
        <v>209</v>
      </c>
      <c r="C6" s="32" t="s">
        <v>81</v>
      </c>
      <c r="D6" s="32" t="s">
        <v>87</v>
      </c>
      <c r="E6" s="80" t="s">
        <v>396</v>
      </c>
    </row>
    <row r="7" spans="1:5" s="39" customFormat="1" x14ac:dyDescent="0.3">
      <c r="A7" s="82"/>
      <c r="B7" s="82"/>
      <c r="C7" s="33" t="s">
        <v>251</v>
      </c>
      <c r="D7" s="33" t="s">
        <v>109</v>
      </c>
      <c r="E7" s="80"/>
    </row>
    <row r="8" spans="1:5" s="39" customFormat="1" x14ac:dyDescent="0.3">
      <c r="A8" s="48" t="s">
        <v>262</v>
      </c>
      <c r="B8" s="40" t="s">
        <v>391</v>
      </c>
      <c r="C8" s="40">
        <f>COUNTIFS(data[[district_name]:[district_name]], $A8, data[[refugees_inflow]:[refugees_inflow]], C$6)</f>
        <v>3</v>
      </c>
      <c r="D8" s="40">
        <f>COUNTIFS(data[[district_name]:[district_name]], $A8, data[[refugees_inflow]:[refugees_inflow]], D$6)</f>
        <v>2</v>
      </c>
      <c r="E8" s="40">
        <f t="shared" ref="E8:E20" si="0">SUM(C8:D8)</f>
        <v>5</v>
      </c>
    </row>
    <row r="9" spans="1:5" s="39" customFormat="1" x14ac:dyDescent="0.3">
      <c r="A9" s="48" t="s">
        <v>376</v>
      </c>
      <c r="B9" s="40" t="s">
        <v>255</v>
      </c>
      <c r="C9" s="40">
        <f>COUNTIFS(data[[district_name]:[district_name]], $A9, data[[refugees_inflow]:[refugees_inflow]], C$6)</f>
        <v>2</v>
      </c>
      <c r="D9" s="40">
        <f>COUNTIFS(data[[district_name]:[district_name]], $A9, data[[refugees_inflow]:[refugees_inflow]], D$6)</f>
        <v>3</v>
      </c>
      <c r="E9" s="40">
        <f t="shared" si="0"/>
        <v>5</v>
      </c>
    </row>
    <row r="10" spans="1:5" s="39" customFormat="1" x14ac:dyDescent="0.3">
      <c r="A10" s="48" t="s">
        <v>265</v>
      </c>
      <c r="B10" s="40" t="s">
        <v>392</v>
      </c>
      <c r="C10" s="40">
        <f>COUNTIFS(data[[district_name]:[district_name]], $A10, data[[refugees_inflow]:[refugees_inflow]], C$6)</f>
        <v>3</v>
      </c>
      <c r="D10" s="40">
        <f>COUNTIFS(data[[district_name]:[district_name]], $A10, data[[refugees_inflow]:[refugees_inflow]], D$6)</f>
        <v>2</v>
      </c>
      <c r="E10" s="40">
        <f t="shared" si="0"/>
        <v>5</v>
      </c>
    </row>
    <row r="11" spans="1:5" s="39" customFormat="1" x14ac:dyDescent="0.3">
      <c r="A11" s="48" t="s">
        <v>263</v>
      </c>
      <c r="B11" s="40" t="s">
        <v>384</v>
      </c>
      <c r="C11" s="40">
        <f>COUNTIFS(data[[district_name]:[district_name]], $A11, data[[refugees_inflow]:[refugees_inflow]], C$6)</f>
        <v>2</v>
      </c>
      <c r="D11" s="40">
        <f>COUNTIFS(data[[district_name]:[district_name]], $A11, data[[refugees_inflow]:[refugees_inflow]], D$6)</f>
        <v>3</v>
      </c>
      <c r="E11" s="40">
        <f t="shared" si="0"/>
        <v>5</v>
      </c>
    </row>
    <row r="12" spans="1:5" s="39" customFormat="1" x14ac:dyDescent="0.3">
      <c r="A12" s="48" t="s">
        <v>375</v>
      </c>
      <c r="B12" s="40" t="s">
        <v>254</v>
      </c>
      <c r="C12" s="40">
        <f>COUNTIFS(data[[district_name]:[district_name]], $A12, data[[refugees_inflow]:[refugees_inflow]], C$6)</f>
        <v>3</v>
      </c>
      <c r="D12" s="40">
        <f>COUNTIFS(data[[district_name]:[district_name]], $A12, data[[refugees_inflow]:[refugees_inflow]], D$6)</f>
        <v>2</v>
      </c>
      <c r="E12" s="40">
        <f t="shared" si="0"/>
        <v>5</v>
      </c>
    </row>
    <row r="13" spans="1:5" s="39" customFormat="1" x14ac:dyDescent="0.3">
      <c r="A13" s="48" t="s">
        <v>259</v>
      </c>
      <c r="B13" s="40" t="s">
        <v>393</v>
      </c>
      <c r="C13" s="40">
        <f>COUNTIFS(data[[district_name]:[district_name]], $A13, data[[refugees_inflow]:[refugees_inflow]], C$6)</f>
        <v>0</v>
      </c>
      <c r="D13" s="40">
        <f>COUNTIFS(data[[district_name]:[district_name]], $A13, data[[refugees_inflow]:[refugees_inflow]], D$6)</f>
        <v>5</v>
      </c>
      <c r="E13" s="40">
        <f t="shared" si="0"/>
        <v>5</v>
      </c>
    </row>
    <row r="14" spans="1:5" s="39" customFormat="1" x14ac:dyDescent="0.3">
      <c r="A14" s="48" t="s">
        <v>261</v>
      </c>
      <c r="B14" s="40" t="s">
        <v>394</v>
      </c>
      <c r="C14" s="40">
        <f>COUNTIFS(data[[district_name]:[district_name]], $A14, data[[refugees_inflow]:[refugees_inflow]], C$6)</f>
        <v>2</v>
      </c>
      <c r="D14" s="40">
        <f>COUNTIFS(data[[district_name]:[district_name]], $A14, data[[refugees_inflow]:[refugees_inflow]], D$6)</f>
        <v>3</v>
      </c>
      <c r="E14" s="40">
        <f t="shared" si="0"/>
        <v>5</v>
      </c>
    </row>
    <row r="15" spans="1:5" s="39" customFormat="1" x14ac:dyDescent="0.3">
      <c r="A15" s="48" t="s">
        <v>260</v>
      </c>
      <c r="B15" s="40" t="s">
        <v>381</v>
      </c>
      <c r="C15" s="40">
        <f>COUNTIFS(data[[district_name]:[district_name]], $A15, data[[refugees_inflow]:[refugees_inflow]], C$6)</f>
        <v>4</v>
      </c>
      <c r="D15" s="40">
        <f>COUNTIFS(data[[district_name]:[district_name]], $A15, data[[refugees_inflow]:[refugees_inflow]], D$6)</f>
        <v>1</v>
      </c>
      <c r="E15" s="40">
        <f t="shared" si="0"/>
        <v>5</v>
      </c>
    </row>
    <row r="16" spans="1:5" s="39" customFormat="1" x14ac:dyDescent="0.3">
      <c r="A16" s="48" t="s">
        <v>377</v>
      </c>
      <c r="B16" s="40" t="s">
        <v>256</v>
      </c>
      <c r="C16" s="40">
        <f>COUNTIFS(data[[district_name]:[district_name]], $A16, data[[refugees_inflow]:[refugees_inflow]], C$6)</f>
        <v>2</v>
      </c>
      <c r="D16" s="40">
        <f>COUNTIFS(data[[district_name]:[district_name]], $A16, data[[refugees_inflow]:[refugees_inflow]], D$6)</f>
        <v>5</v>
      </c>
      <c r="E16" s="40">
        <f t="shared" si="0"/>
        <v>7</v>
      </c>
    </row>
    <row r="17" spans="1:10" s="39" customFormat="1" x14ac:dyDescent="0.3">
      <c r="A17" s="48" t="s">
        <v>264</v>
      </c>
      <c r="B17" s="40" t="s">
        <v>385</v>
      </c>
      <c r="C17" s="40">
        <f>COUNTIFS(data[[district_name]:[district_name]], $A17, data[[refugees_inflow]:[refugees_inflow]], C$6)</f>
        <v>2</v>
      </c>
      <c r="D17" s="40">
        <f>COUNTIFS(data[[district_name]:[district_name]], $A17, data[[refugees_inflow]:[refugees_inflow]], D$6)</f>
        <v>2</v>
      </c>
      <c r="E17" s="40">
        <f t="shared" si="0"/>
        <v>4</v>
      </c>
    </row>
    <row r="18" spans="1:10" s="39" customFormat="1" x14ac:dyDescent="0.3">
      <c r="A18" s="48" t="s">
        <v>374</v>
      </c>
      <c r="B18" s="40" t="s">
        <v>395</v>
      </c>
      <c r="C18" s="40">
        <f>COUNTIFS(data[[district_name]:[district_name]], $A18, data[[refugees_inflow]:[refugees_inflow]], C$6)</f>
        <v>0</v>
      </c>
      <c r="D18" s="40">
        <f>COUNTIFS(data[[district_name]:[district_name]], $A18, data[[refugees_inflow]:[refugees_inflow]], D$6)</f>
        <v>6</v>
      </c>
      <c r="E18" s="40">
        <f t="shared" si="0"/>
        <v>6</v>
      </c>
      <c r="I18" s="49"/>
      <c r="J18" s="49"/>
    </row>
    <row r="19" spans="1:10" s="39" customFormat="1" x14ac:dyDescent="0.3">
      <c r="A19" s="48" t="s">
        <v>378</v>
      </c>
      <c r="B19" s="40" t="s">
        <v>257</v>
      </c>
      <c r="C19" s="40">
        <f>COUNTIFS(data[[district_name]:[district_name]], $A19, data[[refugees_inflow]:[refugees_inflow]], C$6)</f>
        <v>3</v>
      </c>
      <c r="D19" s="40">
        <f>COUNTIFS(data[[district_name]:[district_name]], $A19, data[[refugees_inflow]:[refugees_inflow]], D$6)</f>
        <v>5</v>
      </c>
      <c r="E19" s="40">
        <f t="shared" si="0"/>
        <v>8</v>
      </c>
      <c r="I19" s="49"/>
      <c r="J19" s="49"/>
    </row>
    <row r="20" spans="1:10" s="39" customFormat="1" x14ac:dyDescent="0.3">
      <c r="A20" s="79" t="s">
        <v>396</v>
      </c>
      <c r="B20" s="79"/>
      <c r="C20" s="40">
        <f>SUM(C8:C19)</f>
        <v>26</v>
      </c>
      <c r="D20" s="40">
        <f>SUM(D8:D19)</f>
        <v>39</v>
      </c>
      <c r="E20" s="40">
        <f t="shared" si="0"/>
        <v>65</v>
      </c>
      <c r="I20" s="49"/>
      <c r="J20" s="49"/>
    </row>
    <row r="21" spans="1:10" s="39" customFormat="1" x14ac:dyDescent="0.3">
      <c r="I21" s="49"/>
      <c r="J21" s="49"/>
    </row>
    <row r="23" spans="1:10" x14ac:dyDescent="0.3">
      <c r="A23" s="6" t="s">
        <v>387</v>
      </c>
      <c r="B23" s="6" t="s">
        <v>22</v>
      </c>
    </row>
    <row r="24" spans="1:10" x14ac:dyDescent="0.3">
      <c r="A24" s="6" t="s">
        <v>388</v>
      </c>
      <c r="B24" s="4" t="s">
        <v>197</v>
      </c>
    </row>
    <row r="25" spans="1:10" x14ac:dyDescent="0.3">
      <c r="A25" s="6" t="s">
        <v>389</v>
      </c>
      <c r="B25" s="6">
        <f>C20</f>
        <v>26</v>
      </c>
    </row>
    <row r="27" spans="1:10" x14ac:dyDescent="0.3">
      <c r="A27" s="82" t="s">
        <v>390</v>
      </c>
      <c r="B27" s="82" t="s">
        <v>209</v>
      </c>
      <c r="C27" s="32" t="s">
        <v>86</v>
      </c>
      <c r="D27" s="32" t="s">
        <v>108</v>
      </c>
      <c r="E27" s="32" t="s">
        <v>134</v>
      </c>
      <c r="F27" s="32" t="s">
        <v>104</v>
      </c>
      <c r="G27" s="32" t="s">
        <v>303</v>
      </c>
      <c r="H27" s="80" t="s">
        <v>396</v>
      </c>
    </row>
    <row r="28" spans="1:10" x14ac:dyDescent="0.3">
      <c r="A28" s="82"/>
      <c r="B28" s="82"/>
      <c r="C28" s="32" t="s">
        <v>299</v>
      </c>
      <c r="D28" s="32" t="s">
        <v>300</v>
      </c>
      <c r="E28" s="32" t="s">
        <v>301</v>
      </c>
      <c r="F28" s="32" t="s">
        <v>302</v>
      </c>
      <c r="G28" s="32" t="s">
        <v>304</v>
      </c>
      <c r="H28" s="80"/>
    </row>
    <row r="29" spans="1:10" x14ac:dyDescent="0.3">
      <c r="A29" s="44" t="s">
        <v>262</v>
      </c>
      <c r="B29" s="35" t="s">
        <v>391</v>
      </c>
      <c r="C29" s="35">
        <f>COUNTIFS(data[[district_name]:[district_name]], $A29, data[[number_refugees_inflow]:[number_refugees_inflow]], C$27)</f>
        <v>3</v>
      </c>
      <c r="D29" s="35">
        <f>COUNTIFS(data[[district_name]:[district_name]], $A29, data[[number_refugees_inflow]:[number_refugees_inflow]], D$27)</f>
        <v>0</v>
      </c>
      <c r="E29" s="35">
        <f>COUNTIFS(data[[district_name]:[district_name]], $A29, data[[number_refugees_inflow]:[number_refugees_inflow]], E$27)</f>
        <v>0</v>
      </c>
      <c r="F29" s="35">
        <f>COUNTIFS(data[[district_name]:[district_name]], $A29, data[[number_refugees_inflow]:[number_refugees_inflow]], F$27)</f>
        <v>0</v>
      </c>
      <c r="G29" s="35">
        <f>COUNTIFS(data[[district_name]:[district_name]], $A29, data[[number_refugees_inflow]:[number_refugees_inflow]], G$27)</f>
        <v>0</v>
      </c>
      <c r="H29" s="35">
        <f t="shared" ref="H29:H41" si="1">SUM(C29:G29)</f>
        <v>3</v>
      </c>
    </row>
    <row r="30" spans="1:10" x14ac:dyDescent="0.3">
      <c r="A30" s="44" t="s">
        <v>376</v>
      </c>
      <c r="B30" s="35" t="s">
        <v>255</v>
      </c>
      <c r="C30" s="35">
        <f>COUNTIFS(data[[district_name]:[district_name]], $A30, data[[number_refugees_inflow]:[number_refugees_inflow]], C$27)</f>
        <v>2</v>
      </c>
      <c r="D30" s="35">
        <f>COUNTIFS(data[[district_name]:[district_name]], $A30, data[[number_refugees_inflow]:[number_refugees_inflow]], D$27)</f>
        <v>0</v>
      </c>
      <c r="E30" s="35">
        <f>COUNTIFS(data[[district_name]:[district_name]], $A30, data[[number_refugees_inflow]:[number_refugees_inflow]], E$27)</f>
        <v>0</v>
      </c>
      <c r="F30" s="35">
        <f>COUNTIFS(data[[district_name]:[district_name]], $A30, data[[number_refugees_inflow]:[number_refugees_inflow]], F$27)</f>
        <v>0</v>
      </c>
      <c r="G30" s="35">
        <f>COUNTIFS(data[[district_name]:[district_name]], $A30, data[[number_refugees_inflow]:[number_refugees_inflow]], G$27)</f>
        <v>0</v>
      </c>
      <c r="H30" s="35">
        <f t="shared" si="1"/>
        <v>2</v>
      </c>
    </row>
    <row r="31" spans="1:10" x14ac:dyDescent="0.3">
      <c r="A31" s="44" t="s">
        <v>265</v>
      </c>
      <c r="B31" s="35" t="s">
        <v>392</v>
      </c>
      <c r="C31" s="35">
        <f>COUNTIFS(data[[district_name]:[district_name]], $A31, data[[number_refugees_inflow]:[number_refugees_inflow]], C$27)</f>
        <v>2</v>
      </c>
      <c r="D31" s="35">
        <f>COUNTIFS(data[[district_name]:[district_name]], $A31, data[[number_refugees_inflow]:[number_refugees_inflow]], D$27)</f>
        <v>1</v>
      </c>
      <c r="E31" s="35">
        <f>COUNTIFS(data[[district_name]:[district_name]], $A31, data[[number_refugees_inflow]:[number_refugees_inflow]], E$27)</f>
        <v>0</v>
      </c>
      <c r="F31" s="35">
        <f>COUNTIFS(data[[district_name]:[district_name]], $A31, data[[number_refugees_inflow]:[number_refugees_inflow]], F$27)</f>
        <v>0</v>
      </c>
      <c r="G31" s="35">
        <f>COUNTIFS(data[[district_name]:[district_name]], $A31, data[[number_refugees_inflow]:[number_refugees_inflow]], G$27)</f>
        <v>0</v>
      </c>
      <c r="H31" s="35">
        <f t="shared" si="1"/>
        <v>3</v>
      </c>
    </row>
    <row r="32" spans="1:10" x14ac:dyDescent="0.3">
      <c r="A32" s="44" t="s">
        <v>263</v>
      </c>
      <c r="B32" s="35" t="s">
        <v>384</v>
      </c>
      <c r="C32" s="35">
        <f>COUNTIFS(data[[district_name]:[district_name]], $A32, data[[number_refugees_inflow]:[number_refugees_inflow]], C$27)</f>
        <v>2</v>
      </c>
      <c r="D32" s="35">
        <f>COUNTIFS(data[[district_name]:[district_name]], $A32, data[[number_refugees_inflow]:[number_refugees_inflow]], D$27)</f>
        <v>0</v>
      </c>
      <c r="E32" s="35">
        <f>COUNTIFS(data[[district_name]:[district_name]], $A32, data[[number_refugees_inflow]:[number_refugees_inflow]], E$27)</f>
        <v>0</v>
      </c>
      <c r="F32" s="35">
        <f>COUNTIFS(data[[district_name]:[district_name]], $A32, data[[number_refugees_inflow]:[number_refugees_inflow]], F$27)</f>
        <v>0</v>
      </c>
      <c r="G32" s="35">
        <f>COUNTIFS(data[[district_name]:[district_name]], $A32, data[[number_refugees_inflow]:[number_refugees_inflow]], G$27)</f>
        <v>0</v>
      </c>
      <c r="H32" s="35">
        <f t="shared" si="1"/>
        <v>2</v>
      </c>
    </row>
    <row r="33" spans="1:15" x14ac:dyDescent="0.3">
      <c r="A33" s="44" t="s">
        <v>375</v>
      </c>
      <c r="B33" s="35" t="s">
        <v>254</v>
      </c>
      <c r="C33" s="35">
        <f>COUNTIFS(data[[district_name]:[district_name]], $A33, data[[number_refugees_inflow]:[number_refugees_inflow]], C$27)</f>
        <v>3</v>
      </c>
      <c r="D33" s="35">
        <f>COUNTIFS(data[[district_name]:[district_name]], $A33, data[[number_refugees_inflow]:[number_refugees_inflow]], D$27)</f>
        <v>0</v>
      </c>
      <c r="E33" s="35">
        <f>COUNTIFS(data[[district_name]:[district_name]], $A33, data[[number_refugees_inflow]:[number_refugees_inflow]], E$27)</f>
        <v>0</v>
      </c>
      <c r="F33" s="35">
        <f>COUNTIFS(data[[district_name]:[district_name]], $A33, data[[number_refugees_inflow]:[number_refugees_inflow]], F$27)</f>
        <v>0</v>
      </c>
      <c r="G33" s="35">
        <f>COUNTIFS(data[[district_name]:[district_name]], $A33, data[[number_refugees_inflow]:[number_refugees_inflow]], G$27)</f>
        <v>0</v>
      </c>
      <c r="H33" s="35">
        <f t="shared" si="1"/>
        <v>3</v>
      </c>
    </row>
    <row r="34" spans="1:15" x14ac:dyDescent="0.3">
      <c r="A34" s="44" t="s">
        <v>259</v>
      </c>
      <c r="B34" s="35" t="s">
        <v>393</v>
      </c>
      <c r="C34" s="35">
        <f>COUNTIFS(data[[district_name]:[district_name]], $A34, data[[number_refugees_inflow]:[number_refugees_inflow]], C$27)</f>
        <v>0</v>
      </c>
      <c r="D34" s="35">
        <f>COUNTIFS(data[[district_name]:[district_name]], $A34, data[[number_refugees_inflow]:[number_refugees_inflow]], D$27)</f>
        <v>0</v>
      </c>
      <c r="E34" s="35">
        <f>COUNTIFS(data[[district_name]:[district_name]], $A34, data[[number_refugees_inflow]:[number_refugees_inflow]], E$27)</f>
        <v>0</v>
      </c>
      <c r="F34" s="35">
        <f>COUNTIFS(data[[district_name]:[district_name]], $A34, data[[number_refugees_inflow]:[number_refugees_inflow]], F$27)</f>
        <v>0</v>
      </c>
      <c r="G34" s="35">
        <f>COUNTIFS(data[[district_name]:[district_name]], $A34, data[[number_refugees_inflow]:[number_refugees_inflow]], G$27)</f>
        <v>0</v>
      </c>
      <c r="H34" s="35">
        <f t="shared" si="1"/>
        <v>0</v>
      </c>
    </row>
    <row r="35" spans="1:15" x14ac:dyDescent="0.3">
      <c r="A35" s="44" t="s">
        <v>261</v>
      </c>
      <c r="B35" s="35" t="s">
        <v>394</v>
      </c>
      <c r="C35" s="35">
        <f>COUNTIFS(data[[district_name]:[district_name]], $A35, data[[number_refugees_inflow]:[number_refugees_inflow]], C$27)</f>
        <v>2</v>
      </c>
      <c r="D35" s="35">
        <f>COUNTIFS(data[[district_name]:[district_name]], $A35, data[[number_refugees_inflow]:[number_refugees_inflow]], D$27)</f>
        <v>0</v>
      </c>
      <c r="E35" s="35">
        <f>COUNTIFS(data[[district_name]:[district_name]], $A35, data[[number_refugees_inflow]:[number_refugees_inflow]], E$27)</f>
        <v>0</v>
      </c>
      <c r="F35" s="35">
        <f>COUNTIFS(data[[district_name]:[district_name]], $A35, data[[number_refugees_inflow]:[number_refugees_inflow]], F$27)</f>
        <v>0</v>
      </c>
      <c r="G35" s="35">
        <f>COUNTIFS(data[[district_name]:[district_name]], $A35, data[[number_refugees_inflow]:[number_refugees_inflow]], G$27)</f>
        <v>0</v>
      </c>
      <c r="H35" s="35">
        <f t="shared" si="1"/>
        <v>2</v>
      </c>
    </row>
    <row r="36" spans="1:15" x14ac:dyDescent="0.3">
      <c r="A36" s="44" t="s">
        <v>260</v>
      </c>
      <c r="B36" s="35" t="s">
        <v>381</v>
      </c>
      <c r="C36" s="35">
        <f>COUNTIFS(data[[district_name]:[district_name]], $A36, data[[number_refugees_inflow]:[number_refugees_inflow]], C$27)</f>
        <v>4</v>
      </c>
      <c r="D36" s="35">
        <f>COUNTIFS(data[[district_name]:[district_name]], $A36, data[[number_refugees_inflow]:[number_refugees_inflow]], D$27)</f>
        <v>0</v>
      </c>
      <c r="E36" s="35">
        <f>COUNTIFS(data[[district_name]:[district_name]], $A36, data[[number_refugees_inflow]:[number_refugees_inflow]], E$27)</f>
        <v>0</v>
      </c>
      <c r="F36" s="35">
        <f>COUNTIFS(data[[district_name]:[district_name]], $A36, data[[number_refugees_inflow]:[number_refugees_inflow]], F$27)</f>
        <v>0</v>
      </c>
      <c r="G36" s="35">
        <f>COUNTIFS(data[[district_name]:[district_name]], $A36, data[[number_refugees_inflow]:[number_refugees_inflow]], G$27)</f>
        <v>0</v>
      </c>
      <c r="H36" s="35">
        <f t="shared" si="1"/>
        <v>4</v>
      </c>
    </row>
    <row r="37" spans="1:15" x14ac:dyDescent="0.3">
      <c r="A37" s="44" t="s">
        <v>377</v>
      </c>
      <c r="B37" s="35" t="s">
        <v>256</v>
      </c>
      <c r="C37" s="35">
        <f>COUNTIFS(data[[district_name]:[district_name]], $A37, data[[number_refugees_inflow]:[number_refugees_inflow]], C$27)</f>
        <v>2</v>
      </c>
      <c r="D37" s="35">
        <f>COUNTIFS(data[[district_name]:[district_name]], $A37, data[[number_refugees_inflow]:[number_refugees_inflow]], D$27)</f>
        <v>0</v>
      </c>
      <c r="E37" s="35">
        <f>COUNTIFS(data[[district_name]:[district_name]], $A37, data[[number_refugees_inflow]:[number_refugees_inflow]], E$27)</f>
        <v>0</v>
      </c>
      <c r="F37" s="35">
        <f>COUNTIFS(data[[district_name]:[district_name]], $A37, data[[number_refugees_inflow]:[number_refugees_inflow]], F$27)</f>
        <v>0</v>
      </c>
      <c r="G37" s="35">
        <f>COUNTIFS(data[[district_name]:[district_name]], $A37, data[[number_refugees_inflow]:[number_refugees_inflow]], G$27)</f>
        <v>0</v>
      </c>
      <c r="H37" s="35">
        <f t="shared" si="1"/>
        <v>2</v>
      </c>
    </row>
    <row r="38" spans="1:15" x14ac:dyDescent="0.3">
      <c r="A38" s="44" t="s">
        <v>264</v>
      </c>
      <c r="B38" s="35" t="s">
        <v>385</v>
      </c>
      <c r="C38" s="35">
        <f>COUNTIFS(data[[district_name]:[district_name]], $A38, data[[number_refugees_inflow]:[number_refugees_inflow]], C$27)</f>
        <v>2</v>
      </c>
      <c r="D38" s="35">
        <f>COUNTIFS(data[[district_name]:[district_name]], $A38, data[[number_refugees_inflow]:[number_refugees_inflow]], D$27)</f>
        <v>0</v>
      </c>
      <c r="E38" s="35">
        <f>COUNTIFS(data[[district_name]:[district_name]], $A38, data[[number_refugees_inflow]:[number_refugees_inflow]], E$27)</f>
        <v>0</v>
      </c>
      <c r="F38" s="35">
        <f>COUNTIFS(data[[district_name]:[district_name]], $A38, data[[number_refugees_inflow]:[number_refugees_inflow]], F$27)</f>
        <v>0</v>
      </c>
      <c r="G38" s="35">
        <f>COUNTIFS(data[[district_name]:[district_name]], $A38, data[[number_refugees_inflow]:[number_refugees_inflow]], G$27)</f>
        <v>0</v>
      </c>
      <c r="H38" s="35">
        <f t="shared" si="1"/>
        <v>2</v>
      </c>
    </row>
    <row r="39" spans="1:15" x14ac:dyDescent="0.3">
      <c r="A39" s="44" t="s">
        <v>374</v>
      </c>
      <c r="B39" s="35" t="s">
        <v>395</v>
      </c>
      <c r="C39" s="35">
        <f>COUNTIFS(data[[district_name]:[district_name]], $A39, data[[number_refugees_inflow]:[number_refugees_inflow]], C$27)</f>
        <v>0</v>
      </c>
      <c r="D39" s="35">
        <f>COUNTIFS(data[[district_name]:[district_name]], $A39, data[[number_refugees_inflow]:[number_refugees_inflow]], D$27)</f>
        <v>0</v>
      </c>
      <c r="E39" s="35">
        <f>COUNTIFS(data[[district_name]:[district_name]], $A39, data[[number_refugees_inflow]:[number_refugees_inflow]], E$27)</f>
        <v>0</v>
      </c>
      <c r="F39" s="35">
        <f>COUNTIFS(data[[district_name]:[district_name]], $A39, data[[number_refugees_inflow]:[number_refugees_inflow]], F$27)</f>
        <v>0</v>
      </c>
      <c r="G39" s="35">
        <f>COUNTIFS(data[[district_name]:[district_name]], $A39, data[[number_refugees_inflow]:[number_refugees_inflow]], G$27)</f>
        <v>0</v>
      </c>
      <c r="H39" s="35">
        <f t="shared" si="1"/>
        <v>0</v>
      </c>
    </row>
    <row r="40" spans="1:15" x14ac:dyDescent="0.3">
      <c r="A40" s="44" t="s">
        <v>378</v>
      </c>
      <c r="B40" s="35" t="s">
        <v>257</v>
      </c>
      <c r="C40" s="35">
        <f>COUNTIFS(data[[district_name]:[district_name]], $A40, data[[number_refugees_inflow]:[number_refugees_inflow]], C$27)</f>
        <v>2</v>
      </c>
      <c r="D40" s="35">
        <f>COUNTIFS(data[[district_name]:[district_name]], $A40, data[[number_refugees_inflow]:[number_refugees_inflow]], D$27)</f>
        <v>0</v>
      </c>
      <c r="E40" s="35">
        <f>COUNTIFS(data[[district_name]:[district_name]], $A40, data[[number_refugees_inflow]:[number_refugees_inflow]], E$27)</f>
        <v>1</v>
      </c>
      <c r="F40" s="35">
        <f>COUNTIFS(data[[district_name]:[district_name]], $A40, data[[number_refugees_inflow]:[number_refugees_inflow]], F$27)</f>
        <v>0</v>
      </c>
      <c r="G40" s="35">
        <f>COUNTIFS(data[[district_name]:[district_name]], $A40, data[[number_refugees_inflow]:[number_refugees_inflow]], G$27)</f>
        <v>0</v>
      </c>
      <c r="H40" s="35">
        <f t="shared" si="1"/>
        <v>3</v>
      </c>
    </row>
    <row r="41" spans="1:15" x14ac:dyDescent="0.3">
      <c r="A41" s="83" t="s">
        <v>396</v>
      </c>
      <c r="B41" s="83"/>
      <c r="C41" s="35">
        <f>SUM(C29:C40)</f>
        <v>24</v>
      </c>
      <c r="D41" s="35">
        <f>SUM(D29:D40)</f>
        <v>1</v>
      </c>
      <c r="E41" s="35">
        <f>SUM(E29:E40)</f>
        <v>1</v>
      </c>
      <c r="F41" s="35">
        <f>SUM(F29:F40)</f>
        <v>0</v>
      </c>
      <c r="G41" s="35">
        <f>SUM(G29:G40)</f>
        <v>0</v>
      </c>
      <c r="H41" s="35">
        <f t="shared" si="1"/>
        <v>26</v>
      </c>
    </row>
    <row r="43" spans="1:15" s="39" customFormat="1" x14ac:dyDescent="0.3"/>
    <row r="44" spans="1:15" s="39" customFormat="1" x14ac:dyDescent="0.3">
      <c r="A44" s="39" t="s">
        <v>387</v>
      </c>
      <c r="B44" s="39" t="s">
        <v>14</v>
      </c>
    </row>
    <row r="45" spans="1:15" s="39" customFormat="1" x14ac:dyDescent="0.3">
      <c r="A45" s="39" t="s">
        <v>388</v>
      </c>
      <c r="B45" s="49" t="s">
        <v>193</v>
      </c>
    </row>
    <row r="46" spans="1:15" s="39" customFormat="1" x14ac:dyDescent="0.3">
      <c r="A46" s="39" t="s">
        <v>389</v>
      </c>
      <c r="B46" s="39">
        <f>B25</f>
        <v>26</v>
      </c>
    </row>
    <row r="47" spans="1:15" s="39" customFormat="1" x14ac:dyDescent="0.3">
      <c r="O47" s="49"/>
    </row>
    <row r="48" spans="1:15" s="39" customFormat="1" x14ac:dyDescent="0.3">
      <c r="A48" s="82" t="s">
        <v>390</v>
      </c>
      <c r="B48" s="82" t="s">
        <v>209</v>
      </c>
      <c r="C48" s="32" t="s">
        <v>355</v>
      </c>
      <c r="D48" s="32" t="s">
        <v>357</v>
      </c>
      <c r="E48" s="32" t="s">
        <v>140</v>
      </c>
      <c r="F48" s="32" t="s">
        <v>360</v>
      </c>
      <c r="G48" s="32" t="s">
        <v>85</v>
      </c>
      <c r="H48" s="32" t="s">
        <v>102</v>
      </c>
      <c r="I48" s="80" t="s">
        <v>396</v>
      </c>
      <c r="O48" s="49"/>
    </row>
    <row r="49" spans="1:20" s="39" customFormat="1" x14ac:dyDescent="0.3">
      <c r="A49" s="82"/>
      <c r="B49" s="82"/>
      <c r="C49" s="32" t="s">
        <v>356</v>
      </c>
      <c r="D49" s="32" t="s">
        <v>358</v>
      </c>
      <c r="E49" s="32" t="s">
        <v>359</v>
      </c>
      <c r="F49" s="32" t="s">
        <v>361</v>
      </c>
      <c r="G49" s="32" t="s">
        <v>362</v>
      </c>
      <c r="H49" s="32" t="s">
        <v>329</v>
      </c>
      <c r="I49" s="80"/>
      <c r="O49" s="49"/>
    </row>
    <row r="50" spans="1:20" s="39" customFormat="1" x14ac:dyDescent="0.3">
      <c r="A50" s="48" t="s">
        <v>262</v>
      </c>
      <c r="B50" s="40" t="s">
        <v>391</v>
      </c>
      <c r="C50" s="50">
        <f>COUNTIFS(data[[district_name]:[district_name]], $A50, INDEX(data[], 0, MATCH($B$44&amp;"/"&amp;C$48, data[#Headers], 0)), 1)</f>
        <v>0</v>
      </c>
      <c r="D50" s="50">
        <f>COUNTIFS(data[[district_name]:[district_name]], $A50, INDEX(data[], 0, MATCH($B$44&amp;"/"&amp;D$48, data[#Headers], 0)), 1)</f>
        <v>1</v>
      </c>
      <c r="E50" s="50">
        <f>COUNTIFS(data[[district_name]:[district_name]], $A50, INDEX(data[], 0, MATCH($B$44&amp;"/"&amp;E$48, data[#Headers], 0)), 1)</f>
        <v>2</v>
      </c>
      <c r="F50" s="50">
        <f>COUNTIFS(data[[district_name]:[district_name]], $A50, INDEX(data[], 0, MATCH($B$44&amp;"/"&amp;F$48, data[#Headers], 0)), 1)</f>
        <v>1</v>
      </c>
      <c r="G50" s="50">
        <f>COUNTIFS(data[[district_name]:[district_name]], $A50, INDEX(data[], 0, MATCH($B$44&amp;"/"&amp;G$48, data[#Headers], 0)), 1)</f>
        <v>2</v>
      </c>
      <c r="H50" s="50">
        <f>COUNTIFS(data[[district_name]:[district_name]], $A50, INDEX(data[], 0, MATCH($B$44&amp;"/"&amp;H$48, data[#Headers], 0)), 1)</f>
        <v>2</v>
      </c>
      <c r="I50" s="40">
        <f t="shared" ref="I50:I62" si="2">SUM(C50:H50)</f>
        <v>8</v>
      </c>
      <c r="O50" s="49"/>
    </row>
    <row r="51" spans="1:20" s="39" customFormat="1" x14ac:dyDescent="0.3">
      <c r="A51" s="48" t="s">
        <v>376</v>
      </c>
      <c r="B51" s="40" t="s">
        <v>255</v>
      </c>
      <c r="C51" s="50">
        <f>COUNTIFS(data[[district_name]:[district_name]], $A51, INDEX(data[], 0, MATCH($B$44&amp;"/"&amp;C$48, data[#Headers], 0)), 1)</f>
        <v>0</v>
      </c>
      <c r="D51" s="50">
        <f>COUNTIFS(data[[district_name]:[district_name]], $A51, INDEX(data[], 0, MATCH($B$44&amp;"/"&amp;D$48, data[#Headers], 0)), 1)</f>
        <v>1</v>
      </c>
      <c r="E51" s="50">
        <f>COUNTIFS(data[[district_name]:[district_name]], $A51, INDEX(data[], 0, MATCH($B$44&amp;"/"&amp;E$48, data[#Headers], 0)), 1)</f>
        <v>1</v>
      </c>
      <c r="F51" s="50">
        <f>COUNTIFS(data[[district_name]:[district_name]], $A51, INDEX(data[], 0, MATCH($B$44&amp;"/"&amp;F$48, data[#Headers], 0)), 1)</f>
        <v>2</v>
      </c>
      <c r="G51" s="50">
        <f>COUNTIFS(data[[district_name]:[district_name]], $A51, INDEX(data[], 0, MATCH($B$44&amp;"/"&amp;G$48, data[#Headers], 0)), 1)</f>
        <v>1</v>
      </c>
      <c r="H51" s="50">
        <f>COUNTIFS(data[[district_name]:[district_name]], $A51, INDEX(data[], 0, MATCH($B$44&amp;"/"&amp;H$48, data[#Headers], 0)), 1)</f>
        <v>1</v>
      </c>
      <c r="I51" s="40">
        <f t="shared" si="2"/>
        <v>6</v>
      </c>
      <c r="O51" s="49"/>
    </row>
    <row r="52" spans="1:20" s="39" customFormat="1" x14ac:dyDescent="0.3">
      <c r="A52" s="48" t="s">
        <v>265</v>
      </c>
      <c r="B52" s="40" t="s">
        <v>392</v>
      </c>
      <c r="C52" s="50">
        <f>COUNTIFS(data[[district_name]:[district_name]], $A52, INDEX(data[], 0, MATCH($B$44&amp;"/"&amp;C$48, data[#Headers], 0)), 1)</f>
        <v>0</v>
      </c>
      <c r="D52" s="50">
        <f>COUNTIFS(data[[district_name]:[district_name]], $A52, INDEX(data[], 0, MATCH($B$44&amp;"/"&amp;D$48, data[#Headers], 0)), 1)</f>
        <v>0</v>
      </c>
      <c r="E52" s="50">
        <f>COUNTIFS(data[[district_name]:[district_name]], $A52, INDEX(data[], 0, MATCH($B$44&amp;"/"&amp;E$48, data[#Headers], 0)), 1)</f>
        <v>2</v>
      </c>
      <c r="F52" s="50">
        <f>COUNTIFS(data[[district_name]:[district_name]], $A52, INDEX(data[], 0, MATCH($B$44&amp;"/"&amp;F$48, data[#Headers], 0)), 1)</f>
        <v>0</v>
      </c>
      <c r="G52" s="50">
        <f>COUNTIFS(data[[district_name]:[district_name]], $A52, INDEX(data[], 0, MATCH($B$44&amp;"/"&amp;G$48, data[#Headers], 0)), 1)</f>
        <v>3</v>
      </c>
      <c r="H52" s="50">
        <f>COUNTIFS(data[[district_name]:[district_name]], $A52, INDEX(data[], 0, MATCH($B$44&amp;"/"&amp;H$48, data[#Headers], 0)), 1)</f>
        <v>1</v>
      </c>
      <c r="I52" s="40">
        <f t="shared" si="2"/>
        <v>6</v>
      </c>
      <c r="O52" s="49"/>
    </row>
    <row r="53" spans="1:20" s="39" customFormat="1" x14ac:dyDescent="0.3">
      <c r="A53" s="48" t="s">
        <v>263</v>
      </c>
      <c r="B53" s="40" t="s">
        <v>384</v>
      </c>
      <c r="C53" s="50">
        <f>COUNTIFS(data[[district_name]:[district_name]], $A53, INDEX(data[], 0, MATCH($B$44&amp;"/"&amp;C$48, data[#Headers], 0)), 1)</f>
        <v>0</v>
      </c>
      <c r="D53" s="50">
        <f>COUNTIFS(data[[district_name]:[district_name]], $A53, INDEX(data[], 0, MATCH($B$44&amp;"/"&amp;D$48, data[#Headers], 0)), 1)</f>
        <v>1</v>
      </c>
      <c r="E53" s="50">
        <f>COUNTIFS(data[[district_name]:[district_name]], $A53, INDEX(data[], 0, MATCH($B$44&amp;"/"&amp;E$48, data[#Headers], 0)), 1)</f>
        <v>0</v>
      </c>
      <c r="F53" s="50">
        <f>COUNTIFS(data[[district_name]:[district_name]], $A53, INDEX(data[], 0, MATCH($B$44&amp;"/"&amp;F$48, data[#Headers], 0)), 1)</f>
        <v>0</v>
      </c>
      <c r="G53" s="50">
        <f>COUNTIFS(data[[district_name]:[district_name]], $A53, INDEX(data[], 0, MATCH($B$44&amp;"/"&amp;G$48, data[#Headers], 0)), 1)</f>
        <v>1</v>
      </c>
      <c r="H53" s="50">
        <f>COUNTIFS(data[[district_name]:[district_name]], $A53, INDEX(data[], 0, MATCH($B$44&amp;"/"&amp;H$48, data[#Headers], 0)), 1)</f>
        <v>1</v>
      </c>
      <c r="I53" s="40">
        <f t="shared" si="2"/>
        <v>3</v>
      </c>
    </row>
    <row r="54" spans="1:20" s="39" customFormat="1" x14ac:dyDescent="0.3">
      <c r="A54" s="48" t="s">
        <v>375</v>
      </c>
      <c r="B54" s="40" t="s">
        <v>254</v>
      </c>
      <c r="C54" s="50">
        <f>COUNTIFS(data[[district_name]:[district_name]], $A54, INDEX(data[], 0, MATCH($B$44&amp;"/"&amp;C$48, data[#Headers], 0)), 1)</f>
        <v>0</v>
      </c>
      <c r="D54" s="50">
        <f>COUNTIFS(data[[district_name]:[district_name]], $A54, INDEX(data[], 0, MATCH($B$44&amp;"/"&amp;D$48, data[#Headers], 0)), 1)</f>
        <v>0</v>
      </c>
      <c r="E54" s="50">
        <f>COUNTIFS(data[[district_name]:[district_name]], $A54, INDEX(data[], 0, MATCH($B$44&amp;"/"&amp;E$48, data[#Headers], 0)), 1)</f>
        <v>3</v>
      </c>
      <c r="F54" s="50">
        <f>COUNTIFS(data[[district_name]:[district_name]], $A54, INDEX(data[], 0, MATCH($B$44&amp;"/"&amp;F$48, data[#Headers], 0)), 1)</f>
        <v>0</v>
      </c>
      <c r="G54" s="50">
        <f>COUNTIFS(data[[district_name]:[district_name]], $A54, INDEX(data[], 0, MATCH($B$44&amp;"/"&amp;G$48, data[#Headers], 0)), 1)</f>
        <v>3</v>
      </c>
      <c r="H54" s="50">
        <f>COUNTIFS(data[[district_name]:[district_name]], $A54, INDEX(data[], 0, MATCH($B$44&amp;"/"&amp;H$48, data[#Headers], 0)), 1)</f>
        <v>0</v>
      </c>
      <c r="I54" s="40">
        <f t="shared" si="2"/>
        <v>6</v>
      </c>
      <c r="O54" s="49"/>
      <c r="P54" s="49"/>
      <c r="Q54" s="49"/>
      <c r="R54" s="49"/>
      <c r="S54" s="49"/>
      <c r="T54" s="49"/>
    </row>
    <row r="55" spans="1:20" s="39" customFormat="1" x14ac:dyDescent="0.3">
      <c r="A55" s="48" t="s">
        <v>259</v>
      </c>
      <c r="B55" s="40" t="s">
        <v>393</v>
      </c>
      <c r="C55" s="50">
        <f>COUNTIFS(data[[district_name]:[district_name]], $A55, INDEX(data[], 0, MATCH($B$44&amp;"/"&amp;C$48, data[#Headers], 0)), 1)</f>
        <v>0</v>
      </c>
      <c r="D55" s="50">
        <f>COUNTIFS(data[[district_name]:[district_name]], $A55, INDEX(data[], 0, MATCH($B$44&amp;"/"&amp;D$48, data[#Headers], 0)), 1)</f>
        <v>0</v>
      </c>
      <c r="E55" s="50">
        <f>COUNTIFS(data[[district_name]:[district_name]], $A55, INDEX(data[], 0, MATCH($B$44&amp;"/"&amp;E$48, data[#Headers], 0)), 1)</f>
        <v>0</v>
      </c>
      <c r="F55" s="50">
        <f>COUNTIFS(data[[district_name]:[district_name]], $A55, INDEX(data[], 0, MATCH($B$44&amp;"/"&amp;F$48, data[#Headers], 0)), 1)</f>
        <v>0</v>
      </c>
      <c r="G55" s="50">
        <f>COUNTIFS(data[[district_name]:[district_name]], $A55, INDEX(data[], 0, MATCH($B$44&amp;"/"&amp;G$48, data[#Headers], 0)), 1)</f>
        <v>0</v>
      </c>
      <c r="H55" s="50">
        <f>COUNTIFS(data[[district_name]:[district_name]], $A55, INDEX(data[], 0, MATCH($B$44&amp;"/"&amp;H$48, data[#Headers], 0)), 1)</f>
        <v>0</v>
      </c>
      <c r="I55" s="40">
        <f t="shared" si="2"/>
        <v>0</v>
      </c>
      <c r="N55" s="49"/>
      <c r="O55" s="49"/>
      <c r="P55" s="49"/>
      <c r="Q55" s="49"/>
      <c r="R55" s="49"/>
      <c r="S55" s="49"/>
      <c r="T55" s="49"/>
    </row>
    <row r="56" spans="1:20" s="39" customFormat="1" x14ac:dyDescent="0.3">
      <c r="A56" s="48" t="s">
        <v>261</v>
      </c>
      <c r="B56" s="40" t="s">
        <v>394</v>
      </c>
      <c r="C56" s="50">
        <f>COUNTIFS(data[[district_name]:[district_name]], $A56, INDEX(data[], 0, MATCH($B$44&amp;"/"&amp;C$48, data[#Headers], 0)), 1)</f>
        <v>0</v>
      </c>
      <c r="D56" s="50">
        <f>COUNTIFS(data[[district_name]:[district_name]], $A56, INDEX(data[], 0, MATCH($B$44&amp;"/"&amp;D$48, data[#Headers], 0)), 1)</f>
        <v>1</v>
      </c>
      <c r="E56" s="50">
        <f>COUNTIFS(data[[district_name]:[district_name]], $A56, INDEX(data[], 0, MATCH($B$44&amp;"/"&amp;E$48, data[#Headers], 0)), 1)</f>
        <v>2</v>
      </c>
      <c r="F56" s="50">
        <f>COUNTIFS(data[[district_name]:[district_name]], $A56, INDEX(data[], 0, MATCH($B$44&amp;"/"&amp;F$48, data[#Headers], 0)), 1)</f>
        <v>0</v>
      </c>
      <c r="G56" s="50">
        <f>COUNTIFS(data[[district_name]:[district_name]], $A56, INDEX(data[], 0, MATCH($B$44&amp;"/"&amp;G$48, data[#Headers], 0)), 1)</f>
        <v>1</v>
      </c>
      <c r="H56" s="50">
        <f>COUNTIFS(data[[district_name]:[district_name]], $A56, INDEX(data[], 0, MATCH($B$44&amp;"/"&amp;H$48, data[#Headers], 0)), 1)</f>
        <v>0</v>
      </c>
      <c r="I56" s="40">
        <f t="shared" si="2"/>
        <v>4</v>
      </c>
      <c r="N56" s="49"/>
    </row>
    <row r="57" spans="1:20" s="39" customFormat="1" x14ac:dyDescent="0.3">
      <c r="A57" s="48" t="s">
        <v>260</v>
      </c>
      <c r="B57" s="40" t="s">
        <v>381</v>
      </c>
      <c r="C57" s="50">
        <f>COUNTIFS(data[[district_name]:[district_name]], $A57, INDEX(data[], 0, MATCH($B$44&amp;"/"&amp;C$48, data[#Headers], 0)), 1)</f>
        <v>0</v>
      </c>
      <c r="D57" s="50">
        <f>COUNTIFS(data[[district_name]:[district_name]], $A57, INDEX(data[], 0, MATCH($B$44&amp;"/"&amp;D$48, data[#Headers], 0)), 1)</f>
        <v>0</v>
      </c>
      <c r="E57" s="50">
        <f>COUNTIFS(data[[district_name]:[district_name]], $A57, INDEX(data[], 0, MATCH($B$44&amp;"/"&amp;E$48, data[#Headers], 0)), 1)</f>
        <v>2</v>
      </c>
      <c r="F57" s="50">
        <f>COUNTIFS(data[[district_name]:[district_name]], $A57, INDEX(data[], 0, MATCH($B$44&amp;"/"&amp;F$48, data[#Headers], 0)), 1)</f>
        <v>1</v>
      </c>
      <c r="G57" s="50">
        <f>COUNTIFS(data[[district_name]:[district_name]], $A57, INDEX(data[], 0, MATCH($B$44&amp;"/"&amp;G$48, data[#Headers], 0)), 1)</f>
        <v>2</v>
      </c>
      <c r="H57" s="50">
        <f>COUNTIFS(data[[district_name]:[district_name]], $A57, INDEX(data[], 0, MATCH($B$44&amp;"/"&amp;H$48, data[#Headers], 0)), 1)</f>
        <v>2</v>
      </c>
      <c r="I57" s="40">
        <f t="shared" si="2"/>
        <v>7</v>
      </c>
      <c r="N57" s="49"/>
    </row>
    <row r="58" spans="1:20" s="39" customFormat="1" x14ac:dyDescent="0.3">
      <c r="A58" s="48" t="s">
        <v>377</v>
      </c>
      <c r="B58" s="40" t="s">
        <v>256</v>
      </c>
      <c r="C58" s="50">
        <f>COUNTIFS(data[[district_name]:[district_name]], $A58, INDEX(data[], 0, MATCH($B$44&amp;"/"&amp;C$48, data[#Headers], 0)), 1)</f>
        <v>0</v>
      </c>
      <c r="D58" s="50">
        <f>COUNTIFS(data[[district_name]:[district_name]], $A58, INDEX(data[], 0, MATCH($B$44&amp;"/"&amp;D$48, data[#Headers], 0)), 1)</f>
        <v>0</v>
      </c>
      <c r="E58" s="50">
        <f>COUNTIFS(data[[district_name]:[district_name]], $A58, INDEX(data[], 0, MATCH($B$44&amp;"/"&amp;E$48, data[#Headers], 0)), 1)</f>
        <v>2</v>
      </c>
      <c r="F58" s="50">
        <f>COUNTIFS(data[[district_name]:[district_name]], $A58, INDEX(data[], 0, MATCH($B$44&amp;"/"&amp;F$48, data[#Headers], 0)), 1)</f>
        <v>0</v>
      </c>
      <c r="G58" s="50">
        <f>COUNTIFS(data[[district_name]:[district_name]], $A58, INDEX(data[], 0, MATCH($B$44&amp;"/"&amp;G$48, data[#Headers], 0)), 1)</f>
        <v>2</v>
      </c>
      <c r="H58" s="50">
        <f>COUNTIFS(data[[district_name]:[district_name]], $A58, INDEX(data[], 0, MATCH($B$44&amp;"/"&amp;H$48, data[#Headers], 0)), 1)</f>
        <v>1</v>
      </c>
      <c r="I58" s="40">
        <f t="shared" si="2"/>
        <v>5</v>
      </c>
      <c r="N58" s="49"/>
    </row>
    <row r="59" spans="1:20" s="39" customFormat="1" x14ac:dyDescent="0.3">
      <c r="A59" s="48" t="s">
        <v>264</v>
      </c>
      <c r="B59" s="40" t="s">
        <v>385</v>
      </c>
      <c r="C59" s="50">
        <f>COUNTIFS(data[[district_name]:[district_name]], $A59, INDEX(data[], 0, MATCH($B$44&amp;"/"&amp;C$48, data[#Headers], 0)), 1)</f>
        <v>1</v>
      </c>
      <c r="D59" s="50">
        <f>COUNTIFS(data[[district_name]:[district_name]], $A59, INDEX(data[], 0, MATCH($B$44&amp;"/"&amp;D$48, data[#Headers], 0)), 1)</f>
        <v>1</v>
      </c>
      <c r="E59" s="50">
        <f>COUNTIFS(data[[district_name]:[district_name]], $A59, INDEX(data[], 0, MATCH($B$44&amp;"/"&amp;E$48, data[#Headers], 0)), 1)</f>
        <v>1</v>
      </c>
      <c r="F59" s="50">
        <f>COUNTIFS(data[[district_name]:[district_name]], $A59, INDEX(data[], 0, MATCH($B$44&amp;"/"&amp;F$48, data[#Headers], 0)), 1)</f>
        <v>0</v>
      </c>
      <c r="G59" s="50">
        <f>COUNTIFS(data[[district_name]:[district_name]], $A59, INDEX(data[], 0, MATCH($B$44&amp;"/"&amp;G$48, data[#Headers], 0)), 1)</f>
        <v>1</v>
      </c>
      <c r="H59" s="50">
        <f>COUNTIFS(data[[district_name]:[district_name]], $A59, INDEX(data[], 0, MATCH($B$44&amp;"/"&amp;H$48, data[#Headers], 0)), 1)</f>
        <v>0</v>
      </c>
      <c r="I59" s="40">
        <f t="shared" si="2"/>
        <v>4</v>
      </c>
      <c r="N59" s="49"/>
    </row>
    <row r="60" spans="1:20" s="39" customFormat="1" x14ac:dyDescent="0.3">
      <c r="A60" s="48" t="s">
        <v>374</v>
      </c>
      <c r="B60" s="40" t="s">
        <v>395</v>
      </c>
      <c r="C60" s="50">
        <f>COUNTIFS(data[[district_name]:[district_name]], $A60, INDEX(data[], 0, MATCH($B$44&amp;"/"&amp;C$48, data[#Headers], 0)), 1)</f>
        <v>0</v>
      </c>
      <c r="D60" s="50">
        <f>COUNTIFS(data[[district_name]:[district_name]], $A60, INDEX(data[], 0, MATCH($B$44&amp;"/"&amp;D$48, data[#Headers], 0)), 1)</f>
        <v>0</v>
      </c>
      <c r="E60" s="50">
        <f>COUNTIFS(data[[district_name]:[district_name]], $A60, INDEX(data[], 0, MATCH($B$44&amp;"/"&amp;E$48, data[#Headers], 0)), 1)</f>
        <v>0</v>
      </c>
      <c r="F60" s="50">
        <f>COUNTIFS(data[[district_name]:[district_name]], $A60, INDEX(data[], 0, MATCH($B$44&amp;"/"&amp;F$48, data[#Headers], 0)), 1)</f>
        <v>0</v>
      </c>
      <c r="G60" s="50">
        <f>COUNTIFS(data[[district_name]:[district_name]], $A60, INDEX(data[], 0, MATCH($B$44&amp;"/"&amp;G$48, data[#Headers], 0)), 1)</f>
        <v>0</v>
      </c>
      <c r="H60" s="50">
        <f>COUNTIFS(data[[district_name]:[district_name]], $A60, INDEX(data[], 0, MATCH($B$44&amp;"/"&amp;H$48, data[#Headers], 0)), 1)</f>
        <v>0</v>
      </c>
      <c r="I60" s="40">
        <f t="shared" si="2"/>
        <v>0</v>
      </c>
      <c r="N60" s="49"/>
    </row>
    <row r="61" spans="1:20" s="39" customFormat="1" x14ac:dyDescent="0.3">
      <c r="A61" s="48" t="s">
        <v>378</v>
      </c>
      <c r="B61" s="40" t="s">
        <v>257</v>
      </c>
      <c r="C61" s="50">
        <f>COUNTIFS(data[[district_name]:[district_name]], $A61, INDEX(data[], 0, MATCH($B$44&amp;"/"&amp;C$48, data[#Headers], 0)), 1)</f>
        <v>2</v>
      </c>
      <c r="D61" s="50">
        <f>COUNTIFS(data[[district_name]:[district_name]], $A61, INDEX(data[], 0, MATCH($B$44&amp;"/"&amp;D$48, data[#Headers], 0)), 1)</f>
        <v>1</v>
      </c>
      <c r="E61" s="50">
        <f>COUNTIFS(data[[district_name]:[district_name]], $A61, INDEX(data[], 0, MATCH($B$44&amp;"/"&amp;E$48, data[#Headers], 0)), 1)</f>
        <v>3</v>
      </c>
      <c r="F61" s="50">
        <f>COUNTIFS(data[[district_name]:[district_name]], $A61, INDEX(data[], 0, MATCH($B$44&amp;"/"&amp;F$48, data[#Headers], 0)), 1)</f>
        <v>0</v>
      </c>
      <c r="G61" s="50">
        <f>COUNTIFS(data[[district_name]:[district_name]], $A61, INDEX(data[], 0, MATCH($B$44&amp;"/"&amp;G$48, data[#Headers], 0)), 1)</f>
        <v>1</v>
      </c>
      <c r="H61" s="50">
        <f>COUNTIFS(data[[district_name]:[district_name]], $A61, INDEX(data[], 0, MATCH($B$44&amp;"/"&amp;H$48, data[#Headers], 0)), 1)</f>
        <v>1</v>
      </c>
      <c r="I61" s="40">
        <f t="shared" si="2"/>
        <v>8</v>
      </c>
    </row>
    <row r="62" spans="1:20" s="39" customFormat="1" x14ac:dyDescent="0.3">
      <c r="A62" s="79" t="s">
        <v>396</v>
      </c>
      <c r="B62" s="79"/>
      <c r="C62" s="40">
        <f t="shared" ref="C62:H62" si="3">SUM(C50:C61)</f>
        <v>3</v>
      </c>
      <c r="D62" s="40">
        <f t="shared" si="3"/>
        <v>6</v>
      </c>
      <c r="E62" s="40">
        <f t="shared" si="3"/>
        <v>18</v>
      </c>
      <c r="F62" s="40">
        <f t="shared" si="3"/>
        <v>4</v>
      </c>
      <c r="G62" s="40">
        <f t="shared" si="3"/>
        <v>17</v>
      </c>
      <c r="H62" s="40">
        <f t="shared" si="3"/>
        <v>9</v>
      </c>
      <c r="I62" s="40">
        <f t="shared" si="2"/>
        <v>57</v>
      </c>
    </row>
    <row r="63" spans="1:20" s="39" customFormat="1" x14ac:dyDescent="0.3"/>
    <row r="65" spans="1:17" x14ac:dyDescent="0.3">
      <c r="A65" s="6" t="s">
        <v>387</v>
      </c>
      <c r="B65" s="6" t="s">
        <v>21</v>
      </c>
    </row>
    <row r="66" spans="1:17" x14ac:dyDescent="0.3">
      <c r="A66" s="6" t="s">
        <v>388</v>
      </c>
      <c r="B66" s="45" t="s">
        <v>193</v>
      </c>
    </row>
    <row r="67" spans="1:17" x14ac:dyDescent="0.3">
      <c r="A67" s="6" t="s">
        <v>389</v>
      </c>
      <c r="B67" s="6">
        <f>H62</f>
        <v>9</v>
      </c>
    </row>
    <row r="69" spans="1:17" x14ac:dyDescent="0.3">
      <c r="A69" s="34" t="s">
        <v>390</v>
      </c>
      <c r="B69" s="34" t="s">
        <v>209</v>
      </c>
      <c r="C69" s="81" t="s">
        <v>398</v>
      </c>
      <c r="D69" s="81"/>
      <c r="E69" s="81"/>
      <c r="F69" s="81"/>
      <c r="G69" s="81"/>
      <c r="H69" s="81"/>
      <c r="I69" s="81"/>
      <c r="J69" s="81"/>
      <c r="K69" s="81"/>
      <c r="L69" s="81"/>
      <c r="M69" s="81"/>
      <c r="N69" s="81"/>
      <c r="O69" s="81"/>
      <c r="P69" s="81"/>
      <c r="Q69" s="81"/>
    </row>
    <row r="70" spans="1:17" ht="42" x14ac:dyDescent="0.3">
      <c r="A70" s="36" t="s">
        <v>262</v>
      </c>
      <c r="B70" s="37" t="s">
        <v>391</v>
      </c>
      <c r="C70" s="38" t="str" cm="1">
        <f t="array" ref="C70">IFERROR(INDEX(data[[reasons_refugees_inflow_other]:[reasons_refugees_inflow_other]], MATCH(0,IF(data[[district_name]:[district_name]]=$A$70, COUNTIF($B$70:B70, data[[reasons_refugees_inflow_other]:[reasons_refugees_inflow_other]]), ""), 0)),"")</f>
        <v xml:space="preserve">Floods in bidibidi settlement </v>
      </c>
      <c r="D70" s="38" cm="1">
        <f t="array" ref="D70">IFERROR(INDEX(data[[reasons_refugees_inflow_other]:[reasons_refugees_inflow_other]], MATCH(0,IF(data[[district_name]:[district_name]]=$A$70, COUNTIF($B$70:C70, data[[reasons_refugees_inflow_other]:[reasons_refugees_inflow_other]]), ""), 0)),"")</f>
        <v>0</v>
      </c>
      <c r="E70" s="38" t="str" cm="1">
        <f t="array" ref="E70">IFERROR(INDEX(data[[reasons_refugees_inflow_other]:[reasons_refugees_inflow_other]], MATCH(0,IF(data[[district_name]:[district_name]]=$A$70, COUNTIF($B$70:D70, data[[reasons_refugees_inflow_other]:[reasons_refugees_inflow_other]]), ""), 0)),"")</f>
        <v xml:space="preserve">To do agriculture to supplement food and also for security purposes </v>
      </c>
      <c r="F70" s="38" t="str" cm="1">
        <f t="array" ref="F70">IFERROR(INDEX(data[[reasons_refugees_inflow_other]:[reasons_refugees_inflow_other]], MATCH(0,IF(data[[district_name]:[district_name]]=$A$70, COUNTIF($B$70:E70, data[[reasons_refugees_inflow_other]:[reasons_refugees_inflow_other]]), ""), 0)),"")</f>
        <v/>
      </c>
      <c r="G70" s="38" t="str" cm="1">
        <f t="array" ref="G70">IFERROR(INDEX(data[[reasons_refugees_inflow_other]:[reasons_refugees_inflow_other]], MATCH(0,IF(data[[district_name]:[district_name]]=$A$70, COUNTIF($B$70:F70, data[[reasons_refugees_inflow_other]:[reasons_refugees_inflow_other]]), ""), 0)),"")</f>
        <v/>
      </c>
      <c r="H70" s="38" t="str" cm="1">
        <f t="array" ref="H70">IFERROR(INDEX(data[[reasons_refugees_inflow_other]:[reasons_refugees_inflow_other]], MATCH(0,IF(data[[district_name]:[district_name]]=$A$70, COUNTIF($B$70:G70, data[[reasons_refugees_inflow_other]:[reasons_refugees_inflow_other]]), ""), 0)),"")</f>
        <v/>
      </c>
      <c r="I70" s="38" t="str" cm="1">
        <f t="array" ref="I70">IFERROR(INDEX(data[[reasons_refugees_inflow_other]:[reasons_refugees_inflow_other]], MATCH(0,IF(data[[district_name]:[district_name]]=$A$70, COUNTIF($B$70:H70, data[[reasons_refugees_inflow_other]:[reasons_refugees_inflow_other]]), ""), 0)),"")</f>
        <v/>
      </c>
      <c r="J70" s="38" t="str" cm="1">
        <f t="array" ref="J70">IFERROR(INDEX(data[[reasons_refugees_inflow_other]:[reasons_refugees_inflow_other]], MATCH(0,IF(data[[district_name]:[district_name]]=$A$70, COUNTIF($B$70:I70, data[[reasons_refugees_inflow_other]:[reasons_refugees_inflow_other]]), ""), 0)),"")</f>
        <v/>
      </c>
      <c r="K70" s="38" t="str" cm="1">
        <f t="array" ref="K70">IFERROR(INDEX(data[[reasons_refugees_inflow_other]:[reasons_refugees_inflow_other]], MATCH(0,IF(data[[district_name]:[district_name]]=$A$70, COUNTIF($B$70:J70, data[[reasons_refugees_inflow_other]:[reasons_refugees_inflow_other]]), ""), 0)),"")</f>
        <v/>
      </c>
      <c r="L70" s="38" t="str" cm="1">
        <f t="array" ref="L70">IFERROR(INDEX(data[[reasons_refugees_inflow_other]:[reasons_refugees_inflow_other]], MATCH(0,IF(data[[district_name]:[district_name]]=$A$70, COUNTIF($B$70:K70, data[[reasons_refugees_inflow_other]:[reasons_refugees_inflow_other]]), ""), 0)),"")</f>
        <v/>
      </c>
      <c r="M70" s="38" t="str" cm="1">
        <f t="array" ref="M70">IFERROR(INDEX(data[[reasons_refugees_inflow_other]:[reasons_refugees_inflow_other]], MATCH(0,IF(data[[district_name]:[district_name]]=$A$70, COUNTIF($B$70:L70, data[[reasons_refugees_inflow_other]:[reasons_refugees_inflow_other]]), ""), 0)),"")</f>
        <v/>
      </c>
      <c r="N70" s="38" t="str" cm="1">
        <f t="array" ref="N70">IFERROR(INDEX(data[[reasons_refugees_inflow_other]:[reasons_refugees_inflow_other]], MATCH(0,IF(data[[district_name]:[district_name]]=$A$70, COUNTIF($B$70:M70, data[[reasons_refugees_inflow_other]:[reasons_refugees_inflow_other]]), ""), 0)),"")</f>
        <v/>
      </c>
      <c r="O70" s="38" t="str" cm="1">
        <f t="array" ref="O70">IFERROR(INDEX(data[[reasons_refugees_inflow_other]:[reasons_refugees_inflow_other]], MATCH(0,IF(data[[district_name]:[district_name]]=$A$70, COUNTIF($B$70:N70, data[[reasons_refugees_inflow_other]:[reasons_refugees_inflow_other]]), ""), 0)),"")</f>
        <v/>
      </c>
      <c r="P70" s="38" t="str" cm="1">
        <f t="array" ref="P70">IFERROR(INDEX(data[[reasons_refugees_inflow_other]:[reasons_refugees_inflow_other]], MATCH(0,IF(data[[district_name]:[district_name]]=$A$70, COUNTIF($B$70:O70, data[[reasons_refugees_inflow_other]:[reasons_refugees_inflow_other]]), ""), 0)),"")</f>
        <v/>
      </c>
      <c r="Q70" s="38" t="str" cm="1">
        <f t="array" ref="Q70">IFERROR(INDEX(data[[reasons_refugees_inflow_other]:[reasons_refugees_inflow_other]], MATCH(0,IF(data[[district_name]:[district_name]]=$A$70, COUNTIF($B$70:P70, data[[reasons_refugees_inflow_other]:[reasons_refugees_inflow_other]]), ""), 0)),"")</f>
        <v/>
      </c>
    </row>
    <row r="71" spans="1:17" x14ac:dyDescent="0.3">
      <c r="A71" s="36" t="s">
        <v>376</v>
      </c>
      <c r="B71" s="37" t="s">
        <v>255</v>
      </c>
      <c r="C71" s="38" cm="1">
        <f t="array" ref="C71">IFERROR(INDEX(data[[reasons_refugees_inflow_other]:[reasons_refugees_inflow_other]], MATCH(0,IF(data[[district_name]:[district_name]]=$A$71, COUNTIF($B$71:B71, data[[reasons_refugees_inflow_other]:[reasons_refugees_inflow_other]]), ""), 0)),"")</f>
        <v>0</v>
      </c>
      <c r="D71" s="38" t="str" cm="1">
        <f t="array" ref="D71">IFERROR(INDEX(data[[reasons_refugees_inflow_other]:[reasons_refugees_inflow_other]], MATCH(0,IF(data[[district_name]:[district_name]]=$A$71, COUNTIF($B$71:C71, data[[reasons_refugees_inflow_other]:[reasons_refugees_inflow_other]]), ""), 0)),"")</f>
        <v>To look for farming land</v>
      </c>
      <c r="E71" s="38" t="str" cm="1">
        <f t="array" ref="E71">IFERROR(INDEX(data[[reasons_refugees_inflow_other]:[reasons_refugees_inflow_other]], MATCH(0,IF(data[[district_name]:[district_name]]=$A$71, COUNTIF($B$71:D71, data[[reasons_refugees_inflow_other]:[reasons_refugees_inflow_other]]), ""), 0)),"")</f>
        <v/>
      </c>
      <c r="F71" s="38" t="str" cm="1">
        <f t="array" ref="F71">IFERROR(INDEX(data[[reasons_refugees_inflow_other]:[reasons_refugees_inflow_other]], MATCH(0,IF(data[[district_name]:[district_name]]=$A$71, COUNTIF($B$71:E71, data[[reasons_refugees_inflow_other]:[reasons_refugees_inflow_other]]), ""), 0)),"")</f>
        <v/>
      </c>
      <c r="G71" s="38" t="str" cm="1">
        <f t="array" ref="G71">IFERROR(INDEX(data[[reasons_refugees_inflow_other]:[reasons_refugees_inflow_other]], MATCH(0,IF(data[[district_name]:[district_name]]=$A$71, COUNTIF($B$71:F71, data[[reasons_refugees_inflow_other]:[reasons_refugees_inflow_other]]), ""), 0)),"")</f>
        <v/>
      </c>
      <c r="H71" s="38" t="str" cm="1">
        <f t="array" ref="H71">IFERROR(INDEX(data[[reasons_refugees_inflow_other]:[reasons_refugees_inflow_other]], MATCH(0,IF(data[[district_name]:[district_name]]=$A$71, COUNTIF($B$71:G71, data[[reasons_refugees_inflow_other]:[reasons_refugees_inflow_other]]), ""), 0)),"")</f>
        <v/>
      </c>
      <c r="I71" s="38" t="str" cm="1">
        <f t="array" ref="I71">IFERROR(INDEX(data[[reasons_refugees_inflow_other]:[reasons_refugees_inflow_other]], MATCH(0,IF(data[[district_name]:[district_name]]=$A$71, COUNTIF($B$71:H71, data[[reasons_refugees_inflow_other]:[reasons_refugees_inflow_other]]), ""), 0)),"")</f>
        <v/>
      </c>
      <c r="J71" s="38" t="str" cm="1">
        <f t="array" ref="J71">IFERROR(INDEX(data[[reasons_refugees_inflow_other]:[reasons_refugees_inflow_other]], MATCH(0,IF(data[[district_name]:[district_name]]=$A$71, COUNTIF($B$71:I71, data[[reasons_refugees_inflow_other]:[reasons_refugees_inflow_other]]), ""), 0)),"")</f>
        <v/>
      </c>
      <c r="K71" s="38" t="str" cm="1">
        <f t="array" ref="K71">IFERROR(INDEX(data[[reasons_refugees_inflow_other]:[reasons_refugees_inflow_other]], MATCH(0,IF(data[[district_name]:[district_name]]=$A$71, COUNTIF($B$71:J71, data[[reasons_refugees_inflow_other]:[reasons_refugees_inflow_other]]), ""), 0)),"")</f>
        <v/>
      </c>
      <c r="L71" s="38" t="str" cm="1">
        <f t="array" ref="L71">IFERROR(INDEX(data[[reasons_refugees_inflow_other]:[reasons_refugees_inflow_other]], MATCH(0,IF(data[[district_name]:[district_name]]=$A$71, COUNTIF($B$71:K71, data[[reasons_refugees_inflow_other]:[reasons_refugees_inflow_other]]), ""), 0)),"")</f>
        <v/>
      </c>
      <c r="M71" s="38" t="str" cm="1">
        <f t="array" ref="M71">IFERROR(INDEX(data[[reasons_refugees_inflow_other]:[reasons_refugees_inflow_other]], MATCH(0,IF(data[[district_name]:[district_name]]=$A$71, COUNTIF($B$71:L71, data[[reasons_refugees_inflow_other]:[reasons_refugees_inflow_other]]), ""), 0)),"")</f>
        <v/>
      </c>
      <c r="N71" s="38" t="str" cm="1">
        <f t="array" ref="N71">IFERROR(INDEX(data[[reasons_refugees_inflow_other]:[reasons_refugees_inflow_other]], MATCH(0,IF(data[[district_name]:[district_name]]=$A$71, COUNTIF($B$71:M71, data[[reasons_refugees_inflow_other]:[reasons_refugees_inflow_other]]), ""), 0)),"")</f>
        <v/>
      </c>
      <c r="O71" s="38" t="str" cm="1">
        <f t="array" ref="O71">IFERROR(INDEX(data[[reasons_refugees_inflow_other]:[reasons_refugees_inflow_other]], MATCH(0,IF(data[[district_name]:[district_name]]=$A$71, COUNTIF($B$71:N71, data[[reasons_refugees_inflow_other]:[reasons_refugees_inflow_other]]), ""), 0)),"")</f>
        <v/>
      </c>
      <c r="P71" s="38" t="str" cm="1">
        <f t="array" ref="P71">IFERROR(INDEX(data[[reasons_refugees_inflow_other]:[reasons_refugees_inflow_other]], MATCH(0,IF(data[[district_name]:[district_name]]=$A$71, COUNTIF($B$71:O71, data[[reasons_refugees_inflow_other]:[reasons_refugees_inflow_other]]), ""), 0)),"")</f>
        <v/>
      </c>
      <c r="Q71" s="38" t="str" cm="1">
        <f t="array" ref="Q71">IFERROR(INDEX(data[[reasons_refugees_inflow_other]:[reasons_refugees_inflow_other]], MATCH(0,IF(data[[district_name]:[district_name]]=$A$71, COUNTIF($B$71:P71, data[[reasons_refugees_inflow_other]:[reasons_refugees_inflow_other]]), ""), 0)),"")</f>
        <v/>
      </c>
    </row>
    <row r="72" spans="1:17" x14ac:dyDescent="0.3">
      <c r="A72" s="36" t="s">
        <v>265</v>
      </c>
      <c r="B72" s="37" t="s">
        <v>392</v>
      </c>
      <c r="C72" s="38" t="str" cm="1">
        <f t="array" ref="C72">IFERROR(INDEX(data[[reasons_refugees_inflow_other]:[reasons_refugees_inflow_other]], MATCH(0,IF(data[[district_name]:[district_name]]=$A$72, COUNTIF($B$72:B72, data[[reasons_refugees_inflow_other]:[reasons_refugees_inflow_other]]), ""), 0)),"")</f>
        <v xml:space="preserve">Business opportunities </v>
      </c>
      <c r="D72" s="38" cm="1">
        <f t="array" ref="D72">IFERROR(INDEX(data[[reasons_refugees_inflow_other]:[reasons_refugees_inflow_other]], MATCH(0,IF(data[[district_name]:[district_name]]=$A$72, COUNTIF($B$72:C72, data[[reasons_refugees_inflow_other]:[reasons_refugees_inflow_other]]), ""), 0)),"")</f>
        <v>0</v>
      </c>
      <c r="E72" s="38" t="str" cm="1">
        <f t="array" ref="E72">IFERROR(INDEX(data[[reasons_refugees_inflow_other]:[reasons_refugees_inflow_other]], MATCH(0,IF(data[[district_name]:[district_name]]=$A$72, COUNTIF($B$72:D72, data[[reasons_refugees_inflow_other]:[reasons_refugees_inflow_other]]), ""), 0)),"")</f>
        <v/>
      </c>
      <c r="F72" s="38" t="str" cm="1">
        <f t="array" ref="F72">IFERROR(INDEX(data[[reasons_refugees_inflow_other]:[reasons_refugees_inflow_other]], MATCH(0,IF(data[[district_name]:[district_name]]=$A$72, COUNTIF($B$72:E72, data[[reasons_refugees_inflow_other]:[reasons_refugees_inflow_other]]), ""), 0)),"")</f>
        <v/>
      </c>
      <c r="G72" s="38" t="str" cm="1">
        <f t="array" ref="G72">IFERROR(INDEX(data[[reasons_refugees_inflow_other]:[reasons_refugees_inflow_other]], MATCH(0,IF(data[[district_name]:[district_name]]=$A$72, COUNTIF($B$72:F72, data[[reasons_refugees_inflow_other]:[reasons_refugees_inflow_other]]), ""), 0)),"")</f>
        <v/>
      </c>
      <c r="H72" s="38" t="str" cm="1">
        <f t="array" ref="H72">IFERROR(INDEX(data[[reasons_refugees_inflow_other]:[reasons_refugees_inflow_other]], MATCH(0,IF(data[[district_name]:[district_name]]=$A$72, COUNTIF($B$72:G72, data[[reasons_refugees_inflow_other]:[reasons_refugees_inflow_other]]), ""), 0)),"")</f>
        <v/>
      </c>
      <c r="I72" s="38" t="str" cm="1">
        <f t="array" ref="I72">IFERROR(INDEX(data[[reasons_refugees_inflow_other]:[reasons_refugees_inflow_other]], MATCH(0,IF(data[[district_name]:[district_name]]=$A$72, COUNTIF($B$72:H72, data[[reasons_refugees_inflow_other]:[reasons_refugees_inflow_other]]), ""), 0)),"")</f>
        <v/>
      </c>
      <c r="J72" s="38" t="str" cm="1">
        <f t="array" ref="J72">IFERROR(INDEX(data[[reasons_refugees_inflow_other]:[reasons_refugees_inflow_other]], MATCH(0,IF(data[[district_name]:[district_name]]=$A$72, COUNTIF($B$72:I72, data[[reasons_refugees_inflow_other]:[reasons_refugees_inflow_other]]), ""), 0)),"")</f>
        <v/>
      </c>
      <c r="K72" s="38" t="str" cm="1">
        <f t="array" ref="K72">IFERROR(INDEX(data[[reasons_refugees_inflow_other]:[reasons_refugees_inflow_other]], MATCH(0,IF(data[[district_name]:[district_name]]=$A$72, COUNTIF($B$72:J72, data[[reasons_refugees_inflow_other]:[reasons_refugees_inflow_other]]), ""), 0)),"")</f>
        <v/>
      </c>
      <c r="L72" s="38" t="str" cm="1">
        <f t="array" ref="L72">IFERROR(INDEX(data[[reasons_refugees_inflow_other]:[reasons_refugees_inflow_other]], MATCH(0,IF(data[[district_name]:[district_name]]=$A$72, COUNTIF($B$72:K72, data[[reasons_refugees_inflow_other]:[reasons_refugees_inflow_other]]), ""), 0)),"")</f>
        <v/>
      </c>
      <c r="M72" s="38" t="str" cm="1">
        <f t="array" ref="M72">IFERROR(INDEX(data[[reasons_refugees_inflow_other]:[reasons_refugees_inflow_other]], MATCH(0,IF(data[[district_name]:[district_name]]=$A$72, COUNTIF($B$72:L72, data[[reasons_refugees_inflow_other]:[reasons_refugees_inflow_other]]), ""), 0)),"")</f>
        <v/>
      </c>
      <c r="N72" s="38" t="str" cm="1">
        <f t="array" ref="N72">IFERROR(INDEX(data[[reasons_refugees_inflow_other]:[reasons_refugees_inflow_other]], MATCH(0,IF(data[[district_name]:[district_name]]=$A$72, COUNTIF($B$72:M72, data[[reasons_refugees_inflow_other]:[reasons_refugees_inflow_other]]), ""), 0)),"")</f>
        <v/>
      </c>
      <c r="O72" s="38" t="str" cm="1">
        <f t="array" ref="O72">IFERROR(INDEX(data[[reasons_refugees_inflow_other]:[reasons_refugees_inflow_other]], MATCH(0,IF(data[[district_name]:[district_name]]=$A$72, COUNTIF($B$72:N72, data[[reasons_refugees_inflow_other]:[reasons_refugees_inflow_other]]), ""), 0)),"")</f>
        <v/>
      </c>
      <c r="P72" s="38" t="str" cm="1">
        <f t="array" ref="P72">IFERROR(INDEX(data[[reasons_refugees_inflow_other]:[reasons_refugees_inflow_other]], MATCH(0,IF(data[[district_name]:[district_name]]=$A$72, COUNTIF($B$72:O72, data[[reasons_refugees_inflow_other]:[reasons_refugees_inflow_other]]), ""), 0)),"")</f>
        <v/>
      </c>
      <c r="Q72" s="38" t="str" cm="1">
        <f t="array" ref="Q72">IFERROR(INDEX(data[[reasons_refugees_inflow_other]:[reasons_refugees_inflow_other]], MATCH(0,IF(data[[district_name]:[district_name]]=$A$72, COUNTIF($B$72:P72, data[[reasons_refugees_inflow_other]:[reasons_refugees_inflow_other]]), ""), 0)),"")</f>
        <v/>
      </c>
    </row>
    <row r="73" spans="1:17" ht="42" x14ac:dyDescent="0.3">
      <c r="A73" s="36" t="s">
        <v>263</v>
      </c>
      <c r="B73" s="37" t="s">
        <v>384</v>
      </c>
      <c r="C73" s="38" t="str" cm="1">
        <f t="array" ref="C73">IFERROR(INDEX(data[[reasons_refugees_inflow_other]:[reasons_refugees_inflow_other]], MATCH(0,IF(data[[district_name]:[district_name]]=$A$73, COUNTIF($B$73:B73, data[[reasons_refugees_inflow_other]:[reasons_refugees_inflow_other]]), ""), 0)),"")</f>
        <v xml:space="preserve">Security reasons,  they fear for their life in the settlement </v>
      </c>
      <c r="D73" s="38" cm="1">
        <f t="array" ref="D73">IFERROR(INDEX(data[[reasons_refugees_inflow_other]:[reasons_refugees_inflow_other]], MATCH(0,IF(data[[district_name]:[district_name]]=$A$73, COUNTIF($B$73:C73, data[[reasons_refugees_inflow_other]:[reasons_refugees_inflow_other]]), ""), 0)),"")</f>
        <v>0</v>
      </c>
      <c r="E73" s="38" t="str" cm="1">
        <f t="array" ref="E73">IFERROR(INDEX(data[[reasons_refugees_inflow_other]:[reasons_refugees_inflow_other]], MATCH(0,IF(data[[district_name]:[district_name]]=$A$73, COUNTIF($B$73:D73, data[[reasons_refugees_inflow_other]:[reasons_refugees_inflow_other]]), ""), 0)),"")</f>
        <v/>
      </c>
      <c r="F73" s="38" t="str" cm="1">
        <f t="array" ref="F73">IFERROR(INDEX(data[[reasons_refugees_inflow_other]:[reasons_refugees_inflow_other]], MATCH(0,IF(data[[district_name]:[district_name]]=$A$73, COUNTIF($B$73:E73, data[[reasons_refugees_inflow_other]:[reasons_refugees_inflow_other]]), ""), 0)),"")</f>
        <v/>
      </c>
      <c r="G73" s="38" t="str" cm="1">
        <f t="array" ref="G73">IFERROR(INDEX(data[[reasons_refugees_inflow_other]:[reasons_refugees_inflow_other]], MATCH(0,IF(data[[district_name]:[district_name]]=$A$73, COUNTIF($B$73:F73, data[[reasons_refugees_inflow_other]:[reasons_refugees_inflow_other]]), ""), 0)),"")</f>
        <v/>
      </c>
      <c r="H73" s="38" t="str" cm="1">
        <f t="array" ref="H73">IFERROR(INDEX(data[[reasons_refugees_inflow_other]:[reasons_refugees_inflow_other]], MATCH(0,IF(data[[district_name]:[district_name]]=$A$73, COUNTIF($B$73:G73, data[[reasons_refugees_inflow_other]:[reasons_refugees_inflow_other]]), ""), 0)),"")</f>
        <v/>
      </c>
      <c r="I73" s="38" t="str" cm="1">
        <f t="array" ref="I73">IFERROR(INDEX(data[[reasons_refugees_inflow_other]:[reasons_refugees_inflow_other]], MATCH(0,IF(data[[district_name]:[district_name]]=$A$73, COUNTIF($B$73:H73, data[[reasons_refugees_inflow_other]:[reasons_refugees_inflow_other]]), ""), 0)),"")</f>
        <v/>
      </c>
      <c r="J73" s="38" t="str" cm="1">
        <f t="array" ref="J73">IFERROR(INDEX(data[[reasons_refugees_inflow_other]:[reasons_refugees_inflow_other]], MATCH(0,IF(data[[district_name]:[district_name]]=$A$73, COUNTIF($B$73:I73, data[[reasons_refugees_inflow_other]:[reasons_refugees_inflow_other]]), ""), 0)),"")</f>
        <v/>
      </c>
      <c r="K73" s="38" t="str" cm="1">
        <f t="array" ref="K73">IFERROR(INDEX(data[[reasons_refugees_inflow_other]:[reasons_refugees_inflow_other]], MATCH(0,IF(data[[district_name]:[district_name]]=$A$73, COUNTIF($B$73:J73, data[[reasons_refugees_inflow_other]:[reasons_refugees_inflow_other]]), ""), 0)),"")</f>
        <v/>
      </c>
      <c r="L73" s="38" t="str" cm="1">
        <f t="array" ref="L73">IFERROR(INDEX(data[[reasons_refugees_inflow_other]:[reasons_refugees_inflow_other]], MATCH(0,IF(data[[district_name]:[district_name]]=$A$73, COUNTIF($B$73:K73, data[[reasons_refugees_inflow_other]:[reasons_refugees_inflow_other]]), ""), 0)),"")</f>
        <v/>
      </c>
      <c r="M73" s="38" t="str" cm="1">
        <f t="array" ref="M73">IFERROR(INDEX(data[[reasons_refugees_inflow_other]:[reasons_refugees_inflow_other]], MATCH(0,IF(data[[district_name]:[district_name]]=$A$73, COUNTIF($B$73:L73, data[[reasons_refugees_inflow_other]:[reasons_refugees_inflow_other]]), ""), 0)),"")</f>
        <v/>
      </c>
      <c r="N73" s="38" t="str" cm="1">
        <f t="array" ref="N73">IFERROR(INDEX(data[[reasons_refugees_inflow_other]:[reasons_refugees_inflow_other]], MATCH(0,IF(data[[district_name]:[district_name]]=$A$73, COUNTIF($B$73:M73, data[[reasons_refugees_inflow_other]:[reasons_refugees_inflow_other]]), ""), 0)),"")</f>
        <v/>
      </c>
      <c r="O73" s="38" t="str" cm="1">
        <f t="array" ref="O73">IFERROR(INDEX(data[[reasons_refugees_inflow_other]:[reasons_refugees_inflow_other]], MATCH(0,IF(data[[district_name]:[district_name]]=$A$73, COUNTIF($B$73:N73, data[[reasons_refugees_inflow_other]:[reasons_refugees_inflow_other]]), ""), 0)),"")</f>
        <v/>
      </c>
      <c r="P73" s="38" t="str" cm="1">
        <f t="array" ref="P73">IFERROR(INDEX(data[[reasons_refugees_inflow_other]:[reasons_refugees_inflow_other]], MATCH(0,IF(data[[district_name]:[district_name]]=$A$73, COUNTIF($B$73:O73, data[[reasons_refugees_inflow_other]:[reasons_refugees_inflow_other]]), ""), 0)),"")</f>
        <v/>
      </c>
      <c r="Q73" s="38" t="str" cm="1">
        <f t="array" ref="Q73">IFERROR(INDEX(data[[reasons_refugees_inflow_other]:[reasons_refugees_inflow_other]], MATCH(0,IF(data[[district_name]:[district_name]]=$A$73, COUNTIF($B$73:P73, data[[reasons_refugees_inflow_other]:[reasons_refugees_inflow_other]]), ""), 0)),"")</f>
        <v/>
      </c>
    </row>
    <row r="74" spans="1:17" x14ac:dyDescent="0.3">
      <c r="A74" s="36" t="s">
        <v>375</v>
      </c>
      <c r="B74" s="37" t="s">
        <v>254</v>
      </c>
      <c r="C74" s="38" cm="1">
        <f t="array" ref="C74">IFERROR(INDEX(data[[reasons_refugees_inflow_other]:[reasons_refugees_inflow_other]], MATCH(0,IF(data[[district_name]:[district_name]]=$A$74, COUNTIF($B$74:B74, data[[reasons_refugees_inflow_other]:[reasons_refugees_inflow_other]]), ""), 0)),"")</f>
        <v>0</v>
      </c>
      <c r="D74" s="38" t="str" cm="1">
        <f t="array" ref="D74">IFERROR(INDEX(data[[reasons_refugees_inflow_other]:[reasons_refugees_inflow_other]], MATCH(0,IF(data[[district_name]:[district_name]]=$A$74, COUNTIF($B$74:C74, data[[reasons_refugees_inflow_other]:[reasons_refugees_inflow_other]]), ""), 0)),"")</f>
        <v/>
      </c>
      <c r="E74" s="38" t="str" cm="1">
        <f t="array" ref="E74">IFERROR(INDEX(data[[reasons_refugees_inflow_other]:[reasons_refugees_inflow_other]], MATCH(0,IF(data[[district_name]:[district_name]]=$A$74, COUNTIF($B$74:D74, data[[reasons_refugees_inflow_other]:[reasons_refugees_inflow_other]]), ""), 0)),"")</f>
        <v/>
      </c>
      <c r="F74" s="38" t="str" cm="1">
        <f t="array" ref="F74">IFERROR(INDEX(data[[reasons_refugees_inflow_other]:[reasons_refugees_inflow_other]], MATCH(0,IF(data[[district_name]:[district_name]]=$A$74, COUNTIF($B$74:E74, data[[reasons_refugees_inflow_other]:[reasons_refugees_inflow_other]]), ""), 0)),"")</f>
        <v/>
      </c>
      <c r="G74" s="38" t="str" cm="1">
        <f t="array" ref="G74">IFERROR(INDEX(data[[reasons_refugees_inflow_other]:[reasons_refugees_inflow_other]], MATCH(0,IF(data[[district_name]:[district_name]]=$A$74, COUNTIF($B$74:F74, data[[reasons_refugees_inflow_other]:[reasons_refugees_inflow_other]]), ""), 0)),"")</f>
        <v/>
      </c>
      <c r="H74" s="38" t="str" cm="1">
        <f t="array" ref="H74">IFERROR(INDEX(data[[reasons_refugees_inflow_other]:[reasons_refugees_inflow_other]], MATCH(0,IF(data[[district_name]:[district_name]]=$A$74, COUNTIF($B$74:G74, data[[reasons_refugees_inflow_other]:[reasons_refugees_inflow_other]]), ""), 0)),"")</f>
        <v/>
      </c>
      <c r="I74" s="38" t="str" cm="1">
        <f t="array" ref="I74">IFERROR(INDEX(data[[reasons_refugees_inflow_other]:[reasons_refugees_inflow_other]], MATCH(0,IF(data[[district_name]:[district_name]]=$A$74, COUNTIF($B$74:H74, data[[reasons_refugees_inflow_other]:[reasons_refugees_inflow_other]]), ""), 0)),"")</f>
        <v/>
      </c>
      <c r="J74" s="38" t="str" cm="1">
        <f t="array" ref="J74">IFERROR(INDEX(data[[reasons_refugees_inflow_other]:[reasons_refugees_inflow_other]], MATCH(0,IF(data[[district_name]:[district_name]]=$A$74, COUNTIF($B$74:I74, data[[reasons_refugees_inflow_other]:[reasons_refugees_inflow_other]]), ""), 0)),"")</f>
        <v/>
      </c>
      <c r="K74" s="38" t="str" cm="1">
        <f t="array" ref="K74">IFERROR(INDEX(data[[reasons_refugees_inflow_other]:[reasons_refugees_inflow_other]], MATCH(0,IF(data[[district_name]:[district_name]]=$A$74, COUNTIF($B$74:J74, data[[reasons_refugees_inflow_other]:[reasons_refugees_inflow_other]]), ""), 0)),"")</f>
        <v/>
      </c>
      <c r="L74" s="38" t="str" cm="1">
        <f t="array" ref="L74">IFERROR(INDEX(data[[reasons_refugees_inflow_other]:[reasons_refugees_inflow_other]], MATCH(0,IF(data[[district_name]:[district_name]]=$A$74, COUNTIF($B$74:K74, data[[reasons_refugees_inflow_other]:[reasons_refugees_inflow_other]]), ""), 0)),"")</f>
        <v/>
      </c>
      <c r="M74" s="38" t="str" cm="1">
        <f t="array" ref="M74">IFERROR(INDEX(data[[reasons_refugees_inflow_other]:[reasons_refugees_inflow_other]], MATCH(0,IF(data[[district_name]:[district_name]]=$A$74, COUNTIF($B$74:L74, data[[reasons_refugees_inflow_other]:[reasons_refugees_inflow_other]]), ""), 0)),"")</f>
        <v/>
      </c>
      <c r="N74" s="38" t="str" cm="1">
        <f t="array" ref="N74">IFERROR(INDEX(data[[reasons_refugees_inflow_other]:[reasons_refugees_inflow_other]], MATCH(0,IF(data[[district_name]:[district_name]]=$A$74, COUNTIF($B$74:M74, data[[reasons_refugees_inflow_other]:[reasons_refugees_inflow_other]]), ""), 0)),"")</f>
        <v/>
      </c>
      <c r="O74" s="38" t="str" cm="1">
        <f t="array" ref="O74">IFERROR(INDEX(data[[reasons_refugees_inflow_other]:[reasons_refugees_inflow_other]], MATCH(0,IF(data[[district_name]:[district_name]]=$A$74, COUNTIF($B$74:N74, data[[reasons_refugees_inflow_other]:[reasons_refugees_inflow_other]]), ""), 0)),"")</f>
        <v/>
      </c>
      <c r="P74" s="38" t="str" cm="1">
        <f t="array" ref="P74">IFERROR(INDEX(data[[reasons_refugees_inflow_other]:[reasons_refugees_inflow_other]], MATCH(0,IF(data[[district_name]:[district_name]]=$A$74, COUNTIF($B$74:O74, data[[reasons_refugees_inflow_other]:[reasons_refugees_inflow_other]]), ""), 0)),"")</f>
        <v/>
      </c>
      <c r="Q74" s="38" t="str" cm="1">
        <f t="array" ref="Q74">IFERROR(INDEX(data[[reasons_refugees_inflow_other]:[reasons_refugees_inflow_other]], MATCH(0,IF(data[[district_name]:[district_name]]=$A$74, COUNTIF($B$74:P74, data[[reasons_refugees_inflow_other]:[reasons_refugees_inflow_other]]), ""), 0)),"")</f>
        <v/>
      </c>
    </row>
    <row r="75" spans="1:17" x14ac:dyDescent="0.3">
      <c r="A75" s="36" t="s">
        <v>259</v>
      </c>
      <c r="B75" s="37" t="s">
        <v>393</v>
      </c>
      <c r="C75" s="38" cm="1">
        <f t="array" ref="C75">IFERROR(INDEX(data[[reasons_refugees_inflow_other]:[reasons_refugees_inflow_other]], MATCH(0,IF(data[[district_name]:[district_name]]=$A$75, COUNTIF($B$75:B75, data[[reasons_refugees_inflow_other]:[reasons_refugees_inflow_other]]), ""), 0)),"")</f>
        <v>0</v>
      </c>
      <c r="D75" s="38" t="str" cm="1">
        <f t="array" ref="D75">IFERROR(INDEX(data[[reasons_refugees_inflow_other]:[reasons_refugees_inflow_other]], MATCH(0,IF(data[[district_name]:[district_name]]=$A$75, COUNTIF($B$75:C75, data[[reasons_refugees_inflow_other]:[reasons_refugees_inflow_other]]), ""), 0)),"")</f>
        <v/>
      </c>
      <c r="E75" s="38" t="str" cm="1">
        <f t="array" ref="E75">IFERROR(INDEX(data[[reasons_refugees_inflow_other]:[reasons_refugees_inflow_other]], MATCH(0,IF(data[[district_name]:[district_name]]=$A$75, COUNTIF($B$75:D75, data[[reasons_refugees_inflow_other]:[reasons_refugees_inflow_other]]), ""), 0)),"")</f>
        <v/>
      </c>
      <c r="F75" s="38" t="str" cm="1">
        <f t="array" ref="F75">IFERROR(INDEX(data[[reasons_refugees_inflow_other]:[reasons_refugees_inflow_other]], MATCH(0,IF(data[[district_name]:[district_name]]=$A$75, COUNTIF($B$75:E75, data[[reasons_refugees_inflow_other]:[reasons_refugees_inflow_other]]), ""), 0)),"")</f>
        <v/>
      </c>
      <c r="G75" s="38" t="str" cm="1">
        <f t="array" ref="G75">IFERROR(INDEX(data[[reasons_refugees_inflow_other]:[reasons_refugees_inflow_other]], MATCH(0,IF(data[[district_name]:[district_name]]=$A$75, COUNTIF($B$75:F75, data[[reasons_refugees_inflow_other]:[reasons_refugees_inflow_other]]), ""), 0)),"")</f>
        <v/>
      </c>
      <c r="H75" s="38" t="str" cm="1">
        <f t="array" ref="H75">IFERROR(INDEX(data[[reasons_refugees_inflow_other]:[reasons_refugees_inflow_other]], MATCH(0,IF(data[[district_name]:[district_name]]=$A$75, COUNTIF($B$75:G75, data[[reasons_refugees_inflow_other]:[reasons_refugees_inflow_other]]), ""), 0)),"")</f>
        <v/>
      </c>
      <c r="I75" s="38" t="str" cm="1">
        <f t="array" ref="I75">IFERROR(INDEX(data[[reasons_refugees_inflow_other]:[reasons_refugees_inflow_other]], MATCH(0,IF(data[[district_name]:[district_name]]=$A$75, COUNTIF($B$75:H75, data[[reasons_refugees_inflow_other]:[reasons_refugees_inflow_other]]), ""), 0)),"")</f>
        <v/>
      </c>
      <c r="J75" s="38" t="str" cm="1">
        <f t="array" ref="J75">IFERROR(INDEX(data[[reasons_refugees_inflow_other]:[reasons_refugees_inflow_other]], MATCH(0,IF(data[[district_name]:[district_name]]=$A$75, COUNTIF($B$75:I75, data[[reasons_refugees_inflow_other]:[reasons_refugees_inflow_other]]), ""), 0)),"")</f>
        <v/>
      </c>
      <c r="K75" s="38" t="str" cm="1">
        <f t="array" ref="K75">IFERROR(INDEX(data[[reasons_refugees_inflow_other]:[reasons_refugees_inflow_other]], MATCH(0,IF(data[[district_name]:[district_name]]=$A$75, COUNTIF($B$75:J75, data[[reasons_refugees_inflow_other]:[reasons_refugees_inflow_other]]), ""), 0)),"")</f>
        <v/>
      </c>
      <c r="L75" s="38" t="str" cm="1">
        <f t="array" ref="L75">IFERROR(INDEX(data[[reasons_refugees_inflow_other]:[reasons_refugees_inflow_other]], MATCH(0,IF(data[[district_name]:[district_name]]=$A$75, COUNTIF($B$75:K75, data[[reasons_refugees_inflow_other]:[reasons_refugees_inflow_other]]), ""), 0)),"")</f>
        <v/>
      </c>
      <c r="M75" s="38" t="str" cm="1">
        <f t="array" ref="M75">IFERROR(INDEX(data[[reasons_refugees_inflow_other]:[reasons_refugees_inflow_other]], MATCH(0,IF(data[[district_name]:[district_name]]=$A$75, COUNTIF($B$75:L75, data[[reasons_refugees_inflow_other]:[reasons_refugees_inflow_other]]), ""), 0)),"")</f>
        <v/>
      </c>
      <c r="N75" s="38" t="str" cm="1">
        <f t="array" ref="N75">IFERROR(INDEX(data[[reasons_refugees_inflow_other]:[reasons_refugees_inflow_other]], MATCH(0,IF(data[[district_name]:[district_name]]=$A$75, COUNTIF($B$75:M75, data[[reasons_refugees_inflow_other]:[reasons_refugees_inflow_other]]), ""), 0)),"")</f>
        <v/>
      </c>
      <c r="O75" s="38" t="str" cm="1">
        <f t="array" ref="O75">IFERROR(INDEX(data[[reasons_refugees_inflow_other]:[reasons_refugees_inflow_other]], MATCH(0,IF(data[[district_name]:[district_name]]=$A$75, COUNTIF($B$75:N75, data[[reasons_refugees_inflow_other]:[reasons_refugees_inflow_other]]), ""), 0)),"")</f>
        <v/>
      </c>
      <c r="P75" s="38" t="str" cm="1">
        <f t="array" ref="P75">IFERROR(INDEX(data[[reasons_refugees_inflow_other]:[reasons_refugees_inflow_other]], MATCH(0,IF(data[[district_name]:[district_name]]=$A$75, COUNTIF($B$75:O75, data[[reasons_refugees_inflow_other]:[reasons_refugees_inflow_other]]), ""), 0)),"")</f>
        <v/>
      </c>
      <c r="Q75" s="38" t="str" cm="1">
        <f t="array" ref="Q75">IFERROR(INDEX(data[[reasons_refugees_inflow_other]:[reasons_refugees_inflow_other]], MATCH(0,IF(data[[district_name]:[district_name]]=$A$75, COUNTIF($B$75:P75, data[[reasons_refugees_inflow_other]:[reasons_refugees_inflow_other]]), ""), 0)),"")</f>
        <v/>
      </c>
    </row>
    <row r="76" spans="1:17" x14ac:dyDescent="0.3">
      <c r="A76" s="36" t="s">
        <v>261</v>
      </c>
      <c r="B76" s="37" t="s">
        <v>394</v>
      </c>
      <c r="C76" s="38" cm="1">
        <f t="array" ref="C76">IFERROR(INDEX(data[[reasons_refugees_inflow_other]:[reasons_refugees_inflow_other]], MATCH(0,IF(data[[district_name]:[district_name]]=$A$76, COUNTIF($B$76:B76, data[[reasons_refugees_inflow_other]:[reasons_refugees_inflow_other]]), ""), 0)),"")</f>
        <v>0</v>
      </c>
      <c r="D76" s="38" t="str" cm="1">
        <f t="array" ref="D76">IFERROR(INDEX(data[[reasons_refugees_inflow_other]:[reasons_refugees_inflow_other]], MATCH(0,IF(data[[district_name]:[district_name]]=$A$76, COUNTIF($B$76:C76, data[[reasons_refugees_inflow_other]:[reasons_refugees_inflow_other]]), ""), 0)),"")</f>
        <v/>
      </c>
      <c r="E76" s="38" t="str" cm="1">
        <f t="array" ref="E76">IFERROR(INDEX(data[[reasons_refugees_inflow_other]:[reasons_refugees_inflow_other]], MATCH(0,IF(data[[district_name]:[district_name]]=$A$76, COUNTIF($B$76:D76, data[[reasons_refugees_inflow_other]:[reasons_refugees_inflow_other]]), ""), 0)),"")</f>
        <v/>
      </c>
      <c r="F76" s="38" t="str" cm="1">
        <f t="array" ref="F76">IFERROR(INDEX(data[[reasons_refugees_inflow_other]:[reasons_refugees_inflow_other]], MATCH(0,IF(data[[district_name]:[district_name]]=$A$76, COUNTIF($B$76:E76, data[[reasons_refugees_inflow_other]:[reasons_refugees_inflow_other]]), ""), 0)),"")</f>
        <v/>
      </c>
      <c r="G76" s="38" t="str" cm="1">
        <f t="array" ref="G76">IFERROR(INDEX(data[[reasons_refugees_inflow_other]:[reasons_refugees_inflow_other]], MATCH(0,IF(data[[district_name]:[district_name]]=$A$76, COUNTIF($B$76:F76, data[[reasons_refugees_inflow_other]:[reasons_refugees_inflow_other]]), ""), 0)),"")</f>
        <v/>
      </c>
      <c r="H76" s="38" t="str" cm="1">
        <f t="array" ref="H76">IFERROR(INDEX(data[[reasons_refugees_inflow_other]:[reasons_refugees_inflow_other]], MATCH(0,IF(data[[district_name]:[district_name]]=$A$76, COUNTIF($B$76:G76, data[[reasons_refugees_inflow_other]:[reasons_refugees_inflow_other]]), ""), 0)),"")</f>
        <v/>
      </c>
      <c r="I76" s="38" t="str" cm="1">
        <f t="array" ref="I76">IFERROR(INDEX(data[[reasons_refugees_inflow_other]:[reasons_refugees_inflow_other]], MATCH(0,IF(data[[district_name]:[district_name]]=$A$76, COUNTIF($B$76:H76, data[[reasons_refugees_inflow_other]:[reasons_refugees_inflow_other]]), ""), 0)),"")</f>
        <v/>
      </c>
      <c r="J76" s="38" t="str" cm="1">
        <f t="array" ref="J76">IFERROR(INDEX(data[[reasons_refugees_inflow_other]:[reasons_refugees_inflow_other]], MATCH(0,IF(data[[district_name]:[district_name]]=$A$76, COUNTIF($B$76:I76, data[[reasons_refugees_inflow_other]:[reasons_refugees_inflow_other]]), ""), 0)),"")</f>
        <v/>
      </c>
      <c r="K76" s="38" t="str" cm="1">
        <f t="array" ref="K76">IFERROR(INDEX(data[[reasons_refugees_inflow_other]:[reasons_refugees_inflow_other]], MATCH(0,IF(data[[district_name]:[district_name]]=$A$76, COUNTIF($B$76:J76, data[[reasons_refugees_inflow_other]:[reasons_refugees_inflow_other]]), ""), 0)),"")</f>
        <v/>
      </c>
      <c r="L76" s="38" t="str" cm="1">
        <f t="array" ref="L76">IFERROR(INDEX(data[[reasons_refugees_inflow_other]:[reasons_refugees_inflow_other]], MATCH(0,IF(data[[district_name]:[district_name]]=$A$76, COUNTIF($B$76:K76, data[[reasons_refugees_inflow_other]:[reasons_refugees_inflow_other]]), ""), 0)),"")</f>
        <v/>
      </c>
      <c r="M76" s="38" t="str" cm="1">
        <f t="array" ref="M76">IFERROR(INDEX(data[[reasons_refugees_inflow_other]:[reasons_refugees_inflow_other]], MATCH(0,IF(data[[district_name]:[district_name]]=$A$76, COUNTIF($B$76:L76, data[[reasons_refugees_inflow_other]:[reasons_refugees_inflow_other]]), ""), 0)),"")</f>
        <v/>
      </c>
      <c r="N76" s="38" t="str" cm="1">
        <f t="array" ref="N76">IFERROR(INDEX(data[[reasons_refugees_inflow_other]:[reasons_refugees_inflow_other]], MATCH(0,IF(data[[district_name]:[district_name]]=$A$76, COUNTIF($B$76:M76, data[[reasons_refugees_inflow_other]:[reasons_refugees_inflow_other]]), ""), 0)),"")</f>
        <v/>
      </c>
      <c r="O76" s="38" t="str" cm="1">
        <f t="array" ref="O76">IFERROR(INDEX(data[[reasons_refugees_inflow_other]:[reasons_refugees_inflow_other]], MATCH(0,IF(data[[district_name]:[district_name]]=$A$76, COUNTIF($B$76:N76, data[[reasons_refugees_inflow_other]:[reasons_refugees_inflow_other]]), ""), 0)),"")</f>
        <v/>
      </c>
      <c r="P76" s="38" t="str" cm="1">
        <f t="array" ref="P76">IFERROR(INDEX(data[[reasons_refugees_inflow_other]:[reasons_refugees_inflow_other]], MATCH(0,IF(data[[district_name]:[district_name]]=$A$76, COUNTIF($B$76:O76, data[[reasons_refugees_inflow_other]:[reasons_refugees_inflow_other]]), ""), 0)),"")</f>
        <v/>
      </c>
      <c r="Q76" s="38" t="str" cm="1">
        <f t="array" ref="Q76">IFERROR(INDEX(data[[reasons_refugees_inflow_other]:[reasons_refugees_inflow_other]], MATCH(0,IF(data[[district_name]:[district_name]]=$A$76, COUNTIF($B$76:P76, data[[reasons_refugees_inflow_other]:[reasons_refugees_inflow_other]]), ""), 0)),"")</f>
        <v/>
      </c>
    </row>
    <row r="77" spans="1:17" ht="28" x14ac:dyDescent="0.3">
      <c r="A77" s="36" t="s">
        <v>260</v>
      </c>
      <c r="B77" s="37" t="s">
        <v>381</v>
      </c>
      <c r="C77" s="38" t="str" cm="1">
        <f t="array" ref="C77">IFERROR(INDEX(data[[reasons_refugees_inflow_other]:[reasons_refugees_inflow_other]], MATCH(0,IF(data[[district_name]:[district_name]]=$A$77, COUNTIF($B$77:B77, data[[reasons_refugees_inflow_other]:[reasons_refugees_inflow_other]]), ""), 0)),"")</f>
        <v>Land for cultivation and business opportunities</v>
      </c>
      <c r="D77" s="38" t="str" cm="1">
        <f t="array" ref="D77">IFERROR(INDEX(data[[reasons_refugees_inflow_other]:[reasons_refugees_inflow_other]], MATCH(0,IF(data[[district_name]:[district_name]]=$A$77, COUNTIF($B$77:C77, data[[reasons_refugees_inflow_other]:[reasons_refugees_inflow_other]]), ""), 0)),"")</f>
        <v>Business opportunities</v>
      </c>
      <c r="E77" s="38" cm="1">
        <f t="array" ref="E77">IFERROR(INDEX(data[[reasons_refugees_inflow_other]:[reasons_refugees_inflow_other]], MATCH(0,IF(data[[district_name]:[district_name]]=$A$77, COUNTIF($B$77:D77, data[[reasons_refugees_inflow_other]:[reasons_refugees_inflow_other]]), ""), 0)),"")</f>
        <v>0</v>
      </c>
      <c r="F77" s="38" t="str" cm="1">
        <f t="array" ref="F77">IFERROR(INDEX(data[[reasons_refugees_inflow_other]:[reasons_refugees_inflow_other]], MATCH(0,IF(data[[district_name]:[district_name]]=$A$77, COUNTIF($B$77:E77, data[[reasons_refugees_inflow_other]:[reasons_refugees_inflow_other]]), ""), 0)),"")</f>
        <v/>
      </c>
      <c r="G77" s="38" t="str" cm="1">
        <f t="array" ref="G77">IFERROR(INDEX(data[[reasons_refugees_inflow_other]:[reasons_refugees_inflow_other]], MATCH(0,IF(data[[district_name]:[district_name]]=$A$77, COUNTIF($B$77:F77, data[[reasons_refugees_inflow_other]:[reasons_refugees_inflow_other]]), ""), 0)),"")</f>
        <v/>
      </c>
      <c r="H77" s="38" t="str" cm="1">
        <f t="array" ref="H77">IFERROR(INDEX(data[[reasons_refugees_inflow_other]:[reasons_refugees_inflow_other]], MATCH(0,IF(data[[district_name]:[district_name]]=$A$77, COUNTIF($B$77:G77, data[[reasons_refugees_inflow_other]:[reasons_refugees_inflow_other]]), ""), 0)),"")</f>
        <v/>
      </c>
      <c r="I77" s="38" t="str" cm="1">
        <f t="array" ref="I77">IFERROR(INDEX(data[[reasons_refugees_inflow_other]:[reasons_refugees_inflow_other]], MATCH(0,IF(data[[district_name]:[district_name]]=$A$77, COUNTIF($B$77:H77, data[[reasons_refugees_inflow_other]:[reasons_refugees_inflow_other]]), ""), 0)),"")</f>
        <v/>
      </c>
      <c r="J77" s="38" t="str" cm="1">
        <f t="array" ref="J77">IFERROR(INDEX(data[[reasons_refugees_inflow_other]:[reasons_refugees_inflow_other]], MATCH(0,IF(data[[district_name]:[district_name]]=$A$77, COUNTIF($B$77:I77, data[[reasons_refugees_inflow_other]:[reasons_refugees_inflow_other]]), ""), 0)),"")</f>
        <v/>
      </c>
      <c r="K77" s="38" t="str" cm="1">
        <f t="array" ref="K77">IFERROR(INDEX(data[[reasons_refugees_inflow_other]:[reasons_refugees_inflow_other]], MATCH(0,IF(data[[district_name]:[district_name]]=$A$77, COUNTIF($B$77:J77, data[[reasons_refugees_inflow_other]:[reasons_refugees_inflow_other]]), ""), 0)),"")</f>
        <v/>
      </c>
      <c r="L77" s="38" t="str" cm="1">
        <f t="array" ref="L77">IFERROR(INDEX(data[[reasons_refugees_inflow_other]:[reasons_refugees_inflow_other]], MATCH(0,IF(data[[district_name]:[district_name]]=$A$77, COUNTIF($B$77:K77, data[[reasons_refugees_inflow_other]:[reasons_refugees_inflow_other]]), ""), 0)),"")</f>
        <v/>
      </c>
      <c r="M77" s="38" t="str" cm="1">
        <f t="array" ref="M77">IFERROR(INDEX(data[[reasons_refugees_inflow_other]:[reasons_refugees_inflow_other]], MATCH(0,IF(data[[district_name]:[district_name]]=$A$77, COUNTIF($B$77:L77, data[[reasons_refugees_inflow_other]:[reasons_refugees_inflow_other]]), ""), 0)),"")</f>
        <v/>
      </c>
      <c r="N77" s="38" t="str" cm="1">
        <f t="array" ref="N77">IFERROR(INDEX(data[[reasons_refugees_inflow_other]:[reasons_refugees_inflow_other]], MATCH(0,IF(data[[district_name]:[district_name]]=$A$77, COUNTIF($B$77:M77, data[[reasons_refugees_inflow_other]:[reasons_refugees_inflow_other]]), ""), 0)),"")</f>
        <v/>
      </c>
      <c r="O77" s="38" t="str" cm="1">
        <f t="array" ref="O77">IFERROR(INDEX(data[[reasons_refugees_inflow_other]:[reasons_refugees_inflow_other]], MATCH(0,IF(data[[district_name]:[district_name]]=$A$77, COUNTIF($B$77:N77, data[[reasons_refugees_inflow_other]:[reasons_refugees_inflow_other]]), ""), 0)),"")</f>
        <v/>
      </c>
      <c r="P77" s="38" t="str" cm="1">
        <f t="array" ref="P77">IFERROR(INDEX(data[[reasons_refugees_inflow_other]:[reasons_refugees_inflow_other]], MATCH(0,IF(data[[district_name]:[district_name]]=$A$77, COUNTIF($B$77:O77, data[[reasons_refugees_inflow_other]:[reasons_refugees_inflow_other]]), ""), 0)),"")</f>
        <v/>
      </c>
      <c r="Q77" s="38" t="str" cm="1">
        <f t="array" ref="Q77">IFERROR(INDEX(data[[reasons_refugees_inflow_other]:[reasons_refugees_inflow_other]], MATCH(0,IF(data[[district_name]:[district_name]]=$A$77, COUNTIF($B$77:P77, data[[reasons_refugees_inflow_other]:[reasons_refugees_inflow_other]]), ""), 0)),"")</f>
        <v/>
      </c>
    </row>
    <row r="78" spans="1:17" x14ac:dyDescent="0.3">
      <c r="A78" s="36" t="s">
        <v>377</v>
      </c>
      <c r="B78" s="37" t="s">
        <v>256</v>
      </c>
      <c r="C78" s="38" cm="1">
        <f t="array" ref="C78">IFERROR(INDEX(data[[reasons_refugees_inflow_other]:[reasons_refugees_inflow_other]], MATCH(0,IF(data[[district_name]:[district_name]]=$A$78, COUNTIF($B$78:B78, data[[reasons_refugees_inflow_other]:[reasons_refugees_inflow_other]]), ""), 0)),"")</f>
        <v>0</v>
      </c>
      <c r="D78" s="38" t="str" cm="1">
        <f t="array" ref="D78">IFERROR(INDEX(data[[reasons_refugees_inflow_other]:[reasons_refugees_inflow_other]], MATCH(0,IF(data[[district_name]:[district_name]]=$A$78, COUNTIF($B$78:C78, data[[reasons_refugees_inflow_other]:[reasons_refugees_inflow_other]]), ""), 0)),"")</f>
        <v xml:space="preserve">Insecurity in Settlement </v>
      </c>
      <c r="E78" s="38" t="str" cm="1">
        <f t="array" ref="E78">IFERROR(INDEX(data[[reasons_refugees_inflow_other]:[reasons_refugees_inflow_other]], MATCH(0,IF(data[[district_name]:[district_name]]=$A$78, COUNTIF($B$78:D78, data[[reasons_refugees_inflow_other]:[reasons_refugees_inflow_other]]), ""), 0)),"")</f>
        <v/>
      </c>
      <c r="F78" s="38" t="str" cm="1">
        <f t="array" ref="F78">IFERROR(INDEX(data[[reasons_refugees_inflow_other]:[reasons_refugees_inflow_other]], MATCH(0,IF(data[[district_name]:[district_name]]=$A$78, COUNTIF($B$78:E78, data[[reasons_refugees_inflow_other]:[reasons_refugees_inflow_other]]), ""), 0)),"")</f>
        <v/>
      </c>
      <c r="G78" s="38" t="str" cm="1">
        <f t="array" ref="G78">IFERROR(INDEX(data[[reasons_refugees_inflow_other]:[reasons_refugees_inflow_other]], MATCH(0,IF(data[[district_name]:[district_name]]=$A$78, COUNTIF($B$78:F78, data[[reasons_refugees_inflow_other]:[reasons_refugees_inflow_other]]), ""), 0)),"")</f>
        <v/>
      </c>
      <c r="H78" s="38" t="str" cm="1">
        <f t="array" ref="H78">IFERROR(INDEX(data[[reasons_refugees_inflow_other]:[reasons_refugees_inflow_other]], MATCH(0,IF(data[[district_name]:[district_name]]=$A$78, COUNTIF($B$78:G78, data[[reasons_refugees_inflow_other]:[reasons_refugees_inflow_other]]), ""), 0)),"")</f>
        <v/>
      </c>
      <c r="I78" s="38" t="str" cm="1">
        <f t="array" ref="I78">IFERROR(INDEX(data[[reasons_refugees_inflow_other]:[reasons_refugees_inflow_other]], MATCH(0,IF(data[[district_name]:[district_name]]=$A$78, COUNTIF($B$78:H78, data[[reasons_refugees_inflow_other]:[reasons_refugees_inflow_other]]), ""), 0)),"")</f>
        <v/>
      </c>
      <c r="J78" s="38" t="str" cm="1">
        <f t="array" ref="J78">IFERROR(INDEX(data[[reasons_refugees_inflow_other]:[reasons_refugees_inflow_other]], MATCH(0,IF(data[[district_name]:[district_name]]=$A$78, COUNTIF($B$78:I78, data[[reasons_refugees_inflow_other]:[reasons_refugees_inflow_other]]), ""), 0)),"")</f>
        <v/>
      </c>
      <c r="K78" s="38" t="str" cm="1">
        <f t="array" ref="K78">IFERROR(INDEX(data[[reasons_refugees_inflow_other]:[reasons_refugees_inflow_other]], MATCH(0,IF(data[[district_name]:[district_name]]=$A$78, COUNTIF($B$78:J78, data[[reasons_refugees_inflow_other]:[reasons_refugees_inflow_other]]), ""), 0)),"")</f>
        <v/>
      </c>
      <c r="L78" s="38" t="str" cm="1">
        <f t="array" ref="L78">IFERROR(INDEX(data[[reasons_refugees_inflow_other]:[reasons_refugees_inflow_other]], MATCH(0,IF(data[[district_name]:[district_name]]=$A$78, COUNTIF($B$78:K78, data[[reasons_refugees_inflow_other]:[reasons_refugees_inflow_other]]), ""), 0)),"")</f>
        <v/>
      </c>
      <c r="M78" s="38" t="str" cm="1">
        <f t="array" ref="M78">IFERROR(INDEX(data[[reasons_refugees_inflow_other]:[reasons_refugees_inflow_other]], MATCH(0,IF(data[[district_name]:[district_name]]=$A$78, COUNTIF($B$78:L78, data[[reasons_refugees_inflow_other]:[reasons_refugees_inflow_other]]), ""), 0)),"")</f>
        <v/>
      </c>
      <c r="N78" s="38" t="str" cm="1">
        <f t="array" ref="N78">IFERROR(INDEX(data[[reasons_refugees_inflow_other]:[reasons_refugees_inflow_other]], MATCH(0,IF(data[[district_name]:[district_name]]=$A$78, COUNTIF($B$78:M78, data[[reasons_refugees_inflow_other]:[reasons_refugees_inflow_other]]), ""), 0)),"")</f>
        <v/>
      </c>
      <c r="O78" s="38" t="str" cm="1">
        <f t="array" ref="O78">IFERROR(INDEX(data[[reasons_refugees_inflow_other]:[reasons_refugees_inflow_other]], MATCH(0,IF(data[[district_name]:[district_name]]=$A$78, COUNTIF($B$78:N78, data[[reasons_refugees_inflow_other]:[reasons_refugees_inflow_other]]), ""), 0)),"")</f>
        <v/>
      </c>
      <c r="P78" s="38" t="str" cm="1">
        <f t="array" ref="P78">IFERROR(INDEX(data[[reasons_refugees_inflow_other]:[reasons_refugees_inflow_other]], MATCH(0,IF(data[[district_name]:[district_name]]=$A$78, COUNTIF($B$78:O78, data[[reasons_refugees_inflow_other]:[reasons_refugees_inflow_other]]), ""), 0)),"")</f>
        <v/>
      </c>
      <c r="Q78" s="38" t="str" cm="1">
        <f t="array" ref="Q78">IFERROR(INDEX(data[[reasons_refugees_inflow_other]:[reasons_refugees_inflow_other]], MATCH(0,IF(data[[district_name]:[district_name]]=$A$78, COUNTIF($B$78:P78, data[[reasons_refugees_inflow_other]:[reasons_refugees_inflow_other]]), ""), 0)),"")</f>
        <v/>
      </c>
    </row>
    <row r="79" spans="1:17" x14ac:dyDescent="0.3">
      <c r="A79" s="36" t="s">
        <v>264</v>
      </c>
      <c r="B79" s="37" t="s">
        <v>385</v>
      </c>
      <c r="C79" s="38" cm="1">
        <f t="array" ref="C79">IFERROR(INDEX(data[[reasons_refugees_inflow_other]:[reasons_refugees_inflow_other]], MATCH(0,IF(data[[district_name]:[district_name]]=$A$79, COUNTIF($B$79:B79, data[[reasons_refugees_inflow_other]:[reasons_refugees_inflow_other]]), ""), 0)),"")</f>
        <v>0</v>
      </c>
      <c r="D79" s="38" t="str" cm="1">
        <f t="array" ref="D79">IFERROR(INDEX(data[[reasons_refugees_inflow_other]:[reasons_refugees_inflow_other]], MATCH(0,IF(data[[district_name]:[district_name]]=$A$79, COUNTIF($B$79:C79, data[[reasons_refugees_inflow_other]:[reasons_refugees_inflow_other]]), ""), 0)),"")</f>
        <v/>
      </c>
      <c r="E79" s="38" t="str" cm="1">
        <f t="array" ref="E79">IFERROR(INDEX(data[[reasons_refugees_inflow_other]:[reasons_refugees_inflow_other]], MATCH(0,IF(data[[district_name]:[district_name]]=$A$79, COUNTIF($B$79:D79, data[[reasons_refugees_inflow_other]:[reasons_refugees_inflow_other]]), ""), 0)),"")</f>
        <v/>
      </c>
      <c r="F79" s="38" t="str" cm="1">
        <f t="array" ref="F79">IFERROR(INDEX(data[[reasons_refugees_inflow_other]:[reasons_refugees_inflow_other]], MATCH(0,IF(data[[district_name]:[district_name]]=$A$79, COUNTIF($B$79:E79, data[[reasons_refugees_inflow_other]:[reasons_refugees_inflow_other]]), ""), 0)),"")</f>
        <v/>
      </c>
      <c r="G79" s="38" t="str" cm="1">
        <f t="array" ref="G79">IFERROR(INDEX(data[[reasons_refugees_inflow_other]:[reasons_refugees_inflow_other]], MATCH(0,IF(data[[district_name]:[district_name]]=$A$79, COUNTIF($B$79:F79, data[[reasons_refugees_inflow_other]:[reasons_refugees_inflow_other]]), ""), 0)),"")</f>
        <v/>
      </c>
      <c r="H79" s="38" t="str" cm="1">
        <f t="array" ref="H79">IFERROR(INDEX(data[[reasons_refugees_inflow_other]:[reasons_refugees_inflow_other]], MATCH(0,IF(data[[district_name]:[district_name]]=$A$79, COUNTIF($B$79:G79, data[[reasons_refugees_inflow_other]:[reasons_refugees_inflow_other]]), ""), 0)),"")</f>
        <v/>
      </c>
      <c r="I79" s="38" t="str" cm="1">
        <f t="array" ref="I79">IFERROR(INDEX(data[[reasons_refugees_inflow_other]:[reasons_refugees_inflow_other]], MATCH(0,IF(data[[district_name]:[district_name]]=$A$79, COUNTIF($B$79:H79, data[[reasons_refugees_inflow_other]:[reasons_refugees_inflow_other]]), ""), 0)),"")</f>
        <v/>
      </c>
      <c r="J79" s="38" t="str" cm="1">
        <f t="array" ref="J79">IFERROR(INDEX(data[[reasons_refugees_inflow_other]:[reasons_refugees_inflow_other]], MATCH(0,IF(data[[district_name]:[district_name]]=$A$79, COUNTIF($B$79:I79, data[[reasons_refugees_inflow_other]:[reasons_refugees_inflow_other]]), ""), 0)),"")</f>
        <v/>
      </c>
      <c r="K79" s="38" t="str" cm="1">
        <f t="array" ref="K79">IFERROR(INDEX(data[[reasons_refugees_inflow_other]:[reasons_refugees_inflow_other]], MATCH(0,IF(data[[district_name]:[district_name]]=$A$79, COUNTIF($B$79:J79, data[[reasons_refugees_inflow_other]:[reasons_refugees_inflow_other]]), ""), 0)),"")</f>
        <v/>
      </c>
      <c r="L79" s="38" t="str" cm="1">
        <f t="array" ref="L79">IFERROR(INDEX(data[[reasons_refugees_inflow_other]:[reasons_refugees_inflow_other]], MATCH(0,IF(data[[district_name]:[district_name]]=$A$79, COUNTIF($B$79:K79, data[[reasons_refugees_inflow_other]:[reasons_refugees_inflow_other]]), ""), 0)),"")</f>
        <v/>
      </c>
      <c r="M79" s="38" t="str" cm="1">
        <f t="array" ref="M79">IFERROR(INDEX(data[[reasons_refugees_inflow_other]:[reasons_refugees_inflow_other]], MATCH(0,IF(data[[district_name]:[district_name]]=$A$79, COUNTIF($B$79:L79, data[[reasons_refugees_inflow_other]:[reasons_refugees_inflow_other]]), ""), 0)),"")</f>
        <v/>
      </c>
      <c r="N79" s="38" t="str" cm="1">
        <f t="array" ref="N79">IFERROR(INDEX(data[[reasons_refugees_inflow_other]:[reasons_refugees_inflow_other]], MATCH(0,IF(data[[district_name]:[district_name]]=$A$79, COUNTIF($B$79:M79, data[[reasons_refugees_inflow_other]:[reasons_refugees_inflow_other]]), ""), 0)),"")</f>
        <v/>
      </c>
      <c r="O79" s="38" t="str" cm="1">
        <f t="array" ref="O79">IFERROR(INDEX(data[[reasons_refugees_inflow_other]:[reasons_refugees_inflow_other]], MATCH(0,IF(data[[district_name]:[district_name]]=$A$79, COUNTIF($B$79:N79, data[[reasons_refugees_inflow_other]:[reasons_refugees_inflow_other]]), ""), 0)),"")</f>
        <v/>
      </c>
      <c r="P79" s="38" t="str" cm="1">
        <f t="array" ref="P79">IFERROR(INDEX(data[[reasons_refugees_inflow_other]:[reasons_refugees_inflow_other]], MATCH(0,IF(data[[district_name]:[district_name]]=$A$79, COUNTIF($B$79:O79, data[[reasons_refugees_inflow_other]:[reasons_refugees_inflow_other]]), ""), 0)),"")</f>
        <v/>
      </c>
      <c r="Q79" s="38" t="str" cm="1">
        <f t="array" ref="Q79">IFERROR(INDEX(data[[reasons_refugees_inflow_other]:[reasons_refugees_inflow_other]], MATCH(0,IF(data[[district_name]:[district_name]]=$A$79, COUNTIF($B$79:P79, data[[reasons_refugees_inflow_other]:[reasons_refugees_inflow_other]]), ""), 0)),"")</f>
        <v/>
      </c>
    </row>
    <row r="80" spans="1:17" x14ac:dyDescent="0.3">
      <c r="A80" s="36" t="s">
        <v>374</v>
      </c>
      <c r="B80" s="37" t="s">
        <v>395</v>
      </c>
      <c r="C80" s="38" cm="1">
        <f t="array" ref="C80">IFERROR(INDEX(data[[reasons_refugees_inflow_other]:[reasons_refugees_inflow_other]], MATCH(0,IF(data[[district_name]:[district_name]]=$A$80, COUNTIF($B$80:B80, data[[reasons_refugees_inflow_other]:[reasons_refugees_inflow_other]]), ""), 0)),"")</f>
        <v>0</v>
      </c>
      <c r="D80" s="38" t="str" cm="1">
        <f t="array" ref="D80">IFERROR(INDEX(data[[reasons_refugees_inflow_other]:[reasons_refugees_inflow_other]], MATCH(0,IF(data[[district_name]:[district_name]]=$A$80, COUNTIF($B$80:C80, data[[reasons_refugees_inflow_other]:[reasons_refugees_inflow_other]]), ""), 0)),"")</f>
        <v/>
      </c>
      <c r="E80" s="38" t="str" cm="1">
        <f t="array" ref="E80">IFERROR(INDEX(data[[reasons_refugees_inflow_other]:[reasons_refugees_inflow_other]], MATCH(0,IF(data[[district_name]:[district_name]]=$A$80, COUNTIF($B$80:D80, data[[reasons_refugees_inflow_other]:[reasons_refugees_inflow_other]]), ""), 0)),"")</f>
        <v/>
      </c>
      <c r="F80" s="38" t="str" cm="1">
        <f t="array" ref="F80">IFERROR(INDEX(data[[reasons_refugees_inflow_other]:[reasons_refugees_inflow_other]], MATCH(0,IF(data[[district_name]:[district_name]]=$A$80, COUNTIF($B$80:E80, data[[reasons_refugees_inflow_other]:[reasons_refugees_inflow_other]]), ""), 0)),"")</f>
        <v/>
      </c>
      <c r="G80" s="38" t="str" cm="1">
        <f t="array" ref="G80">IFERROR(INDEX(data[[reasons_refugees_inflow_other]:[reasons_refugees_inflow_other]], MATCH(0,IF(data[[district_name]:[district_name]]=$A$80, COUNTIF($B$80:F80, data[[reasons_refugees_inflow_other]:[reasons_refugees_inflow_other]]), ""), 0)),"")</f>
        <v/>
      </c>
      <c r="H80" s="38" t="str" cm="1">
        <f t="array" ref="H80">IFERROR(INDEX(data[[reasons_refugees_inflow_other]:[reasons_refugees_inflow_other]], MATCH(0,IF(data[[district_name]:[district_name]]=$A$80, COUNTIF($B$80:G80, data[[reasons_refugees_inflow_other]:[reasons_refugees_inflow_other]]), ""), 0)),"")</f>
        <v/>
      </c>
      <c r="I80" s="38" t="str" cm="1">
        <f t="array" ref="I80">IFERROR(INDEX(data[[reasons_refugees_inflow_other]:[reasons_refugees_inflow_other]], MATCH(0,IF(data[[district_name]:[district_name]]=$A$80, COUNTIF($B$80:H80, data[[reasons_refugees_inflow_other]:[reasons_refugees_inflow_other]]), ""), 0)),"")</f>
        <v/>
      </c>
      <c r="J80" s="38" t="str" cm="1">
        <f t="array" ref="J80">IFERROR(INDEX(data[[reasons_refugees_inflow_other]:[reasons_refugees_inflow_other]], MATCH(0,IF(data[[district_name]:[district_name]]=$A$80, COUNTIF($B$80:I80, data[[reasons_refugees_inflow_other]:[reasons_refugees_inflow_other]]), ""), 0)),"")</f>
        <v/>
      </c>
      <c r="K80" s="38" t="str" cm="1">
        <f t="array" ref="K80">IFERROR(INDEX(data[[reasons_refugees_inflow_other]:[reasons_refugees_inflow_other]], MATCH(0,IF(data[[district_name]:[district_name]]=$A$80, COUNTIF($B$80:J80, data[[reasons_refugees_inflow_other]:[reasons_refugees_inflow_other]]), ""), 0)),"")</f>
        <v/>
      </c>
      <c r="L80" s="38" t="str" cm="1">
        <f t="array" ref="L80">IFERROR(INDEX(data[[reasons_refugees_inflow_other]:[reasons_refugees_inflow_other]], MATCH(0,IF(data[[district_name]:[district_name]]=$A$80, COUNTIF($B$80:K80, data[[reasons_refugees_inflow_other]:[reasons_refugees_inflow_other]]), ""), 0)),"")</f>
        <v/>
      </c>
      <c r="M80" s="38" t="str" cm="1">
        <f t="array" ref="M80">IFERROR(INDEX(data[[reasons_refugees_inflow_other]:[reasons_refugees_inflow_other]], MATCH(0,IF(data[[district_name]:[district_name]]=$A$80, COUNTIF($B$80:L80, data[[reasons_refugees_inflow_other]:[reasons_refugees_inflow_other]]), ""), 0)),"")</f>
        <v/>
      </c>
      <c r="N80" s="38" t="str" cm="1">
        <f t="array" ref="N80">IFERROR(INDEX(data[[reasons_refugees_inflow_other]:[reasons_refugees_inflow_other]], MATCH(0,IF(data[[district_name]:[district_name]]=$A$80, COUNTIF($B$80:M80, data[[reasons_refugees_inflow_other]:[reasons_refugees_inflow_other]]), ""), 0)),"")</f>
        <v/>
      </c>
      <c r="O80" s="38" t="str" cm="1">
        <f t="array" ref="O80">IFERROR(INDEX(data[[reasons_refugees_inflow_other]:[reasons_refugees_inflow_other]], MATCH(0,IF(data[[district_name]:[district_name]]=$A$80, COUNTIF($B$80:N80, data[[reasons_refugees_inflow_other]:[reasons_refugees_inflow_other]]), ""), 0)),"")</f>
        <v/>
      </c>
      <c r="P80" s="38" t="str" cm="1">
        <f t="array" ref="P80">IFERROR(INDEX(data[[reasons_refugees_inflow_other]:[reasons_refugees_inflow_other]], MATCH(0,IF(data[[district_name]:[district_name]]=$A$80, COUNTIF($B$80:O80, data[[reasons_refugees_inflow_other]:[reasons_refugees_inflow_other]]), ""), 0)),"")</f>
        <v/>
      </c>
      <c r="Q80" s="38" t="str" cm="1">
        <f t="array" ref="Q80">IFERROR(INDEX(data[[reasons_refugees_inflow_other]:[reasons_refugees_inflow_other]], MATCH(0,IF(data[[district_name]:[district_name]]=$A$80, COUNTIF($B$80:P80, data[[reasons_refugees_inflow_other]:[reasons_refugees_inflow_other]]), ""), 0)),"")</f>
        <v/>
      </c>
    </row>
    <row r="81" spans="1:17" x14ac:dyDescent="0.3">
      <c r="A81" s="36" t="s">
        <v>378</v>
      </c>
      <c r="B81" s="37" t="s">
        <v>257</v>
      </c>
      <c r="C81" s="38" cm="1">
        <f t="array" ref="C81">IFERROR(INDEX(data[[reasons_refugees_inflow_other]:[reasons_refugees_inflow_other]], MATCH(0,IF(data[[district_name]:[district_name]]=$A$81, COUNTIF($B$81:B81, data[[reasons_refugees_inflow_other]:[reasons_refugees_inflow_other]]), ""), 0)),"")</f>
        <v>0</v>
      </c>
      <c r="D81" s="38" t="str" cm="1">
        <f t="array" ref="D81">IFERROR(INDEX(data[[reasons_refugees_inflow_other]:[reasons_refugees_inflow_other]], MATCH(0,IF(data[[district_name]:[district_name]]=$A$81, COUNTIF($B$81:C81, data[[reasons_refugees_inflow_other]:[reasons_refugees_inflow_other]]), ""), 0)),"")</f>
        <v>Business opportunities</v>
      </c>
      <c r="E81" s="38" t="str" cm="1">
        <f t="array" ref="E81">IFERROR(INDEX(data[[reasons_refugees_inflow_other]:[reasons_refugees_inflow_other]], MATCH(0,IF(data[[district_name]:[district_name]]=$A$81, COUNTIF($B$81:D81, data[[reasons_refugees_inflow_other]:[reasons_refugees_inflow_other]]), ""), 0)),"")</f>
        <v/>
      </c>
      <c r="F81" s="38" t="str" cm="1">
        <f t="array" ref="F81">IFERROR(INDEX(data[[reasons_refugees_inflow_other]:[reasons_refugees_inflow_other]], MATCH(0,IF(data[[district_name]:[district_name]]=$A$81, COUNTIF($B$81:E81, data[[reasons_refugees_inflow_other]:[reasons_refugees_inflow_other]]), ""), 0)),"")</f>
        <v/>
      </c>
      <c r="G81" s="38" t="str" cm="1">
        <f t="array" ref="G81">IFERROR(INDEX(data[[reasons_refugees_inflow_other]:[reasons_refugees_inflow_other]], MATCH(0,IF(data[[district_name]:[district_name]]=$A$81, COUNTIF($B$81:F81, data[[reasons_refugees_inflow_other]:[reasons_refugees_inflow_other]]), ""), 0)),"")</f>
        <v/>
      </c>
      <c r="H81" s="38" t="str" cm="1">
        <f t="array" ref="H81">IFERROR(INDEX(data[[reasons_refugees_inflow_other]:[reasons_refugees_inflow_other]], MATCH(0,IF(data[[district_name]:[district_name]]=$A$81, COUNTIF($B$81:G81, data[[reasons_refugees_inflow_other]:[reasons_refugees_inflow_other]]), ""), 0)),"")</f>
        <v/>
      </c>
      <c r="I81" s="38" t="str" cm="1">
        <f t="array" ref="I81">IFERROR(INDEX(data[[reasons_refugees_inflow_other]:[reasons_refugees_inflow_other]], MATCH(0,IF(data[[district_name]:[district_name]]=$A$81, COUNTIF($B$81:H81, data[[reasons_refugees_inflow_other]:[reasons_refugees_inflow_other]]), ""), 0)),"")</f>
        <v/>
      </c>
      <c r="J81" s="38" t="str" cm="1">
        <f t="array" ref="J81">IFERROR(INDEX(data[[reasons_refugees_inflow_other]:[reasons_refugees_inflow_other]], MATCH(0,IF(data[[district_name]:[district_name]]=$A$81, COUNTIF($B$81:I81, data[[reasons_refugees_inflow_other]:[reasons_refugees_inflow_other]]), ""), 0)),"")</f>
        <v/>
      </c>
      <c r="K81" s="38" t="str" cm="1">
        <f t="array" ref="K81">IFERROR(INDEX(data[[reasons_refugees_inflow_other]:[reasons_refugees_inflow_other]], MATCH(0,IF(data[[district_name]:[district_name]]=$A$81, COUNTIF($B$81:J81, data[[reasons_refugees_inflow_other]:[reasons_refugees_inflow_other]]), ""), 0)),"")</f>
        <v/>
      </c>
      <c r="L81" s="38" t="str" cm="1">
        <f t="array" ref="L81">IFERROR(INDEX(data[[reasons_refugees_inflow_other]:[reasons_refugees_inflow_other]], MATCH(0,IF(data[[district_name]:[district_name]]=$A$81, COUNTIF($B$81:K81, data[[reasons_refugees_inflow_other]:[reasons_refugees_inflow_other]]), ""), 0)),"")</f>
        <v/>
      </c>
      <c r="M81" s="38" t="str" cm="1">
        <f t="array" ref="M81">IFERROR(INDEX(data[[reasons_refugees_inflow_other]:[reasons_refugees_inflow_other]], MATCH(0,IF(data[[district_name]:[district_name]]=$A$81, COUNTIF($B$81:L81, data[[reasons_refugees_inflow_other]:[reasons_refugees_inflow_other]]), ""), 0)),"")</f>
        <v/>
      </c>
      <c r="N81" s="38" t="str" cm="1">
        <f t="array" ref="N81">IFERROR(INDEX(data[[reasons_refugees_inflow_other]:[reasons_refugees_inflow_other]], MATCH(0,IF(data[[district_name]:[district_name]]=$A$81, COUNTIF($B$81:M81, data[[reasons_refugees_inflow_other]:[reasons_refugees_inflow_other]]), ""), 0)),"")</f>
        <v/>
      </c>
      <c r="O81" s="38" t="str" cm="1">
        <f t="array" ref="O81">IFERROR(INDEX(data[[reasons_refugees_inflow_other]:[reasons_refugees_inflow_other]], MATCH(0,IF(data[[district_name]:[district_name]]=$A$81, COUNTIF($B$81:N81, data[[reasons_refugees_inflow_other]:[reasons_refugees_inflow_other]]), ""), 0)),"")</f>
        <v/>
      </c>
      <c r="P81" s="38" t="str" cm="1">
        <f t="array" ref="P81">IFERROR(INDEX(data[[reasons_refugees_inflow_other]:[reasons_refugees_inflow_other]], MATCH(0,IF(data[[district_name]:[district_name]]=$A$81, COUNTIF($B$81:O81, data[[reasons_refugees_inflow_other]:[reasons_refugees_inflow_other]]), ""), 0)),"")</f>
        <v/>
      </c>
      <c r="Q81" s="38" t="str" cm="1">
        <f t="array" ref="Q81">IFERROR(INDEX(data[[reasons_refugees_inflow_other]:[reasons_refugees_inflow_other]], MATCH(0,IF(data[[district_name]:[district_name]]=$A$81, COUNTIF($B$81:P81, data[[reasons_refugees_inflow_other]:[reasons_refugees_inflow_other]]), ""), 0)),"")</f>
        <v/>
      </c>
    </row>
  </sheetData>
  <mergeCells count="13">
    <mergeCell ref="C69:Q69"/>
    <mergeCell ref="H27:H28"/>
    <mergeCell ref="A41:B41"/>
    <mergeCell ref="A48:A49"/>
    <mergeCell ref="B48:B49"/>
    <mergeCell ref="I48:I49"/>
    <mergeCell ref="A62:B62"/>
    <mergeCell ref="A6:A7"/>
    <mergeCell ref="B6:B7"/>
    <mergeCell ref="E6:E7"/>
    <mergeCell ref="A20:B20"/>
    <mergeCell ref="A27:A28"/>
    <mergeCell ref="B27:B28"/>
  </mergeCells>
  <conditionalFormatting sqref="C8:D19">
    <cfRule type="colorScale" priority="13">
      <colorScale>
        <cfvo type="min"/>
        <cfvo type="max"/>
        <color rgb="FFFCFCFF"/>
        <color rgb="FFF8696B"/>
      </colorScale>
    </cfRule>
  </conditionalFormatting>
  <conditionalFormatting sqref="C29:G40">
    <cfRule type="colorScale" priority="14">
      <colorScale>
        <cfvo type="min"/>
        <cfvo type="max"/>
        <color rgb="FFFCFCFF"/>
        <color rgb="FFF8696B"/>
      </colorScale>
    </cfRule>
  </conditionalFormatting>
  <conditionalFormatting sqref="C50:H61">
    <cfRule type="colorScale" priority="10">
      <colorScale>
        <cfvo type="min"/>
        <cfvo type="max"/>
        <color rgb="FFFCFCFF"/>
        <color rgb="FFF8696B"/>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2DBBD-EFC6-4377-AA8E-B99625574C56}">
  <sheetPr>
    <tabColor theme="2"/>
  </sheetPr>
  <dimension ref="A1:Q143"/>
  <sheetViews>
    <sheetView topLeftCell="A118" workbookViewId="0">
      <selection activeCell="I130" sqref="I130:I131"/>
    </sheetView>
  </sheetViews>
  <sheetFormatPr defaultColWidth="20.6328125" defaultRowHeight="14" x14ac:dyDescent="0.3"/>
  <cols>
    <col min="1" max="16384" width="20.6328125" style="6"/>
  </cols>
  <sheetData>
    <row r="1" spans="1:5" s="39" customFormat="1" x14ac:dyDescent="0.3"/>
    <row r="2" spans="1:5" s="39" customFormat="1" x14ac:dyDescent="0.3">
      <c r="A2" s="39" t="s">
        <v>387</v>
      </c>
      <c r="B2" s="39" t="s">
        <v>34</v>
      </c>
    </row>
    <row r="3" spans="1:5" s="39" customFormat="1" x14ac:dyDescent="0.3">
      <c r="A3" s="39" t="s">
        <v>388</v>
      </c>
      <c r="B3" s="39" t="s">
        <v>211</v>
      </c>
    </row>
    <row r="4" spans="1:5" s="39" customFormat="1" x14ac:dyDescent="0.3">
      <c r="A4" s="39" t="s">
        <v>389</v>
      </c>
      <c r="B4" s="39">
        <f>Inflows_intro!C20</f>
        <v>26</v>
      </c>
    </row>
    <row r="5" spans="1:5" s="39" customFormat="1" x14ac:dyDescent="0.3"/>
    <row r="6" spans="1:5" s="39" customFormat="1" x14ac:dyDescent="0.3">
      <c r="A6" s="82" t="s">
        <v>390</v>
      </c>
      <c r="B6" s="82" t="s">
        <v>209</v>
      </c>
      <c r="C6" s="32" t="s">
        <v>81</v>
      </c>
      <c r="D6" s="32" t="s">
        <v>87</v>
      </c>
      <c r="E6" s="80" t="s">
        <v>396</v>
      </c>
    </row>
    <row r="7" spans="1:5" s="39" customFormat="1" x14ac:dyDescent="0.3">
      <c r="A7" s="82"/>
      <c r="B7" s="82"/>
      <c r="C7" s="33" t="s">
        <v>251</v>
      </c>
      <c r="D7" s="33" t="s">
        <v>109</v>
      </c>
      <c r="E7" s="80"/>
    </row>
    <row r="8" spans="1:5" s="39" customFormat="1" x14ac:dyDescent="0.3">
      <c r="A8" s="48" t="s">
        <v>262</v>
      </c>
      <c r="B8" s="40" t="s">
        <v>391</v>
      </c>
      <c r="C8" s="40">
        <f>COUNTIFS(data[[district_name]:[district_name]], $A8, data[[refugees_location]:[refugees_location]], C$6)</f>
        <v>0</v>
      </c>
      <c r="D8" s="40">
        <f>COUNTIFS(data[[district_name]:[district_name]], $A8, data[[refugees_location]:[refugees_location]], D$6)</f>
        <v>3</v>
      </c>
      <c r="E8" s="40">
        <f t="shared" ref="E8:E20" si="0">SUM(C8:D8)</f>
        <v>3</v>
      </c>
    </row>
    <row r="9" spans="1:5" s="39" customFormat="1" x14ac:dyDescent="0.3">
      <c r="A9" s="48" t="s">
        <v>376</v>
      </c>
      <c r="B9" s="40" t="s">
        <v>255</v>
      </c>
      <c r="C9" s="40">
        <f>COUNTIFS(data[[district_name]:[district_name]], $A9, data[[refugees_location]:[refugees_location]], C$6)</f>
        <v>0</v>
      </c>
      <c r="D9" s="40">
        <f>COUNTIFS(data[[district_name]:[district_name]], $A9, data[[refugees_location]:[refugees_location]], D$6)</f>
        <v>2</v>
      </c>
      <c r="E9" s="40">
        <f t="shared" si="0"/>
        <v>2</v>
      </c>
    </row>
    <row r="10" spans="1:5" s="39" customFormat="1" x14ac:dyDescent="0.3">
      <c r="A10" s="48" t="s">
        <v>265</v>
      </c>
      <c r="B10" s="40" t="s">
        <v>392</v>
      </c>
      <c r="C10" s="40">
        <f>COUNTIFS(data[[district_name]:[district_name]], $A10, data[[refugees_location]:[refugees_location]], C$6)</f>
        <v>1</v>
      </c>
      <c r="D10" s="40">
        <f>COUNTIFS(data[[district_name]:[district_name]], $A10, data[[refugees_location]:[refugees_location]], D$6)</f>
        <v>2</v>
      </c>
      <c r="E10" s="40">
        <f t="shared" si="0"/>
        <v>3</v>
      </c>
    </row>
    <row r="11" spans="1:5" s="39" customFormat="1" x14ac:dyDescent="0.3">
      <c r="A11" s="48" t="s">
        <v>263</v>
      </c>
      <c r="B11" s="40" t="s">
        <v>384</v>
      </c>
      <c r="C11" s="40">
        <f>COUNTIFS(data[[district_name]:[district_name]], $A11, data[[refugees_location]:[refugees_location]], C$6)</f>
        <v>0</v>
      </c>
      <c r="D11" s="40">
        <f>COUNTIFS(data[[district_name]:[district_name]], $A11, data[[refugees_location]:[refugees_location]], D$6)</f>
        <v>2</v>
      </c>
      <c r="E11" s="40">
        <f t="shared" si="0"/>
        <v>2</v>
      </c>
    </row>
    <row r="12" spans="1:5" s="39" customFormat="1" x14ac:dyDescent="0.3">
      <c r="A12" s="48" t="s">
        <v>375</v>
      </c>
      <c r="B12" s="40" t="s">
        <v>254</v>
      </c>
      <c r="C12" s="40">
        <f>COUNTIFS(data[[district_name]:[district_name]], $A12, data[[refugees_location]:[refugees_location]], C$6)</f>
        <v>3</v>
      </c>
      <c r="D12" s="40">
        <f>COUNTIFS(data[[district_name]:[district_name]], $A12, data[[refugees_location]:[refugees_location]], D$6)</f>
        <v>0</v>
      </c>
      <c r="E12" s="40">
        <f t="shared" si="0"/>
        <v>3</v>
      </c>
    </row>
    <row r="13" spans="1:5" s="39" customFormat="1" x14ac:dyDescent="0.3">
      <c r="A13" s="48" t="s">
        <v>259</v>
      </c>
      <c r="B13" s="40" t="s">
        <v>393</v>
      </c>
      <c r="C13" s="40">
        <f>COUNTIFS(data[[district_name]:[district_name]], $A13, data[[refugees_location]:[refugees_location]], C$6)</f>
        <v>0</v>
      </c>
      <c r="D13" s="40">
        <f>COUNTIFS(data[[district_name]:[district_name]], $A13, data[[refugees_location]:[refugees_location]], D$6)</f>
        <v>0</v>
      </c>
      <c r="E13" s="40">
        <f t="shared" si="0"/>
        <v>0</v>
      </c>
    </row>
    <row r="14" spans="1:5" s="39" customFormat="1" x14ac:dyDescent="0.3">
      <c r="A14" s="48" t="s">
        <v>261</v>
      </c>
      <c r="B14" s="40" t="s">
        <v>394</v>
      </c>
      <c r="C14" s="40">
        <f>COUNTIFS(data[[district_name]:[district_name]], $A14, data[[refugees_location]:[refugees_location]], C$6)</f>
        <v>0</v>
      </c>
      <c r="D14" s="40">
        <f>COUNTIFS(data[[district_name]:[district_name]], $A14, data[[refugees_location]:[refugees_location]], D$6)</f>
        <v>2</v>
      </c>
      <c r="E14" s="40">
        <f t="shared" si="0"/>
        <v>2</v>
      </c>
    </row>
    <row r="15" spans="1:5" s="39" customFormat="1" x14ac:dyDescent="0.3">
      <c r="A15" s="48" t="s">
        <v>260</v>
      </c>
      <c r="B15" s="40" t="s">
        <v>381</v>
      </c>
      <c r="C15" s="40">
        <f>COUNTIFS(data[[district_name]:[district_name]], $A15, data[[refugees_location]:[refugees_location]], C$6)</f>
        <v>3</v>
      </c>
      <c r="D15" s="40">
        <f>COUNTIFS(data[[district_name]:[district_name]], $A15, data[[refugees_location]:[refugees_location]], D$6)</f>
        <v>1</v>
      </c>
      <c r="E15" s="40">
        <f t="shared" si="0"/>
        <v>4</v>
      </c>
    </row>
    <row r="16" spans="1:5" s="39" customFormat="1" x14ac:dyDescent="0.3">
      <c r="A16" s="48" t="s">
        <v>377</v>
      </c>
      <c r="B16" s="40" t="s">
        <v>256</v>
      </c>
      <c r="C16" s="40">
        <f>COUNTIFS(data[[district_name]:[district_name]], $A16, data[[refugees_location]:[refugees_location]], C$6)</f>
        <v>0</v>
      </c>
      <c r="D16" s="40">
        <f>COUNTIFS(data[[district_name]:[district_name]], $A16, data[[refugees_location]:[refugees_location]], D$6)</f>
        <v>2</v>
      </c>
      <c r="E16" s="40">
        <f t="shared" si="0"/>
        <v>2</v>
      </c>
    </row>
    <row r="17" spans="1:17" s="39" customFormat="1" x14ac:dyDescent="0.3">
      <c r="A17" s="48" t="s">
        <v>264</v>
      </c>
      <c r="B17" s="40" t="s">
        <v>385</v>
      </c>
      <c r="C17" s="40">
        <f>COUNTIFS(data[[district_name]:[district_name]], $A17, data[[refugees_location]:[refugees_location]], C$6)</f>
        <v>1</v>
      </c>
      <c r="D17" s="40">
        <f>COUNTIFS(data[[district_name]:[district_name]], $A17, data[[refugees_location]:[refugees_location]], D$6)</f>
        <v>1</v>
      </c>
      <c r="E17" s="40">
        <f t="shared" si="0"/>
        <v>2</v>
      </c>
    </row>
    <row r="18" spans="1:17" s="39" customFormat="1" x14ac:dyDescent="0.3">
      <c r="A18" s="48" t="s">
        <v>374</v>
      </c>
      <c r="B18" s="40" t="s">
        <v>395</v>
      </c>
      <c r="C18" s="40">
        <f>COUNTIFS(data[[district_name]:[district_name]], $A18, data[[refugees_location]:[refugees_location]], C$6)</f>
        <v>0</v>
      </c>
      <c r="D18" s="40">
        <f>COUNTIFS(data[[district_name]:[district_name]], $A18, data[[refugees_location]:[refugees_location]], D$6)</f>
        <v>0</v>
      </c>
      <c r="E18" s="40">
        <f t="shared" si="0"/>
        <v>0</v>
      </c>
    </row>
    <row r="19" spans="1:17" s="39" customFormat="1" x14ac:dyDescent="0.3">
      <c r="A19" s="48" t="s">
        <v>378</v>
      </c>
      <c r="B19" s="40" t="s">
        <v>257</v>
      </c>
      <c r="C19" s="40">
        <f>COUNTIFS(data[[district_name]:[district_name]], $A19, data[[refugees_location]:[refugees_location]], C$6)</f>
        <v>1</v>
      </c>
      <c r="D19" s="40">
        <f>COUNTIFS(data[[district_name]:[district_name]], $A19, data[[refugees_location]:[refugees_location]], D$6)</f>
        <v>2</v>
      </c>
      <c r="E19" s="40">
        <f t="shared" si="0"/>
        <v>3</v>
      </c>
    </row>
    <row r="20" spans="1:17" s="39" customFormat="1" x14ac:dyDescent="0.3">
      <c r="A20" s="79" t="s">
        <v>396</v>
      </c>
      <c r="B20" s="79"/>
      <c r="C20" s="40">
        <f>SUM(C8:C19)</f>
        <v>9</v>
      </c>
      <c r="D20" s="40">
        <f>SUM(D8:D19)</f>
        <v>17</v>
      </c>
      <c r="E20" s="40">
        <f t="shared" si="0"/>
        <v>26</v>
      </c>
    </row>
    <row r="21" spans="1:17" s="39" customFormat="1" x14ac:dyDescent="0.3"/>
    <row r="23" spans="1:17" x14ac:dyDescent="0.3">
      <c r="A23" s="6" t="s">
        <v>387</v>
      </c>
      <c r="B23" s="6" t="s">
        <v>35</v>
      </c>
    </row>
    <row r="24" spans="1:17" x14ac:dyDescent="0.3">
      <c r="A24" s="6" t="s">
        <v>388</v>
      </c>
      <c r="B24" s="6" t="s">
        <v>212</v>
      </c>
    </row>
    <row r="25" spans="1:17" x14ac:dyDescent="0.3">
      <c r="A25" s="6" t="s">
        <v>389</v>
      </c>
      <c r="B25" s="6">
        <f>C20</f>
        <v>9</v>
      </c>
    </row>
    <row r="27" spans="1:17" x14ac:dyDescent="0.3">
      <c r="A27" s="34" t="s">
        <v>390</v>
      </c>
      <c r="B27" s="34" t="s">
        <v>209</v>
      </c>
      <c r="C27" s="81" t="s">
        <v>398</v>
      </c>
      <c r="D27" s="81"/>
      <c r="E27" s="81"/>
      <c r="F27" s="81"/>
      <c r="G27" s="81"/>
      <c r="H27" s="81"/>
      <c r="I27" s="81"/>
      <c r="J27" s="81"/>
      <c r="K27" s="81"/>
      <c r="L27" s="81"/>
      <c r="M27" s="81"/>
      <c r="N27" s="81"/>
      <c r="O27" s="81"/>
      <c r="P27" s="81"/>
      <c r="Q27" s="81"/>
    </row>
    <row r="28" spans="1:17" x14ac:dyDescent="0.3">
      <c r="A28" s="36" t="s">
        <v>262</v>
      </c>
      <c r="B28" s="37" t="s">
        <v>391</v>
      </c>
      <c r="C28" s="38" cm="1">
        <f t="array" ref="C28">IFERROR(INDEX(data[[location_areas]:[location_areas]], MATCH(0,IF(data[[district_name]:[district_name]]=$A$28, COUNTIF($B$28:B28, data[[location_areas]:[location_areas]]), ""), 0)),"")</f>
        <v>0</v>
      </c>
      <c r="D28" s="38" t="str" cm="1">
        <f t="array" ref="D28">IFERROR(INDEX(data[[location_areas]:[location_areas]], MATCH(0,IF(data[[district_name]:[district_name]]=$A$28, COUNTIF($B$28:C28, data[[location_areas]:[location_areas]]), ""), 0)),"")</f>
        <v/>
      </c>
      <c r="E28" s="38" t="str" cm="1">
        <f t="array" ref="E28">IFERROR(INDEX(data[[location_areas]:[location_areas]], MATCH(0,IF(data[[district_name]:[district_name]]=$A$28, COUNTIF($B$28:D28, data[[location_areas]:[location_areas]]), ""), 0)),"")</f>
        <v/>
      </c>
      <c r="F28" s="38" t="str" cm="1">
        <f t="array" ref="F28">IFERROR(INDEX(data[[location_areas]:[location_areas]], MATCH(0,IF(data[[district_name]:[district_name]]=$A$28, COUNTIF($B$28:E28, data[[location_areas]:[location_areas]]), ""), 0)),"")</f>
        <v/>
      </c>
      <c r="G28" s="38" t="str" cm="1">
        <f t="array" ref="G28">IFERROR(INDEX(data[[location_areas]:[location_areas]], MATCH(0,IF(data[[district_name]:[district_name]]=$A$28, COUNTIF($B$28:F28, data[[location_areas]:[location_areas]]), ""), 0)),"")</f>
        <v/>
      </c>
      <c r="H28" s="38" t="str" cm="1">
        <f t="array" ref="H28">IFERROR(INDEX(data[[location_areas]:[location_areas]], MATCH(0,IF(data[[district_name]:[district_name]]=$A$28, COUNTIF($B$28:G28, data[[location_areas]:[location_areas]]), ""), 0)),"")</f>
        <v/>
      </c>
      <c r="I28" s="38" t="str" cm="1">
        <f t="array" ref="I28">IFERROR(INDEX(data[[location_areas]:[location_areas]], MATCH(0,IF(data[[district_name]:[district_name]]=$A$28, COUNTIF($B$28:H28, data[[location_areas]:[location_areas]]), ""), 0)),"")</f>
        <v/>
      </c>
      <c r="J28" s="38" t="str" cm="1">
        <f t="array" ref="J28">IFERROR(INDEX(data[[location_areas]:[location_areas]], MATCH(0,IF(data[[district_name]:[district_name]]=$A$28, COUNTIF($B$28:I28, data[[location_areas]:[location_areas]]), ""), 0)),"")</f>
        <v/>
      </c>
      <c r="K28" s="38" t="str" cm="1">
        <f t="array" ref="K28">IFERROR(INDEX(data[[location_areas]:[location_areas]], MATCH(0,IF(data[[district_name]:[district_name]]=$A$28, COUNTIF($B$28:J28, data[[location_areas]:[location_areas]]), ""), 0)),"")</f>
        <v/>
      </c>
      <c r="L28" s="38" t="str" cm="1">
        <f t="array" ref="L28">IFERROR(INDEX(data[[location_areas]:[location_areas]], MATCH(0,IF(data[[district_name]:[district_name]]=$A$28, COUNTIF($B$28:K28, data[[location_areas]:[location_areas]]), ""), 0)),"")</f>
        <v/>
      </c>
      <c r="M28" s="38" t="str" cm="1">
        <f t="array" ref="M28">IFERROR(INDEX(data[[location_areas]:[location_areas]], MATCH(0,IF(data[[district_name]:[district_name]]=$A$28, COUNTIF($B$28:L28, data[[location_areas]:[location_areas]]), ""), 0)),"")</f>
        <v/>
      </c>
      <c r="N28" s="38" t="str" cm="1">
        <f t="array" ref="N28">IFERROR(INDEX(data[[location_areas]:[location_areas]], MATCH(0,IF(data[[district_name]:[district_name]]=$A$28, COUNTIF($B$28:M28, data[[location_areas]:[location_areas]]), ""), 0)),"")</f>
        <v/>
      </c>
      <c r="O28" s="38" t="str" cm="1">
        <f t="array" ref="O28">IFERROR(INDEX(data[[location_areas]:[location_areas]], MATCH(0,IF(data[[district_name]:[district_name]]=$A$28, COUNTIF($B$28:N28, data[[location_areas]:[location_areas]]), ""), 0)),"")</f>
        <v/>
      </c>
      <c r="P28" s="38" t="str" cm="1">
        <f t="array" ref="P28">IFERROR(INDEX(data[[location_areas]:[location_areas]], MATCH(0,IF(data[[district_name]:[district_name]]=$A$28, COUNTIF($B$28:O28, data[[location_areas]:[location_areas]]), ""), 0)),"")</f>
        <v/>
      </c>
      <c r="Q28" s="38" t="str" cm="1">
        <f t="array" ref="Q28">IFERROR(INDEX(data[[location_areas]:[location_areas]], MATCH(0,IF(data[[district_name]:[district_name]]=$A$28, COUNTIF($B$28:P28, data[[location_areas]:[location_areas]]), ""), 0)),"")</f>
        <v/>
      </c>
    </row>
    <row r="29" spans="1:17" x14ac:dyDescent="0.3">
      <c r="A29" s="36" t="s">
        <v>376</v>
      </c>
      <c r="B29" s="37" t="s">
        <v>255</v>
      </c>
      <c r="C29" s="38" cm="1">
        <f t="array" ref="C29">IFERROR(INDEX(data[[location_areas]:[location_areas]], MATCH(0,IF(data[[district_name]:[district_name]]=$A$29, COUNTIF($B$29:B29, data[[location_areas]:[location_areas]]), ""), 0)),"")</f>
        <v>0</v>
      </c>
      <c r="D29" s="38" t="str" cm="1">
        <f t="array" ref="D29">IFERROR(INDEX(data[[location_areas]:[location_areas]], MATCH(0,IF(data[[district_name]:[district_name]]=$A$29, COUNTIF($B$29:C29, data[[location_areas]:[location_areas]]), ""), 0)),"")</f>
        <v/>
      </c>
      <c r="E29" s="38" t="str" cm="1">
        <f t="array" ref="E29">IFERROR(INDEX(data[[location_areas]:[location_areas]], MATCH(0,IF(data[[district_name]:[district_name]]=$A$29, COUNTIF($B$29:D29, data[[location_areas]:[location_areas]]), ""), 0)),"")</f>
        <v/>
      </c>
      <c r="F29" s="38" t="str" cm="1">
        <f t="array" ref="F29">IFERROR(INDEX(data[[location_areas]:[location_areas]], MATCH(0,IF(data[[district_name]:[district_name]]=$A$29, COUNTIF($B$29:E29, data[[location_areas]:[location_areas]]), ""), 0)),"")</f>
        <v/>
      </c>
      <c r="G29" s="38" t="str" cm="1">
        <f t="array" ref="G29">IFERROR(INDEX(data[[location_areas]:[location_areas]], MATCH(0,IF(data[[district_name]:[district_name]]=$A$29, COUNTIF($B$29:F29, data[[location_areas]:[location_areas]]), ""), 0)),"")</f>
        <v/>
      </c>
      <c r="H29" s="38" t="str" cm="1">
        <f t="array" ref="H29">IFERROR(INDEX(data[[location_areas]:[location_areas]], MATCH(0,IF(data[[district_name]:[district_name]]=$A$29, COUNTIF($B$29:G29, data[[location_areas]:[location_areas]]), ""), 0)),"")</f>
        <v/>
      </c>
      <c r="I29" s="38" t="str" cm="1">
        <f t="array" ref="I29">IFERROR(INDEX(data[[location_areas]:[location_areas]], MATCH(0,IF(data[[district_name]:[district_name]]=$A$29, COUNTIF($B$29:H29, data[[location_areas]:[location_areas]]), ""), 0)),"")</f>
        <v/>
      </c>
      <c r="J29" s="38" t="str" cm="1">
        <f t="array" ref="J29">IFERROR(INDEX(data[[location_areas]:[location_areas]], MATCH(0,IF(data[[district_name]:[district_name]]=$A$29, COUNTIF($B$29:I29, data[[location_areas]:[location_areas]]), ""), 0)),"")</f>
        <v/>
      </c>
      <c r="K29" s="38" t="str" cm="1">
        <f t="array" ref="K29">IFERROR(INDEX(data[[location_areas]:[location_areas]], MATCH(0,IF(data[[district_name]:[district_name]]=$A$29, COUNTIF($B$29:J29, data[[location_areas]:[location_areas]]), ""), 0)),"")</f>
        <v/>
      </c>
      <c r="L29" s="38" t="str" cm="1">
        <f t="array" ref="L29">IFERROR(INDEX(data[[location_areas]:[location_areas]], MATCH(0,IF(data[[district_name]:[district_name]]=$A$29, COUNTIF($B$29:K29, data[[location_areas]:[location_areas]]), ""), 0)),"")</f>
        <v/>
      </c>
      <c r="M29" s="38" t="str" cm="1">
        <f t="array" ref="M29">IFERROR(INDEX(data[[location_areas]:[location_areas]], MATCH(0,IF(data[[district_name]:[district_name]]=$A$29, COUNTIF($B$29:L29, data[[location_areas]:[location_areas]]), ""), 0)),"")</f>
        <v/>
      </c>
      <c r="N29" s="38" t="str" cm="1">
        <f t="array" ref="N29">IFERROR(INDEX(data[[location_areas]:[location_areas]], MATCH(0,IF(data[[district_name]:[district_name]]=$A$29, COUNTIF($B$29:M29, data[[location_areas]:[location_areas]]), ""), 0)),"")</f>
        <v/>
      </c>
      <c r="O29" s="38" t="str" cm="1">
        <f t="array" ref="O29">IFERROR(INDEX(data[[location_areas]:[location_areas]], MATCH(0,IF(data[[district_name]:[district_name]]=$A$29, COUNTIF($B$29:N29, data[[location_areas]:[location_areas]]), ""), 0)),"")</f>
        <v/>
      </c>
      <c r="P29" s="38" t="str" cm="1">
        <f t="array" ref="P29">IFERROR(INDEX(data[[location_areas]:[location_areas]], MATCH(0,IF(data[[district_name]:[district_name]]=$A$29, COUNTIF($B$29:O29, data[[location_areas]:[location_areas]]), ""), 0)),"")</f>
        <v/>
      </c>
      <c r="Q29" s="38" t="str" cm="1">
        <f t="array" ref="Q29">IFERROR(INDEX(data[[location_areas]:[location_areas]], MATCH(0,IF(data[[district_name]:[district_name]]=$A$29, COUNTIF($B$29:P29, data[[location_areas]:[location_areas]]), ""), 0)),"")</f>
        <v/>
      </c>
    </row>
    <row r="30" spans="1:17" x14ac:dyDescent="0.3">
      <c r="A30" s="36" t="s">
        <v>265</v>
      </c>
      <c r="B30" s="37" t="s">
        <v>392</v>
      </c>
      <c r="C30" s="38" cm="1">
        <f t="array" ref="C30">IFERROR(INDEX(data[[location_areas]:[location_areas]], MATCH(0,IF(data[[district_name]:[district_name]]=$A$30, COUNTIF($B$30:B30, data[[location_areas]:[location_areas]]), ""), 0)),"")</f>
        <v>0</v>
      </c>
      <c r="D30" s="38" t="str" cm="1">
        <f t="array" ref="D30">IFERROR(INDEX(data[[location_areas]:[location_areas]], MATCH(0,IF(data[[district_name]:[district_name]]=$A$30, COUNTIF($B$30:C30, data[[location_areas]:[location_areas]]), ""), 0)),"")</f>
        <v>Bweyale cell, nyadore cell</v>
      </c>
      <c r="E30" s="38" t="str" cm="1">
        <f t="array" ref="E30">IFERROR(INDEX(data[[location_areas]:[location_areas]], MATCH(0,IF(data[[district_name]:[district_name]]=$A$30, COUNTIF($B$30:D30, data[[location_areas]:[location_areas]]), ""), 0)),"")</f>
        <v/>
      </c>
      <c r="F30" s="38" t="str" cm="1">
        <f t="array" ref="F30">IFERROR(INDEX(data[[location_areas]:[location_areas]], MATCH(0,IF(data[[district_name]:[district_name]]=$A$30, COUNTIF($B$30:E30, data[[location_areas]:[location_areas]]), ""), 0)),"")</f>
        <v/>
      </c>
      <c r="G30" s="38" t="str" cm="1">
        <f t="array" ref="G30">IFERROR(INDEX(data[[location_areas]:[location_areas]], MATCH(0,IF(data[[district_name]:[district_name]]=$A$30, COUNTIF($B$30:F30, data[[location_areas]:[location_areas]]), ""), 0)),"")</f>
        <v/>
      </c>
      <c r="H30" s="38" t="str" cm="1">
        <f t="array" ref="H30">IFERROR(INDEX(data[[location_areas]:[location_areas]], MATCH(0,IF(data[[district_name]:[district_name]]=$A$30, COUNTIF($B$30:G30, data[[location_areas]:[location_areas]]), ""), 0)),"")</f>
        <v/>
      </c>
      <c r="I30" s="38" t="str" cm="1">
        <f t="array" ref="I30">IFERROR(INDEX(data[[location_areas]:[location_areas]], MATCH(0,IF(data[[district_name]:[district_name]]=$A$30, COUNTIF($B$30:H30, data[[location_areas]:[location_areas]]), ""), 0)),"")</f>
        <v/>
      </c>
      <c r="J30" s="38" t="str" cm="1">
        <f t="array" ref="J30">IFERROR(INDEX(data[[location_areas]:[location_areas]], MATCH(0,IF(data[[district_name]:[district_name]]=$A$30, COUNTIF($B$30:I30, data[[location_areas]:[location_areas]]), ""), 0)),"")</f>
        <v/>
      </c>
      <c r="K30" s="38" t="str" cm="1">
        <f t="array" ref="K30">IFERROR(INDEX(data[[location_areas]:[location_areas]], MATCH(0,IF(data[[district_name]:[district_name]]=$A$30, COUNTIF($B$30:J30, data[[location_areas]:[location_areas]]), ""), 0)),"")</f>
        <v/>
      </c>
      <c r="L30" s="38" t="str" cm="1">
        <f t="array" ref="L30">IFERROR(INDEX(data[[location_areas]:[location_areas]], MATCH(0,IF(data[[district_name]:[district_name]]=$A$30, COUNTIF($B$30:K30, data[[location_areas]:[location_areas]]), ""), 0)),"")</f>
        <v/>
      </c>
      <c r="M30" s="38" t="str" cm="1">
        <f t="array" ref="M30">IFERROR(INDEX(data[[location_areas]:[location_areas]], MATCH(0,IF(data[[district_name]:[district_name]]=$A$30, COUNTIF($B$30:L30, data[[location_areas]:[location_areas]]), ""), 0)),"")</f>
        <v/>
      </c>
      <c r="N30" s="38" t="str" cm="1">
        <f t="array" ref="N30">IFERROR(INDEX(data[[location_areas]:[location_areas]], MATCH(0,IF(data[[district_name]:[district_name]]=$A$30, COUNTIF($B$30:M30, data[[location_areas]:[location_areas]]), ""), 0)),"")</f>
        <v/>
      </c>
      <c r="O30" s="38" t="str" cm="1">
        <f t="array" ref="O30">IFERROR(INDEX(data[[location_areas]:[location_areas]], MATCH(0,IF(data[[district_name]:[district_name]]=$A$30, COUNTIF($B$30:N30, data[[location_areas]:[location_areas]]), ""), 0)),"")</f>
        <v/>
      </c>
      <c r="P30" s="38" t="str" cm="1">
        <f t="array" ref="P30">IFERROR(INDEX(data[[location_areas]:[location_areas]], MATCH(0,IF(data[[district_name]:[district_name]]=$A$30, COUNTIF($B$30:O30, data[[location_areas]:[location_areas]]), ""), 0)),"")</f>
        <v/>
      </c>
      <c r="Q30" s="38" t="str" cm="1">
        <f t="array" ref="Q30">IFERROR(INDEX(data[[location_areas]:[location_areas]], MATCH(0,IF(data[[district_name]:[district_name]]=$A$30, COUNTIF($B$30:P30, data[[location_areas]:[location_areas]]), ""), 0)),"")</f>
        <v/>
      </c>
    </row>
    <row r="31" spans="1:17" x14ac:dyDescent="0.3">
      <c r="A31" s="36" t="s">
        <v>263</v>
      </c>
      <c r="B31" s="37" t="s">
        <v>384</v>
      </c>
      <c r="C31" s="38" cm="1">
        <f t="array" ref="C31">IFERROR(INDEX(data[[location_areas]:[location_areas]], MATCH(0,IF(data[[district_name]:[district_name]]=$A$31, COUNTIF($B$31:B31, data[[location_areas]:[location_areas]]), ""), 0)),"")</f>
        <v>0</v>
      </c>
      <c r="D31" s="38" t="str" cm="1">
        <f t="array" ref="D31">IFERROR(INDEX(data[[location_areas]:[location_areas]], MATCH(0,IF(data[[district_name]:[district_name]]=$A$31, COUNTIF($B$31:C31, data[[location_areas]:[location_areas]]), ""), 0)),"")</f>
        <v/>
      </c>
      <c r="E31" s="38" t="str" cm="1">
        <f t="array" ref="E31">IFERROR(INDEX(data[[location_areas]:[location_areas]], MATCH(0,IF(data[[district_name]:[district_name]]=$A$31, COUNTIF($B$31:D31, data[[location_areas]:[location_areas]]), ""), 0)),"")</f>
        <v/>
      </c>
      <c r="F31" s="38" t="str" cm="1">
        <f t="array" ref="F31">IFERROR(INDEX(data[[location_areas]:[location_areas]], MATCH(0,IF(data[[district_name]:[district_name]]=$A$31, COUNTIF($B$31:E31, data[[location_areas]:[location_areas]]), ""), 0)),"")</f>
        <v/>
      </c>
      <c r="G31" s="38" t="str" cm="1">
        <f t="array" ref="G31">IFERROR(INDEX(data[[location_areas]:[location_areas]], MATCH(0,IF(data[[district_name]:[district_name]]=$A$31, COUNTIF($B$31:F31, data[[location_areas]:[location_areas]]), ""), 0)),"")</f>
        <v/>
      </c>
      <c r="H31" s="38" t="str" cm="1">
        <f t="array" ref="H31">IFERROR(INDEX(data[[location_areas]:[location_areas]], MATCH(0,IF(data[[district_name]:[district_name]]=$A$31, COUNTIF($B$31:G31, data[[location_areas]:[location_areas]]), ""), 0)),"")</f>
        <v/>
      </c>
      <c r="I31" s="38" t="str" cm="1">
        <f t="array" ref="I31">IFERROR(INDEX(data[[location_areas]:[location_areas]], MATCH(0,IF(data[[district_name]:[district_name]]=$A$31, COUNTIF($B$31:H31, data[[location_areas]:[location_areas]]), ""), 0)),"")</f>
        <v/>
      </c>
      <c r="J31" s="38" t="str" cm="1">
        <f t="array" ref="J31">IFERROR(INDEX(data[[location_areas]:[location_areas]], MATCH(0,IF(data[[district_name]:[district_name]]=$A$31, COUNTIF($B$31:I31, data[[location_areas]:[location_areas]]), ""), 0)),"")</f>
        <v/>
      </c>
      <c r="K31" s="38" t="str" cm="1">
        <f t="array" ref="K31">IFERROR(INDEX(data[[location_areas]:[location_areas]], MATCH(0,IF(data[[district_name]:[district_name]]=$A$31, COUNTIF($B$31:J31, data[[location_areas]:[location_areas]]), ""), 0)),"")</f>
        <v/>
      </c>
      <c r="L31" s="38" t="str" cm="1">
        <f t="array" ref="L31">IFERROR(INDEX(data[[location_areas]:[location_areas]], MATCH(0,IF(data[[district_name]:[district_name]]=$A$31, COUNTIF($B$31:K31, data[[location_areas]:[location_areas]]), ""), 0)),"")</f>
        <v/>
      </c>
      <c r="M31" s="38" t="str" cm="1">
        <f t="array" ref="M31">IFERROR(INDEX(data[[location_areas]:[location_areas]], MATCH(0,IF(data[[district_name]:[district_name]]=$A$31, COUNTIF($B$31:L31, data[[location_areas]:[location_areas]]), ""), 0)),"")</f>
        <v/>
      </c>
      <c r="N31" s="38" t="str" cm="1">
        <f t="array" ref="N31">IFERROR(INDEX(data[[location_areas]:[location_areas]], MATCH(0,IF(data[[district_name]:[district_name]]=$A$31, COUNTIF($B$31:M31, data[[location_areas]:[location_areas]]), ""), 0)),"")</f>
        <v/>
      </c>
      <c r="O31" s="38" t="str" cm="1">
        <f t="array" ref="O31">IFERROR(INDEX(data[[location_areas]:[location_areas]], MATCH(0,IF(data[[district_name]:[district_name]]=$A$31, COUNTIF($B$31:N31, data[[location_areas]:[location_areas]]), ""), 0)),"")</f>
        <v/>
      </c>
      <c r="P31" s="38" t="str" cm="1">
        <f t="array" ref="P31">IFERROR(INDEX(data[[location_areas]:[location_areas]], MATCH(0,IF(data[[district_name]:[district_name]]=$A$31, COUNTIF($B$31:O31, data[[location_areas]:[location_areas]]), ""), 0)),"")</f>
        <v/>
      </c>
      <c r="Q31" s="38" t="str" cm="1">
        <f t="array" ref="Q31">IFERROR(INDEX(data[[location_areas]:[location_areas]], MATCH(0,IF(data[[district_name]:[district_name]]=$A$31, COUNTIF($B$31:P31, data[[location_areas]:[location_areas]]), ""), 0)),"")</f>
        <v/>
      </c>
    </row>
    <row r="32" spans="1:17" x14ac:dyDescent="0.3">
      <c r="A32" s="36" t="s">
        <v>375</v>
      </c>
      <c r="B32" s="37" t="s">
        <v>254</v>
      </c>
      <c r="C32" s="38" t="str" cm="1">
        <f t="array" ref="C32">IFERROR(INDEX(data[[location_areas]:[location_areas]], MATCH(0,IF(data[[district_name]:[district_name]]=$A$32, COUNTIF($B$32:B32, data[[location_areas]:[location_areas]]), ""), 0)),"")</f>
        <v>Kakoba</v>
      </c>
      <c r="D32" s="38" t="str" cm="1">
        <f t="array" ref="D32">IFERROR(INDEX(data[[location_areas]:[location_areas]], MATCH(0,IF(data[[district_name]:[district_name]]=$A$32, COUNTIF($B$32:C32, data[[location_areas]:[location_areas]]), ""), 0)),"")</f>
        <v>Rubiri</v>
      </c>
      <c r="E32" s="38" cm="1">
        <f t="array" ref="E32">IFERROR(INDEX(data[[location_areas]:[location_areas]], MATCH(0,IF(data[[district_name]:[district_name]]=$A$32, COUNTIF($B$32:D32, data[[location_areas]:[location_areas]]), ""), 0)),"")</f>
        <v>0</v>
      </c>
      <c r="F32" s="38" t="str" cm="1">
        <f t="array" ref="F32">IFERROR(INDEX(data[[location_areas]:[location_areas]], MATCH(0,IF(data[[district_name]:[district_name]]=$A$32, COUNTIF($B$32:E32, data[[location_areas]:[location_areas]]), ""), 0)),"")</f>
        <v/>
      </c>
      <c r="G32" s="38" t="str" cm="1">
        <f t="array" ref="G32">IFERROR(INDEX(data[[location_areas]:[location_areas]], MATCH(0,IF(data[[district_name]:[district_name]]=$A$32, COUNTIF($B$32:F32, data[[location_areas]:[location_areas]]), ""), 0)),"")</f>
        <v/>
      </c>
      <c r="H32" s="38" t="str" cm="1">
        <f t="array" ref="H32">IFERROR(INDEX(data[[location_areas]:[location_areas]], MATCH(0,IF(data[[district_name]:[district_name]]=$A$32, COUNTIF($B$32:G32, data[[location_areas]:[location_areas]]), ""), 0)),"")</f>
        <v/>
      </c>
      <c r="I32" s="38" t="str" cm="1">
        <f t="array" ref="I32">IFERROR(INDEX(data[[location_areas]:[location_areas]], MATCH(0,IF(data[[district_name]:[district_name]]=$A$32, COUNTIF($B$32:H32, data[[location_areas]:[location_areas]]), ""), 0)),"")</f>
        <v/>
      </c>
      <c r="J32" s="38" t="str" cm="1">
        <f t="array" ref="J32">IFERROR(INDEX(data[[location_areas]:[location_areas]], MATCH(0,IF(data[[district_name]:[district_name]]=$A$32, COUNTIF($B$32:I32, data[[location_areas]:[location_areas]]), ""), 0)),"")</f>
        <v/>
      </c>
      <c r="K32" s="38" t="str" cm="1">
        <f t="array" ref="K32">IFERROR(INDEX(data[[location_areas]:[location_areas]], MATCH(0,IF(data[[district_name]:[district_name]]=$A$32, COUNTIF($B$32:J32, data[[location_areas]:[location_areas]]), ""), 0)),"")</f>
        <v/>
      </c>
      <c r="L32" s="38" t="str" cm="1">
        <f t="array" ref="L32">IFERROR(INDEX(data[[location_areas]:[location_areas]], MATCH(0,IF(data[[district_name]:[district_name]]=$A$32, COUNTIF($B$32:K32, data[[location_areas]:[location_areas]]), ""), 0)),"")</f>
        <v/>
      </c>
      <c r="M32" s="38" t="str" cm="1">
        <f t="array" ref="M32">IFERROR(INDEX(data[[location_areas]:[location_areas]], MATCH(0,IF(data[[district_name]:[district_name]]=$A$32, COUNTIF($B$32:L32, data[[location_areas]:[location_areas]]), ""), 0)),"")</f>
        <v/>
      </c>
      <c r="N32" s="38" t="str" cm="1">
        <f t="array" ref="N32">IFERROR(INDEX(data[[location_areas]:[location_areas]], MATCH(0,IF(data[[district_name]:[district_name]]=$A$32, COUNTIF($B$32:M32, data[[location_areas]:[location_areas]]), ""), 0)),"")</f>
        <v/>
      </c>
      <c r="O32" s="38" t="str" cm="1">
        <f t="array" ref="O32">IFERROR(INDEX(data[[location_areas]:[location_areas]], MATCH(0,IF(data[[district_name]:[district_name]]=$A$32, COUNTIF($B$32:N32, data[[location_areas]:[location_areas]]), ""), 0)),"")</f>
        <v/>
      </c>
      <c r="P32" s="38" t="str" cm="1">
        <f t="array" ref="P32">IFERROR(INDEX(data[[location_areas]:[location_areas]], MATCH(0,IF(data[[district_name]:[district_name]]=$A$32, COUNTIF($B$32:O32, data[[location_areas]:[location_areas]]), ""), 0)),"")</f>
        <v/>
      </c>
      <c r="Q32" s="38" t="str" cm="1">
        <f t="array" ref="Q32">IFERROR(INDEX(data[[location_areas]:[location_areas]], MATCH(0,IF(data[[district_name]:[district_name]]=$A$32, COUNTIF($B$32:P32, data[[location_areas]:[location_areas]]), ""), 0)),"")</f>
        <v/>
      </c>
    </row>
    <row r="33" spans="1:17" x14ac:dyDescent="0.3">
      <c r="A33" s="36" t="s">
        <v>259</v>
      </c>
      <c r="B33" s="37" t="s">
        <v>393</v>
      </c>
      <c r="C33" s="38" cm="1">
        <f t="array" ref="C33">IFERROR(INDEX(data[[location_areas]:[location_areas]], MATCH(0,IF(data[[district_name]:[district_name]]=$A$33, COUNTIF($B$33:B33, data[[location_areas]:[location_areas]]), ""), 0)),"")</f>
        <v>0</v>
      </c>
      <c r="D33" s="38" t="str" cm="1">
        <f t="array" ref="D33">IFERROR(INDEX(data[[location_areas]:[location_areas]], MATCH(0,IF(data[[district_name]:[district_name]]=$A$33, COUNTIF($B$33:C33, data[[location_areas]:[location_areas]]), ""), 0)),"")</f>
        <v/>
      </c>
      <c r="E33" s="38" t="str" cm="1">
        <f t="array" ref="E33">IFERROR(INDEX(data[[location_areas]:[location_areas]], MATCH(0,IF(data[[district_name]:[district_name]]=$A$33, COUNTIF($B$33:D33, data[[location_areas]:[location_areas]]), ""), 0)),"")</f>
        <v/>
      </c>
      <c r="F33" s="38" t="str" cm="1">
        <f t="array" ref="F33">IFERROR(INDEX(data[[location_areas]:[location_areas]], MATCH(0,IF(data[[district_name]:[district_name]]=$A$33, COUNTIF($B$33:E33, data[[location_areas]:[location_areas]]), ""), 0)),"")</f>
        <v/>
      </c>
      <c r="G33" s="38" t="str" cm="1">
        <f t="array" ref="G33">IFERROR(INDEX(data[[location_areas]:[location_areas]], MATCH(0,IF(data[[district_name]:[district_name]]=$A$33, COUNTIF($B$33:F33, data[[location_areas]:[location_areas]]), ""), 0)),"")</f>
        <v/>
      </c>
      <c r="H33" s="38" t="str" cm="1">
        <f t="array" ref="H33">IFERROR(INDEX(data[[location_areas]:[location_areas]], MATCH(0,IF(data[[district_name]:[district_name]]=$A$33, COUNTIF($B$33:G33, data[[location_areas]:[location_areas]]), ""), 0)),"")</f>
        <v/>
      </c>
      <c r="I33" s="38" t="str" cm="1">
        <f t="array" ref="I33">IFERROR(INDEX(data[[location_areas]:[location_areas]], MATCH(0,IF(data[[district_name]:[district_name]]=$A$33, COUNTIF($B$33:H33, data[[location_areas]:[location_areas]]), ""), 0)),"")</f>
        <v/>
      </c>
      <c r="J33" s="38" t="str" cm="1">
        <f t="array" ref="J33">IFERROR(INDEX(data[[location_areas]:[location_areas]], MATCH(0,IF(data[[district_name]:[district_name]]=$A$33, COUNTIF($B$33:I33, data[[location_areas]:[location_areas]]), ""), 0)),"")</f>
        <v/>
      </c>
      <c r="K33" s="38" t="str" cm="1">
        <f t="array" ref="K33">IFERROR(INDEX(data[[location_areas]:[location_areas]], MATCH(0,IF(data[[district_name]:[district_name]]=$A$33, COUNTIF($B$33:J33, data[[location_areas]:[location_areas]]), ""), 0)),"")</f>
        <v/>
      </c>
      <c r="L33" s="38" t="str" cm="1">
        <f t="array" ref="L33">IFERROR(INDEX(data[[location_areas]:[location_areas]], MATCH(0,IF(data[[district_name]:[district_name]]=$A$33, COUNTIF($B$33:K33, data[[location_areas]:[location_areas]]), ""), 0)),"")</f>
        <v/>
      </c>
      <c r="M33" s="38" t="str" cm="1">
        <f t="array" ref="M33">IFERROR(INDEX(data[[location_areas]:[location_areas]], MATCH(0,IF(data[[district_name]:[district_name]]=$A$33, COUNTIF($B$33:L33, data[[location_areas]:[location_areas]]), ""), 0)),"")</f>
        <v/>
      </c>
      <c r="N33" s="38" t="str" cm="1">
        <f t="array" ref="N33">IFERROR(INDEX(data[[location_areas]:[location_areas]], MATCH(0,IF(data[[district_name]:[district_name]]=$A$33, COUNTIF($B$33:M33, data[[location_areas]:[location_areas]]), ""), 0)),"")</f>
        <v/>
      </c>
      <c r="O33" s="38" t="str" cm="1">
        <f t="array" ref="O33">IFERROR(INDEX(data[[location_areas]:[location_areas]], MATCH(0,IF(data[[district_name]:[district_name]]=$A$33, COUNTIF($B$33:N33, data[[location_areas]:[location_areas]]), ""), 0)),"")</f>
        <v/>
      </c>
      <c r="P33" s="38" t="str" cm="1">
        <f t="array" ref="P33">IFERROR(INDEX(data[[location_areas]:[location_areas]], MATCH(0,IF(data[[district_name]:[district_name]]=$A$33, COUNTIF($B$33:O33, data[[location_areas]:[location_areas]]), ""), 0)),"")</f>
        <v/>
      </c>
      <c r="Q33" s="38" t="str" cm="1">
        <f t="array" ref="Q33">IFERROR(INDEX(data[[location_areas]:[location_areas]], MATCH(0,IF(data[[district_name]:[district_name]]=$A$33, COUNTIF($B$33:P33, data[[location_areas]:[location_areas]]), ""), 0)),"")</f>
        <v/>
      </c>
    </row>
    <row r="34" spans="1:17" x14ac:dyDescent="0.3">
      <c r="A34" s="36" t="s">
        <v>261</v>
      </c>
      <c r="B34" s="37" t="s">
        <v>394</v>
      </c>
      <c r="C34" s="38" cm="1">
        <f t="array" ref="C34">IFERROR(INDEX(data[[location_areas]:[location_areas]], MATCH(0,IF(data[[district_name]:[district_name]]=$A$34, COUNTIF($B$34:B34, data[[location_areas]:[location_areas]]), ""), 0)),"")</f>
        <v>0</v>
      </c>
      <c r="D34" s="38" t="str" cm="1">
        <f t="array" ref="D34">IFERROR(INDEX(data[[location_areas]:[location_areas]], MATCH(0,IF(data[[district_name]:[district_name]]=$A$34, COUNTIF($B$34:C34, data[[location_areas]:[location_areas]]), ""), 0)),"")</f>
        <v/>
      </c>
      <c r="E34" s="38" t="str" cm="1">
        <f t="array" ref="E34">IFERROR(INDEX(data[[location_areas]:[location_areas]], MATCH(0,IF(data[[district_name]:[district_name]]=$A$34, COUNTIF($B$34:D34, data[[location_areas]:[location_areas]]), ""), 0)),"")</f>
        <v/>
      </c>
      <c r="F34" s="38" t="str" cm="1">
        <f t="array" ref="F34">IFERROR(INDEX(data[[location_areas]:[location_areas]], MATCH(0,IF(data[[district_name]:[district_name]]=$A$34, COUNTIF($B$34:E34, data[[location_areas]:[location_areas]]), ""), 0)),"")</f>
        <v/>
      </c>
      <c r="G34" s="38" t="str" cm="1">
        <f t="array" ref="G34">IFERROR(INDEX(data[[location_areas]:[location_areas]], MATCH(0,IF(data[[district_name]:[district_name]]=$A$34, COUNTIF($B$34:F34, data[[location_areas]:[location_areas]]), ""), 0)),"")</f>
        <v/>
      </c>
      <c r="H34" s="38" t="str" cm="1">
        <f t="array" ref="H34">IFERROR(INDEX(data[[location_areas]:[location_areas]], MATCH(0,IF(data[[district_name]:[district_name]]=$A$34, COUNTIF($B$34:G34, data[[location_areas]:[location_areas]]), ""), 0)),"")</f>
        <v/>
      </c>
      <c r="I34" s="38" t="str" cm="1">
        <f t="array" ref="I34">IFERROR(INDEX(data[[location_areas]:[location_areas]], MATCH(0,IF(data[[district_name]:[district_name]]=$A$34, COUNTIF($B$34:H34, data[[location_areas]:[location_areas]]), ""), 0)),"")</f>
        <v/>
      </c>
      <c r="J34" s="38" t="str" cm="1">
        <f t="array" ref="J34">IFERROR(INDEX(data[[location_areas]:[location_areas]], MATCH(0,IF(data[[district_name]:[district_name]]=$A$34, COUNTIF($B$34:I34, data[[location_areas]:[location_areas]]), ""), 0)),"")</f>
        <v/>
      </c>
      <c r="K34" s="38" t="str" cm="1">
        <f t="array" ref="K34">IFERROR(INDEX(data[[location_areas]:[location_areas]], MATCH(0,IF(data[[district_name]:[district_name]]=$A$34, COUNTIF($B$34:J34, data[[location_areas]:[location_areas]]), ""), 0)),"")</f>
        <v/>
      </c>
      <c r="L34" s="38" t="str" cm="1">
        <f t="array" ref="L34">IFERROR(INDEX(data[[location_areas]:[location_areas]], MATCH(0,IF(data[[district_name]:[district_name]]=$A$34, COUNTIF($B$34:K34, data[[location_areas]:[location_areas]]), ""), 0)),"")</f>
        <v/>
      </c>
      <c r="M34" s="38" t="str" cm="1">
        <f t="array" ref="M34">IFERROR(INDEX(data[[location_areas]:[location_areas]], MATCH(0,IF(data[[district_name]:[district_name]]=$A$34, COUNTIF($B$34:L34, data[[location_areas]:[location_areas]]), ""), 0)),"")</f>
        <v/>
      </c>
      <c r="N34" s="38" t="str" cm="1">
        <f t="array" ref="N34">IFERROR(INDEX(data[[location_areas]:[location_areas]], MATCH(0,IF(data[[district_name]:[district_name]]=$A$34, COUNTIF($B$34:M34, data[[location_areas]:[location_areas]]), ""), 0)),"")</f>
        <v/>
      </c>
      <c r="O34" s="38" t="str" cm="1">
        <f t="array" ref="O34">IFERROR(INDEX(data[[location_areas]:[location_areas]], MATCH(0,IF(data[[district_name]:[district_name]]=$A$34, COUNTIF($B$34:N34, data[[location_areas]:[location_areas]]), ""), 0)),"")</f>
        <v/>
      </c>
      <c r="P34" s="38" t="str" cm="1">
        <f t="array" ref="P34">IFERROR(INDEX(data[[location_areas]:[location_areas]], MATCH(0,IF(data[[district_name]:[district_name]]=$A$34, COUNTIF($B$34:O34, data[[location_areas]:[location_areas]]), ""), 0)),"")</f>
        <v/>
      </c>
      <c r="Q34" s="38" t="str" cm="1">
        <f t="array" ref="Q34">IFERROR(INDEX(data[[location_areas]:[location_areas]], MATCH(0,IF(data[[district_name]:[district_name]]=$A$34, COUNTIF($B$34:P34, data[[location_areas]:[location_areas]]), ""), 0)),"")</f>
        <v/>
      </c>
    </row>
    <row r="35" spans="1:17" ht="28" x14ac:dyDescent="0.3">
      <c r="A35" s="36" t="s">
        <v>260</v>
      </c>
      <c r="B35" s="37" t="s">
        <v>381</v>
      </c>
      <c r="C35" s="38" t="str" cm="1">
        <f t="array" ref="C35">IFERROR(INDEX(data[[location_areas]:[location_areas]], MATCH(0,IF(data[[district_name]:[district_name]]=$A$35, COUNTIF($B$35:B35, data[[location_areas]:[location_areas]]), ""), 0)),"")</f>
        <v>Ombaci  and Mengo</v>
      </c>
      <c r="D35" s="38" t="str" cm="1">
        <f t="array" ref="D35">IFERROR(INDEX(data[[location_areas]:[location_areas]], MATCH(0,IF(data[[district_name]:[district_name]]=$A$35, COUNTIF($B$35:C35, data[[location_areas]:[location_areas]]), ""), 0)),"")</f>
        <v>North division and  south division</v>
      </c>
      <c r="E35" s="38" t="str" cm="1">
        <f t="array" ref="E35">IFERROR(INDEX(data[[location_areas]:[location_areas]], MATCH(0,IF(data[[district_name]:[district_name]]=$A$35, COUNTIF($B$35:D35, data[[location_areas]:[location_areas]]), ""), 0)),"")</f>
        <v xml:space="preserve">North Division </v>
      </c>
      <c r="F35" s="38" cm="1">
        <f t="array" ref="F35">IFERROR(INDEX(data[[location_areas]:[location_areas]], MATCH(0,IF(data[[district_name]:[district_name]]=$A$35, COUNTIF($B$35:E35, data[[location_areas]:[location_areas]]), ""), 0)),"")</f>
        <v>0</v>
      </c>
      <c r="G35" s="38" t="str" cm="1">
        <f t="array" ref="G35">IFERROR(INDEX(data[[location_areas]:[location_areas]], MATCH(0,IF(data[[district_name]:[district_name]]=$A$35, COUNTIF($B$35:F35, data[[location_areas]:[location_areas]]), ""), 0)),"")</f>
        <v/>
      </c>
      <c r="H35" s="38" t="str" cm="1">
        <f t="array" ref="H35">IFERROR(INDEX(data[[location_areas]:[location_areas]], MATCH(0,IF(data[[district_name]:[district_name]]=$A$35, COUNTIF($B$35:G35, data[[location_areas]:[location_areas]]), ""), 0)),"")</f>
        <v/>
      </c>
      <c r="I35" s="38" t="str" cm="1">
        <f t="array" ref="I35">IFERROR(INDEX(data[[location_areas]:[location_areas]], MATCH(0,IF(data[[district_name]:[district_name]]=$A$35, COUNTIF($B$35:H35, data[[location_areas]:[location_areas]]), ""), 0)),"")</f>
        <v/>
      </c>
      <c r="J35" s="38" t="str" cm="1">
        <f t="array" ref="J35">IFERROR(INDEX(data[[location_areas]:[location_areas]], MATCH(0,IF(data[[district_name]:[district_name]]=$A$35, COUNTIF($B$35:I35, data[[location_areas]:[location_areas]]), ""), 0)),"")</f>
        <v/>
      </c>
      <c r="K35" s="38" t="str" cm="1">
        <f t="array" ref="K35">IFERROR(INDEX(data[[location_areas]:[location_areas]], MATCH(0,IF(data[[district_name]:[district_name]]=$A$35, COUNTIF($B$35:J35, data[[location_areas]:[location_areas]]), ""), 0)),"")</f>
        <v/>
      </c>
      <c r="L35" s="38" t="str" cm="1">
        <f t="array" ref="L35">IFERROR(INDEX(data[[location_areas]:[location_areas]], MATCH(0,IF(data[[district_name]:[district_name]]=$A$35, COUNTIF($B$35:K35, data[[location_areas]:[location_areas]]), ""), 0)),"")</f>
        <v/>
      </c>
      <c r="M35" s="38" t="str" cm="1">
        <f t="array" ref="M35">IFERROR(INDEX(data[[location_areas]:[location_areas]], MATCH(0,IF(data[[district_name]:[district_name]]=$A$35, COUNTIF($B$35:L35, data[[location_areas]:[location_areas]]), ""), 0)),"")</f>
        <v/>
      </c>
      <c r="N35" s="38" t="str" cm="1">
        <f t="array" ref="N35">IFERROR(INDEX(data[[location_areas]:[location_areas]], MATCH(0,IF(data[[district_name]:[district_name]]=$A$35, COUNTIF($B$35:M35, data[[location_areas]:[location_areas]]), ""), 0)),"")</f>
        <v/>
      </c>
      <c r="O35" s="38" t="str" cm="1">
        <f t="array" ref="O35">IFERROR(INDEX(data[[location_areas]:[location_areas]], MATCH(0,IF(data[[district_name]:[district_name]]=$A$35, COUNTIF($B$35:N35, data[[location_areas]:[location_areas]]), ""), 0)),"")</f>
        <v/>
      </c>
      <c r="P35" s="38" t="str" cm="1">
        <f t="array" ref="P35">IFERROR(INDEX(data[[location_areas]:[location_areas]], MATCH(0,IF(data[[district_name]:[district_name]]=$A$35, COUNTIF($B$35:O35, data[[location_areas]:[location_areas]]), ""), 0)),"")</f>
        <v/>
      </c>
      <c r="Q35" s="38" t="str" cm="1">
        <f t="array" ref="Q35">IFERROR(INDEX(data[[location_areas]:[location_areas]], MATCH(0,IF(data[[district_name]:[district_name]]=$A$35, COUNTIF($B$35:P35, data[[location_areas]:[location_areas]]), ""), 0)),"")</f>
        <v/>
      </c>
    </row>
    <row r="36" spans="1:17" x14ac:dyDescent="0.3">
      <c r="A36" s="36" t="s">
        <v>377</v>
      </c>
      <c r="B36" s="37" t="s">
        <v>256</v>
      </c>
      <c r="C36" s="38" cm="1">
        <f t="array" ref="C36">IFERROR(INDEX(data[[location_areas]:[location_areas]], MATCH(0,IF(data[[district_name]:[district_name]]=$A$36, COUNTIF($B$36:B36, data[[location_areas]:[location_areas]]), ""), 0)),"")</f>
        <v>0</v>
      </c>
      <c r="D36" s="38" t="str" cm="1">
        <f t="array" ref="D36">IFERROR(INDEX(data[[location_areas]:[location_areas]], MATCH(0,IF(data[[district_name]:[district_name]]=$A$36, COUNTIF($B$36:C36, data[[location_areas]:[location_areas]]), ""), 0)),"")</f>
        <v/>
      </c>
      <c r="E36" s="38" t="str" cm="1">
        <f t="array" ref="E36">IFERROR(INDEX(data[[location_areas]:[location_areas]], MATCH(0,IF(data[[district_name]:[district_name]]=$A$36, COUNTIF($B$36:D36, data[[location_areas]:[location_areas]]), ""), 0)),"")</f>
        <v/>
      </c>
      <c r="F36" s="38" t="str" cm="1">
        <f t="array" ref="F36">IFERROR(INDEX(data[[location_areas]:[location_areas]], MATCH(0,IF(data[[district_name]:[district_name]]=$A$36, COUNTIF($B$36:E36, data[[location_areas]:[location_areas]]), ""), 0)),"")</f>
        <v/>
      </c>
      <c r="G36" s="38" t="str" cm="1">
        <f t="array" ref="G36">IFERROR(INDEX(data[[location_areas]:[location_areas]], MATCH(0,IF(data[[district_name]:[district_name]]=$A$36, COUNTIF($B$36:F36, data[[location_areas]:[location_areas]]), ""), 0)),"")</f>
        <v/>
      </c>
      <c r="H36" s="38" t="str" cm="1">
        <f t="array" ref="H36">IFERROR(INDEX(data[[location_areas]:[location_areas]], MATCH(0,IF(data[[district_name]:[district_name]]=$A$36, COUNTIF($B$36:G36, data[[location_areas]:[location_areas]]), ""), 0)),"")</f>
        <v/>
      </c>
      <c r="I36" s="38" t="str" cm="1">
        <f t="array" ref="I36">IFERROR(INDEX(data[[location_areas]:[location_areas]], MATCH(0,IF(data[[district_name]:[district_name]]=$A$36, COUNTIF($B$36:H36, data[[location_areas]:[location_areas]]), ""), 0)),"")</f>
        <v/>
      </c>
      <c r="J36" s="38" t="str" cm="1">
        <f t="array" ref="J36">IFERROR(INDEX(data[[location_areas]:[location_areas]], MATCH(0,IF(data[[district_name]:[district_name]]=$A$36, COUNTIF($B$36:I36, data[[location_areas]:[location_areas]]), ""), 0)),"")</f>
        <v/>
      </c>
      <c r="K36" s="38" t="str" cm="1">
        <f t="array" ref="K36">IFERROR(INDEX(data[[location_areas]:[location_areas]], MATCH(0,IF(data[[district_name]:[district_name]]=$A$36, COUNTIF($B$36:J36, data[[location_areas]:[location_areas]]), ""), 0)),"")</f>
        <v/>
      </c>
      <c r="L36" s="38" t="str" cm="1">
        <f t="array" ref="L36">IFERROR(INDEX(data[[location_areas]:[location_areas]], MATCH(0,IF(data[[district_name]:[district_name]]=$A$36, COUNTIF($B$36:K36, data[[location_areas]:[location_areas]]), ""), 0)),"")</f>
        <v/>
      </c>
      <c r="M36" s="38" t="str" cm="1">
        <f t="array" ref="M36">IFERROR(INDEX(data[[location_areas]:[location_areas]], MATCH(0,IF(data[[district_name]:[district_name]]=$A$36, COUNTIF($B$36:L36, data[[location_areas]:[location_areas]]), ""), 0)),"")</f>
        <v/>
      </c>
      <c r="N36" s="38" t="str" cm="1">
        <f t="array" ref="N36">IFERROR(INDEX(data[[location_areas]:[location_areas]], MATCH(0,IF(data[[district_name]:[district_name]]=$A$36, COUNTIF($B$36:M36, data[[location_areas]:[location_areas]]), ""), 0)),"")</f>
        <v/>
      </c>
      <c r="O36" s="38" t="str" cm="1">
        <f t="array" ref="O36">IFERROR(INDEX(data[[location_areas]:[location_areas]], MATCH(0,IF(data[[district_name]:[district_name]]=$A$36, COUNTIF($B$36:N36, data[[location_areas]:[location_areas]]), ""), 0)),"")</f>
        <v/>
      </c>
      <c r="P36" s="38" t="str" cm="1">
        <f t="array" ref="P36">IFERROR(INDEX(data[[location_areas]:[location_areas]], MATCH(0,IF(data[[district_name]:[district_name]]=$A$36, COUNTIF($B$36:O36, data[[location_areas]:[location_areas]]), ""), 0)),"")</f>
        <v/>
      </c>
      <c r="Q36" s="38" t="str" cm="1">
        <f t="array" ref="Q36">IFERROR(INDEX(data[[location_areas]:[location_areas]], MATCH(0,IF(data[[district_name]:[district_name]]=$A$36, COUNTIF($B$36:P36, data[[location_areas]:[location_areas]]), ""), 0)),"")</f>
        <v/>
      </c>
    </row>
    <row r="37" spans="1:17" ht="28" x14ac:dyDescent="0.3">
      <c r="A37" s="36" t="s">
        <v>264</v>
      </c>
      <c r="B37" s="37" t="s">
        <v>385</v>
      </c>
      <c r="C37" s="38" t="str" cm="1">
        <f t="array" ref="C37">IFERROR(INDEX(data[[location_areas]:[location_areas]], MATCH(0,IF(data[[district_name]:[district_name]]=$A$37, COUNTIF($B$37:B37, data[[location_areas]:[location_areas]]), ""), 0)),"")</f>
        <v>Kangulumira, kirungi and kyamalaasi</v>
      </c>
      <c r="D37" s="38" cm="1">
        <f t="array" ref="D37">IFERROR(INDEX(data[[location_areas]:[location_areas]], MATCH(0,IF(data[[district_name]:[district_name]]=$A$37, COUNTIF($B$37:C37, data[[location_areas]:[location_areas]]), ""), 0)),"")</f>
        <v>0</v>
      </c>
      <c r="E37" s="38" t="str" cm="1">
        <f t="array" ref="E37">IFERROR(INDEX(data[[location_areas]:[location_areas]], MATCH(0,IF(data[[district_name]:[district_name]]=$A$37, COUNTIF($B$37:D37, data[[location_areas]:[location_areas]]), ""), 0)),"")</f>
        <v/>
      </c>
      <c r="F37" s="38" t="str" cm="1">
        <f t="array" ref="F37">IFERROR(INDEX(data[[location_areas]:[location_areas]], MATCH(0,IF(data[[district_name]:[district_name]]=$A$37, COUNTIF($B$37:E37, data[[location_areas]:[location_areas]]), ""), 0)),"")</f>
        <v/>
      </c>
      <c r="G37" s="38" t="str" cm="1">
        <f t="array" ref="G37">IFERROR(INDEX(data[[location_areas]:[location_areas]], MATCH(0,IF(data[[district_name]:[district_name]]=$A$37, COUNTIF($B$37:F37, data[[location_areas]:[location_areas]]), ""), 0)),"")</f>
        <v/>
      </c>
      <c r="H37" s="38" t="str" cm="1">
        <f t="array" ref="H37">IFERROR(INDEX(data[[location_areas]:[location_areas]], MATCH(0,IF(data[[district_name]:[district_name]]=$A$37, COUNTIF($B$37:G37, data[[location_areas]:[location_areas]]), ""), 0)),"")</f>
        <v/>
      </c>
      <c r="I37" s="38" t="str" cm="1">
        <f t="array" ref="I37">IFERROR(INDEX(data[[location_areas]:[location_areas]], MATCH(0,IF(data[[district_name]:[district_name]]=$A$37, COUNTIF($B$37:H37, data[[location_areas]:[location_areas]]), ""), 0)),"")</f>
        <v/>
      </c>
      <c r="J37" s="38" t="str" cm="1">
        <f t="array" ref="J37">IFERROR(INDEX(data[[location_areas]:[location_areas]], MATCH(0,IF(data[[district_name]:[district_name]]=$A$37, COUNTIF($B$37:I37, data[[location_areas]:[location_areas]]), ""), 0)),"")</f>
        <v/>
      </c>
      <c r="K37" s="38" t="str" cm="1">
        <f t="array" ref="K37">IFERROR(INDEX(data[[location_areas]:[location_areas]], MATCH(0,IF(data[[district_name]:[district_name]]=$A$37, COUNTIF($B$37:J37, data[[location_areas]:[location_areas]]), ""), 0)),"")</f>
        <v/>
      </c>
      <c r="L37" s="38" t="str" cm="1">
        <f t="array" ref="L37">IFERROR(INDEX(data[[location_areas]:[location_areas]], MATCH(0,IF(data[[district_name]:[district_name]]=$A$37, COUNTIF($B$37:K37, data[[location_areas]:[location_areas]]), ""), 0)),"")</f>
        <v/>
      </c>
      <c r="M37" s="38" t="str" cm="1">
        <f t="array" ref="M37">IFERROR(INDEX(data[[location_areas]:[location_areas]], MATCH(0,IF(data[[district_name]:[district_name]]=$A$37, COUNTIF($B$37:L37, data[[location_areas]:[location_areas]]), ""), 0)),"")</f>
        <v/>
      </c>
      <c r="N37" s="38" t="str" cm="1">
        <f t="array" ref="N37">IFERROR(INDEX(data[[location_areas]:[location_areas]], MATCH(0,IF(data[[district_name]:[district_name]]=$A$37, COUNTIF($B$37:M37, data[[location_areas]:[location_areas]]), ""), 0)),"")</f>
        <v/>
      </c>
      <c r="O37" s="38" t="str" cm="1">
        <f t="array" ref="O37">IFERROR(INDEX(data[[location_areas]:[location_areas]], MATCH(0,IF(data[[district_name]:[district_name]]=$A$37, COUNTIF($B$37:N37, data[[location_areas]:[location_areas]]), ""), 0)),"")</f>
        <v/>
      </c>
      <c r="P37" s="38" t="str" cm="1">
        <f t="array" ref="P37">IFERROR(INDEX(data[[location_areas]:[location_areas]], MATCH(0,IF(data[[district_name]:[district_name]]=$A$37, COUNTIF($B$37:O37, data[[location_areas]:[location_areas]]), ""), 0)),"")</f>
        <v/>
      </c>
      <c r="Q37" s="38" t="str" cm="1">
        <f t="array" ref="Q37">IFERROR(INDEX(data[[location_areas]:[location_areas]], MATCH(0,IF(data[[district_name]:[district_name]]=$A$37, COUNTIF($B$37:P37, data[[location_areas]:[location_areas]]), ""), 0)),"")</f>
        <v/>
      </c>
    </row>
    <row r="38" spans="1:17" x14ac:dyDescent="0.3">
      <c r="A38" s="36" t="s">
        <v>374</v>
      </c>
      <c r="B38" s="37" t="s">
        <v>395</v>
      </c>
      <c r="C38" s="38" cm="1">
        <f t="array" ref="C38">IFERROR(INDEX(data[[location_areas]:[location_areas]], MATCH(0,IF(data[[district_name]:[district_name]]=$A$38, COUNTIF($B$38:B38, data[[location_areas]:[location_areas]]), ""), 0)),"")</f>
        <v>0</v>
      </c>
      <c r="D38" s="38" t="str" cm="1">
        <f t="array" ref="D38">IFERROR(INDEX(data[[location_areas]:[location_areas]], MATCH(0,IF(data[[district_name]:[district_name]]=$A$38, COUNTIF($B$38:C38, data[[location_areas]:[location_areas]]), ""), 0)),"")</f>
        <v/>
      </c>
      <c r="E38" s="38" t="str" cm="1">
        <f t="array" ref="E38">IFERROR(INDEX(data[[location_areas]:[location_areas]], MATCH(0,IF(data[[district_name]:[district_name]]=$A$38, COUNTIF($B$38:D38, data[[location_areas]:[location_areas]]), ""), 0)),"")</f>
        <v/>
      </c>
      <c r="F38" s="38" t="str" cm="1">
        <f t="array" ref="F38">IFERROR(INDEX(data[[location_areas]:[location_areas]], MATCH(0,IF(data[[district_name]:[district_name]]=$A$38, COUNTIF($B$38:E38, data[[location_areas]:[location_areas]]), ""), 0)),"")</f>
        <v/>
      </c>
      <c r="G38" s="38" t="str" cm="1">
        <f t="array" ref="G38">IFERROR(INDEX(data[[location_areas]:[location_areas]], MATCH(0,IF(data[[district_name]:[district_name]]=$A$38, COUNTIF($B$38:F38, data[[location_areas]:[location_areas]]), ""), 0)),"")</f>
        <v/>
      </c>
      <c r="H38" s="38" t="str" cm="1">
        <f t="array" ref="H38">IFERROR(INDEX(data[[location_areas]:[location_areas]], MATCH(0,IF(data[[district_name]:[district_name]]=$A$38, COUNTIF($B$38:G38, data[[location_areas]:[location_areas]]), ""), 0)),"")</f>
        <v/>
      </c>
      <c r="I38" s="38" t="str" cm="1">
        <f t="array" ref="I38">IFERROR(INDEX(data[[location_areas]:[location_areas]], MATCH(0,IF(data[[district_name]:[district_name]]=$A$38, COUNTIF($B$38:H38, data[[location_areas]:[location_areas]]), ""), 0)),"")</f>
        <v/>
      </c>
      <c r="J38" s="38" t="str" cm="1">
        <f t="array" ref="J38">IFERROR(INDEX(data[[location_areas]:[location_areas]], MATCH(0,IF(data[[district_name]:[district_name]]=$A$38, COUNTIF($B$38:I38, data[[location_areas]:[location_areas]]), ""), 0)),"")</f>
        <v/>
      </c>
      <c r="K38" s="38" t="str" cm="1">
        <f t="array" ref="K38">IFERROR(INDEX(data[[location_areas]:[location_areas]], MATCH(0,IF(data[[district_name]:[district_name]]=$A$38, COUNTIF($B$38:J38, data[[location_areas]:[location_areas]]), ""), 0)),"")</f>
        <v/>
      </c>
      <c r="L38" s="38" t="str" cm="1">
        <f t="array" ref="L38">IFERROR(INDEX(data[[location_areas]:[location_areas]], MATCH(0,IF(data[[district_name]:[district_name]]=$A$38, COUNTIF($B$38:K38, data[[location_areas]:[location_areas]]), ""), 0)),"")</f>
        <v/>
      </c>
      <c r="M38" s="38" t="str" cm="1">
        <f t="array" ref="M38">IFERROR(INDEX(data[[location_areas]:[location_areas]], MATCH(0,IF(data[[district_name]:[district_name]]=$A$38, COUNTIF($B$38:L38, data[[location_areas]:[location_areas]]), ""), 0)),"")</f>
        <v/>
      </c>
      <c r="N38" s="38" t="str" cm="1">
        <f t="array" ref="N38">IFERROR(INDEX(data[[location_areas]:[location_areas]], MATCH(0,IF(data[[district_name]:[district_name]]=$A$38, COUNTIF($B$38:M38, data[[location_areas]:[location_areas]]), ""), 0)),"")</f>
        <v/>
      </c>
      <c r="O38" s="38" t="str" cm="1">
        <f t="array" ref="O38">IFERROR(INDEX(data[[location_areas]:[location_areas]], MATCH(0,IF(data[[district_name]:[district_name]]=$A$38, COUNTIF($B$38:N38, data[[location_areas]:[location_areas]]), ""), 0)),"")</f>
        <v/>
      </c>
      <c r="P38" s="38" t="str" cm="1">
        <f t="array" ref="P38">IFERROR(INDEX(data[[location_areas]:[location_areas]], MATCH(0,IF(data[[district_name]:[district_name]]=$A$38, COUNTIF($B$38:O38, data[[location_areas]:[location_areas]]), ""), 0)),"")</f>
        <v/>
      </c>
      <c r="Q38" s="38" t="str" cm="1">
        <f t="array" ref="Q38">IFERROR(INDEX(data[[location_areas]:[location_areas]], MATCH(0,IF(data[[district_name]:[district_name]]=$A$38, COUNTIF($B$38:P38, data[[location_areas]:[location_areas]]), ""), 0)),"")</f>
        <v/>
      </c>
    </row>
    <row r="39" spans="1:17" x14ac:dyDescent="0.3">
      <c r="A39" s="36" t="s">
        <v>378</v>
      </c>
      <c r="B39" s="37" t="s">
        <v>257</v>
      </c>
      <c r="C39" s="38" cm="1">
        <f t="array" ref="C39">IFERROR(INDEX(data[[location_areas]:[location_areas]], MATCH(0,IF(data[[district_name]:[district_name]]=$A$39, COUNTIF($B$39:B39, data[[location_areas]:[location_areas]]), ""), 0)),"")</f>
        <v>0</v>
      </c>
      <c r="D39" s="38" t="str" cm="1">
        <f t="array" ref="D39">IFERROR(INDEX(data[[location_areas]:[location_areas]], MATCH(0,IF(data[[district_name]:[district_name]]=$A$39, COUNTIF($B$39:C39, data[[location_areas]:[location_areas]]), ""), 0)),"")</f>
        <v>Kiryatate</v>
      </c>
      <c r="E39" s="38" t="str" cm="1">
        <f t="array" ref="E39">IFERROR(INDEX(data[[location_areas]:[location_areas]], MATCH(0,IF(data[[district_name]:[district_name]]=$A$39, COUNTIF($B$39:D39, data[[location_areas]:[location_areas]]), ""), 0)),"")</f>
        <v/>
      </c>
      <c r="F39" s="38" t="str" cm="1">
        <f t="array" ref="F39">IFERROR(INDEX(data[[location_areas]:[location_areas]], MATCH(0,IF(data[[district_name]:[district_name]]=$A$39, COUNTIF($B$39:E39, data[[location_areas]:[location_areas]]), ""), 0)),"")</f>
        <v/>
      </c>
      <c r="G39" s="38" t="str" cm="1">
        <f t="array" ref="G39">IFERROR(INDEX(data[[location_areas]:[location_areas]], MATCH(0,IF(data[[district_name]:[district_name]]=$A$39, COUNTIF($B$39:F39, data[[location_areas]:[location_areas]]), ""), 0)),"")</f>
        <v/>
      </c>
      <c r="H39" s="38" t="str" cm="1">
        <f t="array" ref="H39">IFERROR(INDEX(data[[location_areas]:[location_areas]], MATCH(0,IF(data[[district_name]:[district_name]]=$A$39, COUNTIF($B$39:G39, data[[location_areas]:[location_areas]]), ""), 0)),"")</f>
        <v/>
      </c>
      <c r="I39" s="38" t="str" cm="1">
        <f t="array" ref="I39">IFERROR(INDEX(data[[location_areas]:[location_areas]], MATCH(0,IF(data[[district_name]:[district_name]]=$A$39, COUNTIF($B$39:H39, data[[location_areas]:[location_areas]]), ""), 0)),"")</f>
        <v/>
      </c>
      <c r="J39" s="38" t="str" cm="1">
        <f t="array" ref="J39">IFERROR(INDEX(data[[location_areas]:[location_areas]], MATCH(0,IF(data[[district_name]:[district_name]]=$A$39, COUNTIF($B$39:I39, data[[location_areas]:[location_areas]]), ""), 0)),"")</f>
        <v/>
      </c>
      <c r="K39" s="38" t="str" cm="1">
        <f t="array" ref="K39">IFERROR(INDEX(data[[location_areas]:[location_areas]], MATCH(0,IF(data[[district_name]:[district_name]]=$A$39, COUNTIF($B$39:J39, data[[location_areas]:[location_areas]]), ""), 0)),"")</f>
        <v/>
      </c>
      <c r="L39" s="38" t="str" cm="1">
        <f t="array" ref="L39">IFERROR(INDEX(data[[location_areas]:[location_areas]], MATCH(0,IF(data[[district_name]:[district_name]]=$A$39, COUNTIF($B$39:K39, data[[location_areas]:[location_areas]]), ""), 0)),"")</f>
        <v/>
      </c>
      <c r="M39" s="38" t="str" cm="1">
        <f t="array" ref="M39">IFERROR(INDEX(data[[location_areas]:[location_areas]], MATCH(0,IF(data[[district_name]:[district_name]]=$A$39, COUNTIF($B$39:L39, data[[location_areas]:[location_areas]]), ""), 0)),"")</f>
        <v/>
      </c>
      <c r="N39" s="38" t="str" cm="1">
        <f t="array" ref="N39">IFERROR(INDEX(data[[location_areas]:[location_areas]], MATCH(0,IF(data[[district_name]:[district_name]]=$A$39, COUNTIF($B$39:M39, data[[location_areas]:[location_areas]]), ""), 0)),"")</f>
        <v/>
      </c>
      <c r="O39" s="38" t="str" cm="1">
        <f t="array" ref="O39">IFERROR(INDEX(data[[location_areas]:[location_areas]], MATCH(0,IF(data[[district_name]:[district_name]]=$A$39, COUNTIF($B$39:N39, data[[location_areas]:[location_areas]]), ""), 0)),"")</f>
        <v/>
      </c>
      <c r="P39" s="38" t="str" cm="1">
        <f t="array" ref="P39">IFERROR(INDEX(data[[location_areas]:[location_areas]], MATCH(0,IF(data[[district_name]:[district_name]]=$A$39, COUNTIF($B$39:O39, data[[location_areas]:[location_areas]]), ""), 0)),"")</f>
        <v/>
      </c>
      <c r="Q39" s="38" t="str" cm="1">
        <f t="array" ref="Q39">IFERROR(INDEX(data[[location_areas]:[location_areas]], MATCH(0,IF(data[[district_name]:[district_name]]=$A$39, COUNTIF($B$39:P39, data[[location_areas]:[location_areas]]), ""), 0)),"")</f>
        <v/>
      </c>
    </row>
    <row r="41" spans="1:17" s="39" customFormat="1" x14ac:dyDescent="0.3"/>
    <row r="42" spans="1:17" s="39" customFormat="1" x14ac:dyDescent="0.3">
      <c r="A42" s="39" t="s">
        <v>387</v>
      </c>
      <c r="B42" s="39" t="s">
        <v>36</v>
      </c>
    </row>
    <row r="43" spans="1:17" s="39" customFormat="1" x14ac:dyDescent="0.3">
      <c r="A43" s="39" t="s">
        <v>388</v>
      </c>
      <c r="B43" s="39" t="s">
        <v>215</v>
      </c>
    </row>
    <row r="44" spans="1:17" s="39" customFormat="1" x14ac:dyDescent="0.3">
      <c r="A44" s="39" t="s">
        <v>389</v>
      </c>
      <c r="B44" s="39">
        <f>B25</f>
        <v>9</v>
      </c>
    </row>
    <row r="45" spans="1:17" s="39" customFormat="1" x14ac:dyDescent="0.3"/>
    <row r="46" spans="1:17" s="39" customFormat="1" x14ac:dyDescent="0.3">
      <c r="A46" s="82" t="s">
        <v>390</v>
      </c>
      <c r="B46" s="82" t="s">
        <v>209</v>
      </c>
      <c r="C46" s="32" t="s">
        <v>281</v>
      </c>
      <c r="D46" s="32" t="s">
        <v>141</v>
      </c>
      <c r="E46" s="32" t="s">
        <v>101</v>
      </c>
      <c r="F46" s="32" t="s">
        <v>102</v>
      </c>
      <c r="G46" s="80" t="s">
        <v>396</v>
      </c>
    </row>
    <row r="47" spans="1:17" s="39" customFormat="1" x14ac:dyDescent="0.3">
      <c r="A47" s="82"/>
      <c r="B47" s="82"/>
      <c r="C47" s="32" t="s">
        <v>282</v>
      </c>
      <c r="D47" s="32" t="s">
        <v>283</v>
      </c>
      <c r="E47" s="32" t="s">
        <v>284</v>
      </c>
      <c r="F47" s="32" t="s">
        <v>286</v>
      </c>
      <c r="G47" s="80"/>
    </row>
    <row r="48" spans="1:17" s="39" customFormat="1" x14ac:dyDescent="0.3">
      <c r="A48" s="48" t="s">
        <v>262</v>
      </c>
      <c r="B48" s="40" t="s">
        <v>391</v>
      </c>
      <c r="C48" s="50">
        <f>COUNTIFS(data[[district_name]:[district_name]], $A48, INDEX(data[], 0, MATCH($B$42&amp;"/"&amp;C$46, data[#Headers], 0)), 1)</f>
        <v>0</v>
      </c>
      <c r="D48" s="50">
        <f>COUNTIFS(data[[district_name]:[district_name]], $A48, INDEX(data[], 0, MATCH($B$42&amp;"/"&amp;D$46, data[#Headers], 0)), 1)</f>
        <v>0</v>
      </c>
      <c r="E48" s="50">
        <f>COUNTIFS(data[[district_name]:[district_name]], $A48, INDEX(data[], 0, MATCH($B$42&amp;"/"&amp;E$46, data[#Headers], 0)), 1)</f>
        <v>0</v>
      </c>
      <c r="F48" s="50">
        <f>COUNTIFS(data[[district_name]:[district_name]], $A48, INDEX(data[], 0, MATCH($B$42&amp;"/"&amp;F$46, data[#Headers], 0)), 1)</f>
        <v>0</v>
      </c>
      <c r="G48" s="40">
        <f t="shared" ref="G48:G60" si="1">SUM(C48:F48)</f>
        <v>0</v>
      </c>
    </row>
    <row r="49" spans="1:8" s="39" customFormat="1" x14ac:dyDescent="0.3">
      <c r="A49" s="48" t="s">
        <v>376</v>
      </c>
      <c r="B49" s="40" t="s">
        <v>255</v>
      </c>
      <c r="C49" s="50">
        <f>COUNTIFS(data[[district_name]:[district_name]], $A49, INDEX(data[], 0, MATCH($B$42&amp;"/"&amp;C$46, data[#Headers], 0)), 1)</f>
        <v>0</v>
      </c>
      <c r="D49" s="50">
        <f>COUNTIFS(data[[district_name]:[district_name]], $A49, INDEX(data[], 0, MATCH($B$42&amp;"/"&amp;D$46, data[#Headers], 0)), 1)</f>
        <v>0</v>
      </c>
      <c r="E49" s="50">
        <f>COUNTIFS(data[[district_name]:[district_name]], $A49, INDEX(data[], 0, MATCH($B$42&amp;"/"&amp;E$46, data[#Headers], 0)), 1)</f>
        <v>0</v>
      </c>
      <c r="F49" s="50">
        <f>COUNTIFS(data[[district_name]:[district_name]], $A49, INDEX(data[], 0, MATCH($B$42&amp;"/"&amp;F$46, data[#Headers], 0)), 1)</f>
        <v>0</v>
      </c>
      <c r="G49" s="40">
        <f t="shared" si="1"/>
        <v>0</v>
      </c>
    </row>
    <row r="50" spans="1:8" s="39" customFormat="1" x14ac:dyDescent="0.3">
      <c r="A50" s="48" t="s">
        <v>265</v>
      </c>
      <c r="B50" s="40" t="s">
        <v>392</v>
      </c>
      <c r="C50" s="50">
        <f>COUNTIFS(data[[district_name]:[district_name]], $A50, INDEX(data[], 0, MATCH($B$42&amp;"/"&amp;C$46, data[#Headers], 0)), 1)</f>
        <v>1</v>
      </c>
      <c r="D50" s="50">
        <f>COUNTIFS(data[[district_name]:[district_name]], $A50, INDEX(data[], 0, MATCH($B$42&amp;"/"&amp;D$46, data[#Headers], 0)), 1)</f>
        <v>0</v>
      </c>
      <c r="E50" s="50">
        <f>COUNTIFS(data[[district_name]:[district_name]], $A50, INDEX(data[], 0, MATCH($B$42&amp;"/"&amp;E$46, data[#Headers], 0)), 1)</f>
        <v>1</v>
      </c>
      <c r="F50" s="50">
        <f>COUNTIFS(data[[district_name]:[district_name]], $A50, INDEX(data[], 0, MATCH($B$42&amp;"/"&amp;F$46, data[#Headers], 0)), 1)</f>
        <v>0</v>
      </c>
      <c r="G50" s="40">
        <f t="shared" si="1"/>
        <v>2</v>
      </c>
    </row>
    <row r="51" spans="1:8" s="39" customFormat="1" x14ac:dyDescent="0.3">
      <c r="A51" s="48" t="s">
        <v>263</v>
      </c>
      <c r="B51" s="40" t="s">
        <v>384</v>
      </c>
      <c r="C51" s="50">
        <f>COUNTIFS(data[[district_name]:[district_name]], $A51, INDEX(data[], 0, MATCH($B$42&amp;"/"&amp;C$46, data[#Headers], 0)), 1)</f>
        <v>0</v>
      </c>
      <c r="D51" s="50">
        <f>COUNTIFS(data[[district_name]:[district_name]], $A51, INDEX(data[], 0, MATCH($B$42&amp;"/"&amp;D$46, data[#Headers], 0)), 1)</f>
        <v>0</v>
      </c>
      <c r="E51" s="50">
        <f>COUNTIFS(data[[district_name]:[district_name]], $A51, INDEX(data[], 0, MATCH($B$42&amp;"/"&amp;E$46, data[#Headers], 0)), 1)</f>
        <v>0</v>
      </c>
      <c r="F51" s="50">
        <f>COUNTIFS(data[[district_name]:[district_name]], $A51, INDEX(data[], 0, MATCH($B$42&amp;"/"&amp;F$46, data[#Headers], 0)), 1)</f>
        <v>0</v>
      </c>
      <c r="G51" s="40">
        <f t="shared" si="1"/>
        <v>0</v>
      </c>
    </row>
    <row r="52" spans="1:8" s="39" customFormat="1" x14ac:dyDescent="0.3">
      <c r="A52" s="48" t="s">
        <v>375</v>
      </c>
      <c r="B52" s="40" t="s">
        <v>254</v>
      </c>
      <c r="C52" s="50">
        <f>COUNTIFS(data[[district_name]:[district_name]], $A52, INDEX(data[], 0, MATCH($B$42&amp;"/"&amp;C$46, data[#Headers], 0)), 1)</f>
        <v>0</v>
      </c>
      <c r="D52" s="50">
        <f>COUNTIFS(data[[district_name]:[district_name]], $A52, INDEX(data[], 0, MATCH($B$42&amp;"/"&amp;D$46, data[#Headers], 0)), 1)</f>
        <v>1</v>
      </c>
      <c r="E52" s="50">
        <f>COUNTIFS(data[[district_name]:[district_name]], $A52, INDEX(data[], 0, MATCH($B$42&amp;"/"&amp;E$46, data[#Headers], 0)), 1)</f>
        <v>3</v>
      </c>
      <c r="F52" s="50">
        <f>COUNTIFS(data[[district_name]:[district_name]], $A52, INDEX(data[], 0, MATCH($B$42&amp;"/"&amp;F$46, data[#Headers], 0)), 1)</f>
        <v>0</v>
      </c>
      <c r="G52" s="40">
        <f t="shared" si="1"/>
        <v>4</v>
      </c>
    </row>
    <row r="53" spans="1:8" s="39" customFormat="1" x14ac:dyDescent="0.3">
      <c r="A53" s="48" t="s">
        <v>259</v>
      </c>
      <c r="B53" s="40" t="s">
        <v>393</v>
      </c>
      <c r="C53" s="50">
        <f>COUNTIFS(data[[district_name]:[district_name]], $A53, INDEX(data[], 0, MATCH($B$42&amp;"/"&amp;C$46, data[#Headers], 0)), 1)</f>
        <v>0</v>
      </c>
      <c r="D53" s="50">
        <f>COUNTIFS(data[[district_name]:[district_name]], $A53, INDEX(data[], 0, MATCH($B$42&amp;"/"&amp;D$46, data[#Headers], 0)), 1)</f>
        <v>0</v>
      </c>
      <c r="E53" s="50">
        <f>COUNTIFS(data[[district_name]:[district_name]], $A53, INDEX(data[], 0, MATCH($B$42&amp;"/"&amp;E$46, data[#Headers], 0)), 1)</f>
        <v>0</v>
      </c>
      <c r="F53" s="50">
        <f>COUNTIFS(data[[district_name]:[district_name]], $A53, INDEX(data[], 0, MATCH($B$42&amp;"/"&amp;F$46, data[#Headers], 0)), 1)</f>
        <v>0</v>
      </c>
      <c r="G53" s="40">
        <f t="shared" si="1"/>
        <v>0</v>
      </c>
    </row>
    <row r="54" spans="1:8" s="39" customFormat="1" x14ac:dyDescent="0.3">
      <c r="A54" s="48" t="s">
        <v>261</v>
      </c>
      <c r="B54" s="40" t="s">
        <v>394</v>
      </c>
      <c r="C54" s="50">
        <f>COUNTIFS(data[[district_name]:[district_name]], $A54, INDEX(data[], 0, MATCH($B$42&amp;"/"&amp;C$46, data[#Headers], 0)), 1)</f>
        <v>0</v>
      </c>
      <c r="D54" s="50">
        <f>COUNTIFS(data[[district_name]:[district_name]], $A54, INDEX(data[], 0, MATCH($B$42&amp;"/"&amp;D$46, data[#Headers], 0)), 1)</f>
        <v>0</v>
      </c>
      <c r="E54" s="50">
        <f>COUNTIFS(data[[district_name]:[district_name]], $A54, INDEX(data[], 0, MATCH($B$42&amp;"/"&amp;E$46, data[#Headers], 0)), 1)</f>
        <v>0</v>
      </c>
      <c r="F54" s="50">
        <f>COUNTIFS(data[[district_name]:[district_name]], $A54, INDEX(data[], 0, MATCH($B$42&amp;"/"&amp;F$46, data[#Headers], 0)), 1)</f>
        <v>0</v>
      </c>
      <c r="G54" s="40">
        <f t="shared" si="1"/>
        <v>0</v>
      </c>
    </row>
    <row r="55" spans="1:8" s="39" customFormat="1" x14ac:dyDescent="0.3">
      <c r="A55" s="48" t="s">
        <v>260</v>
      </c>
      <c r="B55" s="40" t="s">
        <v>381</v>
      </c>
      <c r="C55" s="50">
        <f>COUNTIFS(data[[district_name]:[district_name]], $A55, INDEX(data[], 0, MATCH($B$42&amp;"/"&amp;C$46, data[#Headers], 0)), 1)</f>
        <v>0</v>
      </c>
      <c r="D55" s="50">
        <f>COUNTIFS(data[[district_name]:[district_name]], $A55, INDEX(data[], 0, MATCH($B$42&amp;"/"&amp;D$46, data[#Headers], 0)), 1)</f>
        <v>3</v>
      </c>
      <c r="E55" s="50">
        <f>COUNTIFS(data[[district_name]:[district_name]], $A55, INDEX(data[], 0, MATCH($B$42&amp;"/"&amp;E$46, data[#Headers], 0)), 1)</f>
        <v>2</v>
      </c>
      <c r="F55" s="50">
        <f>COUNTIFS(data[[district_name]:[district_name]], $A55, INDEX(data[], 0, MATCH($B$42&amp;"/"&amp;F$46, data[#Headers], 0)), 1)</f>
        <v>2</v>
      </c>
      <c r="G55" s="40">
        <f t="shared" si="1"/>
        <v>7</v>
      </c>
    </row>
    <row r="56" spans="1:8" s="39" customFormat="1" x14ac:dyDescent="0.3">
      <c r="A56" s="48" t="s">
        <v>377</v>
      </c>
      <c r="B56" s="40" t="s">
        <v>256</v>
      </c>
      <c r="C56" s="50">
        <f>COUNTIFS(data[[district_name]:[district_name]], $A56, INDEX(data[], 0, MATCH($B$42&amp;"/"&amp;C$46, data[#Headers], 0)), 1)</f>
        <v>0</v>
      </c>
      <c r="D56" s="50">
        <f>COUNTIFS(data[[district_name]:[district_name]], $A56, INDEX(data[], 0, MATCH($B$42&amp;"/"&amp;D$46, data[#Headers], 0)), 1)</f>
        <v>0</v>
      </c>
      <c r="E56" s="50">
        <f>COUNTIFS(data[[district_name]:[district_name]], $A56, INDEX(data[], 0, MATCH($B$42&amp;"/"&amp;E$46, data[#Headers], 0)), 1)</f>
        <v>0</v>
      </c>
      <c r="F56" s="50">
        <f>COUNTIFS(data[[district_name]:[district_name]], $A56, INDEX(data[], 0, MATCH($B$42&amp;"/"&amp;F$46, data[#Headers], 0)), 1)</f>
        <v>0</v>
      </c>
      <c r="G56" s="40">
        <f t="shared" si="1"/>
        <v>0</v>
      </c>
    </row>
    <row r="57" spans="1:8" s="39" customFormat="1" x14ac:dyDescent="0.3">
      <c r="A57" s="48" t="s">
        <v>264</v>
      </c>
      <c r="B57" s="40" t="s">
        <v>385</v>
      </c>
      <c r="C57" s="50">
        <f>COUNTIFS(data[[district_name]:[district_name]], $A57, INDEX(data[], 0, MATCH($B$42&amp;"/"&amp;C$46, data[#Headers], 0)), 1)</f>
        <v>1</v>
      </c>
      <c r="D57" s="50">
        <f>COUNTIFS(data[[district_name]:[district_name]], $A57, INDEX(data[], 0, MATCH($B$42&amp;"/"&amp;D$46, data[#Headers], 0)), 1)</f>
        <v>1</v>
      </c>
      <c r="E57" s="50">
        <f>COUNTIFS(data[[district_name]:[district_name]], $A57, INDEX(data[], 0, MATCH($B$42&amp;"/"&amp;E$46, data[#Headers], 0)), 1)</f>
        <v>1</v>
      </c>
      <c r="F57" s="50">
        <f>COUNTIFS(data[[district_name]:[district_name]], $A57, INDEX(data[], 0, MATCH($B$42&amp;"/"&amp;F$46, data[#Headers], 0)), 1)</f>
        <v>0</v>
      </c>
      <c r="G57" s="40">
        <f t="shared" si="1"/>
        <v>3</v>
      </c>
    </row>
    <row r="58" spans="1:8" s="39" customFormat="1" x14ac:dyDescent="0.3">
      <c r="A58" s="48" t="s">
        <v>374</v>
      </c>
      <c r="B58" s="40" t="s">
        <v>395</v>
      </c>
      <c r="C58" s="50">
        <f>COUNTIFS(data[[district_name]:[district_name]], $A58, INDEX(data[], 0, MATCH($B$42&amp;"/"&amp;C$46, data[#Headers], 0)), 1)</f>
        <v>0</v>
      </c>
      <c r="D58" s="50">
        <f>COUNTIFS(data[[district_name]:[district_name]], $A58, INDEX(data[], 0, MATCH($B$42&amp;"/"&amp;D$46, data[#Headers], 0)), 1)</f>
        <v>0</v>
      </c>
      <c r="E58" s="50">
        <f>COUNTIFS(data[[district_name]:[district_name]], $A58, INDEX(data[], 0, MATCH($B$42&amp;"/"&amp;E$46, data[#Headers], 0)), 1)</f>
        <v>0</v>
      </c>
      <c r="F58" s="50">
        <f>COUNTIFS(data[[district_name]:[district_name]], $A58, INDEX(data[], 0, MATCH($B$42&amp;"/"&amp;F$46, data[#Headers], 0)), 1)</f>
        <v>0</v>
      </c>
      <c r="G58" s="40">
        <f t="shared" si="1"/>
        <v>0</v>
      </c>
    </row>
    <row r="59" spans="1:8" s="39" customFormat="1" x14ac:dyDescent="0.3">
      <c r="A59" s="48" t="s">
        <v>378</v>
      </c>
      <c r="B59" s="40" t="s">
        <v>257</v>
      </c>
      <c r="C59" s="50">
        <f>COUNTIFS(data[[district_name]:[district_name]], $A59, INDEX(data[], 0, MATCH($B$42&amp;"/"&amp;C$46, data[#Headers], 0)), 1)</f>
        <v>0</v>
      </c>
      <c r="D59" s="50">
        <f>COUNTIFS(data[[district_name]:[district_name]], $A59, INDEX(data[], 0, MATCH($B$42&amp;"/"&amp;D$46, data[#Headers], 0)), 1)</f>
        <v>0</v>
      </c>
      <c r="E59" s="50">
        <f>COUNTIFS(data[[district_name]:[district_name]], $A59, INDEX(data[], 0, MATCH($B$42&amp;"/"&amp;E$46, data[#Headers], 0)), 1)</f>
        <v>1</v>
      </c>
      <c r="F59" s="50">
        <f>COUNTIFS(data[[district_name]:[district_name]], $A59, INDEX(data[], 0, MATCH($B$42&amp;"/"&amp;F$46, data[#Headers], 0)), 1)</f>
        <v>0</v>
      </c>
      <c r="G59" s="40">
        <f t="shared" si="1"/>
        <v>1</v>
      </c>
    </row>
    <row r="60" spans="1:8" s="39" customFormat="1" x14ac:dyDescent="0.3">
      <c r="A60" s="79" t="s">
        <v>396</v>
      </c>
      <c r="B60" s="79"/>
      <c r="C60" s="40">
        <f>SUM(C48:C59)</f>
        <v>2</v>
      </c>
      <c r="D60" s="40">
        <f>SUM(D48:D59)</f>
        <v>5</v>
      </c>
      <c r="E60" s="40">
        <f>SUM(E48:E59)</f>
        <v>8</v>
      </c>
      <c r="F60" s="40">
        <f>SUM(F48:F59)</f>
        <v>2</v>
      </c>
      <c r="G60" s="40">
        <f t="shared" si="1"/>
        <v>17</v>
      </c>
    </row>
    <row r="61" spans="1:8" s="39" customFormat="1" x14ac:dyDescent="0.3"/>
    <row r="62" spans="1:8" x14ac:dyDescent="0.3">
      <c r="G62" s="45"/>
      <c r="H62" s="45"/>
    </row>
    <row r="63" spans="1:8" x14ac:dyDescent="0.3">
      <c r="A63" s="6" t="s">
        <v>387</v>
      </c>
      <c r="B63" s="6" t="s">
        <v>41</v>
      </c>
    </row>
    <row r="64" spans="1:8" x14ac:dyDescent="0.3">
      <c r="A64" s="6" t="s">
        <v>388</v>
      </c>
      <c r="B64" s="6" t="s">
        <v>216</v>
      </c>
    </row>
    <row r="65" spans="1:17" x14ac:dyDescent="0.3">
      <c r="A65" s="6" t="s">
        <v>389</v>
      </c>
      <c r="B65" s="6">
        <f>F60</f>
        <v>2</v>
      </c>
    </row>
    <row r="67" spans="1:17" x14ac:dyDescent="0.3">
      <c r="A67" s="34" t="s">
        <v>390</v>
      </c>
      <c r="B67" s="34" t="s">
        <v>209</v>
      </c>
      <c r="C67" s="81" t="s">
        <v>398</v>
      </c>
      <c r="D67" s="81"/>
      <c r="E67" s="81"/>
      <c r="F67" s="81"/>
      <c r="G67" s="81"/>
      <c r="H67" s="81"/>
      <c r="I67" s="81"/>
      <c r="J67" s="81"/>
      <c r="K67" s="81"/>
      <c r="L67" s="81"/>
      <c r="M67" s="81"/>
      <c r="N67" s="81"/>
      <c r="O67" s="81"/>
      <c r="P67" s="81"/>
      <c r="Q67" s="81"/>
    </row>
    <row r="68" spans="1:17" x14ac:dyDescent="0.3">
      <c r="A68" s="36" t="s">
        <v>262</v>
      </c>
      <c r="B68" s="37" t="s">
        <v>391</v>
      </c>
      <c r="C68" s="38" cm="1">
        <f t="array" ref="C68">IFERROR(INDEX(data[[location_reasons_other]:[location_reasons_other]], MATCH(0,IF(data[[district_name]:[district_name]]=$A$68, COUNTIF($B$68:B68, data[[location_reasons_other]:[location_reasons_other]]), ""), 0)),"")</f>
        <v>0</v>
      </c>
      <c r="D68" s="38" t="str" cm="1">
        <f t="array" ref="D68">IFERROR(INDEX(data[[location_reasons_other]:[location_reasons_other]], MATCH(0,IF(data[[district_name]:[district_name]]=$A$68, COUNTIF($B$68:C68, data[[location_reasons_other]:[location_reasons_other]]), ""), 0)),"")</f>
        <v/>
      </c>
      <c r="E68" s="38" t="str" cm="1">
        <f t="array" ref="E68">IFERROR(INDEX(data[[location_reasons_other]:[location_reasons_other]], MATCH(0,IF(data[[district_name]:[district_name]]=$A$68, COUNTIF($B$68:D68, data[[location_reasons_other]:[location_reasons_other]]), ""), 0)),"")</f>
        <v/>
      </c>
      <c r="F68" s="38" t="str" cm="1">
        <f t="array" ref="F68">IFERROR(INDEX(data[[location_reasons_other]:[location_reasons_other]], MATCH(0,IF(data[[district_name]:[district_name]]=$A$68, COUNTIF($B$68:E68, data[[location_reasons_other]:[location_reasons_other]]), ""), 0)),"")</f>
        <v/>
      </c>
      <c r="G68" s="38" t="str" cm="1">
        <f t="array" ref="G68">IFERROR(INDEX(data[[location_reasons_other]:[location_reasons_other]], MATCH(0,IF(data[[district_name]:[district_name]]=$A$68, COUNTIF($B$68:F68, data[[location_reasons_other]:[location_reasons_other]]), ""), 0)),"")</f>
        <v/>
      </c>
      <c r="H68" s="38" t="str" cm="1">
        <f t="array" ref="H68">IFERROR(INDEX(data[[location_reasons_other]:[location_reasons_other]], MATCH(0,IF(data[[district_name]:[district_name]]=$A$68, COUNTIF($B$68:G68, data[[location_reasons_other]:[location_reasons_other]]), ""), 0)),"")</f>
        <v/>
      </c>
      <c r="I68" s="38" t="str" cm="1">
        <f t="array" ref="I68">IFERROR(INDEX(data[[location_reasons_other]:[location_reasons_other]], MATCH(0,IF(data[[district_name]:[district_name]]=$A$68, COUNTIF($B$68:H68, data[[location_reasons_other]:[location_reasons_other]]), ""), 0)),"")</f>
        <v/>
      </c>
      <c r="J68" s="38" t="str" cm="1">
        <f t="array" ref="J68">IFERROR(INDEX(data[[location_reasons_other]:[location_reasons_other]], MATCH(0,IF(data[[district_name]:[district_name]]=$A$68, COUNTIF($B$68:I68, data[[location_reasons_other]:[location_reasons_other]]), ""), 0)),"")</f>
        <v/>
      </c>
      <c r="K68" s="38" t="str" cm="1">
        <f t="array" ref="K68">IFERROR(INDEX(data[[location_reasons_other]:[location_reasons_other]], MATCH(0,IF(data[[district_name]:[district_name]]=$A$68, COUNTIF($B$68:J68, data[[location_reasons_other]:[location_reasons_other]]), ""), 0)),"")</f>
        <v/>
      </c>
      <c r="L68" s="38" t="str" cm="1">
        <f t="array" ref="L68">IFERROR(INDEX(data[[location_reasons_other]:[location_reasons_other]], MATCH(0,IF(data[[district_name]:[district_name]]=$A$68, COUNTIF($B$68:K68, data[[location_reasons_other]:[location_reasons_other]]), ""), 0)),"")</f>
        <v/>
      </c>
      <c r="M68" s="38" t="str" cm="1">
        <f t="array" ref="M68">IFERROR(INDEX(data[[location_reasons_other]:[location_reasons_other]], MATCH(0,IF(data[[district_name]:[district_name]]=$A$68, COUNTIF($B$68:L68, data[[location_reasons_other]:[location_reasons_other]]), ""), 0)),"")</f>
        <v/>
      </c>
      <c r="N68" s="38" t="str" cm="1">
        <f t="array" ref="N68">IFERROR(INDEX(data[[location_reasons_other]:[location_reasons_other]], MATCH(0,IF(data[[district_name]:[district_name]]=$A$68, COUNTIF($B$68:M68, data[[location_reasons_other]:[location_reasons_other]]), ""), 0)),"")</f>
        <v/>
      </c>
      <c r="O68" s="38" t="str" cm="1">
        <f t="array" ref="O68">IFERROR(INDEX(data[[location_reasons_other]:[location_reasons_other]], MATCH(0,IF(data[[district_name]:[district_name]]=$A$68, COUNTIF($B$68:N68, data[[location_reasons_other]:[location_reasons_other]]), ""), 0)),"")</f>
        <v/>
      </c>
      <c r="P68" s="38" t="str" cm="1">
        <f t="array" ref="P68">IFERROR(INDEX(data[[location_reasons_other]:[location_reasons_other]], MATCH(0,IF(data[[district_name]:[district_name]]=$A$68, COUNTIF($B$68:O68, data[[location_reasons_other]:[location_reasons_other]]), ""), 0)),"")</f>
        <v/>
      </c>
      <c r="Q68" s="38" t="str" cm="1">
        <f t="array" ref="Q68">IFERROR(INDEX(data[[location_reasons_other]:[location_reasons_other]], MATCH(0,IF(data[[district_name]:[district_name]]=$A$68, COUNTIF($B$68:P68, data[[location_reasons_other]:[location_reasons_other]]), ""), 0)),"")</f>
        <v/>
      </c>
    </row>
    <row r="69" spans="1:17" x14ac:dyDescent="0.3">
      <c r="A69" s="36" t="s">
        <v>376</v>
      </c>
      <c r="B69" s="37" t="s">
        <v>255</v>
      </c>
      <c r="C69" s="38" cm="1">
        <f t="array" ref="C69">IFERROR(INDEX(data[[location_reasons_other]:[location_reasons_other]], MATCH(0,IF(data[[district_name]:[district_name]]=$A$69, COUNTIF($B$69:B69, data[[location_reasons_other]:[location_reasons_other]]), ""), 0)),"")</f>
        <v>0</v>
      </c>
      <c r="D69" s="38" t="str" cm="1">
        <f t="array" ref="D69">IFERROR(INDEX(data[[location_reasons_other]:[location_reasons_other]], MATCH(0,IF(data[[district_name]:[district_name]]=$A$69, COUNTIF($B$69:C69, data[[location_reasons_other]:[location_reasons_other]]), ""), 0)),"")</f>
        <v/>
      </c>
      <c r="E69" s="38" t="str" cm="1">
        <f t="array" ref="E69">IFERROR(INDEX(data[[location_reasons_other]:[location_reasons_other]], MATCH(0,IF(data[[district_name]:[district_name]]=$A$69, COUNTIF($B$69:D69, data[[location_reasons_other]:[location_reasons_other]]), ""), 0)),"")</f>
        <v/>
      </c>
      <c r="F69" s="38" t="str" cm="1">
        <f t="array" ref="F69">IFERROR(INDEX(data[[location_reasons_other]:[location_reasons_other]], MATCH(0,IF(data[[district_name]:[district_name]]=$A$69, COUNTIF($B$69:E69, data[[location_reasons_other]:[location_reasons_other]]), ""), 0)),"")</f>
        <v/>
      </c>
      <c r="G69" s="38" t="str" cm="1">
        <f t="array" ref="G69">IFERROR(INDEX(data[[location_reasons_other]:[location_reasons_other]], MATCH(0,IF(data[[district_name]:[district_name]]=$A$69, COUNTIF($B$69:F69, data[[location_reasons_other]:[location_reasons_other]]), ""), 0)),"")</f>
        <v/>
      </c>
      <c r="H69" s="38" t="str" cm="1">
        <f t="array" ref="H69">IFERROR(INDEX(data[[location_reasons_other]:[location_reasons_other]], MATCH(0,IF(data[[district_name]:[district_name]]=$A$69, COUNTIF($B$69:G69, data[[location_reasons_other]:[location_reasons_other]]), ""), 0)),"")</f>
        <v/>
      </c>
      <c r="I69" s="38" t="str" cm="1">
        <f t="array" ref="I69">IFERROR(INDEX(data[[location_reasons_other]:[location_reasons_other]], MATCH(0,IF(data[[district_name]:[district_name]]=$A$69, COUNTIF($B$69:H69, data[[location_reasons_other]:[location_reasons_other]]), ""), 0)),"")</f>
        <v/>
      </c>
      <c r="J69" s="38" t="str" cm="1">
        <f t="array" ref="J69">IFERROR(INDEX(data[[location_reasons_other]:[location_reasons_other]], MATCH(0,IF(data[[district_name]:[district_name]]=$A$69, COUNTIF($B$69:I69, data[[location_reasons_other]:[location_reasons_other]]), ""), 0)),"")</f>
        <v/>
      </c>
      <c r="K69" s="38" t="str" cm="1">
        <f t="array" ref="K69">IFERROR(INDEX(data[[location_reasons_other]:[location_reasons_other]], MATCH(0,IF(data[[district_name]:[district_name]]=$A$69, COUNTIF($B$69:J69, data[[location_reasons_other]:[location_reasons_other]]), ""), 0)),"")</f>
        <v/>
      </c>
      <c r="L69" s="38" t="str" cm="1">
        <f t="array" ref="L69">IFERROR(INDEX(data[[location_reasons_other]:[location_reasons_other]], MATCH(0,IF(data[[district_name]:[district_name]]=$A$69, COUNTIF($B$69:K69, data[[location_reasons_other]:[location_reasons_other]]), ""), 0)),"")</f>
        <v/>
      </c>
      <c r="M69" s="38" t="str" cm="1">
        <f t="array" ref="M69">IFERROR(INDEX(data[[location_reasons_other]:[location_reasons_other]], MATCH(0,IF(data[[district_name]:[district_name]]=$A$69, COUNTIF($B$69:L69, data[[location_reasons_other]:[location_reasons_other]]), ""), 0)),"")</f>
        <v/>
      </c>
      <c r="N69" s="38" t="str" cm="1">
        <f t="array" ref="N69">IFERROR(INDEX(data[[location_reasons_other]:[location_reasons_other]], MATCH(0,IF(data[[district_name]:[district_name]]=$A$69, COUNTIF($B$69:M69, data[[location_reasons_other]:[location_reasons_other]]), ""), 0)),"")</f>
        <v/>
      </c>
      <c r="O69" s="38" t="str" cm="1">
        <f t="array" ref="O69">IFERROR(INDEX(data[[location_reasons_other]:[location_reasons_other]], MATCH(0,IF(data[[district_name]:[district_name]]=$A$69, COUNTIF($B$69:N69, data[[location_reasons_other]:[location_reasons_other]]), ""), 0)),"")</f>
        <v/>
      </c>
      <c r="P69" s="38" t="str" cm="1">
        <f t="array" ref="P69">IFERROR(INDEX(data[[location_reasons_other]:[location_reasons_other]], MATCH(0,IF(data[[district_name]:[district_name]]=$A$69, COUNTIF($B$69:O69, data[[location_reasons_other]:[location_reasons_other]]), ""), 0)),"")</f>
        <v/>
      </c>
      <c r="Q69" s="38" t="str" cm="1">
        <f t="array" ref="Q69">IFERROR(INDEX(data[[location_reasons_other]:[location_reasons_other]], MATCH(0,IF(data[[district_name]:[district_name]]=$A$69, COUNTIF($B$69:P69, data[[location_reasons_other]:[location_reasons_other]]), ""), 0)),"")</f>
        <v/>
      </c>
    </row>
    <row r="70" spans="1:17" x14ac:dyDescent="0.3">
      <c r="A70" s="36" t="s">
        <v>265</v>
      </c>
      <c r="B70" s="37" t="s">
        <v>392</v>
      </c>
      <c r="C70" s="38" cm="1">
        <f t="array" ref="C70">IFERROR(INDEX(data[[location_reasons_other]:[location_reasons_other]], MATCH(0,IF(data[[district_name]:[district_name]]=$A$70, COUNTIF($B$70:B70, data[[location_reasons_other]:[location_reasons_other]]), ""), 0)),"")</f>
        <v>0</v>
      </c>
      <c r="D70" s="38" t="str" cm="1">
        <f t="array" ref="D70">IFERROR(INDEX(data[[location_reasons_other]:[location_reasons_other]], MATCH(0,IF(data[[district_name]:[district_name]]=$A$70, COUNTIF($B$70:C70, data[[location_reasons_other]:[location_reasons_other]]), ""), 0)),"")</f>
        <v/>
      </c>
      <c r="E70" s="38" t="str" cm="1">
        <f t="array" ref="E70">IFERROR(INDEX(data[[location_reasons_other]:[location_reasons_other]], MATCH(0,IF(data[[district_name]:[district_name]]=$A$70, COUNTIF($B$70:D70, data[[location_reasons_other]:[location_reasons_other]]), ""), 0)),"")</f>
        <v/>
      </c>
      <c r="F70" s="38" t="str" cm="1">
        <f t="array" ref="F70">IFERROR(INDEX(data[[location_reasons_other]:[location_reasons_other]], MATCH(0,IF(data[[district_name]:[district_name]]=$A$70, COUNTIF($B$70:E70, data[[location_reasons_other]:[location_reasons_other]]), ""), 0)),"")</f>
        <v/>
      </c>
      <c r="G70" s="38" t="str" cm="1">
        <f t="array" ref="G70">IFERROR(INDEX(data[[location_reasons_other]:[location_reasons_other]], MATCH(0,IF(data[[district_name]:[district_name]]=$A$70, COUNTIF($B$70:F70, data[[location_reasons_other]:[location_reasons_other]]), ""), 0)),"")</f>
        <v/>
      </c>
      <c r="H70" s="38" t="str" cm="1">
        <f t="array" ref="H70">IFERROR(INDEX(data[[location_reasons_other]:[location_reasons_other]], MATCH(0,IF(data[[district_name]:[district_name]]=$A$70, COUNTIF($B$70:G70, data[[location_reasons_other]:[location_reasons_other]]), ""), 0)),"")</f>
        <v/>
      </c>
      <c r="I70" s="38" t="str" cm="1">
        <f t="array" ref="I70">IFERROR(INDEX(data[[location_reasons_other]:[location_reasons_other]], MATCH(0,IF(data[[district_name]:[district_name]]=$A$70, COUNTIF($B$70:H70, data[[location_reasons_other]:[location_reasons_other]]), ""), 0)),"")</f>
        <v/>
      </c>
      <c r="J70" s="38" t="str" cm="1">
        <f t="array" ref="J70">IFERROR(INDEX(data[[location_reasons_other]:[location_reasons_other]], MATCH(0,IF(data[[district_name]:[district_name]]=$A$70, COUNTIF($B$70:I70, data[[location_reasons_other]:[location_reasons_other]]), ""), 0)),"")</f>
        <v/>
      </c>
      <c r="K70" s="38" t="str" cm="1">
        <f t="array" ref="K70">IFERROR(INDEX(data[[location_reasons_other]:[location_reasons_other]], MATCH(0,IF(data[[district_name]:[district_name]]=$A$70, COUNTIF($B$70:J70, data[[location_reasons_other]:[location_reasons_other]]), ""), 0)),"")</f>
        <v/>
      </c>
      <c r="L70" s="38" t="str" cm="1">
        <f t="array" ref="L70">IFERROR(INDEX(data[[location_reasons_other]:[location_reasons_other]], MATCH(0,IF(data[[district_name]:[district_name]]=$A$70, COUNTIF($B$70:K70, data[[location_reasons_other]:[location_reasons_other]]), ""), 0)),"")</f>
        <v/>
      </c>
      <c r="M70" s="38" t="str" cm="1">
        <f t="array" ref="M70">IFERROR(INDEX(data[[location_reasons_other]:[location_reasons_other]], MATCH(0,IF(data[[district_name]:[district_name]]=$A$70, COUNTIF($B$70:L70, data[[location_reasons_other]:[location_reasons_other]]), ""), 0)),"")</f>
        <v/>
      </c>
      <c r="N70" s="38" t="str" cm="1">
        <f t="array" ref="N70">IFERROR(INDEX(data[[location_reasons_other]:[location_reasons_other]], MATCH(0,IF(data[[district_name]:[district_name]]=$A$70, COUNTIF($B$70:M70, data[[location_reasons_other]:[location_reasons_other]]), ""), 0)),"")</f>
        <v/>
      </c>
      <c r="O70" s="38" t="str" cm="1">
        <f t="array" ref="O70">IFERROR(INDEX(data[[location_reasons_other]:[location_reasons_other]], MATCH(0,IF(data[[district_name]:[district_name]]=$A$70, COUNTIF($B$70:N70, data[[location_reasons_other]:[location_reasons_other]]), ""), 0)),"")</f>
        <v/>
      </c>
      <c r="P70" s="38" t="str" cm="1">
        <f t="array" ref="P70">IFERROR(INDEX(data[[location_reasons_other]:[location_reasons_other]], MATCH(0,IF(data[[district_name]:[district_name]]=$A$70, COUNTIF($B$70:O70, data[[location_reasons_other]:[location_reasons_other]]), ""), 0)),"")</f>
        <v/>
      </c>
      <c r="Q70" s="38" t="str" cm="1">
        <f t="array" ref="Q70">IFERROR(INDEX(data[[location_reasons_other]:[location_reasons_other]], MATCH(0,IF(data[[district_name]:[district_name]]=$A$70, COUNTIF($B$70:P70, data[[location_reasons_other]:[location_reasons_other]]), ""), 0)),"")</f>
        <v/>
      </c>
    </row>
    <row r="71" spans="1:17" x14ac:dyDescent="0.3">
      <c r="A71" s="36" t="s">
        <v>263</v>
      </c>
      <c r="B71" s="37" t="s">
        <v>384</v>
      </c>
      <c r="C71" s="38" cm="1">
        <f t="array" ref="C71">IFERROR(INDEX(data[[location_reasons_other]:[location_reasons_other]], MATCH(0,IF(data[[district_name]:[district_name]]=$A$71, COUNTIF($B$71:B71, data[[location_reasons_other]:[location_reasons_other]]), ""), 0)),"")</f>
        <v>0</v>
      </c>
      <c r="D71" s="38" t="str" cm="1">
        <f t="array" ref="D71">IFERROR(INDEX(data[[location_reasons_other]:[location_reasons_other]], MATCH(0,IF(data[[district_name]:[district_name]]=$A$71, COUNTIF($B$71:C71, data[[location_reasons_other]:[location_reasons_other]]), ""), 0)),"")</f>
        <v/>
      </c>
      <c r="E71" s="38" t="str" cm="1">
        <f t="array" ref="E71">IFERROR(INDEX(data[[location_reasons_other]:[location_reasons_other]], MATCH(0,IF(data[[district_name]:[district_name]]=$A$71, COUNTIF($B$71:D71, data[[location_reasons_other]:[location_reasons_other]]), ""), 0)),"")</f>
        <v/>
      </c>
      <c r="F71" s="38" t="str" cm="1">
        <f t="array" ref="F71">IFERROR(INDEX(data[[location_reasons_other]:[location_reasons_other]], MATCH(0,IF(data[[district_name]:[district_name]]=$A$71, COUNTIF($B$71:E71, data[[location_reasons_other]:[location_reasons_other]]), ""), 0)),"")</f>
        <v/>
      </c>
      <c r="G71" s="38" t="str" cm="1">
        <f t="array" ref="G71">IFERROR(INDEX(data[[location_reasons_other]:[location_reasons_other]], MATCH(0,IF(data[[district_name]:[district_name]]=$A$71, COUNTIF($B$71:F71, data[[location_reasons_other]:[location_reasons_other]]), ""), 0)),"")</f>
        <v/>
      </c>
      <c r="H71" s="38" t="str" cm="1">
        <f t="array" ref="H71">IFERROR(INDEX(data[[location_reasons_other]:[location_reasons_other]], MATCH(0,IF(data[[district_name]:[district_name]]=$A$71, COUNTIF($B$71:G71, data[[location_reasons_other]:[location_reasons_other]]), ""), 0)),"")</f>
        <v/>
      </c>
      <c r="I71" s="38" t="str" cm="1">
        <f t="array" ref="I71">IFERROR(INDEX(data[[location_reasons_other]:[location_reasons_other]], MATCH(0,IF(data[[district_name]:[district_name]]=$A$71, COUNTIF($B$71:H71, data[[location_reasons_other]:[location_reasons_other]]), ""), 0)),"")</f>
        <v/>
      </c>
      <c r="J71" s="38" t="str" cm="1">
        <f t="array" ref="J71">IFERROR(INDEX(data[[location_reasons_other]:[location_reasons_other]], MATCH(0,IF(data[[district_name]:[district_name]]=$A$71, COUNTIF($B$71:I71, data[[location_reasons_other]:[location_reasons_other]]), ""), 0)),"")</f>
        <v/>
      </c>
      <c r="K71" s="38" t="str" cm="1">
        <f t="array" ref="K71">IFERROR(INDEX(data[[location_reasons_other]:[location_reasons_other]], MATCH(0,IF(data[[district_name]:[district_name]]=$A$71, COUNTIF($B$71:J71, data[[location_reasons_other]:[location_reasons_other]]), ""), 0)),"")</f>
        <v/>
      </c>
      <c r="L71" s="38" t="str" cm="1">
        <f t="array" ref="L71">IFERROR(INDEX(data[[location_reasons_other]:[location_reasons_other]], MATCH(0,IF(data[[district_name]:[district_name]]=$A$71, COUNTIF($B$71:K71, data[[location_reasons_other]:[location_reasons_other]]), ""), 0)),"")</f>
        <v/>
      </c>
      <c r="M71" s="38" t="str" cm="1">
        <f t="array" ref="M71">IFERROR(INDEX(data[[location_reasons_other]:[location_reasons_other]], MATCH(0,IF(data[[district_name]:[district_name]]=$A$71, COUNTIF($B$71:L71, data[[location_reasons_other]:[location_reasons_other]]), ""), 0)),"")</f>
        <v/>
      </c>
      <c r="N71" s="38" t="str" cm="1">
        <f t="array" ref="N71">IFERROR(INDEX(data[[location_reasons_other]:[location_reasons_other]], MATCH(0,IF(data[[district_name]:[district_name]]=$A$71, COUNTIF($B$71:M71, data[[location_reasons_other]:[location_reasons_other]]), ""), 0)),"")</f>
        <v/>
      </c>
      <c r="O71" s="38" t="str" cm="1">
        <f t="array" ref="O71">IFERROR(INDEX(data[[location_reasons_other]:[location_reasons_other]], MATCH(0,IF(data[[district_name]:[district_name]]=$A$71, COUNTIF($B$71:N71, data[[location_reasons_other]:[location_reasons_other]]), ""), 0)),"")</f>
        <v/>
      </c>
      <c r="P71" s="38" t="str" cm="1">
        <f t="array" ref="P71">IFERROR(INDEX(data[[location_reasons_other]:[location_reasons_other]], MATCH(0,IF(data[[district_name]:[district_name]]=$A$71, COUNTIF($B$71:O71, data[[location_reasons_other]:[location_reasons_other]]), ""), 0)),"")</f>
        <v/>
      </c>
      <c r="Q71" s="38" t="str" cm="1">
        <f t="array" ref="Q71">IFERROR(INDEX(data[[location_reasons_other]:[location_reasons_other]], MATCH(0,IF(data[[district_name]:[district_name]]=$A$71, COUNTIF($B$71:P71, data[[location_reasons_other]:[location_reasons_other]]), ""), 0)),"")</f>
        <v/>
      </c>
    </row>
    <row r="72" spans="1:17" x14ac:dyDescent="0.3">
      <c r="A72" s="36" t="s">
        <v>375</v>
      </c>
      <c r="B72" s="37" t="s">
        <v>254</v>
      </c>
      <c r="C72" s="38" cm="1">
        <f t="array" ref="C72">IFERROR(INDEX(data[[location_reasons_other]:[location_reasons_other]], MATCH(0,IF(data[[district_name]:[district_name]]=$A$72, COUNTIF($B$72:B72, data[[location_reasons_other]:[location_reasons_other]]), ""), 0)),"")</f>
        <v>0</v>
      </c>
      <c r="D72" s="38" t="str" cm="1">
        <f t="array" ref="D72">IFERROR(INDEX(data[[location_reasons_other]:[location_reasons_other]], MATCH(0,IF(data[[district_name]:[district_name]]=$A$72, COUNTIF($B$72:C72, data[[location_reasons_other]:[location_reasons_other]]), ""), 0)),"")</f>
        <v/>
      </c>
      <c r="E72" s="38" t="str" cm="1">
        <f t="array" ref="E72">IFERROR(INDEX(data[[location_reasons_other]:[location_reasons_other]], MATCH(0,IF(data[[district_name]:[district_name]]=$A$72, COUNTIF($B$72:D72, data[[location_reasons_other]:[location_reasons_other]]), ""), 0)),"")</f>
        <v/>
      </c>
      <c r="F72" s="38" t="str" cm="1">
        <f t="array" ref="F72">IFERROR(INDEX(data[[location_reasons_other]:[location_reasons_other]], MATCH(0,IF(data[[district_name]:[district_name]]=$A$72, COUNTIF($B$72:E72, data[[location_reasons_other]:[location_reasons_other]]), ""), 0)),"")</f>
        <v/>
      </c>
      <c r="G72" s="38" t="str" cm="1">
        <f t="array" ref="G72">IFERROR(INDEX(data[[location_reasons_other]:[location_reasons_other]], MATCH(0,IF(data[[district_name]:[district_name]]=$A$72, COUNTIF($B$72:F72, data[[location_reasons_other]:[location_reasons_other]]), ""), 0)),"")</f>
        <v/>
      </c>
      <c r="H72" s="38" t="str" cm="1">
        <f t="array" ref="H72">IFERROR(INDEX(data[[location_reasons_other]:[location_reasons_other]], MATCH(0,IF(data[[district_name]:[district_name]]=$A$72, COUNTIF($B$72:G72, data[[location_reasons_other]:[location_reasons_other]]), ""), 0)),"")</f>
        <v/>
      </c>
      <c r="I72" s="38" t="str" cm="1">
        <f t="array" ref="I72">IFERROR(INDEX(data[[location_reasons_other]:[location_reasons_other]], MATCH(0,IF(data[[district_name]:[district_name]]=$A$72, COUNTIF($B$72:H72, data[[location_reasons_other]:[location_reasons_other]]), ""), 0)),"")</f>
        <v/>
      </c>
      <c r="J72" s="38" t="str" cm="1">
        <f t="array" ref="J72">IFERROR(INDEX(data[[location_reasons_other]:[location_reasons_other]], MATCH(0,IF(data[[district_name]:[district_name]]=$A$72, COUNTIF($B$72:I72, data[[location_reasons_other]:[location_reasons_other]]), ""), 0)),"")</f>
        <v/>
      </c>
      <c r="K72" s="38" t="str" cm="1">
        <f t="array" ref="K72">IFERROR(INDEX(data[[location_reasons_other]:[location_reasons_other]], MATCH(0,IF(data[[district_name]:[district_name]]=$A$72, COUNTIF($B$72:J72, data[[location_reasons_other]:[location_reasons_other]]), ""), 0)),"")</f>
        <v/>
      </c>
      <c r="L72" s="38" t="str" cm="1">
        <f t="array" ref="L72">IFERROR(INDEX(data[[location_reasons_other]:[location_reasons_other]], MATCH(0,IF(data[[district_name]:[district_name]]=$A$72, COUNTIF($B$72:K72, data[[location_reasons_other]:[location_reasons_other]]), ""), 0)),"")</f>
        <v/>
      </c>
      <c r="M72" s="38" t="str" cm="1">
        <f t="array" ref="M72">IFERROR(INDEX(data[[location_reasons_other]:[location_reasons_other]], MATCH(0,IF(data[[district_name]:[district_name]]=$A$72, COUNTIF($B$72:L72, data[[location_reasons_other]:[location_reasons_other]]), ""), 0)),"")</f>
        <v/>
      </c>
      <c r="N72" s="38" t="str" cm="1">
        <f t="array" ref="N72">IFERROR(INDEX(data[[location_reasons_other]:[location_reasons_other]], MATCH(0,IF(data[[district_name]:[district_name]]=$A$72, COUNTIF($B$72:M72, data[[location_reasons_other]:[location_reasons_other]]), ""), 0)),"")</f>
        <v/>
      </c>
      <c r="O72" s="38" t="str" cm="1">
        <f t="array" ref="O72">IFERROR(INDEX(data[[location_reasons_other]:[location_reasons_other]], MATCH(0,IF(data[[district_name]:[district_name]]=$A$72, COUNTIF($B$72:N72, data[[location_reasons_other]:[location_reasons_other]]), ""), 0)),"")</f>
        <v/>
      </c>
      <c r="P72" s="38" t="str" cm="1">
        <f t="array" ref="P72">IFERROR(INDEX(data[[location_reasons_other]:[location_reasons_other]], MATCH(0,IF(data[[district_name]:[district_name]]=$A$72, COUNTIF($B$72:O72, data[[location_reasons_other]:[location_reasons_other]]), ""), 0)),"")</f>
        <v/>
      </c>
      <c r="Q72" s="38" t="str" cm="1">
        <f t="array" ref="Q72">IFERROR(INDEX(data[[location_reasons_other]:[location_reasons_other]], MATCH(0,IF(data[[district_name]:[district_name]]=$A$72, COUNTIF($B$72:P72, data[[location_reasons_other]:[location_reasons_other]]), ""), 0)),"")</f>
        <v/>
      </c>
    </row>
    <row r="73" spans="1:17" x14ac:dyDescent="0.3">
      <c r="A73" s="36" t="s">
        <v>259</v>
      </c>
      <c r="B73" s="37" t="s">
        <v>393</v>
      </c>
      <c r="C73" s="38" cm="1">
        <f t="array" ref="C73">IFERROR(INDEX(data[[location_reasons_other]:[location_reasons_other]], MATCH(0,IF(data[[district_name]:[district_name]]=$A$73, COUNTIF($B$73:B73, data[[location_reasons_other]:[location_reasons_other]]), ""), 0)),"")</f>
        <v>0</v>
      </c>
      <c r="D73" s="38" t="str" cm="1">
        <f t="array" ref="D73">IFERROR(INDEX(data[[location_reasons_other]:[location_reasons_other]], MATCH(0,IF(data[[district_name]:[district_name]]=$A$73, COUNTIF($B$73:C73, data[[location_reasons_other]:[location_reasons_other]]), ""), 0)),"")</f>
        <v/>
      </c>
      <c r="E73" s="38" t="str" cm="1">
        <f t="array" ref="E73">IFERROR(INDEX(data[[location_reasons_other]:[location_reasons_other]], MATCH(0,IF(data[[district_name]:[district_name]]=$A$73, COUNTIF($B$73:D73, data[[location_reasons_other]:[location_reasons_other]]), ""), 0)),"")</f>
        <v/>
      </c>
      <c r="F73" s="38" t="str" cm="1">
        <f t="array" ref="F73">IFERROR(INDEX(data[[location_reasons_other]:[location_reasons_other]], MATCH(0,IF(data[[district_name]:[district_name]]=$A$73, COUNTIF($B$73:E73, data[[location_reasons_other]:[location_reasons_other]]), ""), 0)),"")</f>
        <v/>
      </c>
      <c r="G73" s="38" t="str" cm="1">
        <f t="array" ref="G73">IFERROR(INDEX(data[[location_reasons_other]:[location_reasons_other]], MATCH(0,IF(data[[district_name]:[district_name]]=$A$73, COUNTIF($B$73:F73, data[[location_reasons_other]:[location_reasons_other]]), ""), 0)),"")</f>
        <v/>
      </c>
      <c r="H73" s="38" t="str" cm="1">
        <f t="array" ref="H73">IFERROR(INDEX(data[[location_reasons_other]:[location_reasons_other]], MATCH(0,IF(data[[district_name]:[district_name]]=$A$73, COUNTIF($B$73:G73, data[[location_reasons_other]:[location_reasons_other]]), ""), 0)),"")</f>
        <v/>
      </c>
      <c r="I73" s="38" t="str" cm="1">
        <f t="array" ref="I73">IFERROR(INDEX(data[[location_reasons_other]:[location_reasons_other]], MATCH(0,IF(data[[district_name]:[district_name]]=$A$73, COUNTIF($B$73:H73, data[[location_reasons_other]:[location_reasons_other]]), ""), 0)),"")</f>
        <v/>
      </c>
      <c r="J73" s="38" t="str" cm="1">
        <f t="array" ref="J73">IFERROR(INDEX(data[[location_reasons_other]:[location_reasons_other]], MATCH(0,IF(data[[district_name]:[district_name]]=$A$73, COUNTIF($B$73:I73, data[[location_reasons_other]:[location_reasons_other]]), ""), 0)),"")</f>
        <v/>
      </c>
      <c r="K73" s="38" t="str" cm="1">
        <f t="array" ref="K73">IFERROR(INDEX(data[[location_reasons_other]:[location_reasons_other]], MATCH(0,IF(data[[district_name]:[district_name]]=$A$73, COUNTIF($B$73:J73, data[[location_reasons_other]:[location_reasons_other]]), ""), 0)),"")</f>
        <v/>
      </c>
      <c r="L73" s="38" t="str" cm="1">
        <f t="array" ref="L73">IFERROR(INDEX(data[[location_reasons_other]:[location_reasons_other]], MATCH(0,IF(data[[district_name]:[district_name]]=$A$73, COUNTIF($B$73:K73, data[[location_reasons_other]:[location_reasons_other]]), ""), 0)),"")</f>
        <v/>
      </c>
      <c r="M73" s="38" t="str" cm="1">
        <f t="array" ref="M73">IFERROR(INDEX(data[[location_reasons_other]:[location_reasons_other]], MATCH(0,IF(data[[district_name]:[district_name]]=$A$73, COUNTIF($B$73:L73, data[[location_reasons_other]:[location_reasons_other]]), ""), 0)),"")</f>
        <v/>
      </c>
      <c r="N73" s="38" t="str" cm="1">
        <f t="array" ref="N73">IFERROR(INDEX(data[[location_reasons_other]:[location_reasons_other]], MATCH(0,IF(data[[district_name]:[district_name]]=$A$73, COUNTIF($B$73:M73, data[[location_reasons_other]:[location_reasons_other]]), ""), 0)),"")</f>
        <v/>
      </c>
      <c r="O73" s="38" t="str" cm="1">
        <f t="array" ref="O73">IFERROR(INDEX(data[[location_reasons_other]:[location_reasons_other]], MATCH(0,IF(data[[district_name]:[district_name]]=$A$73, COUNTIF($B$73:N73, data[[location_reasons_other]:[location_reasons_other]]), ""), 0)),"")</f>
        <v/>
      </c>
      <c r="P73" s="38" t="str" cm="1">
        <f t="array" ref="P73">IFERROR(INDEX(data[[location_reasons_other]:[location_reasons_other]], MATCH(0,IF(data[[district_name]:[district_name]]=$A$73, COUNTIF($B$73:O73, data[[location_reasons_other]:[location_reasons_other]]), ""), 0)),"")</f>
        <v/>
      </c>
      <c r="Q73" s="38" t="str" cm="1">
        <f t="array" ref="Q73">IFERROR(INDEX(data[[location_reasons_other]:[location_reasons_other]], MATCH(0,IF(data[[district_name]:[district_name]]=$A$73, COUNTIF($B$73:P73, data[[location_reasons_other]:[location_reasons_other]]), ""), 0)),"")</f>
        <v/>
      </c>
    </row>
    <row r="74" spans="1:17" x14ac:dyDescent="0.3">
      <c r="A74" s="36" t="s">
        <v>261</v>
      </c>
      <c r="B74" s="37" t="s">
        <v>394</v>
      </c>
      <c r="C74" s="38" cm="1">
        <f t="array" ref="C74">IFERROR(INDEX(data[[location_reasons_other]:[location_reasons_other]], MATCH(0,IF(data[[district_name]:[district_name]]=$A$74, COUNTIF($B$74:B74, data[[location_reasons_other]:[location_reasons_other]]), ""), 0)),"")</f>
        <v>0</v>
      </c>
      <c r="D74" s="38" t="str" cm="1">
        <f t="array" ref="D74">IFERROR(INDEX(data[[location_reasons_other]:[location_reasons_other]], MATCH(0,IF(data[[district_name]:[district_name]]=$A$74, COUNTIF($B$74:C74, data[[location_reasons_other]:[location_reasons_other]]), ""), 0)),"")</f>
        <v/>
      </c>
      <c r="E74" s="38" t="str" cm="1">
        <f t="array" ref="E74">IFERROR(INDEX(data[[location_reasons_other]:[location_reasons_other]], MATCH(0,IF(data[[district_name]:[district_name]]=$A$74, COUNTIF($B$74:D74, data[[location_reasons_other]:[location_reasons_other]]), ""), 0)),"")</f>
        <v/>
      </c>
      <c r="F74" s="38" t="str" cm="1">
        <f t="array" ref="F74">IFERROR(INDEX(data[[location_reasons_other]:[location_reasons_other]], MATCH(0,IF(data[[district_name]:[district_name]]=$A$74, COUNTIF($B$74:E74, data[[location_reasons_other]:[location_reasons_other]]), ""), 0)),"")</f>
        <v/>
      </c>
      <c r="G74" s="38" t="str" cm="1">
        <f t="array" ref="G74">IFERROR(INDEX(data[[location_reasons_other]:[location_reasons_other]], MATCH(0,IF(data[[district_name]:[district_name]]=$A$74, COUNTIF($B$74:F74, data[[location_reasons_other]:[location_reasons_other]]), ""), 0)),"")</f>
        <v/>
      </c>
      <c r="H74" s="38" t="str" cm="1">
        <f t="array" ref="H74">IFERROR(INDEX(data[[location_reasons_other]:[location_reasons_other]], MATCH(0,IF(data[[district_name]:[district_name]]=$A$74, COUNTIF($B$74:G74, data[[location_reasons_other]:[location_reasons_other]]), ""), 0)),"")</f>
        <v/>
      </c>
      <c r="I74" s="38" t="str" cm="1">
        <f t="array" ref="I74">IFERROR(INDEX(data[[location_reasons_other]:[location_reasons_other]], MATCH(0,IF(data[[district_name]:[district_name]]=$A$74, COUNTIF($B$74:H74, data[[location_reasons_other]:[location_reasons_other]]), ""), 0)),"")</f>
        <v/>
      </c>
      <c r="J74" s="38" t="str" cm="1">
        <f t="array" ref="J74">IFERROR(INDEX(data[[location_reasons_other]:[location_reasons_other]], MATCH(0,IF(data[[district_name]:[district_name]]=$A$74, COUNTIF($B$74:I74, data[[location_reasons_other]:[location_reasons_other]]), ""), 0)),"")</f>
        <v/>
      </c>
      <c r="K74" s="38" t="str" cm="1">
        <f t="array" ref="K74">IFERROR(INDEX(data[[location_reasons_other]:[location_reasons_other]], MATCH(0,IF(data[[district_name]:[district_name]]=$A$74, COUNTIF($B$74:J74, data[[location_reasons_other]:[location_reasons_other]]), ""), 0)),"")</f>
        <v/>
      </c>
      <c r="L74" s="38" t="str" cm="1">
        <f t="array" ref="L74">IFERROR(INDEX(data[[location_reasons_other]:[location_reasons_other]], MATCH(0,IF(data[[district_name]:[district_name]]=$A$74, COUNTIF($B$74:K74, data[[location_reasons_other]:[location_reasons_other]]), ""), 0)),"")</f>
        <v/>
      </c>
      <c r="M74" s="38" t="str" cm="1">
        <f t="array" ref="M74">IFERROR(INDEX(data[[location_reasons_other]:[location_reasons_other]], MATCH(0,IF(data[[district_name]:[district_name]]=$A$74, COUNTIF($B$74:L74, data[[location_reasons_other]:[location_reasons_other]]), ""), 0)),"")</f>
        <v/>
      </c>
      <c r="N74" s="38" t="str" cm="1">
        <f t="array" ref="N74">IFERROR(INDEX(data[[location_reasons_other]:[location_reasons_other]], MATCH(0,IF(data[[district_name]:[district_name]]=$A$74, COUNTIF($B$74:M74, data[[location_reasons_other]:[location_reasons_other]]), ""), 0)),"")</f>
        <v/>
      </c>
      <c r="O74" s="38" t="str" cm="1">
        <f t="array" ref="O74">IFERROR(INDEX(data[[location_reasons_other]:[location_reasons_other]], MATCH(0,IF(data[[district_name]:[district_name]]=$A$74, COUNTIF($B$74:N74, data[[location_reasons_other]:[location_reasons_other]]), ""), 0)),"")</f>
        <v/>
      </c>
      <c r="P74" s="38" t="str" cm="1">
        <f t="array" ref="P74">IFERROR(INDEX(data[[location_reasons_other]:[location_reasons_other]], MATCH(0,IF(data[[district_name]:[district_name]]=$A$74, COUNTIF($B$74:O74, data[[location_reasons_other]:[location_reasons_other]]), ""), 0)),"")</f>
        <v/>
      </c>
      <c r="Q74" s="38" t="str" cm="1">
        <f t="array" ref="Q74">IFERROR(INDEX(data[[location_reasons_other]:[location_reasons_other]], MATCH(0,IF(data[[district_name]:[district_name]]=$A$74, COUNTIF($B$74:P74, data[[location_reasons_other]:[location_reasons_other]]), ""), 0)),"")</f>
        <v/>
      </c>
    </row>
    <row r="75" spans="1:17" ht="28" x14ac:dyDescent="0.3">
      <c r="A75" s="36" t="s">
        <v>260</v>
      </c>
      <c r="B75" s="37" t="s">
        <v>381</v>
      </c>
      <c r="C75" s="38" cm="1">
        <f t="array" ref="C75">IFERROR(INDEX(data[[location_reasons_other]:[location_reasons_other]], MATCH(0,IF(data[[district_name]:[district_name]]=$A$75, COUNTIF($B$75:B75, data[[location_reasons_other]:[location_reasons_other]]), ""), 0)),"")</f>
        <v>0</v>
      </c>
      <c r="D75" s="38" t="str" cm="1">
        <f t="array" ref="D75">IFERROR(INDEX(data[[location_reasons_other]:[location_reasons_other]], MATCH(0,IF(data[[district_name]:[district_name]]=$A$75, COUNTIF($B$75:C75, data[[location_reasons_other]:[location_reasons_other]]), ""), 0)),"")</f>
        <v>It's a slum. The cost of living is cheaper</v>
      </c>
      <c r="E75" s="38" t="str" cm="1">
        <f t="array" ref="E75">IFERROR(INDEX(data[[location_reasons_other]:[location_reasons_other]], MATCH(0,IF(data[[district_name]:[district_name]]=$A$75, COUNTIF($B$75:D75, data[[location_reasons_other]:[location_reasons_other]]), ""), 0)),"")</f>
        <v xml:space="preserve">There is a lot of economic activity here. </v>
      </c>
      <c r="F75" s="38" t="str" cm="1">
        <f t="array" ref="F75">IFERROR(INDEX(data[[location_reasons_other]:[location_reasons_other]], MATCH(0,IF(data[[district_name]:[district_name]]=$A$75, COUNTIF($B$75:E75, data[[location_reasons_other]:[location_reasons_other]]), ""), 0)),"")</f>
        <v/>
      </c>
      <c r="G75" s="38" t="str" cm="1">
        <f t="array" ref="G75">IFERROR(INDEX(data[[location_reasons_other]:[location_reasons_other]], MATCH(0,IF(data[[district_name]:[district_name]]=$A$75, COUNTIF($B$75:F75, data[[location_reasons_other]:[location_reasons_other]]), ""), 0)),"")</f>
        <v/>
      </c>
      <c r="H75" s="38" t="str" cm="1">
        <f t="array" ref="H75">IFERROR(INDEX(data[[location_reasons_other]:[location_reasons_other]], MATCH(0,IF(data[[district_name]:[district_name]]=$A$75, COUNTIF($B$75:G75, data[[location_reasons_other]:[location_reasons_other]]), ""), 0)),"")</f>
        <v/>
      </c>
      <c r="I75" s="38" t="str" cm="1">
        <f t="array" ref="I75">IFERROR(INDEX(data[[location_reasons_other]:[location_reasons_other]], MATCH(0,IF(data[[district_name]:[district_name]]=$A$75, COUNTIF($B$75:H75, data[[location_reasons_other]:[location_reasons_other]]), ""), 0)),"")</f>
        <v/>
      </c>
      <c r="J75" s="38" t="str" cm="1">
        <f t="array" ref="J75">IFERROR(INDEX(data[[location_reasons_other]:[location_reasons_other]], MATCH(0,IF(data[[district_name]:[district_name]]=$A$75, COUNTIF($B$75:I75, data[[location_reasons_other]:[location_reasons_other]]), ""), 0)),"")</f>
        <v/>
      </c>
      <c r="K75" s="38" t="str" cm="1">
        <f t="array" ref="K75">IFERROR(INDEX(data[[location_reasons_other]:[location_reasons_other]], MATCH(0,IF(data[[district_name]:[district_name]]=$A$75, COUNTIF($B$75:J75, data[[location_reasons_other]:[location_reasons_other]]), ""), 0)),"")</f>
        <v/>
      </c>
      <c r="L75" s="38" t="str" cm="1">
        <f t="array" ref="L75">IFERROR(INDEX(data[[location_reasons_other]:[location_reasons_other]], MATCH(0,IF(data[[district_name]:[district_name]]=$A$75, COUNTIF($B$75:K75, data[[location_reasons_other]:[location_reasons_other]]), ""), 0)),"")</f>
        <v/>
      </c>
      <c r="M75" s="38" t="str" cm="1">
        <f t="array" ref="M75">IFERROR(INDEX(data[[location_reasons_other]:[location_reasons_other]], MATCH(0,IF(data[[district_name]:[district_name]]=$A$75, COUNTIF($B$75:L75, data[[location_reasons_other]:[location_reasons_other]]), ""), 0)),"")</f>
        <v/>
      </c>
      <c r="N75" s="38" t="str" cm="1">
        <f t="array" ref="N75">IFERROR(INDEX(data[[location_reasons_other]:[location_reasons_other]], MATCH(0,IF(data[[district_name]:[district_name]]=$A$75, COUNTIF($B$75:M75, data[[location_reasons_other]:[location_reasons_other]]), ""), 0)),"")</f>
        <v/>
      </c>
      <c r="O75" s="38" t="str" cm="1">
        <f t="array" ref="O75">IFERROR(INDEX(data[[location_reasons_other]:[location_reasons_other]], MATCH(0,IF(data[[district_name]:[district_name]]=$A$75, COUNTIF($B$75:N75, data[[location_reasons_other]:[location_reasons_other]]), ""), 0)),"")</f>
        <v/>
      </c>
      <c r="P75" s="38" t="str" cm="1">
        <f t="array" ref="P75">IFERROR(INDEX(data[[location_reasons_other]:[location_reasons_other]], MATCH(0,IF(data[[district_name]:[district_name]]=$A$75, COUNTIF($B$75:O75, data[[location_reasons_other]:[location_reasons_other]]), ""), 0)),"")</f>
        <v/>
      </c>
      <c r="Q75" s="38" t="str" cm="1">
        <f t="array" ref="Q75">IFERROR(INDEX(data[[location_reasons_other]:[location_reasons_other]], MATCH(0,IF(data[[district_name]:[district_name]]=$A$75, COUNTIF($B$75:P75, data[[location_reasons_other]:[location_reasons_other]]), ""), 0)),"")</f>
        <v/>
      </c>
    </row>
    <row r="76" spans="1:17" x14ac:dyDescent="0.3">
      <c r="A76" s="36" t="s">
        <v>377</v>
      </c>
      <c r="B76" s="37" t="s">
        <v>256</v>
      </c>
      <c r="C76" s="38" cm="1">
        <f t="array" ref="C76">IFERROR(INDEX(data[[location_reasons_other]:[location_reasons_other]], MATCH(0,IF(data[[district_name]:[district_name]]=$A$76, COUNTIF($B$76:B76, data[[location_reasons_other]:[location_reasons_other]]), ""), 0)),"")</f>
        <v>0</v>
      </c>
      <c r="D76" s="38" t="str" cm="1">
        <f t="array" ref="D76">IFERROR(INDEX(data[[location_reasons_other]:[location_reasons_other]], MATCH(0,IF(data[[district_name]:[district_name]]=$A$76, COUNTIF($B$76:C76, data[[location_reasons_other]:[location_reasons_other]]), ""), 0)),"")</f>
        <v/>
      </c>
      <c r="E76" s="38" t="str" cm="1">
        <f t="array" ref="E76">IFERROR(INDEX(data[[location_reasons_other]:[location_reasons_other]], MATCH(0,IF(data[[district_name]:[district_name]]=$A$76, COUNTIF($B$76:D76, data[[location_reasons_other]:[location_reasons_other]]), ""), 0)),"")</f>
        <v/>
      </c>
      <c r="F76" s="38" t="str" cm="1">
        <f t="array" ref="F76">IFERROR(INDEX(data[[location_reasons_other]:[location_reasons_other]], MATCH(0,IF(data[[district_name]:[district_name]]=$A$76, COUNTIF($B$76:E76, data[[location_reasons_other]:[location_reasons_other]]), ""), 0)),"")</f>
        <v/>
      </c>
      <c r="G76" s="38" t="str" cm="1">
        <f t="array" ref="G76">IFERROR(INDEX(data[[location_reasons_other]:[location_reasons_other]], MATCH(0,IF(data[[district_name]:[district_name]]=$A$76, COUNTIF($B$76:F76, data[[location_reasons_other]:[location_reasons_other]]), ""), 0)),"")</f>
        <v/>
      </c>
      <c r="H76" s="38" t="str" cm="1">
        <f t="array" ref="H76">IFERROR(INDEX(data[[location_reasons_other]:[location_reasons_other]], MATCH(0,IF(data[[district_name]:[district_name]]=$A$76, COUNTIF($B$76:G76, data[[location_reasons_other]:[location_reasons_other]]), ""), 0)),"")</f>
        <v/>
      </c>
      <c r="I76" s="38" t="str" cm="1">
        <f t="array" ref="I76">IFERROR(INDEX(data[[location_reasons_other]:[location_reasons_other]], MATCH(0,IF(data[[district_name]:[district_name]]=$A$76, COUNTIF($B$76:H76, data[[location_reasons_other]:[location_reasons_other]]), ""), 0)),"")</f>
        <v/>
      </c>
      <c r="J76" s="38" t="str" cm="1">
        <f t="array" ref="J76">IFERROR(INDEX(data[[location_reasons_other]:[location_reasons_other]], MATCH(0,IF(data[[district_name]:[district_name]]=$A$76, COUNTIF($B$76:I76, data[[location_reasons_other]:[location_reasons_other]]), ""), 0)),"")</f>
        <v/>
      </c>
      <c r="K76" s="38" t="str" cm="1">
        <f t="array" ref="K76">IFERROR(INDEX(data[[location_reasons_other]:[location_reasons_other]], MATCH(0,IF(data[[district_name]:[district_name]]=$A$76, COUNTIF($B$76:J76, data[[location_reasons_other]:[location_reasons_other]]), ""), 0)),"")</f>
        <v/>
      </c>
      <c r="L76" s="38" t="str" cm="1">
        <f t="array" ref="L76">IFERROR(INDEX(data[[location_reasons_other]:[location_reasons_other]], MATCH(0,IF(data[[district_name]:[district_name]]=$A$76, COUNTIF($B$76:K76, data[[location_reasons_other]:[location_reasons_other]]), ""), 0)),"")</f>
        <v/>
      </c>
      <c r="M76" s="38" t="str" cm="1">
        <f t="array" ref="M76">IFERROR(INDEX(data[[location_reasons_other]:[location_reasons_other]], MATCH(0,IF(data[[district_name]:[district_name]]=$A$76, COUNTIF($B$76:L76, data[[location_reasons_other]:[location_reasons_other]]), ""), 0)),"")</f>
        <v/>
      </c>
      <c r="N76" s="38" t="str" cm="1">
        <f t="array" ref="N76">IFERROR(INDEX(data[[location_reasons_other]:[location_reasons_other]], MATCH(0,IF(data[[district_name]:[district_name]]=$A$76, COUNTIF($B$76:M76, data[[location_reasons_other]:[location_reasons_other]]), ""), 0)),"")</f>
        <v/>
      </c>
      <c r="O76" s="38" t="str" cm="1">
        <f t="array" ref="O76">IFERROR(INDEX(data[[location_reasons_other]:[location_reasons_other]], MATCH(0,IF(data[[district_name]:[district_name]]=$A$76, COUNTIF($B$76:N76, data[[location_reasons_other]:[location_reasons_other]]), ""), 0)),"")</f>
        <v/>
      </c>
      <c r="P76" s="38" t="str" cm="1">
        <f t="array" ref="P76">IFERROR(INDEX(data[[location_reasons_other]:[location_reasons_other]], MATCH(0,IF(data[[district_name]:[district_name]]=$A$76, COUNTIF($B$76:O76, data[[location_reasons_other]:[location_reasons_other]]), ""), 0)),"")</f>
        <v/>
      </c>
      <c r="Q76" s="38" t="str" cm="1">
        <f t="array" ref="Q76">IFERROR(INDEX(data[[location_reasons_other]:[location_reasons_other]], MATCH(0,IF(data[[district_name]:[district_name]]=$A$76, COUNTIF($B$76:P76, data[[location_reasons_other]:[location_reasons_other]]), ""), 0)),"")</f>
        <v/>
      </c>
    </row>
    <row r="77" spans="1:17" x14ac:dyDescent="0.3">
      <c r="A77" s="36" t="s">
        <v>264</v>
      </c>
      <c r="B77" s="37" t="s">
        <v>385</v>
      </c>
      <c r="C77" s="38" cm="1">
        <f t="array" ref="C77">IFERROR(INDEX(data[[location_reasons_other]:[location_reasons_other]], MATCH(0,IF(data[[district_name]:[district_name]]=$A$77, COUNTIF($B$77:B77, data[[location_reasons_other]:[location_reasons_other]]), ""), 0)),"")</f>
        <v>0</v>
      </c>
      <c r="D77" s="38" t="str" cm="1">
        <f t="array" ref="D77">IFERROR(INDEX(data[[location_reasons_other]:[location_reasons_other]], MATCH(0,IF(data[[district_name]:[district_name]]=$A$77, COUNTIF($B$77:C77, data[[location_reasons_other]:[location_reasons_other]]), ""), 0)),"")</f>
        <v/>
      </c>
      <c r="E77" s="38" t="str" cm="1">
        <f t="array" ref="E77">IFERROR(INDEX(data[[location_reasons_other]:[location_reasons_other]], MATCH(0,IF(data[[district_name]:[district_name]]=$A$77, COUNTIF($B$77:D77, data[[location_reasons_other]:[location_reasons_other]]), ""), 0)),"")</f>
        <v/>
      </c>
      <c r="F77" s="38" t="str" cm="1">
        <f t="array" ref="F77">IFERROR(INDEX(data[[location_reasons_other]:[location_reasons_other]], MATCH(0,IF(data[[district_name]:[district_name]]=$A$77, COUNTIF($B$77:E77, data[[location_reasons_other]:[location_reasons_other]]), ""), 0)),"")</f>
        <v/>
      </c>
      <c r="G77" s="38" t="str" cm="1">
        <f t="array" ref="G77">IFERROR(INDEX(data[[location_reasons_other]:[location_reasons_other]], MATCH(0,IF(data[[district_name]:[district_name]]=$A$77, COUNTIF($B$77:F77, data[[location_reasons_other]:[location_reasons_other]]), ""), 0)),"")</f>
        <v/>
      </c>
      <c r="H77" s="38" t="str" cm="1">
        <f t="array" ref="H77">IFERROR(INDEX(data[[location_reasons_other]:[location_reasons_other]], MATCH(0,IF(data[[district_name]:[district_name]]=$A$77, COUNTIF($B$77:G77, data[[location_reasons_other]:[location_reasons_other]]), ""), 0)),"")</f>
        <v/>
      </c>
      <c r="I77" s="38" t="str" cm="1">
        <f t="array" ref="I77">IFERROR(INDEX(data[[location_reasons_other]:[location_reasons_other]], MATCH(0,IF(data[[district_name]:[district_name]]=$A$77, COUNTIF($B$77:H77, data[[location_reasons_other]:[location_reasons_other]]), ""), 0)),"")</f>
        <v/>
      </c>
      <c r="J77" s="38" t="str" cm="1">
        <f t="array" ref="J77">IFERROR(INDEX(data[[location_reasons_other]:[location_reasons_other]], MATCH(0,IF(data[[district_name]:[district_name]]=$A$77, COUNTIF($B$77:I77, data[[location_reasons_other]:[location_reasons_other]]), ""), 0)),"")</f>
        <v/>
      </c>
      <c r="K77" s="38" t="str" cm="1">
        <f t="array" ref="K77">IFERROR(INDEX(data[[location_reasons_other]:[location_reasons_other]], MATCH(0,IF(data[[district_name]:[district_name]]=$A$77, COUNTIF($B$77:J77, data[[location_reasons_other]:[location_reasons_other]]), ""), 0)),"")</f>
        <v/>
      </c>
      <c r="L77" s="38" t="str" cm="1">
        <f t="array" ref="L77">IFERROR(INDEX(data[[location_reasons_other]:[location_reasons_other]], MATCH(0,IF(data[[district_name]:[district_name]]=$A$77, COUNTIF($B$77:K77, data[[location_reasons_other]:[location_reasons_other]]), ""), 0)),"")</f>
        <v/>
      </c>
      <c r="M77" s="38" t="str" cm="1">
        <f t="array" ref="M77">IFERROR(INDEX(data[[location_reasons_other]:[location_reasons_other]], MATCH(0,IF(data[[district_name]:[district_name]]=$A$77, COUNTIF($B$77:L77, data[[location_reasons_other]:[location_reasons_other]]), ""), 0)),"")</f>
        <v/>
      </c>
      <c r="N77" s="38" t="str" cm="1">
        <f t="array" ref="N77">IFERROR(INDEX(data[[location_reasons_other]:[location_reasons_other]], MATCH(0,IF(data[[district_name]:[district_name]]=$A$77, COUNTIF($B$77:M77, data[[location_reasons_other]:[location_reasons_other]]), ""), 0)),"")</f>
        <v/>
      </c>
      <c r="O77" s="38" t="str" cm="1">
        <f t="array" ref="O77">IFERROR(INDEX(data[[location_reasons_other]:[location_reasons_other]], MATCH(0,IF(data[[district_name]:[district_name]]=$A$77, COUNTIF($B$77:N77, data[[location_reasons_other]:[location_reasons_other]]), ""), 0)),"")</f>
        <v/>
      </c>
      <c r="P77" s="38" t="str" cm="1">
        <f t="array" ref="P77">IFERROR(INDEX(data[[location_reasons_other]:[location_reasons_other]], MATCH(0,IF(data[[district_name]:[district_name]]=$A$77, COUNTIF($B$77:O77, data[[location_reasons_other]:[location_reasons_other]]), ""), 0)),"")</f>
        <v/>
      </c>
      <c r="Q77" s="38" t="str" cm="1">
        <f t="array" ref="Q77">IFERROR(INDEX(data[[location_reasons_other]:[location_reasons_other]], MATCH(0,IF(data[[district_name]:[district_name]]=$A$77, COUNTIF($B$77:P77, data[[location_reasons_other]:[location_reasons_other]]), ""), 0)),"")</f>
        <v/>
      </c>
    </row>
    <row r="78" spans="1:17" x14ac:dyDescent="0.3">
      <c r="A78" s="36" t="s">
        <v>374</v>
      </c>
      <c r="B78" s="37" t="s">
        <v>395</v>
      </c>
      <c r="C78" s="38" cm="1">
        <f t="array" ref="C78">IFERROR(INDEX(data[[location_reasons_other]:[location_reasons_other]], MATCH(0,IF(data[[district_name]:[district_name]]=$A$78, COUNTIF($B$78:B78, data[[location_reasons_other]:[location_reasons_other]]), ""), 0)),"")</f>
        <v>0</v>
      </c>
      <c r="D78" s="38" t="str" cm="1">
        <f t="array" ref="D78">IFERROR(INDEX(data[[location_reasons_other]:[location_reasons_other]], MATCH(0,IF(data[[district_name]:[district_name]]=$A$78, COUNTIF($B$78:C78, data[[location_reasons_other]:[location_reasons_other]]), ""), 0)),"")</f>
        <v/>
      </c>
      <c r="E78" s="38" t="str" cm="1">
        <f t="array" ref="E78">IFERROR(INDEX(data[[location_reasons_other]:[location_reasons_other]], MATCH(0,IF(data[[district_name]:[district_name]]=$A$78, COUNTIF($B$78:D78, data[[location_reasons_other]:[location_reasons_other]]), ""), 0)),"")</f>
        <v/>
      </c>
      <c r="F78" s="38" t="str" cm="1">
        <f t="array" ref="F78">IFERROR(INDEX(data[[location_reasons_other]:[location_reasons_other]], MATCH(0,IF(data[[district_name]:[district_name]]=$A$78, COUNTIF($B$78:E78, data[[location_reasons_other]:[location_reasons_other]]), ""), 0)),"")</f>
        <v/>
      </c>
      <c r="G78" s="38" t="str" cm="1">
        <f t="array" ref="G78">IFERROR(INDEX(data[[location_reasons_other]:[location_reasons_other]], MATCH(0,IF(data[[district_name]:[district_name]]=$A$78, COUNTIF($B$78:F78, data[[location_reasons_other]:[location_reasons_other]]), ""), 0)),"")</f>
        <v/>
      </c>
      <c r="H78" s="38" t="str" cm="1">
        <f t="array" ref="H78">IFERROR(INDEX(data[[location_reasons_other]:[location_reasons_other]], MATCH(0,IF(data[[district_name]:[district_name]]=$A$78, COUNTIF($B$78:G78, data[[location_reasons_other]:[location_reasons_other]]), ""), 0)),"")</f>
        <v/>
      </c>
      <c r="I78" s="38" t="str" cm="1">
        <f t="array" ref="I78">IFERROR(INDEX(data[[location_reasons_other]:[location_reasons_other]], MATCH(0,IF(data[[district_name]:[district_name]]=$A$78, COUNTIF($B$78:H78, data[[location_reasons_other]:[location_reasons_other]]), ""), 0)),"")</f>
        <v/>
      </c>
      <c r="J78" s="38" t="str" cm="1">
        <f t="array" ref="J78">IFERROR(INDEX(data[[location_reasons_other]:[location_reasons_other]], MATCH(0,IF(data[[district_name]:[district_name]]=$A$78, COUNTIF($B$78:I78, data[[location_reasons_other]:[location_reasons_other]]), ""), 0)),"")</f>
        <v/>
      </c>
      <c r="K78" s="38" t="str" cm="1">
        <f t="array" ref="K78">IFERROR(INDEX(data[[location_reasons_other]:[location_reasons_other]], MATCH(0,IF(data[[district_name]:[district_name]]=$A$78, COUNTIF($B$78:J78, data[[location_reasons_other]:[location_reasons_other]]), ""), 0)),"")</f>
        <v/>
      </c>
      <c r="L78" s="38" t="str" cm="1">
        <f t="array" ref="L78">IFERROR(INDEX(data[[location_reasons_other]:[location_reasons_other]], MATCH(0,IF(data[[district_name]:[district_name]]=$A$78, COUNTIF($B$78:K78, data[[location_reasons_other]:[location_reasons_other]]), ""), 0)),"")</f>
        <v/>
      </c>
      <c r="M78" s="38" t="str" cm="1">
        <f t="array" ref="M78">IFERROR(INDEX(data[[location_reasons_other]:[location_reasons_other]], MATCH(0,IF(data[[district_name]:[district_name]]=$A$78, COUNTIF($B$78:L78, data[[location_reasons_other]:[location_reasons_other]]), ""), 0)),"")</f>
        <v/>
      </c>
      <c r="N78" s="38" t="str" cm="1">
        <f t="array" ref="N78">IFERROR(INDEX(data[[location_reasons_other]:[location_reasons_other]], MATCH(0,IF(data[[district_name]:[district_name]]=$A$78, COUNTIF($B$78:M78, data[[location_reasons_other]:[location_reasons_other]]), ""), 0)),"")</f>
        <v/>
      </c>
      <c r="O78" s="38" t="str" cm="1">
        <f t="array" ref="O78">IFERROR(INDEX(data[[location_reasons_other]:[location_reasons_other]], MATCH(0,IF(data[[district_name]:[district_name]]=$A$78, COUNTIF($B$78:N78, data[[location_reasons_other]:[location_reasons_other]]), ""), 0)),"")</f>
        <v/>
      </c>
      <c r="P78" s="38" t="str" cm="1">
        <f t="array" ref="P78">IFERROR(INDEX(data[[location_reasons_other]:[location_reasons_other]], MATCH(0,IF(data[[district_name]:[district_name]]=$A$78, COUNTIF($B$78:O78, data[[location_reasons_other]:[location_reasons_other]]), ""), 0)),"")</f>
        <v/>
      </c>
      <c r="Q78" s="38" t="str" cm="1">
        <f t="array" ref="Q78">IFERROR(INDEX(data[[location_reasons_other]:[location_reasons_other]], MATCH(0,IF(data[[district_name]:[district_name]]=$A$78, COUNTIF($B$78:P78, data[[location_reasons_other]:[location_reasons_other]]), ""), 0)),"")</f>
        <v/>
      </c>
    </row>
    <row r="79" spans="1:17" x14ac:dyDescent="0.3">
      <c r="A79" s="36" t="s">
        <v>378</v>
      </c>
      <c r="B79" s="37" t="s">
        <v>257</v>
      </c>
      <c r="C79" s="38" cm="1">
        <f t="array" ref="C79">IFERROR(INDEX(data[[location_reasons_other]:[location_reasons_other]], MATCH(0,IF(data[[district_name]:[district_name]]=$A$79, COUNTIF($B$79:B79, data[[location_reasons_other]:[location_reasons_other]]), ""), 0)),"")</f>
        <v>0</v>
      </c>
      <c r="D79" s="38" t="str" cm="1">
        <f t="array" ref="D79">IFERROR(INDEX(data[[location_reasons_other]:[location_reasons_other]], MATCH(0,IF(data[[district_name]:[district_name]]=$A$79, COUNTIF($B$79:C79, data[[location_reasons_other]:[location_reasons_other]]), ""), 0)),"")</f>
        <v/>
      </c>
      <c r="E79" s="38" t="str" cm="1">
        <f t="array" ref="E79">IFERROR(INDEX(data[[location_reasons_other]:[location_reasons_other]], MATCH(0,IF(data[[district_name]:[district_name]]=$A$79, COUNTIF($B$79:D79, data[[location_reasons_other]:[location_reasons_other]]), ""), 0)),"")</f>
        <v/>
      </c>
      <c r="F79" s="38" t="str" cm="1">
        <f t="array" ref="F79">IFERROR(INDEX(data[[location_reasons_other]:[location_reasons_other]], MATCH(0,IF(data[[district_name]:[district_name]]=$A$79, COUNTIF($B$79:E79, data[[location_reasons_other]:[location_reasons_other]]), ""), 0)),"")</f>
        <v/>
      </c>
      <c r="G79" s="38" t="str" cm="1">
        <f t="array" ref="G79">IFERROR(INDEX(data[[location_reasons_other]:[location_reasons_other]], MATCH(0,IF(data[[district_name]:[district_name]]=$A$79, COUNTIF($B$79:F79, data[[location_reasons_other]:[location_reasons_other]]), ""), 0)),"")</f>
        <v/>
      </c>
      <c r="H79" s="38" t="str" cm="1">
        <f t="array" ref="H79">IFERROR(INDEX(data[[location_reasons_other]:[location_reasons_other]], MATCH(0,IF(data[[district_name]:[district_name]]=$A$79, COUNTIF($B$79:G79, data[[location_reasons_other]:[location_reasons_other]]), ""), 0)),"")</f>
        <v/>
      </c>
      <c r="I79" s="38" t="str" cm="1">
        <f t="array" ref="I79">IFERROR(INDEX(data[[location_reasons_other]:[location_reasons_other]], MATCH(0,IF(data[[district_name]:[district_name]]=$A$79, COUNTIF($B$79:H79, data[[location_reasons_other]:[location_reasons_other]]), ""), 0)),"")</f>
        <v/>
      </c>
      <c r="J79" s="38" t="str" cm="1">
        <f t="array" ref="J79">IFERROR(INDEX(data[[location_reasons_other]:[location_reasons_other]], MATCH(0,IF(data[[district_name]:[district_name]]=$A$79, COUNTIF($B$79:I79, data[[location_reasons_other]:[location_reasons_other]]), ""), 0)),"")</f>
        <v/>
      </c>
      <c r="K79" s="38" t="str" cm="1">
        <f t="array" ref="K79">IFERROR(INDEX(data[[location_reasons_other]:[location_reasons_other]], MATCH(0,IF(data[[district_name]:[district_name]]=$A$79, COUNTIF($B$79:J79, data[[location_reasons_other]:[location_reasons_other]]), ""), 0)),"")</f>
        <v/>
      </c>
      <c r="L79" s="38" t="str" cm="1">
        <f t="array" ref="L79">IFERROR(INDEX(data[[location_reasons_other]:[location_reasons_other]], MATCH(0,IF(data[[district_name]:[district_name]]=$A$79, COUNTIF($B$79:K79, data[[location_reasons_other]:[location_reasons_other]]), ""), 0)),"")</f>
        <v/>
      </c>
      <c r="M79" s="38" t="str" cm="1">
        <f t="array" ref="M79">IFERROR(INDEX(data[[location_reasons_other]:[location_reasons_other]], MATCH(0,IF(data[[district_name]:[district_name]]=$A$79, COUNTIF($B$79:L79, data[[location_reasons_other]:[location_reasons_other]]), ""), 0)),"")</f>
        <v/>
      </c>
      <c r="N79" s="38" t="str" cm="1">
        <f t="array" ref="N79">IFERROR(INDEX(data[[location_reasons_other]:[location_reasons_other]], MATCH(0,IF(data[[district_name]:[district_name]]=$A$79, COUNTIF($B$79:M79, data[[location_reasons_other]:[location_reasons_other]]), ""), 0)),"")</f>
        <v/>
      </c>
      <c r="O79" s="38" t="str" cm="1">
        <f t="array" ref="O79">IFERROR(INDEX(data[[location_reasons_other]:[location_reasons_other]], MATCH(0,IF(data[[district_name]:[district_name]]=$A$79, COUNTIF($B$79:N79, data[[location_reasons_other]:[location_reasons_other]]), ""), 0)),"")</f>
        <v/>
      </c>
      <c r="P79" s="38" t="str" cm="1">
        <f t="array" ref="P79">IFERROR(INDEX(data[[location_reasons_other]:[location_reasons_other]], MATCH(0,IF(data[[district_name]:[district_name]]=$A$79, COUNTIF($B$79:O79, data[[location_reasons_other]:[location_reasons_other]]), ""), 0)),"")</f>
        <v/>
      </c>
      <c r="Q79" s="38" t="str" cm="1">
        <f t="array" ref="Q79">IFERROR(INDEX(data[[location_reasons_other]:[location_reasons_other]], MATCH(0,IF(data[[district_name]:[district_name]]=$A$79, COUNTIF($B$79:P79, data[[location_reasons_other]:[location_reasons_other]]), ""), 0)),"")</f>
        <v/>
      </c>
    </row>
    <row r="81" spans="1:5" s="39" customFormat="1" x14ac:dyDescent="0.3"/>
    <row r="82" spans="1:5" s="39" customFormat="1" x14ac:dyDescent="0.3">
      <c r="A82" s="39" t="s">
        <v>387</v>
      </c>
      <c r="B82" s="39" t="s">
        <v>42</v>
      </c>
    </row>
    <row r="83" spans="1:5" s="39" customFormat="1" x14ac:dyDescent="0.3">
      <c r="A83" s="39" t="s">
        <v>388</v>
      </c>
      <c r="B83" s="39" t="s">
        <v>220</v>
      </c>
    </row>
    <row r="84" spans="1:5" s="39" customFormat="1" x14ac:dyDescent="0.3">
      <c r="A84" s="39" t="s">
        <v>389</v>
      </c>
      <c r="B84" s="39">
        <f>B4</f>
        <v>26</v>
      </c>
    </row>
    <row r="85" spans="1:5" s="39" customFormat="1" x14ac:dyDescent="0.3"/>
    <row r="86" spans="1:5" s="39" customFormat="1" x14ac:dyDescent="0.3">
      <c r="A86" s="82" t="s">
        <v>390</v>
      </c>
      <c r="B86" s="82" t="s">
        <v>209</v>
      </c>
      <c r="C86" s="32" t="s">
        <v>81</v>
      </c>
      <c r="D86" s="32" t="s">
        <v>87</v>
      </c>
      <c r="E86" s="80" t="s">
        <v>396</v>
      </c>
    </row>
    <row r="87" spans="1:5" s="39" customFormat="1" x14ac:dyDescent="0.3">
      <c r="A87" s="82"/>
      <c r="B87" s="82"/>
      <c r="C87" s="33" t="s">
        <v>251</v>
      </c>
      <c r="D87" s="33" t="s">
        <v>109</v>
      </c>
      <c r="E87" s="80"/>
    </row>
    <row r="88" spans="1:5" s="39" customFormat="1" x14ac:dyDescent="0.3">
      <c r="A88" s="48" t="s">
        <v>262</v>
      </c>
      <c r="B88" s="40" t="s">
        <v>391</v>
      </c>
      <c r="C88" s="40">
        <f>COUNTIFS(data[[district_name]:[district_name]], $A88, data[[shelter_access]:[shelter_access]], C$86)</f>
        <v>3</v>
      </c>
      <c r="D88" s="40">
        <f>COUNTIFS(data[[district_name]:[district_name]], $A88, data[[shelter_access]:[shelter_access]], D$86)</f>
        <v>0</v>
      </c>
      <c r="E88" s="40">
        <f t="shared" ref="E88:E100" si="2">SUM(C88:D88)</f>
        <v>3</v>
      </c>
    </row>
    <row r="89" spans="1:5" s="39" customFormat="1" x14ac:dyDescent="0.3">
      <c r="A89" s="48" t="s">
        <v>376</v>
      </c>
      <c r="B89" s="40" t="s">
        <v>255</v>
      </c>
      <c r="C89" s="40">
        <f>COUNTIFS(data[[district_name]:[district_name]], $A89, data[[shelter_access]:[shelter_access]], C$86)</f>
        <v>2</v>
      </c>
      <c r="D89" s="40">
        <f>COUNTIFS(data[[district_name]:[district_name]], $A89, data[[shelter_access]:[shelter_access]], D$86)</f>
        <v>0</v>
      </c>
      <c r="E89" s="40">
        <f t="shared" si="2"/>
        <v>2</v>
      </c>
    </row>
    <row r="90" spans="1:5" s="39" customFormat="1" x14ac:dyDescent="0.3">
      <c r="A90" s="48" t="s">
        <v>265</v>
      </c>
      <c r="B90" s="40" t="s">
        <v>392</v>
      </c>
      <c r="C90" s="40">
        <f>COUNTIFS(data[[district_name]:[district_name]], $A90, data[[shelter_access]:[shelter_access]], C$86)</f>
        <v>2</v>
      </c>
      <c r="D90" s="40">
        <f>COUNTIFS(data[[district_name]:[district_name]], $A90, data[[shelter_access]:[shelter_access]], D$86)</f>
        <v>1</v>
      </c>
      <c r="E90" s="40">
        <f t="shared" si="2"/>
        <v>3</v>
      </c>
    </row>
    <row r="91" spans="1:5" s="39" customFormat="1" x14ac:dyDescent="0.3">
      <c r="A91" s="48" t="s">
        <v>263</v>
      </c>
      <c r="B91" s="40" t="s">
        <v>384</v>
      </c>
      <c r="C91" s="40">
        <f>COUNTIFS(data[[district_name]:[district_name]], $A91, data[[shelter_access]:[shelter_access]], C$86)</f>
        <v>2</v>
      </c>
      <c r="D91" s="40">
        <f>COUNTIFS(data[[district_name]:[district_name]], $A91, data[[shelter_access]:[shelter_access]], D$86)</f>
        <v>0</v>
      </c>
      <c r="E91" s="40">
        <f t="shared" si="2"/>
        <v>2</v>
      </c>
    </row>
    <row r="92" spans="1:5" s="39" customFormat="1" x14ac:dyDescent="0.3">
      <c r="A92" s="48" t="s">
        <v>375</v>
      </c>
      <c r="B92" s="40" t="s">
        <v>254</v>
      </c>
      <c r="C92" s="40">
        <f>COUNTIFS(data[[district_name]:[district_name]], $A92, data[[shelter_access]:[shelter_access]], C$86)</f>
        <v>3</v>
      </c>
      <c r="D92" s="40">
        <f>COUNTIFS(data[[district_name]:[district_name]], $A92, data[[shelter_access]:[shelter_access]], D$86)</f>
        <v>0</v>
      </c>
      <c r="E92" s="40">
        <f t="shared" si="2"/>
        <v>3</v>
      </c>
    </row>
    <row r="93" spans="1:5" s="39" customFormat="1" x14ac:dyDescent="0.3">
      <c r="A93" s="48" t="s">
        <v>259</v>
      </c>
      <c r="B93" s="40" t="s">
        <v>393</v>
      </c>
      <c r="C93" s="40">
        <f>COUNTIFS(data[[district_name]:[district_name]], $A93, data[[shelter_access]:[shelter_access]], C$86)</f>
        <v>0</v>
      </c>
      <c r="D93" s="40">
        <f>COUNTIFS(data[[district_name]:[district_name]], $A93, data[[shelter_access]:[shelter_access]], D$86)</f>
        <v>0</v>
      </c>
      <c r="E93" s="40">
        <f t="shared" si="2"/>
        <v>0</v>
      </c>
    </row>
    <row r="94" spans="1:5" s="39" customFormat="1" x14ac:dyDescent="0.3">
      <c r="A94" s="48" t="s">
        <v>261</v>
      </c>
      <c r="B94" s="40" t="s">
        <v>394</v>
      </c>
      <c r="C94" s="40">
        <f>COUNTIFS(data[[district_name]:[district_name]], $A94, data[[shelter_access]:[shelter_access]], C$86)</f>
        <v>2</v>
      </c>
      <c r="D94" s="40">
        <f>COUNTIFS(data[[district_name]:[district_name]], $A94, data[[shelter_access]:[shelter_access]], D$86)</f>
        <v>0</v>
      </c>
      <c r="E94" s="40">
        <f t="shared" si="2"/>
        <v>2</v>
      </c>
    </row>
    <row r="95" spans="1:5" s="39" customFormat="1" x14ac:dyDescent="0.3">
      <c r="A95" s="48" t="s">
        <v>260</v>
      </c>
      <c r="B95" s="40" t="s">
        <v>381</v>
      </c>
      <c r="C95" s="40">
        <f>COUNTIFS(data[[district_name]:[district_name]], $A95, data[[shelter_access]:[shelter_access]], C$86)</f>
        <v>3</v>
      </c>
      <c r="D95" s="40">
        <f>COUNTIFS(data[[district_name]:[district_name]], $A95, data[[shelter_access]:[shelter_access]], D$86)</f>
        <v>1</v>
      </c>
      <c r="E95" s="40">
        <f t="shared" si="2"/>
        <v>4</v>
      </c>
    </row>
    <row r="96" spans="1:5" s="39" customFormat="1" x14ac:dyDescent="0.3">
      <c r="A96" s="48" t="s">
        <v>377</v>
      </c>
      <c r="B96" s="40" t="s">
        <v>256</v>
      </c>
      <c r="C96" s="40">
        <f>COUNTIFS(data[[district_name]:[district_name]], $A96, data[[shelter_access]:[shelter_access]], C$86)</f>
        <v>2</v>
      </c>
      <c r="D96" s="40">
        <f>COUNTIFS(data[[district_name]:[district_name]], $A96, data[[shelter_access]:[shelter_access]], D$86)</f>
        <v>0</v>
      </c>
      <c r="E96" s="40">
        <f t="shared" si="2"/>
        <v>2</v>
      </c>
    </row>
    <row r="97" spans="1:11" s="39" customFormat="1" x14ac:dyDescent="0.3">
      <c r="A97" s="48" t="s">
        <v>264</v>
      </c>
      <c r="B97" s="40" t="s">
        <v>385</v>
      </c>
      <c r="C97" s="40">
        <f>COUNTIFS(data[[district_name]:[district_name]], $A97, data[[shelter_access]:[shelter_access]], C$86)</f>
        <v>2</v>
      </c>
      <c r="D97" s="40">
        <f>COUNTIFS(data[[district_name]:[district_name]], $A97, data[[shelter_access]:[shelter_access]], D$86)</f>
        <v>0</v>
      </c>
      <c r="E97" s="40">
        <f t="shared" si="2"/>
        <v>2</v>
      </c>
    </row>
    <row r="98" spans="1:11" s="39" customFormat="1" x14ac:dyDescent="0.3">
      <c r="A98" s="48" t="s">
        <v>374</v>
      </c>
      <c r="B98" s="40" t="s">
        <v>395</v>
      </c>
      <c r="C98" s="40">
        <f>COUNTIFS(data[[district_name]:[district_name]], $A98, data[[shelter_access]:[shelter_access]], C$86)</f>
        <v>0</v>
      </c>
      <c r="D98" s="40">
        <f>COUNTIFS(data[[district_name]:[district_name]], $A98, data[[shelter_access]:[shelter_access]], D$86)</f>
        <v>0</v>
      </c>
      <c r="E98" s="40">
        <f t="shared" si="2"/>
        <v>0</v>
      </c>
    </row>
    <row r="99" spans="1:11" s="39" customFormat="1" x14ac:dyDescent="0.3">
      <c r="A99" s="48" t="s">
        <v>378</v>
      </c>
      <c r="B99" s="40" t="s">
        <v>257</v>
      </c>
      <c r="C99" s="40">
        <f>COUNTIFS(data[[district_name]:[district_name]], $A99, data[[shelter_access]:[shelter_access]], C$86)</f>
        <v>2</v>
      </c>
      <c r="D99" s="40">
        <f>COUNTIFS(data[[district_name]:[district_name]], $A99, data[[shelter_access]:[shelter_access]], D$86)</f>
        <v>1</v>
      </c>
      <c r="E99" s="40">
        <f t="shared" si="2"/>
        <v>3</v>
      </c>
    </row>
    <row r="100" spans="1:11" s="39" customFormat="1" x14ac:dyDescent="0.3">
      <c r="A100" s="79" t="s">
        <v>396</v>
      </c>
      <c r="B100" s="79"/>
      <c r="C100" s="40">
        <f>SUM(C88:C99)</f>
        <v>23</v>
      </c>
      <c r="D100" s="40">
        <f>SUM(D88:D99)</f>
        <v>3</v>
      </c>
      <c r="E100" s="40">
        <f t="shared" si="2"/>
        <v>26</v>
      </c>
    </row>
    <row r="101" spans="1:11" s="39" customFormat="1" x14ac:dyDescent="0.3"/>
    <row r="103" spans="1:11" x14ac:dyDescent="0.3">
      <c r="A103" s="6" t="s">
        <v>387</v>
      </c>
      <c r="B103" s="6" t="s">
        <v>43</v>
      </c>
    </row>
    <row r="104" spans="1:11" x14ac:dyDescent="0.3">
      <c r="A104" s="6" t="s">
        <v>388</v>
      </c>
      <c r="B104" s="6" t="s">
        <v>222</v>
      </c>
    </row>
    <row r="105" spans="1:11" x14ac:dyDescent="0.3">
      <c r="A105" s="6" t="s">
        <v>389</v>
      </c>
      <c r="B105" s="6">
        <f>C100</f>
        <v>23</v>
      </c>
    </row>
    <row r="107" spans="1:11" x14ac:dyDescent="0.3">
      <c r="A107" s="82" t="s">
        <v>390</v>
      </c>
      <c r="B107" s="82" t="s">
        <v>209</v>
      </c>
      <c r="C107" s="32" t="s">
        <v>96</v>
      </c>
      <c r="D107" s="32" t="s">
        <v>88</v>
      </c>
      <c r="E107" s="32" t="s">
        <v>269</v>
      </c>
      <c r="F107" s="32" t="s">
        <v>271</v>
      </c>
      <c r="G107" s="32" t="s">
        <v>273</v>
      </c>
      <c r="H107" s="32" t="s">
        <v>275</v>
      </c>
      <c r="I107" s="32" t="s">
        <v>277</v>
      </c>
      <c r="J107" s="32" t="s">
        <v>102</v>
      </c>
      <c r="K107" s="80" t="s">
        <v>396</v>
      </c>
    </row>
    <row r="108" spans="1:11" x14ac:dyDescent="0.3">
      <c r="A108" s="82"/>
      <c r="B108" s="82"/>
      <c r="C108" s="32" t="s">
        <v>267</v>
      </c>
      <c r="D108" s="32" t="s">
        <v>268</v>
      </c>
      <c r="E108" s="32" t="s">
        <v>270</v>
      </c>
      <c r="F108" s="32" t="s">
        <v>272</v>
      </c>
      <c r="G108" s="32" t="s">
        <v>274</v>
      </c>
      <c r="H108" s="32" t="s">
        <v>276</v>
      </c>
      <c r="I108" s="32" t="s">
        <v>278</v>
      </c>
      <c r="J108" s="32" t="s">
        <v>279</v>
      </c>
      <c r="K108" s="80"/>
    </row>
    <row r="109" spans="1:11" x14ac:dyDescent="0.3">
      <c r="A109" s="44" t="s">
        <v>262</v>
      </c>
      <c r="B109" s="35" t="s">
        <v>391</v>
      </c>
      <c r="C109" s="46">
        <f>COUNTIFS(data[[district_name]:[district_name]], $A109, data[[shelter_type]:[shelter_type]], C$107)</f>
        <v>3</v>
      </c>
      <c r="D109" s="46">
        <f>COUNTIFS(data[[district_name]:[district_name]], $A109, data[[shelter_type]:[shelter_type]], D$107)</f>
        <v>0</v>
      </c>
      <c r="E109" s="46">
        <f>COUNTIFS(data[[district_name]:[district_name]], $A109, data[[shelter_type]:[shelter_type]], E$107)</f>
        <v>0</v>
      </c>
      <c r="F109" s="46">
        <f>COUNTIFS(data[[district_name]:[district_name]], $A109, data[[shelter_type]:[shelter_type]], F$107)</f>
        <v>0</v>
      </c>
      <c r="G109" s="46">
        <f>COUNTIFS(data[[district_name]:[district_name]], $A109, data[[shelter_type]:[shelter_type]], G$107)</f>
        <v>0</v>
      </c>
      <c r="H109" s="46">
        <f>COUNTIFS(data[[district_name]:[district_name]], $A109, data[[shelter_type]:[shelter_type]], H$107)</f>
        <v>0</v>
      </c>
      <c r="I109" s="46">
        <f>COUNTIFS(data[[district_name]:[district_name]], $A109, data[[shelter_type]:[shelter_type]], I$107)</f>
        <v>0</v>
      </c>
      <c r="J109" s="46">
        <f>COUNTIFS(data[[district_name]:[district_name]], $A109, data[[shelter_type]:[shelter_type]], J$107)</f>
        <v>0</v>
      </c>
      <c r="K109" s="35">
        <f t="shared" ref="K109:K121" si="3">SUM(C109:J109)</f>
        <v>3</v>
      </c>
    </row>
    <row r="110" spans="1:11" x14ac:dyDescent="0.3">
      <c r="A110" s="44" t="s">
        <v>376</v>
      </c>
      <c r="B110" s="35" t="s">
        <v>255</v>
      </c>
      <c r="C110" s="46">
        <f>COUNTIFS(data[[district_name]:[district_name]], $A110, data[[shelter_type]:[shelter_type]], C$107)</f>
        <v>1</v>
      </c>
      <c r="D110" s="46">
        <f>COUNTIFS(data[[district_name]:[district_name]], $A110, data[[shelter_type]:[shelter_type]], D$107)</f>
        <v>1</v>
      </c>
      <c r="E110" s="46">
        <f>COUNTIFS(data[[district_name]:[district_name]], $A110, data[[shelter_type]:[shelter_type]], E$107)</f>
        <v>0</v>
      </c>
      <c r="F110" s="46">
        <f>COUNTIFS(data[[district_name]:[district_name]], $A110, data[[shelter_type]:[shelter_type]], F$107)</f>
        <v>0</v>
      </c>
      <c r="G110" s="46">
        <f>COUNTIFS(data[[district_name]:[district_name]], $A110, data[[shelter_type]:[shelter_type]], G$107)</f>
        <v>0</v>
      </c>
      <c r="H110" s="46">
        <f>COUNTIFS(data[[district_name]:[district_name]], $A110, data[[shelter_type]:[shelter_type]], H$107)</f>
        <v>0</v>
      </c>
      <c r="I110" s="46">
        <f>COUNTIFS(data[[district_name]:[district_name]], $A110, data[[shelter_type]:[shelter_type]], I$107)</f>
        <v>0</v>
      </c>
      <c r="J110" s="46">
        <f>COUNTIFS(data[[district_name]:[district_name]], $A110, data[[shelter_type]:[shelter_type]], J$107)</f>
        <v>0</v>
      </c>
      <c r="K110" s="35">
        <f t="shared" si="3"/>
        <v>2</v>
      </c>
    </row>
    <row r="111" spans="1:11" x14ac:dyDescent="0.3">
      <c r="A111" s="44" t="s">
        <v>265</v>
      </c>
      <c r="B111" s="35" t="s">
        <v>392</v>
      </c>
      <c r="C111" s="46">
        <f>COUNTIFS(data[[district_name]:[district_name]], $A111, data[[shelter_type]:[shelter_type]], C$107)</f>
        <v>1</v>
      </c>
      <c r="D111" s="46">
        <f>COUNTIFS(data[[district_name]:[district_name]], $A111, data[[shelter_type]:[shelter_type]], D$107)</f>
        <v>1</v>
      </c>
      <c r="E111" s="46">
        <f>COUNTIFS(data[[district_name]:[district_name]], $A111, data[[shelter_type]:[shelter_type]], E$107)</f>
        <v>0</v>
      </c>
      <c r="F111" s="46">
        <f>COUNTIFS(data[[district_name]:[district_name]], $A111, data[[shelter_type]:[shelter_type]], F$107)</f>
        <v>0</v>
      </c>
      <c r="G111" s="46">
        <f>COUNTIFS(data[[district_name]:[district_name]], $A111, data[[shelter_type]:[shelter_type]], G$107)</f>
        <v>0</v>
      </c>
      <c r="H111" s="46">
        <f>COUNTIFS(data[[district_name]:[district_name]], $A111, data[[shelter_type]:[shelter_type]], H$107)</f>
        <v>0</v>
      </c>
      <c r="I111" s="46">
        <f>COUNTIFS(data[[district_name]:[district_name]], $A111, data[[shelter_type]:[shelter_type]], I$107)</f>
        <v>0</v>
      </c>
      <c r="J111" s="46">
        <f>COUNTIFS(data[[district_name]:[district_name]], $A111, data[[shelter_type]:[shelter_type]], J$107)</f>
        <v>0</v>
      </c>
      <c r="K111" s="35">
        <f t="shared" si="3"/>
        <v>2</v>
      </c>
    </row>
    <row r="112" spans="1:11" x14ac:dyDescent="0.3">
      <c r="A112" s="44" t="s">
        <v>263</v>
      </c>
      <c r="B112" s="35" t="s">
        <v>384</v>
      </c>
      <c r="C112" s="46">
        <f>COUNTIFS(data[[district_name]:[district_name]], $A112, data[[shelter_type]:[shelter_type]], C$107)</f>
        <v>1</v>
      </c>
      <c r="D112" s="46">
        <f>COUNTIFS(data[[district_name]:[district_name]], $A112, data[[shelter_type]:[shelter_type]], D$107)</f>
        <v>1</v>
      </c>
      <c r="E112" s="46">
        <f>COUNTIFS(data[[district_name]:[district_name]], $A112, data[[shelter_type]:[shelter_type]], E$107)</f>
        <v>0</v>
      </c>
      <c r="F112" s="46">
        <f>COUNTIFS(data[[district_name]:[district_name]], $A112, data[[shelter_type]:[shelter_type]], F$107)</f>
        <v>0</v>
      </c>
      <c r="G112" s="46">
        <f>COUNTIFS(data[[district_name]:[district_name]], $A112, data[[shelter_type]:[shelter_type]], G$107)</f>
        <v>0</v>
      </c>
      <c r="H112" s="46">
        <f>COUNTIFS(data[[district_name]:[district_name]], $A112, data[[shelter_type]:[shelter_type]], H$107)</f>
        <v>0</v>
      </c>
      <c r="I112" s="46">
        <f>COUNTIFS(data[[district_name]:[district_name]], $A112, data[[shelter_type]:[shelter_type]], I$107)</f>
        <v>0</v>
      </c>
      <c r="J112" s="46">
        <f>COUNTIFS(data[[district_name]:[district_name]], $A112, data[[shelter_type]:[shelter_type]], J$107)</f>
        <v>0</v>
      </c>
      <c r="K112" s="35">
        <f t="shared" si="3"/>
        <v>2</v>
      </c>
    </row>
    <row r="113" spans="1:11" x14ac:dyDescent="0.3">
      <c r="A113" s="44" t="s">
        <v>375</v>
      </c>
      <c r="B113" s="35" t="s">
        <v>254</v>
      </c>
      <c r="C113" s="46">
        <f>COUNTIFS(data[[district_name]:[district_name]], $A113, data[[shelter_type]:[shelter_type]], C$107)</f>
        <v>0</v>
      </c>
      <c r="D113" s="46">
        <f>COUNTIFS(data[[district_name]:[district_name]], $A113, data[[shelter_type]:[shelter_type]], D$107)</f>
        <v>3</v>
      </c>
      <c r="E113" s="46">
        <f>COUNTIFS(data[[district_name]:[district_name]], $A113, data[[shelter_type]:[shelter_type]], E$107)</f>
        <v>0</v>
      </c>
      <c r="F113" s="46">
        <f>COUNTIFS(data[[district_name]:[district_name]], $A113, data[[shelter_type]:[shelter_type]], F$107)</f>
        <v>0</v>
      </c>
      <c r="G113" s="46">
        <f>COUNTIFS(data[[district_name]:[district_name]], $A113, data[[shelter_type]:[shelter_type]], G$107)</f>
        <v>0</v>
      </c>
      <c r="H113" s="46">
        <f>COUNTIFS(data[[district_name]:[district_name]], $A113, data[[shelter_type]:[shelter_type]], H$107)</f>
        <v>0</v>
      </c>
      <c r="I113" s="46">
        <f>COUNTIFS(data[[district_name]:[district_name]], $A113, data[[shelter_type]:[shelter_type]], I$107)</f>
        <v>0</v>
      </c>
      <c r="J113" s="46">
        <f>COUNTIFS(data[[district_name]:[district_name]], $A113, data[[shelter_type]:[shelter_type]], J$107)</f>
        <v>0</v>
      </c>
      <c r="K113" s="35">
        <f t="shared" si="3"/>
        <v>3</v>
      </c>
    </row>
    <row r="114" spans="1:11" x14ac:dyDescent="0.3">
      <c r="A114" s="44" t="s">
        <v>259</v>
      </c>
      <c r="B114" s="35" t="s">
        <v>393</v>
      </c>
      <c r="C114" s="46">
        <f>COUNTIFS(data[[district_name]:[district_name]], $A114, data[[shelter_type]:[shelter_type]], C$107)</f>
        <v>0</v>
      </c>
      <c r="D114" s="46">
        <f>COUNTIFS(data[[district_name]:[district_name]], $A114, data[[shelter_type]:[shelter_type]], D$107)</f>
        <v>0</v>
      </c>
      <c r="E114" s="46">
        <f>COUNTIFS(data[[district_name]:[district_name]], $A114, data[[shelter_type]:[shelter_type]], E$107)</f>
        <v>0</v>
      </c>
      <c r="F114" s="46">
        <f>COUNTIFS(data[[district_name]:[district_name]], $A114, data[[shelter_type]:[shelter_type]], F$107)</f>
        <v>0</v>
      </c>
      <c r="G114" s="46">
        <f>COUNTIFS(data[[district_name]:[district_name]], $A114, data[[shelter_type]:[shelter_type]], G$107)</f>
        <v>0</v>
      </c>
      <c r="H114" s="46">
        <f>COUNTIFS(data[[district_name]:[district_name]], $A114, data[[shelter_type]:[shelter_type]], H$107)</f>
        <v>0</v>
      </c>
      <c r="I114" s="46">
        <f>COUNTIFS(data[[district_name]:[district_name]], $A114, data[[shelter_type]:[shelter_type]], I$107)</f>
        <v>0</v>
      </c>
      <c r="J114" s="46">
        <f>COUNTIFS(data[[district_name]:[district_name]], $A114, data[[shelter_type]:[shelter_type]], J$107)</f>
        <v>0</v>
      </c>
      <c r="K114" s="35">
        <f t="shared" si="3"/>
        <v>0</v>
      </c>
    </row>
    <row r="115" spans="1:11" x14ac:dyDescent="0.3">
      <c r="A115" s="44" t="s">
        <v>261</v>
      </c>
      <c r="B115" s="35" t="s">
        <v>394</v>
      </c>
      <c r="C115" s="46">
        <f>COUNTIFS(data[[district_name]:[district_name]], $A115, data[[shelter_type]:[shelter_type]], C$107)</f>
        <v>1</v>
      </c>
      <c r="D115" s="46">
        <f>COUNTIFS(data[[district_name]:[district_name]], $A115, data[[shelter_type]:[shelter_type]], D$107)</f>
        <v>1</v>
      </c>
      <c r="E115" s="46">
        <f>COUNTIFS(data[[district_name]:[district_name]], $A115, data[[shelter_type]:[shelter_type]], E$107)</f>
        <v>0</v>
      </c>
      <c r="F115" s="46">
        <f>COUNTIFS(data[[district_name]:[district_name]], $A115, data[[shelter_type]:[shelter_type]], F$107)</f>
        <v>0</v>
      </c>
      <c r="G115" s="46">
        <f>COUNTIFS(data[[district_name]:[district_name]], $A115, data[[shelter_type]:[shelter_type]], G$107)</f>
        <v>0</v>
      </c>
      <c r="H115" s="46">
        <f>COUNTIFS(data[[district_name]:[district_name]], $A115, data[[shelter_type]:[shelter_type]], H$107)</f>
        <v>0</v>
      </c>
      <c r="I115" s="46">
        <f>COUNTIFS(data[[district_name]:[district_name]], $A115, data[[shelter_type]:[shelter_type]], I$107)</f>
        <v>0</v>
      </c>
      <c r="J115" s="46">
        <f>COUNTIFS(data[[district_name]:[district_name]], $A115, data[[shelter_type]:[shelter_type]], J$107)</f>
        <v>0</v>
      </c>
      <c r="K115" s="35">
        <f t="shared" si="3"/>
        <v>2</v>
      </c>
    </row>
    <row r="116" spans="1:11" x14ac:dyDescent="0.3">
      <c r="A116" s="44" t="s">
        <v>260</v>
      </c>
      <c r="B116" s="35" t="s">
        <v>381</v>
      </c>
      <c r="C116" s="46">
        <f>COUNTIFS(data[[district_name]:[district_name]], $A116, data[[shelter_type]:[shelter_type]], C$107)</f>
        <v>2</v>
      </c>
      <c r="D116" s="46">
        <f>COUNTIFS(data[[district_name]:[district_name]], $A116, data[[shelter_type]:[shelter_type]], D$107)</f>
        <v>1</v>
      </c>
      <c r="E116" s="46">
        <f>COUNTIFS(data[[district_name]:[district_name]], $A116, data[[shelter_type]:[shelter_type]], E$107)</f>
        <v>0</v>
      </c>
      <c r="F116" s="46">
        <f>COUNTIFS(data[[district_name]:[district_name]], $A116, data[[shelter_type]:[shelter_type]], F$107)</f>
        <v>0</v>
      </c>
      <c r="G116" s="46">
        <f>COUNTIFS(data[[district_name]:[district_name]], $A116, data[[shelter_type]:[shelter_type]], G$107)</f>
        <v>0</v>
      </c>
      <c r="H116" s="46">
        <f>COUNTIFS(data[[district_name]:[district_name]], $A116, data[[shelter_type]:[shelter_type]], H$107)</f>
        <v>0</v>
      </c>
      <c r="I116" s="46">
        <f>COUNTIFS(data[[district_name]:[district_name]], $A116, data[[shelter_type]:[shelter_type]], I$107)</f>
        <v>0</v>
      </c>
      <c r="J116" s="46">
        <f>COUNTIFS(data[[district_name]:[district_name]], $A116, data[[shelter_type]:[shelter_type]], J$107)</f>
        <v>0</v>
      </c>
      <c r="K116" s="35">
        <f t="shared" si="3"/>
        <v>3</v>
      </c>
    </row>
    <row r="117" spans="1:11" x14ac:dyDescent="0.3">
      <c r="A117" s="44" t="s">
        <v>377</v>
      </c>
      <c r="B117" s="35" t="s">
        <v>256</v>
      </c>
      <c r="C117" s="46">
        <f>COUNTIFS(data[[district_name]:[district_name]], $A117, data[[shelter_type]:[shelter_type]], C$107)</f>
        <v>2</v>
      </c>
      <c r="D117" s="46">
        <f>COUNTIFS(data[[district_name]:[district_name]], $A117, data[[shelter_type]:[shelter_type]], D$107)</f>
        <v>0</v>
      </c>
      <c r="E117" s="46">
        <f>COUNTIFS(data[[district_name]:[district_name]], $A117, data[[shelter_type]:[shelter_type]], E$107)</f>
        <v>0</v>
      </c>
      <c r="F117" s="46">
        <f>COUNTIFS(data[[district_name]:[district_name]], $A117, data[[shelter_type]:[shelter_type]], F$107)</f>
        <v>0</v>
      </c>
      <c r="G117" s="46">
        <f>COUNTIFS(data[[district_name]:[district_name]], $A117, data[[shelter_type]:[shelter_type]], G$107)</f>
        <v>0</v>
      </c>
      <c r="H117" s="46">
        <f>COUNTIFS(data[[district_name]:[district_name]], $A117, data[[shelter_type]:[shelter_type]], H$107)</f>
        <v>0</v>
      </c>
      <c r="I117" s="46">
        <f>COUNTIFS(data[[district_name]:[district_name]], $A117, data[[shelter_type]:[shelter_type]], I$107)</f>
        <v>0</v>
      </c>
      <c r="J117" s="46">
        <f>COUNTIFS(data[[district_name]:[district_name]], $A117, data[[shelter_type]:[shelter_type]], J$107)</f>
        <v>0</v>
      </c>
      <c r="K117" s="35">
        <f t="shared" si="3"/>
        <v>2</v>
      </c>
    </row>
    <row r="118" spans="1:11" x14ac:dyDescent="0.3">
      <c r="A118" s="44" t="s">
        <v>264</v>
      </c>
      <c r="B118" s="35" t="s">
        <v>385</v>
      </c>
      <c r="C118" s="46">
        <f>COUNTIFS(data[[district_name]:[district_name]], $A118, data[[shelter_type]:[shelter_type]], C$107)</f>
        <v>0</v>
      </c>
      <c r="D118" s="46">
        <f>COUNTIFS(data[[district_name]:[district_name]], $A118, data[[shelter_type]:[shelter_type]], D$107)</f>
        <v>2</v>
      </c>
      <c r="E118" s="46">
        <f>COUNTIFS(data[[district_name]:[district_name]], $A118, data[[shelter_type]:[shelter_type]], E$107)</f>
        <v>0</v>
      </c>
      <c r="F118" s="46">
        <f>COUNTIFS(data[[district_name]:[district_name]], $A118, data[[shelter_type]:[shelter_type]], F$107)</f>
        <v>0</v>
      </c>
      <c r="G118" s="46">
        <f>COUNTIFS(data[[district_name]:[district_name]], $A118, data[[shelter_type]:[shelter_type]], G$107)</f>
        <v>0</v>
      </c>
      <c r="H118" s="46">
        <f>COUNTIFS(data[[district_name]:[district_name]], $A118, data[[shelter_type]:[shelter_type]], H$107)</f>
        <v>0</v>
      </c>
      <c r="I118" s="46">
        <f>COUNTIFS(data[[district_name]:[district_name]], $A118, data[[shelter_type]:[shelter_type]], I$107)</f>
        <v>0</v>
      </c>
      <c r="J118" s="46">
        <f>COUNTIFS(data[[district_name]:[district_name]], $A118, data[[shelter_type]:[shelter_type]], J$107)</f>
        <v>0</v>
      </c>
      <c r="K118" s="35">
        <f t="shared" si="3"/>
        <v>2</v>
      </c>
    </row>
    <row r="119" spans="1:11" x14ac:dyDescent="0.3">
      <c r="A119" s="44" t="s">
        <v>374</v>
      </c>
      <c r="B119" s="35" t="s">
        <v>395</v>
      </c>
      <c r="C119" s="46">
        <f>COUNTIFS(data[[district_name]:[district_name]], $A119, data[[shelter_type]:[shelter_type]], C$107)</f>
        <v>0</v>
      </c>
      <c r="D119" s="46">
        <f>COUNTIFS(data[[district_name]:[district_name]], $A119, data[[shelter_type]:[shelter_type]], D$107)</f>
        <v>0</v>
      </c>
      <c r="E119" s="46">
        <f>COUNTIFS(data[[district_name]:[district_name]], $A119, data[[shelter_type]:[shelter_type]], E$107)</f>
        <v>0</v>
      </c>
      <c r="F119" s="46">
        <f>COUNTIFS(data[[district_name]:[district_name]], $A119, data[[shelter_type]:[shelter_type]], F$107)</f>
        <v>0</v>
      </c>
      <c r="G119" s="46">
        <f>COUNTIFS(data[[district_name]:[district_name]], $A119, data[[shelter_type]:[shelter_type]], G$107)</f>
        <v>0</v>
      </c>
      <c r="H119" s="46">
        <f>COUNTIFS(data[[district_name]:[district_name]], $A119, data[[shelter_type]:[shelter_type]], H$107)</f>
        <v>0</v>
      </c>
      <c r="I119" s="46">
        <f>COUNTIFS(data[[district_name]:[district_name]], $A119, data[[shelter_type]:[shelter_type]], I$107)</f>
        <v>0</v>
      </c>
      <c r="J119" s="46">
        <f>COUNTIFS(data[[district_name]:[district_name]], $A119, data[[shelter_type]:[shelter_type]], J$107)</f>
        <v>0</v>
      </c>
      <c r="K119" s="35">
        <f t="shared" si="3"/>
        <v>0</v>
      </c>
    </row>
    <row r="120" spans="1:11" x14ac:dyDescent="0.3">
      <c r="A120" s="44" t="s">
        <v>378</v>
      </c>
      <c r="B120" s="35" t="s">
        <v>257</v>
      </c>
      <c r="C120" s="46">
        <f>COUNTIFS(data[[district_name]:[district_name]], $A120, data[[shelter_type]:[shelter_type]], C$107)</f>
        <v>0</v>
      </c>
      <c r="D120" s="46">
        <f>COUNTIFS(data[[district_name]:[district_name]], $A120, data[[shelter_type]:[shelter_type]], D$107)</f>
        <v>1</v>
      </c>
      <c r="E120" s="46">
        <f>COUNTIFS(data[[district_name]:[district_name]], $A120, data[[shelter_type]:[shelter_type]], E$107)</f>
        <v>0</v>
      </c>
      <c r="F120" s="46">
        <f>COUNTIFS(data[[district_name]:[district_name]], $A120, data[[shelter_type]:[shelter_type]], F$107)</f>
        <v>0</v>
      </c>
      <c r="G120" s="46">
        <f>COUNTIFS(data[[district_name]:[district_name]], $A120, data[[shelter_type]:[shelter_type]], G$107)</f>
        <v>0</v>
      </c>
      <c r="H120" s="46">
        <f>COUNTIFS(data[[district_name]:[district_name]], $A120, data[[shelter_type]:[shelter_type]], H$107)</f>
        <v>1</v>
      </c>
      <c r="I120" s="46">
        <f>COUNTIFS(data[[district_name]:[district_name]], $A120, data[[shelter_type]:[shelter_type]], I$107)</f>
        <v>0</v>
      </c>
      <c r="J120" s="46">
        <f>COUNTIFS(data[[district_name]:[district_name]], $A120, data[[shelter_type]:[shelter_type]], J$107)</f>
        <v>0</v>
      </c>
      <c r="K120" s="35">
        <f t="shared" si="3"/>
        <v>2</v>
      </c>
    </row>
    <row r="121" spans="1:11" x14ac:dyDescent="0.3">
      <c r="A121" s="83" t="s">
        <v>396</v>
      </c>
      <c r="B121" s="83"/>
      <c r="C121" s="35">
        <f t="shared" ref="C121:J121" si="4">SUM(C109:C120)</f>
        <v>11</v>
      </c>
      <c r="D121" s="35">
        <f t="shared" si="4"/>
        <v>11</v>
      </c>
      <c r="E121" s="35">
        <f t="shared" si="4"/>
        <v>0</v>
      </c>
      <c r="F121" s="35">
        <f t="shared" si="4"/>
        <v>0</v>
      </c>
      <c r="G121" s="35">
        <f t="shared" si="4"/>
        <v>0</v>
      </c>
      <c r="H121" s="35">
        <f t="shared" si="4"/>
        <v>1</v>
      </c>
      <c r="I121" s="35">
        <f t="shared" si="4"/>
        <v>0</v>
      </c>
      <c r="J121" s="35">
        <f t="shared" si="4"/>
        <v>0</v>
      </c>
      <c r="K121" s="35">
        <f t="shared" si="3"/>
        <v>23</v>
      </c>
    </row>
    <row r="122" spans="1:11" x14ac:dyDescent="0.3">
      <c r="A122" s="51"/>
      <c r="B122" s="51"/>
    </row>
    <row r="123" spans="1:11" s="39" customFormat="1" x14ac:dyDescent="0.3"/>
    <row r="124" spans="1:11" s="39" customFormat="1" x14ac:dyDescent="0.3">
      <c r="A124" s="39" t="s">
        <v>387</v>
      </c>
      <c r="B124" s="39" t="s">
        <v>45</v>
      </c>
    </row>
    <row r="125" spans="1:11" s="39" customFormat="1" x14ac:dyDescent="0.3">
      <c r="A125" s="39" t="s">
        <v>388</v>
      </c>
      <c r="B125" s="53" t="s">
        <v>227</v>
      </c>
    </row>
    <row r="126" spans="1:11" s="39" customFormat="1" x14ac:dyDescent="0.3">
      <c r="A126" s="39" t="s">
        <v>389</v>
      </c>
      <c r="B126" s="39">
        <f>D100</f>
        <v>3</v>
      </c>
    </row>
    <row r="127" spans="1:11" s="39" customFormat="1" x14ac:dyDescent="0.3"/>
    <row r="128" spans="1:11" s="39" customFormat="1" x14ac:dyDescent="0.3">
      <c r="A128" s="85" t="s">
        <v>390</v>
      </c>
      <c r="B128" s="85" t="s">
        <v>209</v>
      </c>
      <c r="C128" s="48" t="s">
        <v>331</v>
      </c>
      <c r="D128" s="48" t="s">
        <v>118</v>
      </c>
      <c r="E128" s="48" t="s">
        <v>334</v>
      </c>
      <c r="F128" s="48" t="s">
        <v>102</v>
      </c>
      <c r="G128" s="86" t="s">
        <v>396</v>
      </c>
    </row>
    <row r="129" spans="1:7" s="39" customFormat="1" x14ac:dyDescent="0.3">
      <c r="A129" s="85"/>
      <c r="B129" s="85"/>
      <c r="C129" s="48" t="s">
        <v>332</v>
      </c>
      <c r="D129" s="48" t="s">
        <v>333</v>
      </c>
      <c r="E129" s="48" t="s">
        <v>335</v>
      </c>
      <c r="F129" s="48" t="s">
        <v>279</v>
      </c>
      <c r="G129" s="86"/>
    </row>
    <row r="130" spans="1:7" s="39" customFormat="1" x14ac:dyDescent="0.3">
      <c r="A130" s="48" t="s">
        <v>262</v>
      </c>
      <c r="B130" s="40" t="s">
        <v>391</v>
      </c>
      <c r="C130" s="50">
        <f>COUNTIFS(data[[district_name]:[district_name]], $A130, INDEX(data[], 0, MATCH($B$124&amp;"/"&amp;C$128, data[#Headers], 0)), 1)</f>
        <v>0</v>
      </c>
      <c r="D130" s="50">
        <f>COUNTIFS(data[[district_name]:[district_name]], $A130, INDEX(data[], 0, MATCH($B$124&amp;"/"&amp;D$128, data[#Headers], 0)), 1)</f>
        <v>0</v>
      </c>
      <c r="E130" s="50">
        <f>COUNTIFS(data[[district_name]:[district_name]], $A130, INDEX(data[], 0, MATCH($B$124&amp;"/"&amp;E$128, data[#Headers], 0)), 1)</f>
        <v>0</v>
      </c>
      <c r="F130" s="50">
        <f>COUNTIFS(data[[district_name]:[district_name]], $A130, INDEX(data[], 0, MATCH($B$124&amp;"/"&amp;F$128, data[#Headers], 0)), 1)</f>
        <v>0</v>
      </c>
      <c r="G130" s="40">
        <f t="shared" ref="G130:G142" si="5">SUM(C130:F130)</f>
        <v>0</v>
      </c>
    </row>
    <row r="131" spans="1:7" s="39" customFormat="1" x14ac:dyDescent="0.3">
      <c r="A131" s="48" t="s">
        <v>376</v>
      </c>
      <c r="B131" s="40" t="s">
        <v>255</v>
      </c>
      <c r="C131" s="50">
        <f>COUNTIFS(data[[district_name]:[district_name]], $A131, INDEX(data[], 0, MATCH($B$124&amp;"/"&amp;C$128, data[#Headers], 0)), 1)</f>
        <v>0</v>
      </c>
      <c r="D131" s="50">
        <f>COUNTIFS(data[[district_name]:[district_name]], $A131, INDEX(data[], 0, MATCH($B$124&amp;"/"&amp;D$128, data[#Headers], 0)), 1)</f>
        <v>0</v>
      </c>
      <c r="E131" s="50">
        <f>COUNTIFS(data[[district_name]:[district_name]], $A131, INDEX(data[], 0, MATCH($B$124&amp;"/"&amp;E$128, data[#Headers], 0)), 1)</f>
        <v>0</v>
      </c>
      <c r="F131" s="50">
        <f>COUNTIFS(data[[district_name]:[district_name]], $A131, INDEX(data[], 0, MATCH($B$124&amp;"/"&amp;F$128, data[#Headers], 0)), 1)</f>
        <v>0</v>
      </c>
      <c r="G131" s="40">
        <f t="shared" si="5"/>
        <v>0</v>
      </c>
    </row>
    <row r="132" spans="1:7" s="39" customFormat="1" x14ac:dyDescent="0.3">
      <c r="A132" s="48" t="s">
        <v>265</v>
      </c>
      <c r="B132" s="40" t="s">
        <v>392</v>
      </c>
      <c r="C132" s="50">
        <f>COUNTIFS(data[[district_name]:[district_name]], $A132, INDEX(data[], 0, MATCH($B$124&amp;"/"&amp;C$128, data[#Headers], 0)), 1)</f>
        <v>1</v>
      </c>
      <c r="D132" s="50">
        <f>COUNTIFS(data[[district_name]:[district_name]], $A132, INDEX(data[], 0, MATCH($B$124&amp;"/"&amp;D$128, data[#Headers], 0)), 1)</f>
        <v>1</v>
      </c>
      <c r="E132" s="50">
        <f>COUNTIFS(data[[district_name]:[district_name]], $A132, INDEX(data[], 0, MATCH($B$124&amp;"/"&amp;E$128, data[#Headers], 0)), 1)</f>
        <v>0</v>
      </c>
      <c r="F132" s="50">
        <f>COUNTIFS(data[[district_name]:[district_name]], $A132, INDEX(data[], 0, MATCH($B$124&amp;"/"&amp;F$128, data[#Headers], 0)), 1)</f>
        <v>0</v>
      </c>
      <c r="G132" s="40">
        <f t="shared" si="5"/>
        <v>2</v>
      </c>
    </row>
    <row r="133" spans="1:7" s="39" customFormat="1" x14ac:dyDescent="0.3">
      <c r="A133" s="48" t="s">
        <v>263</v>
      </c>
      <c r="B133" s="40" t="s">
        <v>384</v>
      </c>
      <c r="C133" s="50">
        <f>COUNTIFS(data[[district_name]:[district_name]], $A133, INDEX(data[], 0, MATCH($B$124&amp;"/"&amp;C$128, data[#Headers], 0)), 1)</f>
        <v>0</v>
      </c>
      <c r="D133" s="50">
        <f>COUNTIFS(data[[district_name]:[district_name]], $A133, INDEX(data[], 0, MATCH($B$124&amp;"/"&amp;D$128, data[#Headers], 0)), 1)</f>
        <v>0</v>
      </c>
      <c r="E133" s="50">
        <f>COUNTIFS(data[[district_name]:[district_name]], $A133, INDEX(data[], 0, MATCH($B$124&amp;"/"&amp;E$128, data[#Headers], 0)), 1)</f>
        <v>0</v>
      </c>
      <c r="F133" s="50">
        <f>COUNTIFS(data[[district_name]:[district_name]], $A133, INDEX(data[], 0, MATCH($B$124&amp;"/"&amp;F$128, data[#Headers], 0)), 1)</f>
        <v>0</v>
      </c>
      <c r="G133" s="40">
        <f t="shared" si="5"/>
        <v>0</v>
      </c>
    </row>
    <row r="134" spans="1:7" s="39" customFormat="1" x14ac:dyDescent="0.3">
      <c r="A134" s="48" t="s">
        <v>375</v>
      </c>
      <c r="B134" s="40" t="s">
        <v>254</v>
      </c>
      <c r="C134" s="50">
        <f>COUNTIFS(data[[district_name]:[district_name]], $A134, INDEX(data[], 0, MATCH($B$124&amp;"/"&amp;C$128, data[#Headers], 0)), 1)</f>
        <v>0</v>
      </c>
      <c r="D134" s="50">
        <f>COUNTIFS(data[[district_name]:[district_name]], $A134, INDEX(data[], 0, MATCH($B$124&amp;"/"&amp;D$128, data[#Headers], 0)), 1)</f>
        <v>0</v>
      </c>
      <c r="E134" s="50">
        <f>COUNTIFS(data[[district_name]:[district_name]], $A134, INDEX(data[], 0, MATCH($B$124&amp;"/"&amp;E$128, data[#Headers], 0)), 1)</f>
        <v>0</v>
      </c>
      <c r="F134" s="50">
        <f>COUNTIFS(data[[district_name]:[district_name]], $A134, INDEX(data[], 0, MATCH($B$124&amp;"/"&amp;F$128, data[#Headers], 0)), 1)</f>
        <v>0</v>
      </c>
      <c r="G134" s="40">
        <f t="shared" si="5"/>
        <v>0</v>
      </c>
    </row>
    <row r="135" spans="1:7" s="39" customFormat="1" x14ac:dyDescent="0.3">
      <c r="A135" s="48" t="s">
        <v>259</v>
      </c>
      <c r="B135" s="40" t="s">
        <v>393</v>
      </c>
      <c r="C135" s="50">
        <f>COUNTIFS(data[[district_name]:[district_name]], $A135, INDEX(data[], 0, MATCH($B$124&amp;"/"&amp;C$128, data[#Headers], 0)), 1)</f>
        <v>0</v>
      </c>
      <c r="D135" s="50">
        <f>COUNTIFS(data[[district_name]:[district_name]], $A135, INDEX(data[], 0, MATCH($B$124&amp;"/"&amp;D$128, data[#Headers], 0)), 1)</f>
        <v>0</v>
      </c>
      <c r="E135" s="50">
        <f>COUNTIFS(data[[district_name]:[district_name]], $A135, INDEX(data[], 0, MATCH($B$124&amp;"/"&amp;E$128, data[#Headers], 0)), 1)</f>
        <v>0</v>
      </c>
      <c r="F135" s="50">
        <f>COUNTIFS(data[[district_name]:[district_name]], $A135, INDEX(data[], 0, MATCH($B$124&amp;"/"&amp;F$128, data[#Headers], 0)), 1)</f>
        <v>0</v>
      </c>
      <c r="G135" s="40">
        <f t="shared" si="5"/>
        <v>0</v>
      </c>
    </row>
    <row r="136" spans="1:7" s="39" customFormat="1" x14ac:dyDescent="0.3">
      <c r="A136" s="48" t="s">
        <v>261</v>
      </c>
      <c r="B136" s="40" t="s">
        <v>394</v>
      </c>
      <c r="C136" s="50">
        <f>COUNTIFS(data[[district_name]:[district_name]], $A136, INDEX(data[], 0, MATCH($B$124&amp;"/"&amp;C$128, data[#Headers], 0)), 1)</f>
        <v>0</v>
      </c>
      <c r="D136" s="50">
        <f>COUNTIFS(data[[district_name]:[district_name]], $A136, INDEX(data[], 0, MATCH($B$124&amp;"/"&amp;D$128, data[#Headers], 0)), 1)</f>
        <v>0</v>
      </c>
      <c r="E136" s="50">
        <f>COUNTIFS(data[[district_name]:[district_name]], $A136, INDEX(data[], 0, MATCH($B$124&amp;"/"&amp;E$128, data[#Headers], 0)), 1)</f>
        <v>0</v>
      </c>
      <c r="F136" s="50">
        <f>COUNTIFS(data[[district_name]:[district_name]], $A136, INDEX(data[], 0, MATCH($B$124&amp;"/"&amp;F$128, data[#Headers], 0)), 1)</f>
        <v>0</v>
      </c>
      <c r="G136" s="40">
        <f t="shared" si="5"/>
        <v>0</v>
      </c>
    </row>
    <row r="137" spans="1:7" s="39" customFormat="1" x14ac:dyDescent="0.3">
      <c r="A137" s="48" t="s">
        <v>260</v>
      </c>
      <c r="B137" s="40" t="s">
        <v>381</v>
      </c>
      <c r="C137" s="50">
        <f>COUNTIFS(data[[district_name]:[district_name]], $A137, INDEX(data[], 0, MATCH($B$124&amp;"/"&amp;C$128, data[#Headers], 0)), 1)</f>
        <v>0</v>
      </c>
      <c r="D137" s="50">
        <f>COUNTIFS(data[[district_name]:[district_name]], $A137, INDEX(data[], 0, MATCH($B$124&amp;"/"&amp;D$128, data[#Headers], 0)), 1)</f>
        <v>1</v>
      </c>
      <c r="E137" s="50">
        <f>COUNTIFS(data[[district_name]:[district_name]], $A137, INDEX(data[], 0, MATCH($B$124&amp;"/"&amp;E$128, data[#Headers], 0)), 1)</f>
        <v>0</v>
      </c>
      <c r="F137" s="50">
        <f>COUNTIFS(data[[district_name]:[district_name]], $A137, INDEX(data[], 0, MATCH($B$124&amp;"/"&amp;F$128, data[#Headers], 0)), 1)</f>
        <v>0</v>
      </c>
      <c r="G137" s="40">
        <f t="shared" si="5"/>
        <v>1</v>
      </c>
    </row>
    <row r="138" spans="1:7" s="39" customFormat="1" x14ac:dyDescent="0.3">
      <c r="A138" s="48" t="s">
        <v>377</v>
      </c>
      <c r="B138" s="40" t="s">
        <v>256</v>
      </c>
      <c r="C138" s="50">
        <f>COUNTIFS(data[[district_name]:[district_name]], $A138, INDEX(data[], 0, MATCH($B$124&amp;"/"&amp;C$128, data[#Headers], 0)), 1)</f>
        <v>0</v>
      </c>
      <c r="D138" s="50">
        <f>COUNTIFS(data[[district_name]:[district_name]], $A138, INDEX(data[], 0, MATCH($B$124&amp;"/"&amp;D$128, data[#Headers], 0)), 1)</f>
        <v>0</v>
      </c>
      <c r="E138" s="50">
        <f>COUNTIFS(data[[district_name]:[district_name]], $A138, INDEX(data[], 0, MATCH($B$124&amp;"/"&amp;E$128, data[#Headers], 0)), 1)</f>
        <v>0</v>
      </c>
      <c r="F138" s="50">
        <f>COUNTIFS(data[[district_name]:[district_name]], $A138, INDEX(data[], 0, MATCH($B$124&amp;"/"&amp;F$128, data[#Headers], 0)), 1)</f>
        <v>0</v>
      </c>
      <c r="G138" s="40">
        <f t="shared" si="5"/>
        <v>0</v>
      </c>
    </row>
    <row r="139" spans="1:7" s="39" customFormat="1" x14ac:dyDescent="0.3">
      <c r="A139" s="48" t="s">
        <v>264</v>
      </c>
      <c r="B139" s="40" t="s">
        <v>385</v>
      </c>
      <c r="C139" s="50">
        <f>COUNTIFS(data[[district_name]:[district_name]], $A139, INDEX(data[], 0, MATCH($B$124&amp;"/"&amp;C$128, data[#Headers], 0)), 1)</f>
        <v>0</v>
      </c>
      <c r="D139" s="50">
        <f>COUNTIFS(data[[district_name]:[district_name]], $A139, INDEX(data[], 0, MATCH($B$124&amp;"/"&amp;D$128, data[#Headers], 0)), 1)</f>
        <v>0</v>
      </c>
      <c r="E139" s="50">
        <f>COUNTIFS(data[[district_name]:[district_name]], $A139, INDEX(data[], 0, MATCH($B$124&amp;"/"&amp;E$128, data[#Headers], 0)), 1)</f>
        <v>0</v>
      </c>
      <c r="F139" s="50">
        <f>COUNTIFS(data[[district_name]:[district_name]], $A139, INDEX(data[], 0, MATCH($B$124&amp;"/"&amp;F$128, data[#Headers], 0)), 1)</f>
        <v>0</v>
      </c>
      <c r="G139" s="40">
        <f t="shared" si="5"/>
        <v>0</v>
      </c>
    </row>
    <row r="140" spans="1:7" s="39" customFormat="1" x14ac:dyDescent="0.3">
      <c r="A140" s="48" t="s">
        <v>374</v>
      </c>
      <c r="B140" s="40" t="s">
        <v>395</v>
      </c>
      <c r="C140" s="50">
        <f>COUNTIFS(data[[district_name]:[district_name]], $A140, INDEX(data[], 0, MATCH($B$124&amp;"/"&amp;C$128, data[#Headers], 0)), 1)</f>
        <v>0</v>
      </c>
      <c r="D140" s="50">
        <f>COUNTIFS(data[[district_name]:[district_name]], $A140, INDEX(data[], 0, MATCH($B$124&amp;"/"&amp;D$128, data[#Headers], 0)), 1)</f>
        <v>0</v>
      </c>
      <c r="E140" s="50">
        <f>COUNTIFS(data[[district_name]:[district_name]], $A140, INDEX(data[], 0, MATCH($B$124&amp;"/"&amp;E$128, data[#Headers], 0)), 1)</f>
        <v>0</v>
      </c>
      <c r="F140" s="50">
        <f>COUNTIFS(data[[district_name]:[district_name]], $A140, INDEX(data[], 0, MATCH($B$124&amp;"/"&amp;F$128, data[#Headers], 0)), 1)</f>
        <v>0</v>
      </c>
      <c r="G140" s="40">
        <f t="shared" si="5"/>
        <v>0</v>
      </c>
    </row>
    <row r="141" spans="1:7" s="39" customFormat="1" x14ac:dyDescent="0.3">
      <c r="A141" s="48" t="s">
        <v>378</v>
      </c>
      <c r="B141" s="40" t="s">
        <v>257</v>
      </c>
      <c r="C141" s="50">
        <f>COUNTIFS(data[[district_name]:[district_name]], $A141, INDEX(data[], 0, MATCH($B$124&amp;"/"&amp;C$128, data[#Headers], 0)), 1)</f>
        <v>1</v>
      </c>
      <c r="D141" s="50">
        <f>COUNTIFS(data[[district_name]:[district_name]], $A141, INDEX(data[], 0, MATCH($B$124&amp;"/"&amp;D$128, data[#Headers], 0)), 1)</f>
        <v>0</v>
      </c>
      <c r="E141" s="50">
        <f>COUNTIFS(data[[district_name]:[district_name]], $A141, INDEX(data[], 0, MATCH($B$124&amp;"/"&amp;E$128, data[#Headers], 0)), 1)</f>
        <v>0</v>
      </c>
      <c r="F141" s="50">
        <f>COUNTIFS(data[[district_name]:[district_name]], $A141, INDEX(data[], 0, MATCH($B$124&amp;"/"&amp;F$128, data[#Headers], 0)), 1)</f>
        <v>0</v>
      </c>
      <c r="G141" s="40">
        <f t="shared" si="5"/>
        <v>1</v>
      </c>
    </row>
    <row r="142" spans="1:7" s="39" customFormat="1" x14ac:dyDescent="0.3">
      <c r="A142" s="79" t="s">
        <v>396</v>
      </c>
      <c r="B142" s="79"/>
      <c r="C142" s="40">
        <f>SUM(C130:C141)</f>
        <v>2</v>
      </c>
      <c r="D142" s="40">
        <f>SUM(D130:D141)</f>
        <v>2</v>
      </c>
      <c r="E142" s="40">
        <f>SUM(E130:E141)</f>
        <v>0</v>
      </c>
      <c r="F142" s="40">
        <f>SUM(F130:F141)</f>
        <v>0</v>
      </c>
      <c r="G142" s="40">
        <f t="shared" si="5"/>
        <v>4</v>
      </c>
    </row>
    <row r="143" spans="1:7" s="39" customFormat="1" x14ac:dyDescent="0.3">
      <c r="A143" s="52"/>
      <c r="B143" s="52"/>
    </row>
  </sheetData>
  <mergeCells count="22">
    <mergeCell ref="A46:A47"/>
    <mergeCell ref="B46:B47"/>
    <mergeCell ref="G46:G47"/>
    <mergeCell ref="A60:B60"/>
    <mergeCell ref="C67:Q67"/>
    <mergeCell ref="A6:A7"/>
    <mergeCell ref="B6:B7"/>
    <mergeCell ref="E6:E7"/>
    <mergeCell ref="A20:B20"/>
    <mergeCell ref="C27:Q27"/>
    <mergeCell ref="G128:G129"/>
    <mergeCell ref="A142:B142"/>
    <mergeCell ref="B86:B87"/>
    <mergeCell ref="E86:E87"/>
    <mergeCell ref="A100:B100"/>
    <mergeCell ref="A128:A129"/>
    <mergeCell ref="B128:B129"/>
    <mergeCell ref="A107:A108"/>
    <mergeCell ref="B107:B108"/>
    <mergeCell ref="K107:K108"/>
    <mergeCell ref="A121:B121"/>
    <mergeCell ref="A86:A87"/>
  </mergeCells>
  <conditionalFormatting sqref="C8:D19">
    <cfRule type="colorScale" priority="5">
      <colorScale>
        <cfvo type="min"/>
        <cfvo type="max"/>
        <color rgb="FFFCFCFF"/>
        <color rgb="FFF8696B"/>
      </colorScale>
    </cfRule>
  </conditionalFormatting>
  <conditionalFormatting sqref="C88:D99">
    <cfRule type="colorScale" priority="3">
      <colorScale>
        <cfvo type="min"/>
        <cfvo type="max"/>
        <color rgb="FFFCFCFF"/>
        <color rgb="FFF8696B"/>
      </colorScale>
    </cfRule>
  </conditionalFormatting>
  <conditionalFormatting sqref="C48:F59">
    <cfRule type="colorScale" priority="4">
      <colorScale>
        <cfvo type="min"/>
        <cfvo type="max"/>
        <color rgb="FFFCFCFF"/>
        <color rgb="FFF8696B"/>
      </colorScale>
    </cfRule>
  </conditionalFormatting>
  <conditionalFormatting sqref="C130:F141">
    <cfRule type="colorScale" priority="1">
      <colorScale>
        <cfvo type="min"/>
        <cfvo type="max"/>
        <color rgb="FFFCFCFF"/>
        <color rgb="FFF8696B"/>
      </colorScale>
    </cfRule>
  </conditionalFormatting>
  <conditionalFormatting sqref="C109:J120">
    <cfRule type="colorScale" priority="2">
      <colorScale>
        <cfvo type="min"/>
        <cfvo type="max"/>
        <color rgb="FFFCFCFF"/>
        <color rgb="FFF8696B"/>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20F6E-0CD0-43C2-AB2F-7C605980B213}">
  <sheetPr>
    <tabColor theme="7"/>
  </sheetPr>
  <dimension ref="A1:Q121"/>
  <sheetViews>
    <sheetView topLeftCell="A97" zoomScale="108" workbookViewId="0">
      <selection activeCell="F125" sqref="F125"/>
    </sheetView>
  </sheetViews>
  <sheetFormatPr defaultColWidth="20.6328125" defaultRowHeight="14" x14ac:dyDescent="0.3"/>
  <cols>
    <col min="1" max="16384" width="20.6328125" style="6"/>
  </cols>
  <sheetData>
    <row r="1" spans="1:5" s="39" customFormat="1" x14ac:dyDescent="0.3"/>
    <row r="2" spans="1:5" s="39" customFormat="1" x14ac:dyDescent="0.3">
      <c r="A2" s="39" t="s">
        <v>387</v>
      </c>
      <c r="B2" s="47" t="s">
        <v>51</v>
      </c>
    </row>
    <row r="3" spans="1:5" s="39" customFormat="1" x14ac:dyDescent="0.3">
      <c r="A3" s="39" t="s">
        <v>388</v>
      </c>
      <c r="B3" s="47" t="s">
        <v>232</v>
      </c>
    </row>
    <row r="4" spans="1:5" s="39" customFormat="1" x14ac:dyDescent="0.3">
      <c r="A4" s="39" t="s">
        <v>389</v>
      </c>
      <c r="B4" s="39">
        <f>Inflows_intro!C20</f>
        <v>26</v>
      </c>
    </row>
    <row r="5" spans="1:5" s="39" customFormat="1" x14ac:dyDescent="0.3"/>
    <row r="6" spans="1:5" s="39" customFormat="1" x14ac:dyDescent="0.3">
      <c r="A6" s="82" t="s">
        <v>390</v>
      </c>
      <c r="B6" s="82" t="s">
        <v>209</v>
      </c>
      <c r="C6" s="32" t="s">
        <v>81</v>
      </c>
      <c r="D6" s="32" t="s">
        <v>87</v>
      </c>
      <c r="E6" s="80" t="s">
        <v>396</v>
      </c>
    </row>
    <row r="7" spans="1:5" s="39" customFormat="1" x14ac:dyDescent="0.3">
      <c r="A7" s="82"/>
      <c r="B7" s="82"/>
      <c r="C7" s="33" t="s">
        <v>251</v>
      </c>
      <c r="D7" s="33" t="s">
        <v>109</v>
      </c>
      <c r="E7" s="80"/>
    </row>
    <row r="8" spans="1:5" s="39" customFormat="1" x14ac:dyDescent="0.3">
      <c r="A8" s="48" t="s">
        <v>262</v>
      </c>
      <c r="B8" s="40" t="s">
        <v>391</v>
      </c>
      <c r="C8" s="40">
        <f>COUNTIFS(data[[district_name]:[district_name]], $A8, data[[refugee_immediate_needs]:[refugee_immediate_needs]], C$6)</f>
        <v>3</v>
      </c>
      <c r="D8" s="40">
        <f>COUNTIFS(data[[district_name]:[district_name]], $A8, data[[refugee_immediate_needs]:[refugee_immediate_needs]], D$6)</f>
        <v>0</v>
      </c>
      <c r="E8" s="40">
        <f t="shared" ref="E8:E20" si="0">SUM(C8:D8)</f>
        <v>3</v>
      </c>
    </row>
    <row r="9" spans="1:5" s="39" customFormat="1" x14ac:dyDescent="0.3">
      <c r="A9" s="48" t="s">
        <v>376</v>
      </c>
      <c r="B9" s="40" t="s">
        <v>255</v>
      </c>
      <c r="C9" s="40">
        <f>COUNTIFS(data[[district_name]:[district_name]], $A9, data[[refugee_immediate_needs]:[refugee_immediate_needs]], C$6)</f>
        <v>2</v>
      </c>
      <c r="D9" s="40">
        <f>COUNTIFS(data[[district_name]:[district_name]], $A9, data[[refugee_immediate_needs]:[refugee_immediate_needs]], D$6)</f>
        <v>0</v>
      </c>
      <c r="E9" s="40">
        <f t="shared" si="0"/>
        <v>2</v>
      </c>
    </row>
    <row r="10" spans="1:5" s="39" customFormat="1" x14ac:dyDescent="0.3">
      <c r="A10" s="48" t="s">
        <v>265</v>
      </c>
      <c r="B10" s="40" t="s">
        <v>392</v>
      </c>
      <c r="C10" s="40">
        <f>COUNTIFS(data[[district_name]:[district_name]], $A10, data[[refugee_immediate_needs]:[refugee_immediate_needs]], C$6)</f>
        <v>2</v>
      </c>
      <c r="D10" s="40">
        <f>COUNTIFS(data[[district_name]:[district_name]], $A10, data[[refugee_immediate_needs]:[refugee_immediate_needs]], D$6)</f>
        <v>1</v>
      </c>
      <c r="E10" s="40">
        <f t="shared" si="0"/>
        <v>3</v>
      </c>
    </row>
    <row r="11" spans="1:5" s="39" customFormat="1" x14ac:dyDescent="0.3">
      <c r="A11" s="48" t="s">
        <v>263</v>
      </c>
      <c r="B11" s="40" t="s">
        <v>384</v>
      </c>
      <c r="C11" s="40">
        <f>COUNTIFS(data[[district_name]:[district_name]], $A11, data[[refugee_immediate_needs]:[refugee_immediate_needs]], C$6)</f>
        <v>2</v>
      </c>
      <c r="D11" s="40">
        <f>COUNTIFS(data[[district_name]:[district_name]], $A11, data[[refugee_immediate_needs]:[refugee_immediate_needs]], D$6)</f>
        <v>0</v>
      </c>
      <c r="E11" s="40">
        <f t="shared" si="0"/>
        <v>2</v>
      </c>
    </row>
    <row r="12" spans="1:5" s="39" customFormat="1" x14ac:dyDescent="0.3">
      <c r="A12" s="48" t="s">
        <v>375</v>
      </c>
      <c r="B12" s="40" t="s">
        <v>254</v>
      </c>
      <c r="C12" s="40">
        <f>COUNTIFS(data[[district_name]:[district_name]], $A12, data[[refugee_immediate_needs]:[refugee_immediate_needs]], C$6)</f>
        <v>3</v>
      </c>
      <c r="D12" s="40">
        <f>COUNTIFS(data[[district_name]:[district_name]], $A12, data[[refugee_immediate_needs]:[refugee_immediate_needs]], D$6)</f>
        <v>0</v>
      </c>
      <c r="E12" s="40">
        <f t="shared" si="0"/>
        <v>3</v>
      </c>
    </row>
    <row r="13" spans="1:5" s="39" customFormat="1" x14ac:dyDescent="0.3">
      <c r="A13" s="48" t="s">
        <v>259</v>
      </c>
      <c r="B13" s="40" t="s">
        <v>393</v>
      </c>
      <c r="C13" s="40">
        <f>COUNTIFS(data[[district_name]:[district_name]], $A13, data[[refugee_immediate_needs]:[refugee_immediate_needs]], C$6)</f>
        <v>0</v>
      </c>
      <c r="D13" s="40">
        <f>COUNTIFS(data[[district_name]:[district_name]], $A13, data[[refugee_immediate_needs]:[refugee_immediate_needs]], D$6)</f>
        <v>0</v>
      </c>
      <c r="E13" s="40">
        <f t="shared" si="0"/>
        <v>0</v>
      </c>
    </row>
    <row r="14" spans="1:5" s="39" customFormat="1" x14ac:dyDescent="0.3">
      <c r="A14" s="48" t="s">
        <v>261</v>
      </c>
      <c r="B14" s="40" t="s">
        <v>394</v>
      </c>
      <c r="C14" s="40">
        <f>COUNTIFS(data[[district_name]:[district_name]], $A14, data[[refugee_immediate_needs]:[refugee_immediate_needs]], C$6)</f>
        <v>2</v>
      </c>
      <c r="D14" s="40">
        <f>COUNTIFS(data[[district_name]:[district_name]], $A14, data[[refugee_immediate_needs]:[refugee_immediate_needs]], D$6)</f>
        <v>0</v>
      </c>
      <c r="E14" s="40">
        <f t="shared" si="0"/>
        <v>2</v>
      </c>
    </row>
    <row r="15" spans="1:5" s="39" customFormat="1" x14ac:dyDescent="0.3">
      <c r="A15" s="48" t="s">
        <v>260</v>
      </c>
      <c r="B15" s="40" t="s">
        <v>381</v>
      </c>
      <c r="C15" s="40">
        <f>COUNTIFS(data[[district_name]:[district_name]], $A15, data[[refugee_immediate_needs]:[refugee_immediate_needs]], C$6)</f>
        <v>4</v>
      </c>
      <c r="D15" s="40">
        <f>COUNTIFS(data[[district_name]:[district_name]], $A15, data[[refugee_immediate_needs]:[refugee_immediate_needs]], D$6)</f>
        <v>0</v>
      </c>
      <c r="E15" s="40">
        <f t="shared" si="0"/>
        <v>4</v>
      </c>
    </row>
    <row r="16" spans="1:5" s="39" customFormat="1" x14ac:dyDescent="0.3">
      <c r="A16" s="48" t="s">
        <v>377</v>
      </c>
      <c r="B16" s="40" t="s">
        <v>256</v>
      </c>
      <c r="C16" s="40">
        <f>COUNTIFS(data[[district_name]:[district_name]], $A16, data[[refugee_immediate_needs]:[refugee_immediate_needs]], C$6)</f>
        <v>2</v>
      </c>
      <c r="D16" s="40">
        <f>COUNTIFS(data[[district_name]:[district_name]], $A16, data[[refugee_immediate_needs]:[refugee_immediate_needs]], D$6)</f>
        <v>0</v>
      </c>
      <c r="E16" s="40">
        <f t="shared" si="0"/>
        <v>2</v>
      </c>
    </row>
    <row r="17" spans="1:9" s="39" customFormat="1" x14ac:dyDescent="0.3">
      <c r="A17" s="48" t="s">
        <v>264</v>
      </c>
      <c r="B17" s="40" t="s">
        <v>385</v>
      </c>
      <c r="C17" s="40">
        <f>COUNTIFS(data[[district_name]:[district_name]], $A17, data[[refugee_immediate_needs]:[refugee_immediate_needs]], C$6)</f>
        <v>1</v>
      </c>
      <c r="D17" s="40">
        <f>COUNTIFS(data[[district_name]:[district_name]], $A17, data[[refugee_immediate_needs]:[refugee_immediate_needs]], D$6)</f>
        <v>1</v>
      </c>
      <c r="E17" s="40">
        <f t="shared" si="0"/>
        <v>2</v>
      </c>
    </row>
    <row r="18" spans="1:9" s="39" customFormat="1" x14ac:dyDescent="0.3">
      <c r="A18" s="48" t="s">
        <v>374</v>
      </c>
      <c r="B18" s="40" t="s">
        <v>395</v>
      </c>
      <c r="C18" s="40">
        <f>COUNTIFS(data[[district_name]:[district_name]], $A18, data[[refugee_immediate_needs]:[refugee_immediate_needs]], C$6)</f>
        <v>0</v>
      </c>
      <c r="D18" s="40">
        <f>COUNTIFS(data[[district_name]:[district_name]], $A18, data[[refugee_immediate_needs]:[refugee_immediate_needs]], D$6)</f>
        <v>0</v>
      </c>
      <c r="E18" s="40">
        <f t="shared" si="0"/>
        <v>0</v>
      </c>
    </row>
    <row r="19" spans="1:9" s="39" customFormat="1" x14ac:dyDescent="0.3">
      <c r="A19" s="48" t="s">
        <v>378</v>
      </c>
      <c r="B19" s="40" t="s">
        <v>257</v>
      </c>
      <c r="C19" s="40">
        <f>COUNTIFS(data[[district_name]:[district_name]], $A19, data[[refugee_immediate_needs]:[refugee_immediate_needs]], C$6)</f>
        <v>3</v>
      </c>
      <c r="D19" s="40">
        <f>COUNTIFS(data[[district_name]:[district_name]], $A19, data[[refugee_immediate_needs]:[refugee_immediate_needs]], D$6)</f>
        <v>0</v>
      </c>
      <c r="E19" s="40">
        <f t="shared" si="0"/>
        <v>3</v>
      </c>
    </row>
    <row r="20" spans="1:9" s="39" customFormat="1" x14ac:dyDescent="0.3">
      <c r="A20" s="79" t="s">
        <v>396</v>
      </c>
      <c r="B20" s="79"/>
      <c r="C20" s="40">
        <f>SUM(C8:C19)</f>
        <v>24</v>
      </c>
      <c r="D20" s="40">
        <f>SUM(D8:D19)</f>
        <v>2</v>
      </c>
      <c r="E20" s="40">
        <f t="shared" si="0"/>
        <v>26</v>
      </c>
    </row>
    <row r="21" spans="1:9" s="39" customFormat="1" x14ac:dyDescent="0.3"/>
    <row r="23" spans="1:9" x14ac:dyDescent="0.3">
      <c r="A23" s="6" t="s">
        <v>387</v>
      </c>
      <c r="B23" s="6" t="s">
        <v>52</v>
      </c>
    </row>
    <row r="24" spans="1:9" x14ac:dyDescent="0.3">
      <c r="A24" s="6" t="s">
        <v>388</v>
      </c>
      <c r="B24" s="6" t="s">
        <v>234</v>
      </c>
    </row>
    <row r="25" spans="1:9" x14ac:dyDescent="0.3">
      <c r="A25" s="6" t="s">
        <v>389</v>
      </c>
      <c r="B25" s="6">
        <f>C20</f>
        <v>24</v>
      </c>
    </row>
    <row r="27" spans="1:9" x14ac:dyDescent="0.3">
      <c r="A27" s="82" t="s">
        <v>390</v>
      </c>
      <c r="B27" s="82" t="s">
        <v>209</v>
      </c>
      <c r="C27" s="32" t="s">
        <v>290</v>
      </c>
      <c r="D27" s="32" t="s">
        <v>110</v>
      </c>
      <c r="E27" s="32" t="s">
        <v>293</v>
      </c>
      <c r="F27" s="32" t="s">
        <v>294</v>
      </c>
      <c r="G27" s="32" t="s">
        <v>126</v>
      </c>
      <c r="H27" s="32" t="s">
        <v>102</v>
      </c>
      <c r="I27" s="80" t="s">
        <v>396</v>
      </c>
    </row>
    <row r="28" spans="1:9" x14ac:dyDescent="0.3">
      <c r="A28" s="82"/>
      <c r="B28" s="82"/>
      <c r="C28" s="32" t="s">
        <v>291</v>
      </c>
      <c r="D28" s="32" t="s">
        <v>292</v>
      </c>
      <c r="E28" s="32" t="s">
        <v>219</v>
      </c>
      <c r="F28" s="32" t="s">
        <v>295</v>
      </c>
      <c r="G28" s="32" t="s">
        <v>296</v>
      </c>
      <c r="H28" s="32" t="s">
        <v>279</v>
      </c>
      <c r="I28" s="80"/>
    </row>
    <row r="29" spans="1:9" x14ac:dyDescent="0.3">
      <c r="A29" s="44" t="s">
        <v>262</v>
      </c>
      <c r="B29" s="35" t="s">
        <v>391</v>
      </c>
      <c r="C29" s="46">
        <f>COUNTIFS(data[[district_name]:[district_name]], $A29, INDEX(data[], 0, MATCH($B$23&amp;"/"&amp;C$27, data[#Headers], 0)), 1)</f>
        <v>3</v>
      </c>
      <c r="D29" s="46">
        <f>COUNTIFS(data[[district_name]:[district_name]], $A29, INDEX(data[], 0, MATCH($B$23&amp;"/"&amp;D$27, data[#Headers], 0)), 1)</f>
        <v>1</v>
      </c>
      <c r="E29" s="46">
        <f>COUNTIFS(data[[district_name]:[district_name]], $A29, INDEX(data[], 0, MATCH($B$23&amp;"/"&amp;E$27, data[#Headers], 0)), 1)</f>
        <v>2</v>
      </c>
      <c r="F29" s="46">
        <f>COUNTIFS(data[[district_name]:[district_name]], $A29, INDEX(data[], 0, MATCH($B$23&amp;"/"&amp;F$27, data[#Headers], 0)), 1)</f>
        <v>0</v>
      </c>
      <c r="G29" s="46">
        <f>COUNTIFS(data[[district_name]:[district_name]], $A29, INDEX(data[], 0, MATCH($B$23&amp;"/"&amp;G$27, data[#Headers], 0)), 1)</f>
        <v>1</v>
      </c>
      <c r="H29" s="46">
        <f>COUNTIFS(data[[district_name]:[district_name]], $A29, INDEX(data[], 0, MATCH($B$23&amp;"/"&amp;H$27, data[#Headers], 0)), 1)</f>
        <v>0</v>
      </c>
      <c r="I29" s="35">
        <f t="shared" ref="I29:I41" si="1">SUM(C29:H29)</f>
        <v>7</v>
      </c>
    </row>
    <row r="30" spans="1:9" x14ac:dyDescent="0.3">
      <c r="A30" s="44" t="s">
        <v>376</v>
      </c>
      <c r="B30" s="35" t="s">
        <v>255</v>
      </c>
      <c r="C30" s="46">
        <f>COUNTIFS(data[[district_name]:[district_name]], $A30, INDEX(data[], 0, MATCH($B$23&amp;"/"&amp;C$27, data[#Headers], 0)), 1)</f>
        <v>2</v>
      </c>
      <c r="D30" s="46">
        <f>COUNTIFS(data[[district_name]:[district_name]], $A30, INDEX(data[], 0, MATCH($B$23&amp;"/"&amp;D$27, data[#Headers], 0)), 1)</f>
        <v>2</v>
      </c>
      <c r="E30" s="46">
        <f>COUNTIFS(data[[district_name]:[district_name]], $A30, INDEX(data[], 0, MATCH($B$23&amp;"/"&amp;E$27, data[#Headers], 0)), 1)</f>
        <v>1</v>
      </c>
      <c r="F30" s="46">
        <f>COUNTIFS(data[[district_name]:[district_name]], $A30, INDEX(data[], 0, MATCH($B$23&amp;"/"&amp;F$27, data[#Headers], 0)), 1)</f>
        <v>0</v>
      </c>
      <c r="G30" s="46">
        <f>COUNTIFS(data[[district_name]:[district_name]], $A30, INDEX(data[], 0, MATCH($B$23&amp;"/"&amp;G$27, data[#Headers], 0)), 1)</f>
        <v>1</v>
      </c>
      <c r="H30" s="46">
        <f>COUNTIFS(data[[district_name]:[district_name]], $A30, INDEX(data[], 0, MATCH($B$23&amp;"/"&amp;H$27, data[#Headers], 0)), 1)</f>
        <v>0</v>
      </c>
      <c r="I30" s="35">
        <f t="shared" si="1"/>
        <v>6</v>
      </c>
    </row>
    <row r="31" spans="1:9" x14ac:dyDescent="0.3">
      <c r="A31" s="44" t="s">
        <v>265</v>
      </c>
      <c r="B31" s="35" t="s">
        <v>392</v>
      </c>
      <c r="C31" s="46">
        <f>COUNTIFS(data[[district_name]:[district_name]], $A31, INDEX(data[], 0, MATCH($B$23&amp;"/"&amp;C$27, data[#Headers], 0)), 1)</f>
        <v>2</v>
      </c>
      <c r="D31" s="46">
        <f>COUNTIFS(data[[district_name]:[district_name]], $A31, INDEX(data[], 0, MATCH($B$23&amp;"/"&amp;D$27, data[#Headers], 0)), 1)</f>
        <v>0</v>
      </c>
      <c r="E31" s="46">
        <f>COUNTIFS(data[[district_name]:[district_name]], $A31, INDEX(data[], 0, MATCH($B$23&amp;"/"&amp;E$27, data[#Headers], 0)), 1)</f>
        <v>2</v>
      </c>
      <c r="F31" s="46">
        <f>COUNTIFS(data[[district_name]:[district_name]], $A31, INDEX(data[], 0, MATCH($B$23&amp;"/"&amp;F$27, data[#Headers], 0)), 1)</f>
        <v>0</v>
      </c>
      <c r="G31" s="46">
        <f>COUNTIFS(data[[district_name]:[district_name]], $A31, INDEX(data[], 0, MATCH($B$23&amp;"/"&amp;G$27, data[#Headers], 0)), 1)</f>
        <v>2</v>
      </c>
      <c r="H31" s="46">
        <f>COUNTIFS(data[[district_name]:[district_name]], $A31, INDEX(data[], 0, MATCH($B$23&amp;"/"&amp;H$27, data[#Headers], 0)), 1)</f>
        <v>0</v>
      </c>
      <c r="I31" s="35">
        <f t="shared" si="1"/>
        <v>6</v>
      </c>
    </row>
    <row r="32" spans="1:9" x14ac:dyDescent="0.3">
      <c r="A32" s="44" t="s">
        <v>263</v>
      </c>
      <c r="B32" s="35" t="s">
        <v>384</v>
      </c>
      <c r="C32" s="46">
        <f>COUNTIFS(data[[district_name]:[district_name]], $A32, INDEX(data[], 0, MATCH($B$23&amp;"/"&amp;C$27, data[#Headers], 0)), 1)</f>
        <v>1</v>
      </c>
      <c r="D32" s="46">
        <f>COUNTIFS(data[[district_name]:[district_name]], $A32, INDEX(data[], 0, MATCH($B$23&amp;"/"&amp;D$27, data[#Headers], 0)), 1)</f>
        <v>0</v>
      </c>
      <c r="E32" s="46">
        <f>COUNTIFS(data[[district_name]:[district_name]], $A32, INDEX(data[], 0, MATCH($B$23&amp;"/"&amp;E$27, data[#Headers], 0)), 1)</f>
        <v>0</v>
      </c>
      <c r="F32" s="46">
        <f>COUNTIFS(data[[district_name]:[district_name]], $A32, INDEX(data[], 0, MATCH($B$23&amp;"/"&amp;F$27, data[#Headers], 0)), 1)</f>
        <v>0</v>
      </c>
      <c r="G32" s="46">
        <f>COUNTIFS(data[[district_name]:[district_name]], $A32, INDEX(data[], 0, MATCH($B$23&amp;"/"&amp;G$27, data[#Headers], 0)), 1)</f>
        <v>1</v>
      </c>
      <c r="H32" s="46">
        <f>COUNTIFS(data[[district_name]:[district_name]], $A32, INDEX(data[], 0, MATCH($B$23&amp;"/"&amp;H$27, data[#Headers], 0)), 1)</f>
        <v>1</v>
      </c>
      <c r="I32" s="35">
        <f t="shared" si="1"/>
        <v>3</v>
      </c>
    </row>
    <row r="33" spans="1:17" x14ac:dyDescent="0.3">
      <c r="A33" s="44" t="s">
        <v>375</v>
      </c>
      <c r="B33" s="35" t="s">
        <v>254</v>
      </c>
      <c r="C33" s="46">
        <f>COUNTIFS(data[[district_name]:[district_name]], $A33, INDEX(data[], 0, MATCH($B$23&amp;"/"&amp;C$27, data[#Headers], 0)), 1)</f>
        <v>3</v>
      </c>
      <c r="D33" s="46">
        <f>COUNTIFS(data[[district_name]:[district_name]], $A33, INDEX(data[], 0, MATCH($B$23&amp;"/"&amp;D$27, data[#Headers], 0)), 1)</f>
        <v>0</v>
      </c>
      <c r="E33" s="46">
        <f>COUNTIFS(data[[district_name]:[district_name]], $A33, INDEX(data[], 0, MATCH($B$23&amp;"/"&amp;E$27, data[#Headers], 0)), 1)</f>
        <v>2</v>
      </c>
      <c r="F33" s="46">
        <f>COUNTIFS(data[[district_name]:[district_name]], $A33, INDEX(data[], 0, MATCH($B$23&amp;"/"&amp;F$27, data[#Headers], 0)), 1)</f>
        <v>1</v>
      </c>
      <c r="G33" s="46">
        <f>COUNTIFS(data[[district_name]:[district_name]], $A33, INDEX(data[], 0, MATCH($B$23&amp;"/"&amp;G$27, data[#Headers], 0)), 1)</f>
        <v>3</v>
      </c>
      <c r="H33" s="46">
        <f>COUNTIFS(data[[district_name]:[district_name]], $A33, INDEX(data[], 0, MATCH($B$23&amp;"/"&amp;H$27, data[#Headers], 0)), 1)</f>
        <v>2</v>
      </c>
      <c r="I33" s="35">
        <f t="shared" si="1"/>
        <v>11</v>
      </c>
    </row>
    <row r="34" spans="1:17" x14ac:dyDescent="0.3">
      <c r="A34" s="44" t="s">
        <v>259</v>
      </c>
      <c r="B34" s="35" t="s">
        <v>393</v>
      </c>
      <c r="C34" s="46">
        <f>COUNTIFS(data[[district_name]:[district_name]], $A34, INDEX(data[], 0, MATCH($B$23&amp;"/"&amp;C$27, data[#Headers], 0)), 1)</f>
        <v>0</v>
      </c>
      <c r="D34" s="46">
        <f>COUNTIFS(data[[district_name]:[district_name]], $A34, INDEX(data[], 0, MATCH($B$23&amp;"/"&amp;D$27, data[#Headers], 0)), 1)</f>
        <v>0</v>
      </c>
      <c r="E34" s="46">
        <f>COUNTIFS(data[[district_name]:[district_name]], $A34, INDEX(data[], 0, MATCH($B$23&amp;"/"&amp;E$27, data[#Headers], 0)), 1)</f>
        <v>0</v>
      </c>
      <c r="F34" s="46">
        <f>COUNTIFS(data[[district_name]:[district_name]], $A34, INDEX(data[], 0, MATCH($B$23&amp;"/"&amp;F$27, data[#Headers], 0)), 1)</f>
        <v>0</v>
      </c>
      <c r="G34" s="46">
        <f>COUNTIFS(data[[district_name]:[district_name]], $A34, INDEX(data[], 0, MATCH($B$23&amp;"/"&amp;G$27, data[#Headers], 0)), 1)</f>
        <v>0</v>
      </c>
      <c r="H34" s="46">
        <f>COUNTIFS(data[[district_name]:[district_name]], $A34, INDEX(data[], 0, MATCH($B$23&amp;"/"&amp;H$27, data[#Headers], 0)), 1)</f>
        <v>0</v>
      </c>
      <c r="I34" s="35">
        <f t="shared" si="1"/>
        <v>0</v>
      </c>
    </row>
    <row r="35" spans="1:17" x14ac:dyDescent="0.3">
      <c r="A35" s="44" t="s">
        <v>261</v>
      </c>
      <c r="B35" s="35" t="s">
        <v>394</v>
      </c>
      <c r="C35" s="46">
        <f>COUNTIFS(data[[district_name]:[district_name]], $A35, INDEX(data[], 0, MATCH($B$23&amp;"/"&amp;C$27, data[#Headers], 0)), 1)</f>
        <v>2</v>
      </c>
      <c r="D35" s="46">
        <f>COUNTIFS(data[[district_name]:[district_name]], $A35, INDEX(data[], 0, MATCH($B$23&amp;"/"&amp;D$27, data[#Headers], 0)), 1)</f>
        <v>0</v>
      </c>
      <c r="E35" s="46">
        <f>COUNTIFS(data[[district_name]:[district_name]], $A35, INDEX(data[], 0, MATCH($B$23&amp;"/"&amp;E$27, data[#Headers], 0)), 1)</f>
        <v>2</v>
      </c>
      <c r="F35" s="46">
        <f>COUNTIFS(data[[district_name]:[district_name]], $A35, INDEX(data[], 0, MATCH($B$23&amp;"/"&amp;F$27, data[#Headers], 0)), 1)</f>
        <v>0</v>
      </c>
      <c r="G35" s="46">
        <f>COUNTIFS(data[[district_name]:[district_name]], $A35, INDEX(data[], 0, MATCH($B$23&amp;"/"&amp;G$27, data[#Headers], 0)), 1)</f>
        <v>2</v>
      </c>
      <c r="H35" s="46">
        <f>COUNTIFS(data[[district_name]:[district_name]], $A35, INDEX(data[], 0, MATCH($B$23&amp;"/"&amp;H$27, data[#Headers], 0)), 1)</f>
        <v>0</v>
      </c>
      <c r="I35" s="35">
        <f t="shared" si="1"/>
        <v>6</v>
      </c>
    </row>
    <row r="36" spans="1:17" x14ac:dyDescent="0.3">
      <c r="A36" s="44" t="s">
        <v>260</v>
      </c>
      <c r="B36" s="35" t="s">
        <v>381</v>
      </c>
      <c r="C36" s="46">
        <f>COUNTIFS(data[[district_name]:[district_name]], $A36, INDEX(data[], 0, MATCH($B$23&amp;"/"&amp;C$27, data[#Headers], 0)), 1)</f>
        <v>4</v>
      </c>
      <c r="D36" s="46">
        <f>COUNTIFS(data[[district_name]:[district_name]], $A36, INDEX(data[], 0, MATCH($B$23&amp;"/"&amp;D$27, data[#Headers], 0)), 1)</f>
        <v>0</v>
      </c>
      <c r="E36" s="46">
        <f>COUNTIFS(data[[district_name]:[district_name]], $A36, INDEX(data[], 0, MATCH($B$23&amp;"/"&amp;E$27, data[#Headers], 0)), 1)</f>
        <v>2</v>
      </c>
      <c r="F36" s="46">
        <f>COUNTIFS(data[[district_name]:[district_name]], $A36, INDEX(data[], 0, MATCH($B$23&amp;"/"&amp;F$27, data[#Headers], 0)), 1)</f>
        <v>1</v>
      </c>
      <c r="G36" s="46">
        <f>COUNTIFS(data[[district_name]:[district_name]], $A36, INDEX(data[], 0, MATCH($B$23&amp;"/"&amp;G$27, data[#Headers], 0)), 1)</f>
        <v>2</v>
      </c>
      <c r="H36" s="46">
        <f>COUNTIFS(data[[district_name]:[district_name]], $A36, INDEX(data[], 0, MATCH($B$23&amp;"/"&amp;H$27, data[#Headers], 0)), 1)</f>
        <v>3</v>
      </c>
      <c r="I36" s="35">
        <f t="shared" si="1"/>
        <v>12</v>
      </c>
    </row>
    <row r="37" spans="1:17" x14ac:dyDescent="0.3">
      <c r="A37" s="44" t="s">
        <v>377</v>
      </c>
      <c r="B37" s="35" t="s">
        <v>256</v>
      </c>
      <c r="C37" s="46">
        <f>COUNTIFS(data[[district_name]:[district_name]], $A37, INDEX(data[], 0, MATCH($B$23&amp;"/"&amp;C$27, data[#Headers], 0)), 1)</f>
        <v>2</v>
      </c>
      <c r="D37" s="46">
        <f>COUNTIFS(data[[district_name]:[district_name]], $A37, INDEX(data[], 0, MATCH($B$23&amp;"/"&amp;D$27, data[#Headers], 0)), 1)</f>
        <v>0</v>
      </c>
      <c r="E37" s="46">
        <f>COUNTIFS(data[[district_name]:[district_name]], $A37, INDEX(data[], 0, MATCH($B$23&amp;"/"&amp;E$27, data[#Headers], 0)), 1)</f>
        <v>0</v>
      </c>
      <c r="F37" s="46">
        <f>COUNTIFS(data[[district_name]:[district_name]], $A37, INDEX(data[], 0, MATCH($B$23&amp;"/"&amp;F$27, data[#Headers], 0)), 1)</f>
        <v>0</v>
      </c>
      <c r="G37" s="46">
        <f>COUNTIFS(data[[district_name]:[district_name]], $A37, INDEX(data[], 0, MATCH($B$23&amp;"/"&amp;G$27, data[#Headers], 0)), 1)</f>
        <v>2</v>
      </c>
      <c r="H37" s="46">
        <f>COUNTIFS(data[[district_name]:[district_name]], $A37, INDEX(data[], 0, MATCH($B$23&amp;"/"&amp;H$27, data[#Headers], 0)), 1)</f>
        <v>0</v>
      </c>
      <c r="I37" s="35">
        <f t="shared" si="1"/>
        <v>4</v>
      </c>
    </row>
    <row r="38" spans="1:17" x14ac:dyDescent="0.3">
      <c r="A38" s="44" t="s">
        <v>264</v>
      </c>
      <c r="B38" s="35" t="s">
        <v>385</v>
      </c>
      <c r="C38" s="46">
        <f>COUNTIFS(data[[district_name]:[district_name]], $A38, INDEX(data[], 0, MATCH($B$23&amp;"/"&amp;C$27, data[#Headers], 0)), 1)</f>
        <v>1</v>
      </c>
      <c r="D38" s="46">
        <f>COUNTIFS(data[[district_name]:[district_name]], $A38, INDEX(data[], 0, MATCH($B$23&amp;"/"&amp;D$27, data[#Headers], 0)), 1)</f>
        <v>0</v>
      </c>
      <c r="E38" s="46">
        <f>COUNTIFS(data[[district_name]:[district_name]], $A38, INDEX(data[], 0, MATCH($B$23&amp;"/"&amp;E$27, data[#Headers], 0)), 1)</f>
        <v>1</v>
      </c>
      <c r="F38" s="46">
        <f>COUNTIFS(data[[district_name]:[district_name]], $A38, INDEX(data[], 0, MATCH($B$23&amp;"/"&amp;F$27, data[#Headers], 0)), 1)</f>
        <v>0</v>
      </c>
      <c r="G38" s="46">
        <f>COUNTIFS(data[[district_name]:[district_name]], $A38, INDEX(data[], 0, MATCH($B$23&amp;"/"&amp;G$27, data[#Headers], 0)), 1)</f>
        <v>1</v>
      </c>
      <c r="H38" s="46">
        <f>COUNTIFS(data[[district_name]:[district_name]], $A38, INDEX(data[], 0, MATCH($B$23&amp;"/"&amp;H$27, data[#Headers], 0)), 1)</f>
        <v>0</v>
      </c>
      <c r="I38" s="35">
        <f t="shared" si="1"/>
        <v>3</v>
      </c>
    </row>
    <row r="39" spans="1:17" x14ac:dyDescent="0.3">
      <c r="A39" s="44" t="s">
        <v>374</v>
      </c>
      <c r="B39" s="35" t="s">
        <v>395</v>
      </c>
      <c r="C39" s="46">
        <f>COUNTIFS(data[[district_name]:[district_name]], $A39, INDEX(data[], 0, MATCH($B$23&amp;"/"&amp;C$27, data[#Headers], 0)), 1)</f>
        <v>0</v>
      </c>
      <c r="D39" s="46">
        <f>COUNTIFS(data[[district_name]:[district_name]], $A39, INDEX(data[], 0, MATCH($B$23&amp;"/"&amp;D$27, data[#Headers], 0)), 1)</f>
        <v>0</v>
      </c>
      <c r="E39" s="46">
        <f>COUNTIFS(data[[district_name]:[district_name]], $A39, INDEX(data[], 0, MATCH($B$23&amp;"/"&amp;E$27, data[#Headers], 0)), 1)</f>
        <v>0</v>
      </c>
      <c r="F39" s="46">
        <f>COUNTIFS(data[[district_name]:[district_name]], $A39, INDEX(data[], 0, MATCH($B$23&amp;"/"&amp;F$27, data[#Headers], 0)), 1)</f>
        <v>0</v>
      </c>
      <c r="G39" s="46">
        <f>COUNTIFS(data[[district_name]:[district_name]], $A39, INDEX(data[], 0, MATCH($B$23&amp;"/"&amp;G$27, data[#Headers], 0)), 1)</f>
        <v>0</v>
      </c>
      <c r="H39" s="46">
        <f>COUNTIFS(data[[district_name]:[district_name]], $A39, INDEX(data[], 0, MATCH($B$23&amp;"/"&amp;H$27, data[#Headers], 0)), 1)</f>
        <v>0</v>
      </c>
      <c r="I39" s="35">
        <f t="shared" si="1"/>
        <v>0</v>
      </c>
    </row>
    <row r="40" spans="1:17" x14ac:dyDescent="0.3">
      <c r="A40" s="44" t="s">
        <v>378</v>
      </c>
      <c r="B40" s="35" t="s">
        <v>257</v>
      </c>
      <c r="C40" s="46">
        <f>COUNTIFS(data[[district_name]:[district_name]], $A40, INDEX(data[], 0, MATCH($B$23&amp;"/"&amp;C$27, data[#Headers], 0)), 1)</f>
        <v>3</v>
      </c>
      <c r="D40" s="46">
        <f>COUNTIFS(data[[district_name]:[district_name]], $A40, INDEX(data[], 0, MATCH($B$23&amp;"/"&amp;D$27, data[#Headers], 0)), 1)</f>
        <v>1</v>
      </c>
      <c r="E40" s="46">
        <f>COUNTIFS(data[[district_name]:[district_name]], $A40, INDEX(data[], 0, MATCH($B$23&amp;"/"&amp;E$27, data[#Headers], 0)), 1)</f>
        <v>2</v>
      </c>
      <c r="F40" s="46">
        <f>COUNTIFS(data[[district_name]:[district_name]], $A40, INDEX(data[], 0, MATCH($B$23&amp;"/"&amp;F$27, data[#Headers], 0)), 1)</f>
        <v>0</v>
      </c>
      <c r="G40" s="46">
        <f>COUNTIFS(data[[district_name]:[district_name]], $A40, INDEX(data[], 0, MATCH($B$23&amp;"/"&amp;G$27, data[#Headers], 0)), 1)</f>
        <v>1</v>
      </c>
      <c r="H40" s="46">
        <f>COUNTIFS(data[[district_name]:[district_name]], $A40, INDEX(data[], 0, MATCH($B$23&amp;"/"&amp;H$27, data[#Headers], 0)), 1)</f>
        <v>1</v>
      </c>
      <c r="I40" s="35">
        <f t="shared" si="1"/>
        <v>8</v>
      </c>
    </row>
    <row r="41" spans="1:17" x14ac:dyDescent="0.3">
      <c r="A41" s="83" t="s">
        <v>396</v>
      </c>
      <c r="B41" s="83"/>
      <c r="C41" s="35">
        <f t="shared" ref="C41:H41" si="2">SUM(C29:C40)</f>
        <v>23</v>
      </c>
      <c r="D41" s="35">
        <f t="shared" si="2"/>
        <v>4</v>
      </c>
      <c r="E41" s="35">
        <f t="shared" si="2"/>
        <v>14</v>
      </c>
      <c r="F41" s="35">
        <f t="shared" si="2"/>
        <v>2</v>
      </c>
      <c r="G41" s="35">
        <f t="shared" si="2"/>
        <v>16</v>
      </c>
      <c r="H41" s="35">
        <f t="shared" si="2"/>
        <v>7</v>
      </c>
      <c r="I41" s="35">
        <f t="shared" si="1"/>
        <v>66</v>
      </c>
    </row>
    <row r="43" spans="1:17" s="39" customFormat="1" x14ac:dyDescent="0.3"/>
    <row r="44" spans="1:17" s="39" customFormat="1" x14ac:dyDescent="0.3">
      <c r="A44" s="39" t="s">
        <v>387</v>
      </c>
      <c r="B44" s="39" t="s">
        <v>59</v>
      </c>
    </row>
    <row r="45" spans="1:17" s="39" customFormat="1" x14ac:dyDescent="0.3">
      <c r="A45" s="39" t="s">
        <v>388</v>
      </c>
      <c r="B45" s="39" t="s">
        <v>236</v>
      </c>
    </row>
    <row r="46" spans="1:17" s="39" customFormat="1" x14ac:dyDescent="0.3">
      <c r="A46" s="39" t="s">
        <v>389</v>
      </c>
      <c r="B46" s="39">
        <f>H41</f>
        <v>7</v>
      </c>
    </row>
    <row r="47" spans="1:17" s="39" customFormat="1" x14ac:dyDescent="0.3"/>
    <row r="48" spans="1:17" s="39" customFormat="1" x14ac:dyDescent="0.3">
      <c r="A48" s="34" t="s">
        <v>390</v>
      </c>
      <c r="B48" s="34" t="s">
        <v>209</v>
      </c>
      <c r="C48" s="81" t="s">
        <v>398</v>
      </c>
      <c r="D48" s="81"/>
      <c r="E48" s="81"/>
      <c r="F48" s="81"/>
      <c r="G48" s="81"/>
      <c r="H48" s="81"/>
      <c r="I48" s="81"/>
      <c r="J48" s="81"/>
      <c r="K48" s="81"/>
      <c r="L48" s="81"/>
      <c r="M48" s="81"/>
      <c r="N48" s="81"/>
      <c r="O48" s="81"/>
      <c r="P48" s="81"/>
      <c r="Q48" s="81"/>
    </row>
    <row r="49" spans="1:17" s="39" customFormat="1" x14ac:dyDescent="0.3">
      <c r="A49" s="41" t="s">
        <v>262</v>
      </c>
      <c r="B49" s="42" t="s">
        <v>391</v>
      </c>
      <c r="C49" s="43" cm="1">
        <f t="array" ref="C49">IFERROR(INDEX(data[[immediate_needs_required_other]:[immediate_needs_required_other]], MATCH(0,IF(data[[district_name]:[district_name]]=$A$49, COUNTIF($B$49:B49, data[[immediate_needs_required_other]:[immediate_needs_required_other]]), ""), 0)),"")</f>
        <v>0</v>
      </c>
      <c r="D49" s="43" t="str" cm="1">
        <f t="array" ref="D49">IFERROR(INDEX(data[[immediate_needs_required_other]:[immediate_needs_required_other]], MATCH(0,IF(data[[district_name]:[district_name]]=$A$49, COUNTIF($B$49:C49, data[[immediate_needs_required_other]:[immediate_needs_required_other]]), ""), 0)),"")</f>
        <v/>
      </c>
      <c r="E49" s="43" t="str" cm="1">
        <f t="array" ref="E49">IFERROR(INDEX(data[[immediate_needs_required_other]:[immediate_needs_required_other]], MATCH(0,IF(data[[district_name]:[district_name]]=$A$49, COUNTIF($B$49:D49, data[[immediate_needs_required_other]:[immediate_needs_required_other]]), ""), 0)),"")</f>
        <v/>
      </c>
      <c r="F49" s="43" t="str" cm="1">
        <f t="array" ref="F49">IFERROR(INDEX(data[[immediate_needs_required_other]:[immediate_needs_required_other]], MATCH(0,IF(data[[district_name]:[district_name]]=$A$49, COUNTIF($B$49:E49, data[[immediate_needs_required_other]:[immediate_needs_required_other]]), ""), 0)),"")</f>
        <v/>
      </c>
      <c r="G49" s="43" t="str" cm="1">
        <f t="array" ref="G49">IFERROR(INDEX(data[[immediate_needs_required_other]:[immediate_needs_required_other]], MATCH(0,IF(data[[district_name]:[district_name]]=$A$49, COUNTIF($B$49:F49, data[[immediate_needs_required_other]:[immediate_needs_required_other]]), ""), 0)),"")</f>
        <v/>
      </c>
      <c r="H49" s="43" t="str" cm="1">
        <f t="array" ref="H49">IFERROR(INDEX(data[[immediate_needs_required_other]:[immediate_needs_required_other]], MATCH(0,IF(data[[district_name]:[district_name]]=$A$49, COUNTIF($B$49:G49, data[[immediate_needs_required_other]:[immediate_needs_required_other]]), ""), 0)),"")</f>
        <v/>
      </c>
      <c r="I49" s="43" t="str" cm="1">
        <f t="array" ref="I49">IFERROR(INDEX(data[[immediate_needs_required_other]:[immediate_needs_required_other]], MATCH(0,IF(data[[district_name]:[district_name]]=$A$49, COUNTIF($B$49:H49, data[[immediate_needs_required_other]:[immediate_needs_required_other]]), ""), 0)),"")</f>
        <v/>
      </c>
      <c r="J49" s="43" t="str" cm="1">
        <f t="array" ref="J49">IFERROR(INDEX(data[[immediate_needs_required_other]:[immediate_needs_required_other]], MATCH(0,IF(data[[district_name]:[district_name]]=$A$49, COUNTIF($B$49:I49, data[[immediate_needs_required_other]:[immediate_needs_required_other]]), ""), 0)),"")</f>
        <v/>
      </c>
      <c r="K49" s="43" t="str" cm="1">
        <f t="array" ref="K49">IFERROR(INDEX(data[[immediate_needs_required_other]:[immediate_needs_required_other]], MATCH(0,IF(data[[district_name]:[district_name]]=$A$49, COUNTIF($B$49:J49, data[[immediate_needs_required_other]:[immediate_needs_required_other]]), ""), 0)),"")</f>
        <v/>
      </c>
      <c r="L49" s="43" t="str" cm="1">
        <f t="array" ref="L49">IFERROR(INDEX(data[[immediate_needs_required_other]:[immediate_needs_required_other]], MATCH(0,IF(data[[district_name]:[district_name]]=$A$49, COUNTIF($B$49:K49, data[[immediate_needs_required_other]:[immediate_needs_required_other]]), ""), 0)),"")</f>
        <v/>
      </c>
      <c r="M49" s="43" t="str" cm="1">
        <f t="array" ref="M49">IFERROR(INDEX(data[[immediate_needs_required_other]:[immediate_needs_required_other]], MATCH(0,IF(data[[district_name]:[district_name]]=$A$49, COUNTIF($B$49:L49, data[[immediate_needs_required_other]:[immediate_needs_required_other]]), ""), 0)),"")</f>
        <v/>
      </c>
      <c r="N49" s="43" t="str" cm="1">
        <f t="array" ref="N49">IFERROR(INDEX(data[[immediate_needs_required_other]:[immediate_needs_required_other]], MATCH(0,IF(data[[district_name]:[district_name]]=$A$49, COUNTIF($B$49:M49, data[[immediate_needs_required_other]:[immediate_needs_required_other]]), ""), 0)),"")</f>
        <v/>
      </c>
      <c r="O49" s="43" t="str" cm="1">
        <f t="array" ref="O49">IFERROR(INDEX(data[[immediate_needs_required_other]:[immediate_needs_required_other]], MATCH(0,IF(data[[district_name]:[district_name]]=$A$49, COUNTIF($B$49:N49, data[[immediate_needs_required_other]:[immediate_needs_required_other]]), ""), 0)),"")</f>
        <v/>
      </c>
      <c r="P49" s="43" t="str" cm="1">
        <f t="array" ref="P49">IFERROR(INDEX(data[[immediate_needs_required_other]:[immediate_needs_required_other]], MATCH(0,IF(data[[district_name]:[district_name]]=$A$49, COUNTIF($B$49:O49, data[[immediate_needs_required_other]:[immediate_needs_required_other]]), ""), 0)),"")</f>
        <v/>
      </c>
      <c r="Q49" s="43" t="str" cm="1">
        <f t="array" ref="Q49">IFERROR(INDEX(data[[immediate_needs_required_other]:[immediate_needs_required_other]], MATCH(0,IF(data[[district_name]:[district_name]]=$A$49, COUNTIF($B$49:P49, data[[immediate_needs_required_other]:[immediate_needs_required_other]]), ""), 0)),"")</f>
        <v/>
      </c>
    </row>
    <row r="50" spans="1:17" s="39" customFormat="1" x14ac:dyDescent="0.3">
      <c r="A50" s="41" t="s">
        <v>376</v>
      </c>
      <c r="B50" s="42" t="s">
        <v>255</v>
      </c>
      <c r="C50" s="43" cm="1">
        <f t="array" ref="C50">IFERROR(INDEX(data[[immediate_needs_required_other]:[immediate_needs_required_other]], MATCH(0,IF(data[[district_name]:[district_name]]=$A$50, COUNTIF($B$50:B50, data[[immediate_needs_required_other]:[immediate_needs_required_other]]), ""), 0)),"")</f>
        <v>0</v>
      </c>
      <c r="D50" s="43" t="str" cm="1">
        <f t="array" ref="D50">IFERROR(INDEX(data[[immediate_needs_required_other]:[immediate_needs_required_other]], MATCH(0,IF(data[[district_name]:[district_name]]=$A$50, COUNTIF($B$50:C50, data[[immediate_needs_required_other]:[immediate_needs_required_other]]), ""), 0)),"")</f>
        <v/>
      </c>
      <c r="E50" s="43" t="str" cm="1">
        <f t="array" ref="E50">IFERROR(INDEX(data[[immediate_needs_required_other]:[immediate_needs_required_other]], MATCH(0,IF(data[[district_name]:[district_name]]=$A$50, COUNTIF($B$50:D50, data[[immediate_needs_required_other]:[immediate_needs_required_other]]), ""), 0)),"")</f>
        <v/>
      </c>
      <c r="F50" s="43" t="str" cm="1">
        <f t="array" ref="F50">IFERROR(INDEX(data[[immediate_needs_required_other]:[immediate_needs_required_other]], MATCH(0,IF(data[[district_name]:[district_name]]=$A$50, COUNTIF($B$50:E50, data[[immediate_needs_required_other]:[immediate_needs_required_other]]), ""), 0)),"")</f>
        <v/>
      </c>
      <c r="G50" s="43" t="str" cm="1">
        <f t="array" ref="G50">IFERROR(INDEX(data[[immediate_needs_required_other]:[immediate_needs_required_other]], MATCH(0,IF(data[[district_name]:[district_name]]=$A$50, COUNTIF($B$50:F50, data[[immediate_needs_required_other]:[immediate_needs_required_other]]), ""), 0)),"")</f>
        <v/>
      </c>
      <c r="H50" s="43" t="str" cm="1">
        <f t="array" ref="H50">IFERROR(INDEX(data[[immediate_needs_required_other]:[immediate_needs_required_other]], MATCH(0,IF(data[[district_name]:[district_name]]=$A$50, COUNTIF($B$50:G50, data[[immediate_needs_required_other]:[immediate_needs_required_other]]), ""), 0)),"")</f>
        <v/>
      </c>
      <c r="I50" s="43" t="str" cm="1">
        <f t="array" ref="I50">IFERROR(INDEX(data[[immediate_needs_required_other]:[immediate_needs_required_other]], MATCH(0,IF(data[[district_name]:[district_name]]=$A$50, COUNTIF($B$50:H50, data[[immediate_needs_required_other]:[immediate_needs_required_other]]), ""), 0)),"")</f>
        <v/>
      </c>
      <c r="J50" s="43" t="str" cm="1">
        <f t="array" ref="J50">IFERROR(INDEX(data[[immediate_needs_required_other]:[immediate_needs_required_other]], MATCH(0,IF(data[[district_name]:[district_name]]=$A$50, COUNTIF($B$50:I50, data[[immediate_needs_required_other]:[immediate_needs_required_other]]), ""), 0)),"")</f>
        <v/>
      </c>
      <c r="K50" s="43" t="str" cm="1">
        <f t="array" ref="K50">IFERROR(INDEX(data[[immediate_needs_required_other]:[immediate_needs_required_other]], MATCH(0,IF(data[[district_name]:[district_name]]=$A$50, COUNTIF($B$50:J50, data[[immediate_needs_required_other]:[immediate_needs_required_other]]), ""), 0)),"")</f>
        <v/>
      </c>
      <c r="L50" s="43" t="str" cm="1">
        <f t="array" ref="L50">IFERROR(INDEX(data[[immediate_needs_required_other]:[immediate_needs_required_other]], MATCH(0,IF(data[[district_name]:[district_name]]=$A$50, COUNTIF($B$50:K50, data[[immediate_needs_required_other]:[immediate_needs_required_other]]), ""), 0)),"")</f>
        <v/>
      </c>
      <c r="M50" s="43" t="str" cm="1">
        <f t="array" ref="M50">IFERROR(INDEX(data[[immediate_needs_required_other]:[immediate_needs_required_other]], MATCH(0,IF(data[[district_name]:[district_name]]=$A$50, COUNTIF($B$50:L50, data[[immediate_needs_required_other]:[immediate_needs_required_other]]), ""), 0)),"")</f>
        <v/>
      </c>
      <c r="N50" s="43" t="str" cm="1">
        <f t="array" ref="N50">IFERROR(INDEX(data[[immediate_needs_required_other]:[immediate_needs_required_other]], MATCH(0,IF(data[[district_name]:[district_name]]=$A$50, COUNTIF($B$50:M50, data[[immediate_needs_required_other]:[immediate_needs_required_other]]), ""), 0)),"")</f>
        <v/>
      </c>
      <c r="O50" s="43" t="str" cm="1">
        <f t="array" ref="O50">IFERROR(INDEX(data[[immediate_needs_required_other]:[immediate_needs_required_other]], MATCH(0,IF(data[[district_name]:[district_name]]=$A$50, COUNTIF($B$50:N50, data[[immediate_needs_required_other]:[immediate_needs_required_other]]), ""), 0)),"")</f>
        <v/>
      </c>
      <c r="P50" s="43" t="str" cm="1">
        <f t="array" ref="P50">IFERROR(INDEX(data[[immediate_needs_required_other]:[immediate_needs_required_other]], MATCH(0,IF(data[[district_name]:[district_name]]=$A$50, COUNTIF($B$50:O50, data[[immediate_needs_required_other]:[immediate_needs_required_other]]), ""), 0)),"")</f>
        <v/>
      </c>
      <c r="Q50" s="43" t="str" cm="1">
        <f t="array" ref="Q50">IFERROR(INDEX(data[[immediate_needs_required_other]:[immediate_needs_required_other]], MATCH(0,IF(data[[district_name]:[district_name]]=$A$50, COUNTIF($B$50:P50, data[[immediate_needs_required_other]:[immediate_needs_required_other]]), ""), 0)),"")</f>
        <v/>
      </c>
    </row>
    <row r="51" spans="1:17" s="39" customFormat="1" x14ac:dyDescent="0.3">
      <c r="A51" s="41" t="s">
        <v>265</v>
      </c>
      <c r="B51" s="42" t="s">
        <v>392</v>
      </c>
      <c r="C51" s="43" cm="1">
        <f t="array" ref="C51">IFERROR(INDEX(data[[immediate_needs_required_other]:[immediate_needs_required_other]], MATCH(0,IF(data[[district_name]:[district_name]]=$A$51, COUNTIF($B$51:B51, data[[immediate_needs_required_other]:[immediate_needs_required_other]]), ""), 0)),"")</f>
        <v>0</v>
      </c>
      <c r="D51" s="43" t="str" cm="1">
        <f t="array" ref="D51">IFERROR(INDEX(data[[immediate_needs_required_other]:[immediate_needs_required_other]], MATCH(0,IF(data[[district_name]:[district_name]]=$A$51, COUNTIF($B$51:C51, data[[immediate_needs_required_other]:[immediate_needs_required_other]]), ""), 0)),"")</f>
        <v/>
      </c>
      <c r="E51" s="43" t="str" cm="1">
        <f t="array" ref="E51">IFERROR(INDEX(data[[immediate_needs_required_other]:[immediate_needs_required_other]], MATCH(0,IF(data[[district_name]:[district_name]]=$A$51, COUNTIF($B$51:D51, data[[immediate_needs_required_other]:[immediate_needs_required_other]]), ""), 0)),"")</f>
        <v/>
      </c>
      <c r="F51" s="43" t="str" cm="1">
        <f t="array" ref="F51">IFERROR(INDEX(data[[immediate_needs_required_other]:[immediate_needs_required_other]], MATCH(0,IF(data[[district_name]:[district_name]]=$A$51, COUNTIF($B$51:E51, data[[immediate_needs_required_other]:[immediate_needs_required_other]]), ""), 0)),"")</f>
        <v/>
      </c>
      <c r="G51" s="43" t="str" cm="1">
        <f t="array" ref="G51">IFERROR(INDEX(data[[immediate_needs_required_other]:[immediate_needs_required_other]], MATCH(0,IF(data[[district_name]:[district_name]]=$A$51, COUNTIF($B$51:F51, data[[immediate_needs_required_other]:[immediate_needs_required_other]]), ""), 0)),"")</f>
        <v/>
      </c>
      <c r="H51" s="43" t="str" cm="1">
        <f t="array" ref="H51">IFERROR(INDEX(data[[immediate_needs_required_other]:[immediate_needs_required_other]], MATCH(0,IF(data[[district_name]:[district_name]]=$A$51, COUNTIF($B$51:G51, data[[immediate_needs_required_other]:[immediate_needs_required_other]]), ""), 0)),"")</f>
        <v/>
      </c>
      <c r="I51" s="43" t="str" cm="1">
        <f t="array" ref="I51">IFERROR(INDEX(data[[immediate_needs_required_other]:[immediate_needs_required_other]], MATCH(0,IF(data[[district_name]:[district_name]]=$A$51, COUNTIF($B$51:H51, data[[immediate_needs_required_other]:[immediate_needs_required_other]]), ""), 0)),"")</f>
        <v/>
      </c>
      <c r="J51" s="43" t="str" cm="1">
        <f t="array" ref="J51">IFERROR(INDEX(data[[immediate_needs_required_other]:[immediate_needs_required_other]], MATCH(0,IF(data[[district_name]:[district_name]]=$A$51, COUNTIF($B$51:I51, data[[immediate_needs_required_other]:[immediate_needs_required_other]]), ""), 0)),"")</f>
        <v/>
      </c>
      <c r="K51" s="43" t="str" cm="1">
        <f t="array" ref="K51">IFERROR(INDEX(data[[immediate_needs_required_other]:[immediate_needs_required_other]], MATCH(0,IF(data[[district_name]:[district_name]]=$A$51, COUNTIF($B$51:J51, data[[immediate_needs_required_other]:[immediate_needs_required_other]]), ""), 0)),"")</f>
        <v/>
      </c>
      <c r="L51" s="43" t="str" cm="1">
        <f t="array" ref="L51">IFERROR(INDEX(data[[immediate_needs_required_other]:[immediate_needs_required_other]], MATCH(0,IF(data[[district_name]:[district_name]]=$A$51, COUNTIF($B$51:K51, data[[immediate_needs_required_other]:[immediate_needs_required_other]]), ""), 0)),"")</f>
        <v/>
      </c>
      <c r="M51" s="43" t="str" cm="1">
        <f t="array" ref="M51">IFERROR(INDEX(data[[immediate_needs_required_other]:[immediate_needs_required_other]], MATCH(0,IF(data[[district_name]:[district_name]]=$A$51, COUNTIF($B$51:L51, data[[immediate_needs_required_other]:[immediate_needs_required_other]]), ""), 0)),"")</f>
        <v/>
      </c>
      <c r="N51" s="43" t="str" cm="1">
        <f t="array" ref="N51">IFERROR(INDEX(data[[immediate_needs_required_other]:[immediate_needs_required_other]], MATCH(0,IF(data[[district_name]:[district_name]]=$A$51, COUNTIF($B$51:M51, data[[immediate_needs_required_other]:[immediate_needs_required_other]]), ""), 0)),"")</f>
        <v/>
      </c>
      <c r="O51" s="43" t="str" cm="1">
        <f t="array" ref="O51">IFERROR(INDEX(data[[immediate_needs_required_other]:[immediate_needs_required_other]], MATCH(0,IF(data[[district_name]:[district_name]]=$A$51, COUNTIF($B$51:N51, data[[immediate_needs_required_other]:[immediate_needs_required_other]]), ""), 0)),"")</f>
        <v/>
      </c>
      <c r="P51" s="43" t="str" cm="1">
        <f t="array" ref="P51">IFERROR(INDEX(data[[immediate_needs_required_other]:[immediate_needs_required_other]], MATCH(0,IF(data[[district_name]:[district_name]]=$A$51, COUNTIF($B$51:O51, data[[immediate_needs_required_other]:[immediate_needs_required_other]]), ""), 0)),"")</f>
        <v/>
      </c>
      <c r="Q51" s="43" t="str" cm="1">
        <f t="array" ref="Q51">IFERROR(INDEX(data[[immediate_needs_required_other]:[immediate_needs_required_other]], MATCH(0,IF(data[[district_name]:[district_name]]=$A$51, COUNTIF($B$51:P51, data[[immediate_needs_required_other]:[immediate_needs_required_other]]), ""), 0)),"")</f>
        <v/>
      </c>
    </row>
    <row r="52" spans="1:17" s="39" customFormat="1" x14ac:dyDescent="0.3">
      <c r="A52" s="41" t="s">
        <v>263</v>
      </c>
      <c r="B52" s="42" t="s">
        <v>384</v>
      </c>
      <c r="C52" s="43" t="str" cm="1">
        <f t="array" ref="C52">IFERROR(INDEX(data[[immediate_needs_required_other]:[immediate_needs_required_other]], MATCH(0,IF(data[[district_name]:[district_name]]=$A$52, COUNTIF($B$52:B52, data[[immediate_needs_required_other]:[immediate_needs_required_other]]), ""), 0)),"")</f>
        <v xml:space="preserve">Security </v>
      </c>
      <c r="D52" s="43" cm="1">
        <f t="array" ref="D52">IFERROR(INDEX(data[[immediate_needs_required_other]:[immediate_needs_required_other]], MATCH(0,IF(data[[district_name]:[district_name]]=$A$52, COUNTIF($B$52:C52, data[[immediate_needs_required_other]:[immediate_needs_required_other]]), ""), 0)),"")</f>
        <v>0</v>
      </c>
      <c r="E52" s="43" t="str" cm="1">
        <f t="array" ref="E52">IFERROR(INDEX(data[[immediate_needs_required_other]:[immediate_needs_required_other]], MATCH(0,IF(data[[district_name]:[district_name]]=$A$52, COUNTIF($B$52:D52, data[[immediate_needs_required_other]:[immediate_needs_required_other]]), ""), 0)),"")</f>
        <v/>
      </c>
      <c r="F52" s="43" t="str" cm="1">
        <f t="array" ref="F52">IFERROR(INDEX(data[[immediate_needs_required_other]:[immediate_needs_required_other]], MATCH(0,IF(data[[district_name]:[district_name]]=$A$52, COUNTIF($B$52:E52, data[[immediate_needs_required_other]:[immediate_needs_required_other]]), ""), 0)),"")</f>
        <v/>
      </c>
      <c r="G52" s="43" t="str" cm="1">
        <f t="array" ref="G52">IFERROR(INDEX(data[[immediate_needs_required_other]:[immediate_needs_required_other]], MATCH(0,IF(data[[district_name]:[district_name]]=$A$52, COUNTIF($B$52:F52, data[[immediate_needs_required_other]:[immediate_needs_required_other]]), ""), 0)),"")</f>
        <v/>
      </c>
      <c r="H52" s="43" t="str" cm="1">
        <f t="array" ref="H52">IFERROR(INDEX(data[[immediate_needs_required_other]:[immediate_needs_required_other]], MATCH(0,IF(data[[district_name]:[district_name]]=$A$52, COUNTIF($B$52:G52, data[[immediate_needs_required_other]:[immediate_needs_required_other]]), ""), 0)),"")</f>
        <v/>
      </c>
      <c r="I52" s="43" t="str" cm="1">
        <f t="array" ref="I52">IFERROR(INDEX(data[[immediate_needs_required_other]:[immediate_needs_required_other]], MATCH(0,IF(data[[district_name]:[district_name]]=$A$52, COUNTIF($B$52:H52, data[[immediate_needs_required_other]:[immediate_needs_required_other]]), ""), 0)),"")</f>
        <v/>
      </c>
      <c r="J52" s="43" t="str" cm="1">
        <f t="array" ref="J52">IFERROR(INDEX(data[[immediate_needs_required_other]:[immediate_needs_required_other]], MATCH(0,IF(data[[district_name]:[district_name]]=$A$52, COUNTIF($B$52:I52, data[[immediate_needs_required_other]:[immediate_needs_required_other]]), ""), 0)),"")</f>
        <v/>
      </c>
      <c r="K52" s="43" t="str" cm="1">
        <f t="array" ref="K52">IFERROR(INDEX(data[[immediate_needs_required_other]:[immediate_needs_required_other]], MATCH(0,IF(data[[district_name]:[district_name]]=$A$52, COUNTIF($B$52:J52, data[[immediate_needs_required_other]:[immediate_needs_required_other]]), ""), 0)),"")</f>
        <v/>
      </c>
      <c r="L52" s="43" t="str" cm="1">
        <f t="array" ref="L52">IFERROR(INDEX(data[[immediate_needs_required_other]:[immediate_needs_required_other]], MATCH(0,IF(data[[district_name]:[district_name]]=$A$52, COUNTIF($B$52:K52, data[[immediate_needs_required_other]:[immediate_needs_required_other]]), ""), 0)),"")</f>
        <v/>
      </c>
      <c r="M52" s="43" t="str" cm="1">
        <f t="array" ref="M52">IFERROR(INDEX(data[[immediate_needs_required_other]:[immediate_needs_required_other]], MATCH(0,IF(data[[district_name]:[district_name]]=$A$52, COUNTIF($B$52:L52, data[[immediate_needs_required_other]:[immediate_needs_required_other]]), ""), 0)),"")</f>
        <v/>
      </c>
      <c r="N52" s="43" t="str" cm="1">
        <f t="array" ref="N52">IFERROR(INDEX(data[[immediate_needs_required_other]:[immediate_needs_required_other]], MATCH(0,IF(data[[district_name]:[district_name]]=$A$52, COUNTIF($B$52:M52, data[[immediate_needs_required_other]:[immediate_needs_required_other]]), ""), 0)),"")</f>
        <v/>
      </c>
      <c r="O52" s="43" t="str" cm="1">
        <f t="array" ref="O52">IFERROR(INDEX(data[[immediate_needs_required_other]:[immediate_needs_required_other]], MATCH(0,IF(data[[district_name]:[district_name]]=$A$52, COUNTIF($B$52:N52, data[[immediate_needs_required_other]:[immediate_needs_required_other]]), ""), 0)),"")</f>
        <v/>
      </c>
      <c r="P52" s="43" t="str" cm="1">
        <f t="array" ref="P52">IFERROR(INDEX(data[[immediate_needs_required_other]:[immediate_needs_required_other]], MATCH(0,IF(data[[district_name]:[district_name]]=$A$52, COUNTIF($B$52:O52, data[[immediate_needs_required_other]:[immediate_needs_required_other]]), ""), 0)),"")</f>
        <v/>
      </c>
      <c r="Q52" s="43" t="str" cm="1">
        <f t="array" ref="Q52">IFERROR(INDEX(data[[immediate_needs_required_other]:[immediate_needs_required_other]], MATCH(0,IF(data[[district_name]:[district_name]]=$A$52, COUNTIF($B$52:P52, data[[immediate_needs_required_other]:[immediate_needs_required_other]]), ""), 0)),"")</f>
        <v/>
      </c>
    </row>
    <row r="53" spans="1:17" s="39" customFormat="1" x14ac:dyDescent="0.3">
      <c r="A53" s="41" t="s">
        <v>375</v>
      </c>
      <c r="B53" s="42" t="s">
        <v>254</v>
      </c>
      <c r="C53" s="43" t="str" cm="1">
        <f t="array" ref="C53">IFERROR(INDEX(data[[immediate_needs_required_other]:[immediate_needs_required_other]], MATCH(0,IF(data[[district_name]:[district_name]]=$A$53, COUNTIF($B$53:B53, data[[immediate_needs_required_other]:[immediate_needs_required_other]]), ""), 0)),"")</f>
        <v xml:space="preserve">Education support </v>
      </c>
      <c r="D53" s="43" t="str" cm="1">
        <f t="array" ref="D53">IFERROR(INDEX(data[[immediate_needs_required_other]:[immediate_needs_required_other]], MATCH(0,IF(data[[district_name]:[district_name]]=$A$53, COUNTIF($B$53:C53, data[[immediate_needs_required_other]:[immediate_needs_required_other]]), ""), 0)),"")</f>
        <v xml:space="preserve">Education </v>
      </c>
      <c r="E53" s="43" cm="1">
        <f t="array" ref="E53">IFERROR(INDEX(data[[immediate_needs_required_other]:[immediate_needs_required_other]], MATCH(0,IF(data[[district_name]:[district_name]]=$A$53, COUNTIF($B$53:D53, data[[immediate_needs_required_other]:[immediate_needs_required_other]]), ""), 0)),"")</f>
        <v>0</v>
      </c>
      <c r="F53" s="43" t="str" cm="1">
        <f t="array" ref="F53">IFERROR(INDEX(data[[immediate_needs_required_other]:[immediate_needs_required_other]], MATCH(0,IF(data[[district_name]:[district_name]]=$A$53, COUNTIF($B$53:E53, data[[immediate_needs_required_other]:[immediate_needs_required_other]]), ""), 0)),"")</f>
        <v/>
      </c>
      <c r="G53" s="43" t="str" cm="1">
        <f t="array" ref="G53">IFERROR(INDEX(data[[immediate_needs_required_other]:[immediate_needs_required_other]], MATCH(0,IF(data[[district_name]:[district_name]]=$A$53, COUNTIF($B$53:F53, data[[immediate_needs_required_other]:[immediate_needs_required_other]]), ""), 0)),"")</f>
        <v/>
      </c>
      <c r="H53" s="43" t="str" cm="1">
        <f t="array" ref="H53">IFERROR(INDEX(data[[immediate_needs_required_other]:[immediate_needs_required_other]], MATCH(0,IF(data[[district_name]:[district_name]]=$A$53, COUNTIF($B$53:G53, data[[immediate_needs_required_other]:[immediate_needs_required_other]]), ""), 0)),"")</f>
        <v/>
      </c>
      <c r="I53" s="43" t="str" cm="1">
        <f t="array" ref="I53">IFERROR(INDEX(data[[immediate_needs_required_other]:[immediate_needs_required_other]], MATCH(0,IF(data[[district_name]:[district_name]]=$A$53, COUNTIF($B$53:H53, data[[immediate_needs_required_other]:[immediate_needs_required_other]]), ""), 0)),"")</f>
        <v/>
      </c>
      <c r="J53" s="43" t="str" cm="1">
        <f t="array" ref="J53">IFERROR(INDEX(data[[immediate_needs_required_other]:[immediate_needs_required_other]], MATCH(0,IF(data[[district_name]:[district_name]]=$A$53, COUNTIF($B$53:I53, data[[immediate_needs_required_other]:[immediate_needs_required_other]]), ""), 0)),"")</f>
        <v/>
      </c>
      <c r="K53" s="43" t="str" cm="1">
        <f t="array" ref="K53">IFERROR(INDEX(data[[immediate_needs_required_other]:[immediate_needs_required_other]], MATCH(0,IF(data[[district_name]:[district_name]]=$A$53, COUNTIF($B$53:J53, data[[immediate_needs_required_other]:[immediate_needs_required_other]]), ""), 0)),"")</f>
        <v/>
      </c>
      <c r="L53" s="43" t="str" cm="1">
        <f t="array" ref="L53">IFERROR(INDEX(data[[immediate_needs_required_other]:[immediate_needs_required_other]], MATCH(0,IF(data[[district_name]:[district_name]]=$A$53, COUNTIF($B$53:K53, data[[immediate_needs_required_other]:[immediate_needs_required_other]]), ""), 0)),"")</f>
        <v/>
      </c>
      <c r="M53" s="43" t="str" cm="1">
        <f t="array" ref="M53">IFERROR(INDEX(data[[immediate_needs_required_other]:[immediate_needs_required_other]], MATCH(0,IF(data[[district_name]:[district_name]]=$A$53, COUNTIF($B$53:L53, data[[immediate_needs_required_other]:[immediate_needs_required_other]]), ""), 0)),"")</f>
        <v/>
      </c>
      <c r="N53" s="43" t="str" cm="1">
        <f t="array" ref="N53">IFERROR(INDEX(data[[immediate_needs_required_other]:[immediate_needs_required_other]], MATCH(0,IF(data[[district_name]:[district_name]]=$A$53, COUNTIF($B$53:M53, data[[immediate_needs_required_other]:[immediate_needs_required_other]]), ""), 0)),"")</f>
        <v/>
      </c>
      <c r="O53" s="43" t="str" cm="1">
        <f t="array" ref="O53">IFERROR(INDEX(data[[immediate_needs_required_other]:[immediate_needs_required_other]], MATCH(0,IF(data[[district_name]:[district_name]]=$A$53, COUNTIF($B$53:N53, data[[immediate_needs_required_other]:[immediate_needs_required_other]]), ""), 0)),"")</f>
        <v/>
      </c>
      <c r="P53" s="43" t="str" cm="1">
        <f t="array" ref="P53">IFERROR(INDEX(data[[immediate_needs_required_other]:[immediate_needs_required_other]], MATCH(0,IF(data[[district_name]:[district_name]]=$A$53, COUNTIF($B$53:O53, data[[immediate_needs_required_other]:[immediate_needs_required_other]]), ""), 0)),"")</f>
        <v/>
      </c>
      <c r="Q53" s="43" t="str" cm="1">
        <f t="array" ref="Q53">IFERROR(INDEX(data[[immediate_needs_required_other]:[immediate_needs_required_other]], MATCH(0,IF(data[[district_name]:[district_name]]=$A$53, COUNTIF($B$53:P53, data[[immediate_needs_required_other]:[immediate_needs_required_other]]), ""), 0)),"")</f>
        <v/>
      </c>
    </row>
    <row r="54" spans="1:17" s="39" customFormat="1" x14ac:dyDescent="0.3">
      <c r="A54" s="41" t="s">
        <v>259</v>
      </c>
      <c r="B54" s="42" t="s">
        <v>393</v>
      </c>
      <c r="C54" s="43" cm="1">
        <f t="array" ref="C54">IFERROR(INDEX(data[[immediate_needs_required_other]:[immediate_needs_required_other]], MATCH(0,IF(data[[district_name]:[district_name]]=$A$54, COUNTIF($B$54:B54, data[[immediate_needs_required_other]:[immediate_needs_required_other]]), ""), 0)),"")</f>
        <v>0</v>
      </c>
      <c r="D54" s="43" t="str" cm="1">
        <f t="array" ref="D54">IFERROR(INDEX(data[[immediate_needs_required_other]:[immediate_needs_required_other]], MATCH(0,IF(data[[district_name]:[district_name]]=$A$54, COUNTIF($B$54:C54, data[[immediate_needs_required_other]:[immediate_needs_required_other]]), ""), 0)),"")</f>
        <v/>
      </c>
      <c r="E54" s="43" t="str" cm="1">
        <f t="array" ref="E54">IFERROR(INDEX(data[[immediate_needs_required_other]:[immediate_needs_required_other]], MATCH(0,IF(data[[district_name]:[district_name]]=$A$54, COUNTIF($B$54:D54, data[[immediate_needs_required_other]:[immediate_needs_required_other]]), ""), 0)),"")</f>
        <v/>
      </c>
      <c r="F54" s="43" t="str" cm="1">
        <f t="array" ref="F54">IFERROR(INDEX(data[[immediate_needs_required_other]:[immediate_needs_required_other]], MATCH(0,IF(data[[district_name]:[district_name]]=$A$54, COUNTIF($B$54:E54, data[[immediate_needs_required_other]:[immediate_needs_required_other]]), ""), 0)),"")</f>
        <v/>
      </c>
      <c r="G54" s="43" t="str" cm="1">
        <f t="array" ref="G54">IFERROR(INDEX(data[[immediate_needs_required_other]:[immediate_needs_required_other]], MATCH(0,IF(data[[district_name]:[district_name]]=$A$54, COUNTIF($B$54:F54, data[[immediate_needs_required_other]:[immediate_needs_required_other]]), ""), 0)),"")</f>
        <v/>
      </c>
      <c r="H54" s="43" t="str" cm="1">
        <f t="array" ref="H54">IFERROR(INDEX(data[[immediate_needs_required_other]:[immediate_needs_required_other]], MATCH(0,IF(data[[district_name]:[district_name]]=$A$54, COUNTIF($B$54:G54, data[[immediate_needs_required_other]:[immediate_needs_required_other]]), ""), 0)),"")</f>
        <v/>
      </c>
      <c r="I54" s="43" t="str" cm="1">
        <f t="array" ref="I54">IFERROR(INDEX(data[[immediate_needs_required_other]:[immediate_needs_required_other]], MATCH(0,IF(data[[district_name]:[district_name]]=$A$54, COUNTIF($B$54:H54, data[[immediate_needs_required_other]:[immediate_needs_required_other]]), ""), 0)),"")</f>
        <v/>
      </c>
      <c r="J54" s="43" t="str" cm="1">
        <f t="array" ref="J54">IFERROR(INDEX(data[[immediate_needs_required_other]:[immediate_needs_required_other]], MATCH(0,IF(data[[district_name]:[district_name]]=$A$54, COUNTIF($B$54:I54, data[[immediate_needs_required_other]:[immediate_needs_required_other]]), ""), 0)),"")</f>
        <v/>
      </c>
      <c r="K54" s="43" t="str" cm="1">
        <f t="array" ref="K54">IFERROR(INDEX(data[[immediate_needs_required_other]:[immediate_needs_required_other]], MATCH(0,IF(data[[district_name]:[district_name]]=$A$54, COUNTIF($B$54:J54, data[[immediate_needs_required_other]:[immediate_needs_required_other]]), ""), 0)),"")</f>
        <v/>
      </c>
      <c r="L54" s="43" t="str" cm="1">
        <f t="array" ref="L54">IFERROR(INDEX(data[[immediate_needs_required_other]:[immediate_needs_required_other]], MATCH(0,IF(data[[district_name]:[district_name]]=$A$54, COUNTIF($B$54:K54, data[[immediate_needs_required_other]:[immediate_needs_required_other]]), ""), 0)),"")</f>
        <v/>
      </c>
      <c r="M54" s="43" t="str" cm="1">
        <f t="array" ref="M54">IFERROR(INDEX(data[[immediate_needs_required_other]:[immediate_needs_required_other]], MATCH(0,IF(data[[district_name]:[district_name]]=$A$54, COUNTIF($B$54:L54, data[[immediate_needs_required_other]:[immediate_needs_required_other]]), ""), 0)),"")</f>
        <v/>
      </c>
      <c r="N54" s="43" t="str" cm="1">
        <f t="array" ref="N54">IFERROR(INDEX(data[[immediate_needs_required_other]:[immediate_needs_required_other]], MATCH(0,IF(data[[district_name]:[district_name]]=$A$54, COUNTIF($B$54:M54, data[[immediate_needs_required_other]:[immediate_needs_required_other]]), ""), 0)),"")</f>
        <v/>
      </c>
      <c r="O54" s="43" t="str" cm="1">
        <f t="array" ref="O54">IFERROR(INDEX(data[[immediate_needs_required_other]:[immediate_needs_required_other]], MATCH(0,IF(data[[district_name]:[district_name]]=$A$54, COUNTIF($B$54:N54, data[[immediate_needs_required_other]:[immediate_needs_required_other]]), ""), 0)),"")</f>
        <v/>
      </c>
      <c r="P54" s="43" t="str" cm="1">
        <f t="array" ref="P54">IFERROR(INDEX(data[[immediate_needs_required_other]:[immediate_needs_required_other]], MATCH(0,IF(data[[district_name]:[district_name]]=$A$54, COUNTIF($B$54:O54, data[[immediate_needs_required_other]:[immediate_needs_required_other]]), ""), 0)),"")</f>
        <v/>
      </c>
      <c r="Q54" s="43" t="str" cm="1">
        <f t="array" ref="Q54">IFERROR(INDEX(data[[immediate_needs_required_other]:[immediate_needs_required_other]], MATCH(0,IF(data[[district_name]:[district_name]]=$A$54, COUNTIF($B$54:P54, data[[immediate_needs_required_other]:[immediate_needs_required_other]]), ""), 0)),"")</f>
        <v/>
      </c>
    </row>
    <row r="55" spans="1:17" s="39" customFormat="1" x14ac:dyDescent="0.3">
      <c r="A55" s="41" t="s">
        <v>261</v>
      </c>
      <c r="B55" s="42" t="s">
        <v>394</v>
      </c>
      <c r="C55" s="43" cm="1">
        <f t="array" ref="C55">IFERROR(INDEX(data[[immediate_needs_required_other]:[immediate_needs_required_other]], MATCH(0,IF(data[[district_name]:[district_name]]=$A$55, COUNTIF($B$55:B55, data[[immediate_needs_required_other]:[immediate_needs_required_other]]), ""), 0)),"")</f>
        <v>0</v>
      </c>
      <c r="D55" s="43" t="str" cm="1">
        <f t="array" ref="D55">IFERROR(INDEX(data[[immediate_needs_required_other]:[immediate_needs_required_other]], MATCH(0,IF(data[[district_name]:[district_name]]=$A$55, COUNTIF($B$55:C55, data[[immediate_needs_required_other]:[immediate_needs_required_other]]), ""), 0)),"")</f>
        <v/>
      </c>
      <c r="E55" s="43" t="str" cm="1">
        <f t="array" ref="E55">IFERROR(INDEX(data[[immediate_needs_required_other]:[immediate_needs_required_other]], MATCH(0,IF(data[[district_name]:[district_name]]=$A$55, COUNTIF($B$55:D55, data[[immediate_needs_required_other]:[immediate_needs_required_other]]), ""), 0)),"")</f>
        <v/>
      </c>
      <c r="F55" s="43" t="str" cm="1">
        <f t="array" ref="F55">IFERROR(INDEX(data[[immediate_needs_required_other]:[immediate_needs_required_other]], MATCH(0,IF(data[[district_name]:[district_name]]=$A$55, COUNTIF($B$55:E55, data[[immediate_needs_required_other]:[immediate_needs_required_other]]), ""), 0)),"")</f>
        <v/>
      </c>
      <c r="G55" s="43" t="str" cm="1">
        <f t="array" ref="G55">IFERROR(INDEX(data[[immediate_needs_required_other]:[immediate_needs_required_other]], MATCH(0,IF(data[[district_name]:[district_name]]=$A$55, COUNTIF($B$55:F55, data[[immediate_needs_required_other]:[immediate_needs_required_other]]), ""), 0)),"")</f>
        <v/>
      </c>
      <c r="H55" s="43" t="str" cm="1">
        <f t="array" ref="H55">IFERROR(INDEX(data[[immediate_needs_required_other]:[immediate_needs_required_other]], MATCH(0,IF(data[[district_name]:[district_name]]=$A$55, COUNTIF($B$55:G55, data[[immediate_needs_required_other]:[immediate_needs_required_other]]), ""), 0)),"")</f>
        <v/>
      </c>
      <c r="I55" s="43" t="str" cm="1">
        <f t="array" ref="I55">IFERROR(INDEX(data[[immediate_needs_required_other]:[immediate_needs_required_other]], MATCH(0,IF(data[[district_name]:[district_name]]=$A$55, COUNTIF($B$55:H55, data[[immediate_needs_required_other]:[immediate_needs_required_other]]), ""), 0)),"")</f>
        <v/>
      </c>
      <c r="J55" s="43" t="str" cm="1">
        <f t="array" ref="J55">IFERROR(INDEX(data[[immediate_needs_required_other]:[immediate_needs_required_other]], MATCH(0,IF(data[[district_name]:[district_name]]=$A$55, COUNTIF($B$55:I55, data[[immediate_needs_required_other]:[immediate_needs_required_other]]), ""), 0)),"")</f>
        <v/>
      </c>
      <c r="K55" s="43" t="str" cm="1">
        <f t="array" ref="K55">IFERROR(INDEX(data[[immediate_needs_required_other]:[immediate_needs_required_other]], MATCH(0,IF(data[[district_name]:[district_name]]=$A$55, COUNTIF($B$55:J55, data[[immediate_needs_required_other]:[immediate_needs_required_other]]), ""), 0)),"")</f>
        <v/>
      </c>
      <c r="L55" s="43" t="str" cm="1">
        <f t="array" ref="L55">IFERROR(INDEX(data[[immediate_needs_required_other]:[immediate_needs_required_other]], MATCH(0,IF(data[[district_name]:[district_name]]=$A$55, COUNTIF($B$55:K55, data[[immediate_needs_required_other]:[immediate_needs_required_other]]), ""), 0)),"")</f>
        <v/>
      </c>
      <c r="M55" s="43" t="str" cm="1">
        <f t="array" ref="M55">IFERROR(INDEX(data[[immediate_needs_required_other]:[immediate_needs_required_other]], MATCH(0,IF(data[[district_name]:[district_name]]=$A$55, COUNTIF($B$55:L55, data[[immediate_needs_required_other]:[immediate_needs_required_other]]), ""), 0)),"")</f>
        <v/>
      </c>
      <c r="N55" s="43" t="str" cm="1">
        <f t="array" ref="N55">IFERROR(INDEX(data[[immediate_needs_required_other]:[immediate_needs_required_other]], MATCH(0,IF(data[[district_name]:[district_name]]=$A$55, COUNTIF($B$55:M55, data[[immediate_needs_required_other]:[immediate_needs_required_other]]), ""), 0)),"")</f>
        <v/>
      </c>
      <c r="O55" s="43" t="str" cm="1">
        <f t="array" ref="O55">IFERROR(INDEX(data[[immediate_needs_required_other]:[immediate_needs_required_other]], MATCH(0,IF(data[[district_name]:[district_name]]=$A$55, COUNTIF($B$55:N55, data[[immediate_needs_required_other]:[immediate_needs_required_other]]), ""), 0)),"")</f>
        <v/>
      </c>
      <c r="P55" s="43" t="str" cm="1">
        <f t="array" ref="P55">IFERROR(INDEX(data[[immediate_needs_required_other]:[immediate_needs_required_other]], MATCH(0,IF(data[[district_name]:[district_name]]=$A$55, COUNTIF($B$55:O55, data[[immediate_needs_required_other]:[immediate_needs_required_other]]), ""), 0)),"")</f>
        <v/>
      </c>
      <c r="Q55" s="43" t="str" cm="1">
        <f t="array" ref="Q55">IFERROR(INDEX(data[[immediate_needs_required_other]:[immediate_needs_required_other]], MATCH(0,IF(data[[district_name]:[district_name]]=$A$55, COUNTIF($B$55:P55, data[[immediate_needs_required_other]:[immediate_needs_required_other]]), ""), 0)),"")</f>
        <v/>
      </c>
    </row>
    <row r="56" spans="1:17" s="39" customFormat="1" x14ac:dyDescent="0.3">
      <c r="A56" s="41" t="s">
        <v>260</v>
      </c>
      <c r="B56" s="42" t="s">
        <v>381</v>
      </c>
      <c r="C56" s="43" t="str" cm="1">
        <f t="array" ref="C56">IFERROR(INDEX(data[[immediate_needs_required_other]:[immediate_needs_required_other]], MATCH(0,IF(data[[district_name]:[district_name]]=$A$56, COUNTIF($B$56:B56, data[[immediate_needs_required_other]:[immediate_needs_required_other]]), ""), 0)),"")</f>
        <v>Capital for business</v>
      </c>
      <c r="D56" s="43" t="str" cm="1">
        <f t="array" ref="D56">IFERROR(INDEX(data[[immediate_needs_required_other]:[immediate_needs_required_other]], MATCH(0,IF(data[[district_name]:[district_name]]=$A$56, COUNTIF($B$56:C56, data[[immediate_needs_required_other]:[immediate_needs_required_other]]), ""), 0)),"")</f>
        <v>Protection needs</v>
      </c>
      <c r="E56" s="43" cm="1">
        <f t="array" ref="E56">IFERROR(INDEX(data[[immediate_needs_required_other]:[immediate_needs_required_other]], MATCH(0,IF(data[[district_name]:[district_name]]=$A$56, COUNTIF($B$56:D56, data[[immediate_needs_required_other]:[immediate_needs_required_other]]), ""), 0)),"")</f>
        <v>0</v>
      </c>
      <c r="F56" s="43" t="str" cm="1">
        <f t="array" ref="F56">IFERROR(INDEX(data[[immediate_needs_required_other]:[immediate_needs_required_other]], MATCH(0,IF(data[[district_name]:[district_name]]=$A$56, COUNTIF($B$56:E56, data[[immediate_needs_required_other]:[immediate_needs_required_other]]), ""), 0)),"")</f>
        <v xml:space="preserve">Access to Education </v>
      </c>
      <c r="G56" s="43" t="str" cm="1">
        <f t="array" ref="G56">IFERROR(INDEX(data[[immediate_needs_required_other]:[immediate_needs_required_other]], MATCH(0,IF(data[[district_name]:[district_name]]=$A$56, COUNTIF($B$56:F56, data[[immediate_needs_required_other]:[immediate_needs_required_other]]), ""), 0)),"")</f>
        <v/>
      </c>
      <c r="H56" s="43" t="str" cm="1">
        <f t="array" ref="H56">IFERROR(INDEX(data[[immediate_needs_required_other]:[immediate_needs_required_other]], MATCH(0,IF(data[[district_name]:[district_name]]=$A$56, COUNTIF($B$56:G56, data[[immediate_needs_required_other]:[immediate_needs_required_other]]), ""), 0)),"")</f>
        <v/>
      </c>
      <c r="I56" s="43" t="str" cm="1">
        <f t="array" ref="I56">IFERROR(INDEX(data[[immediate_needs_required_other]:[immediate_needs_required_other]], MATCH(0,IF(data[[district_name]:[district_name]]=$A$56, COUNTIF($B$56:H56, data[[immediate_needs_required_other]:[immediate_needs_required_other]]), ""), 0)),"")</f>
        <v/>
      </c>
      <c r="J56" s="43" t="str" cm="1">
        <f t="array" ref="J56">IFERROR(INDEX(data[[immediate_needs_required_other]:[immediate_needs_required_other]], MATCH(0,IF(data[[district_name]:[district_name]]=$A$56, COUNTIF($B$56:I56, data[[immediate_needs_required_other]:[immediate_needs_required_other]]), ""), 0)),"")</f>
        <v/>
      </c>
      <c r="K56" s="43" t="str" cm="1">
        <f t="array" ref="K56">IFERROR(INDEX(data[[immediate_needs_required_other]:[immediate_needs_required_other]], MATCH(0,IF(data[[district_name]:[district_name]]=$A$56, COUNTIF($B$56:J56, data[[immediate_needs_required_other]:[immediate_needs_required_other]]), ""), 0)),"")</f>
        <v/>
      </c>
      <c r="L56" s="43" t="str" cm="1">
        <f t="array" ref="L56">IFERROR(INDEX(data[[immediate_needs_required_other]:[immediate_needs_required_other]], MATCH(0,IF(data[[district_name]:[district_name]]=$A$56, COUNTIF($B$56:K56, data[[immediate_needs_required_other]:[immediate_needs_required_other]]), ""), 0)),"")</f>
        <v/>
      </c>
      <c r="M56" s="43" t="str" cm="1">
        <f t="array" ref="M56">IFERROR(INDEX(data[[immediate_needs_required_other]:[immediate_needs_required_other]], MATCH(0,IF(data[[district_name]:[district_name]]=$A$56, COUNTIF($B$56:L56, data[[immediate_needs_required_other]:[immediate_needs_required_other]]), ""), 0)),"")</f>
        <v/>
      </c>
      <c r="N56" s="43" t="str" cm="1">
        <f t="array" ref="N56">IFERROR(INDEX(data[[immediate_needs_required_other]:[immediate_needs_required_other]], MATCH(0,IF(data[[district_name]:[district_name]]=$A$56, COUNTIF($B$56:M56, data[[immediate_needs_required_other]:[immediate_needs_required_other]]), ""), 0)),"")</f>
        <v/>
      </c>
      <c r="O56" s="43" t="str" cm="1">
        <f t="array" ref="O56">IFERROR(INDEX(data[[immediate_needs_required_other]:[immediate_needs_required_other]], MATCH(0,IF(data[[district_name]:[district_name]]=$A$56, COUNTIF($B$56:N56, data[[immediate_needs_required_other]:[immediate_needs_required_other]]), ""), 0)),"")</f>
        <v/>
      </c>
      <c r="P56" s="43" t="str" cm="1">
        <f t="array" ref="P56">IFERROR(INDEX(data[[immediate_needs_required_other]:[immediate_needs_required_other]], MATCH(0,IF(data[[district_name]:[district_name]]=$A$56, COUNTIF($B$56:O56, data[[immediate_needs_required_other]:[immediate_needs_required_other]]), ""), 0)),"")</f>
        <v/>
      </c>
      <c r="Q56" s="43" t="str" cm="1">
        <f t="array" ref="Q56">IFERROR(INDEX(data[[immediate_needs_required_other]:[immediate_needs_required_other]], MATCH(0,IF(data[[district_name]:[district_name]]=$A$56, COUNTIF($B$56:P56, data[[immediate_needs_required_other]:[immediate_needs_required_other]]), ""), 0)),"")</f>
        <v/>
      </c>
    </row>
    <row r="57" spans="1:17" s="39" customFormat="1" x14ac:dyDescent="0.3">
      <c r="A57" s="41" t="s">
        <v>377</v>
      </c>
      <c r="B57" s="42" t="s">
        <v>256</v>
      </c>
      <c r="C57" s="43" cm="1">
        <f t="array" ref="C57">IFERROR(INDEX(data[[immediate_needs_required_other]:[immediate_needs_required_other]], MATCH(0,IF(data[[district_name]:[district_name]]=$A$57, COUNTIF($B$57:B57, data[[immediate_needs_required_other]:[immediate_needs_required_other]]), ""), 0)),"")</f>
        <v>0</v>
      </c>
      <c r="D57" s="43" t="str" cm="1">
        <f t="array" ref="D57">IFERROR(INDEX(data[[immediate_needs_required_other]:[immediate_needs_required_other]], MATCH(0,IF(data[[district_name]:[district_name]]=$A$57, COUNTIF($B$57:C57, data[[immediate_needs_required_other]:[immediate_needs_required_other]]), ""), 0)),"")</f>
        <v/>
      </c>
      <c r="E57" s="43" t="str" cm="1">
        <f t="array" ref="E57">IFERROR(INDEX(data[[immediate_needs_required_other]:[immediate_needs_required_other]], MATCH(0,IF(data[[district_name]:[district_name]]=$A$57, COUNTIF($B$57:D57, data[[immediate_needs_required_other]:[immediate_needs_required_other]]), ""), 0)),"")</f>
        <v/>
      </c>
      <c r="F57" s="43" t="str" cm="1">
        <f t="array" ref="F57">IFERROR(INDEX(data[[immediate_needs_required_other]:[immediate_needs_required_other]], MATCH(0,IF(data[[district_name]:[district_name]]=$A$57, COUNTIF($B$57:E57, data[[immediate_needs_required_other]:[immediate_needs_required_other]]), ""), 0)),"")</f>
        <v/>
      </c>
      <c r="G57" s="43" t="str" cm="1">
        <f t="array" ref="G57">IFERROR(INDEX(data[[immediate_needs_required_other]:[immediate_needs_required_other]], MATCH(0,IF(data[[district_name]:[district_name]]=$A$57, COUNTIF($B$57:F57, data[[immediate_needs_required_other]:[immediate_needs_required_other]]), ""), 0)),"")</f>
        <v/>
      </c>
      <c r="H57" s="43" t="str" cm="1">
        <f t="array" ref="H57">IFERROR(INDEX(data[[immediate_needs_required_other]:[immediate_needs_required_other]], MATCH(0,IF(data[[district_name]:[district_name]]=$A$57, COUNTIF($B$57:G57, data[[immediate_needs_required_other]:[immediate_needs_required_other]]), ""), 0)),"")</f>
        <v/>
      </c>
      <c r="I57" s="43" t="str" cm="1">
        <f t="array" ref="I57">IFERROR(INDEX(data[[immediate_needs_required_other]:[immediate_needs_required_other]], MATCH(0,IF(data[[district_name]:[district_name]]=$A$57, COUNTIF($B$57:H57, data[[immediate_needs_required_other]:[immediate_needs_required_other]]), ""), 0)),"")</f>
        <v/>
      </c>
      <c r="J57" s="43" t="str" cm="1">
        <f t="array" ref="J57">IFERROR(INDEX(data[[immediate_needs_required_other]:[immediate_needs_required_other]], MATCH(0,IF(data[[district_name]:[district_name]]=$A$57, COUNTIF($B$57:I57, data[[immediate_needs_required_other]:[immediate_needs_required_other]]), ""), 0)),"")</f>
        <v/>
      </c>
      <c r="K57" s="43" t="str" cm="1">
        <f t="array" ref="K57">IFERROR(INDEX(data[[immediate_needs_required_other]:[immediate_needs_required_other]], MATCH(0,IF(data[[district_name]:[district_name]]=$A$57, COUNTIF($B$57:J57, data[[immediate_needs_required_other]:[immediate_needs_required_other]]), ""), 0)),"")</f>
        <v/>
      </c>
      <c r="L57" s="43" t="str" cm="1">
        <f t="array" ref="L57">IFERROR(INDEX(data[[immediate_needs_required_other]:[immediate_needs_required_other]], MATCH(0,IF(data[[district_name]:[district_name]]=$A$57, COUNTIF($B$57:K57, data[[immediate_needs_required_other]:[immediate_needs_required_other]]), ""), 0)),"")</f>
        <v/>
      </c>
      <c r="M57" s="43" t="str" cm="1">
        <f t="array" ref="M57">IFERROR(INDEX(data[[immediate_needs_required_other]:[immediate_needs_required_other]], MATCH(0,IF(data[[district_name]:[district_name]]=$A$57, COUNTIF($B$57:L57, data[[immediate_needs_required_other]:[immediate_needs_required_other]]), ""), 0)),"")</f>
        <v/>
      </c>
      <c r="N57" s="43" t="str" cm="1">
        <f t="array" ref="N57">IFERROR(INDEX(data[[immediate_needs_required_other]:[immediate_needs_required_other]], MATCH(0,IF(data[[district_name]:[district_name]]=$A$57, COUNTIF($B$57:M57, data[[immediate_needs_required_other]:[immediate_needs_required_other]]), ""), 0)),"")</f>
        <v/>
      </c>
      <c r="O57" s="43" t="str" cm="1">
        <f t="array" ref="O57">IFERROR(INDEX(data[[immediate_needs_required_other]:[immediate_needs_required_other]], MATCH(0,IF(data[[district_name]:[district_name]]=$A$57, COUNTIF($B$57:N57, data[[immediate_needs_required_other]:[immediate_needs_required_other]]), ""), 0)),"")</f>
        <v/>
      </c>
      <c r="P57" s="43" t="str" cm="1">
        <f t="array" ref="P57">IFERROR(INDEX(data[[immediate_needs_required_other]:[immediate_needs_required_other]], MATCH(0,IF(data[[district_name]:[district_name]]=$A$57, COUNTIF($B$57:O57, data[[immediate_needs_required_other]:[immediate_needs_required_other]]), ""), 0)),"")</f>
        <v/>
      </c>
      <c r="Q57" s="43" t="str" cm="1">
        <f t="array" ref="Q57">IFERROR(INDEX(data[[immediate_needs_required_other]:[immediate_needs_required_other]], MATCH(0,IF(data[[district_name]:[district_name]]=$A$57, COUNTIF($B$57:P57, data[[immediate_needs_required_other]:[immediate_needs_required_other]]), ""), 0)),"")</f>
        <v/>
      </c>
    </row>
    <row r="58" spans="1:17" s="39" customFormat="1" x14ac:dyDescent="0.3">
      <c r="A58" s="41" t="s">
        <v>264</v>
      </c>
      <c r="B58" s="42" t="s">
        <v>385</v>
      </c>
      <c r="C58" s="43" cm="1">
        <f t="array" ref="C58">IFERROR(INDEX(data[[immediate_needs_required_other]:[immediate_needs_required_other]], MATCH(0,IF(data[[district_name]:[district_name]]=$A$58, COUNTIF($B$58:B58, data[[immediate_needs_required_other]:[immediate_needs_required_other]]), ""), 0)),"")</f>
        <v>0</v>
      </c>
      <c r="D58" s="43" t="str" cm="1">
        <f t="array" ref="D58">IFERROR(INDEX(data[[immediate_needs_required_other]:[immediate_needs_required_other]], MATCH(0,IF(data[[district_name]:[district_name]]=$A$58, COUNTIF($B$58:C58, data[[immediate_needs_required_other]:[immediate_needs_required_other]]), ""), 0)),"")</f>
        <v/>
      </c>
      <c r="E58" s="43" t="str" cm="1">
        <f t="array" ref="E58">IFERROR(INDEX(data[[immediate_needs_required_other]:[immediate_needs_required_other]], MATCH(0,IF(data[[district_name]:[district_name]]=$A$58, COUNTIF($B$58:D58, data[[immediate_needs_required_other]:[immediate_needs_required_other]]), ""), 0)),"")</f>
        <v/>
      </c>
      <c r="F58" s="43" t="str" cm="1">
        <f t="array" ref="F58">IFERROR(INDEX(data[[immediate_needs_required_other]:[immediate_needs_required_other]], MATCH(0,IF(data[[district_name]:[district_name]]=$A$58, COUNTIF($B$58:E58, data[[immediate_needs_required_other]:[immediate_needs_required_other]]), ""), 0)),"")</f>
        <v/>
      </c>
      <c r="G58" s="43" t="str" cm="1">
        <f t="array" ref="G58">IFERROR(INDEX(data[[immediate_needs_required_other]:[immediate_needs_required_other]], MATCH(0,IF(data[[district_name]:[district_name]]=$A$58, COUNTIF($B$58:F58, data[[immediate_needs_required_other]:[immediate_needs_required_other]]), ""), 0)),"")</f>
        <v/>
      </c>
      <c r="H58" s="43" t="str" cm="1">
        <f t="array" ref="H58">IFERROR(INDEX(data[[immediate_needs_required_other]:[immediate_needs_required_other]], MATCH(0,IF(data[[district_name]:[district_name]]=$A$58, COUNTIF($B$58:G58, data[[immediate_needs_required_other]:[immediate_needs_required_other]]), ""), 0)),"")</f>
        <v/>
      </c>
      <c r="I58" s="43" t="str" cm="1">
        <f t="array" ref="I58">IFERROR(INDEX(data[[immediate_needs_required_other]:[immediate_needs_required_other]], MATCH(0,IF(data[[district_name]:[district_name]]=$A$58, COUNTIF($B$58:H58, data[[immediate_needs_required_other]:[immediate_needs_required_other]]), ""), 0)),"")</f>
        <v/>
      </c>
      <c r="J58" s="43" t="str" cm="1">
        <f t="array" ref="J58">IFERROR(INDEX(data[[immediate_needs_required_other]:[immediate_needs_required_other]], MATCH(0,IF(data[[district_name]:[district_name]]=$A$58, COUNTIF($B$58:I58, data[[immediate_needs_required_other]:[immediate_needs_required_other]]), ""), 0)),"")</f>
        <v/>
      </c>
      <c r="K58" s="43" t="str" cm="1">
        <f t="array" ref="K58">IFERROR(INDEX(data[[immediate_needs_required_other]:[immediate_needs_required_other]], MATCH(0,IF(data[[district_name]:[district_name]]=$A$58, COUNTIF($B$58:J58, data[[immediate_needs_required_other]:[immediate_needs_required_other]]), ""), 0)),"")</f>
        <v/>
      </c>
      <c r="L58" s="43" t="str" cm="1">
        <f t="array" ref="L58">IFERROR(INDEX(data[[immediate_needs_required_other]:[immediate_needs_required_other]], MATCH(0,IF(data[[district_name]:[district_name]]=$A$58, COUNTIF($B$58:K58, data[[immediate_needs_required_other]:[immediate_needs_required_other]]), ""), 0)),"")</f>
        <v/>
      </c>
      <c r="M58" s="43" t="str" cm="1">
        <f t="array" ref="M58">IFERROR(INDEX(data[[immediate_needs_required_other]:[immediate_needs_required_other]], MATCH(0,IF(data[[district_name]:[district_name]]=$A$58, COUNTIF($B$58:L58, data[[immediate_needs_required_other]:[immediate_needs_required_other]]), ""), 0)),"")</f>
        <v/>
      </c>
      <c r="N58" s="43" t="str" cm="1">
        <f t="array" ref="N58">IFERROR(INDEX(data[[immediate_needs_required_other]:[immediate_needs_required_other]], MATCH(0,IF(data[[district_name]:[district_name]]=$A$58, COUNTIF($B$58:M58, data[[immediate_needs_required_other]:[immediate_needs_required_other]]), ""), 0)),"")</f>
        <v/>
      </c>
      <c r="O58" s="43" t="str" cm="1">
        <f t="array" ref="O58">IFERROR(INDEX(data[[immediate_needs_required_other]:[immediate_needs_required_other]], MATCH(0,IF(data[[district_name]:[district_name]]=$A$58, COUNTIF($B$58:N58, data[[immediate_needs_required_other]:[immediate_needs_required_other]]), ""), 0)),"")</f>
        <v/>
      </c>
      <c r="P58" s="43" t="str" cm="1">
        <f t="array" ref="P58">IFERROR(INDEX(data[[immediate_needs_required_other]:[immediate_needs_required_other]], MATCH(0,IF(data[[district_name]:[district_name]]=$A$58, COUNTIF($B$58:O58, data[[immediate_needs_required_other]:[immediate_needs_required_other]]), ""), 0)),"")</f>
        <v/>
      </c>
      <c r="Q58" s="43" t="str" cm="1">
        <f t="array" ref="Q58">IFERROR(INDEX(data[[immediate_needs_required_other]:[immediate_needs_required_other]], MATCH(0,IF(data[[district_name]:[district_name]]=$A$58, COUNTIF($B$58:P58, data[[immediate_needs_required_other]:[immediate_needs_required_other]]), ""), 0)),"")</f>
        <v/>
      </c>
    </row>
    <row r="59" spans="1:17" s="39" customFormat="1" x14ac:dyDescent="0.3">
      <c r="A59" s="41" t="s">
        <v>374</v>
      </c>
      <c r="B59" s="42" t="s">
        <v>395</v>
      </c>
      <c r="C59" s="43" cm="1">
        <f t="array" ref="C59">IFERROR(INDEX(data[[immediate_needs_required_other]:[immediate_needs_required_other]], MATCH(0,IF(data[[district_name]:[district_name]]=$A$59, COUNTIF($B$59:B59, data[[immediate_needs_required_other]:[immediate_needs_required_other]]), ""), 0)),"")</f>
        <v>0</v>
      </c>
      <c r="D59" s="43" t="str" cm="1">
        <f t="array" ref="D59">IFERROR(INDEX(data[[immediate_needs_required_other]:[immediate_needs_required_other]], MATCH(0,IF(data[[district_name]:[district_name]]=$A$59, COUNTIF($B$59:C59, data[[immediate_needs_required_other]:[immediate_needs_required_other]]), ""), 0)),"")</f>
        <v/>
      </c>
      <c r="E59" s="43" t="str" cm="1">
        <f t="array" ref="E59">IFERROR(INDEX(data[[immediate_needs_required_other]:[immediate_needs_required_other]], MATCH(0,IF(data[[district_name]:[district_name]]=$A$59, COUNTIF($B$59:D59, data[[immediate_needs_required_other]:[immediate_needs_required_other]]), ""), 0)),"")</f>
        <v/>
      </c>
      <c r="F59" s="43" t="str" cm="1">
        <f t="array" ref="F59">IFERROR(INDEX(data[[immediate_needs_required_other]:[immediate_needs_required_other]], MATCH(0,IF(data[[district_name]:[district_name]]=$A$59, COUNTIF($B$59:E59, data[[immediate_needs_required_other]:[immediate_needs_required_other]]), ""), 0)),"")</f>
        <v/>
      </c>
      <c r="G59" s="43" t="str" cm="1">
        <f t="array" ref="G59">IFERROR(INDEX(data[[immediate_needs_required_other]:[immediate_needs_required_other]], MATCH(0,IF(data[[district_name]:[district_name]]=$A$59, COUNTIF($B$59:F59, data[[immediate_needs_required_other]:[immediate_needs_required_other]]), ""), 0)),"")</f>
        <v/>
      </c>
      <c r="H59" s="43" t="str" cm="1">
        <f t="array" ref="H59">IFERROR(INDEX(data[[immediate_needs_required_other]:[immediate_needs_required_other]], MATCH(0,IF(data[[district_name]:[district_name]]=$A$59, COUNTIF($B$59:G59, data[[immediate_needs_required_other]:[immediate_needs_required_other]]), ""), 0)),"")</f>
        <v/>
      </c>
      <c r="I59" s="43" t="str" cm="1">
        <f t="array" ref="I59">IFERROR(INDEX(data[[immediate_needs_required_other]:[immediate_needs_required_other]], MATCH(0,IF(data[[district_name]:[district_name]]=$A$59, COUNTIF($B$59:H59, data[[immediate_needs_required_other]:[immediate_needs_required_other]]), ""), 0)),"")</f>
        <v/>
      </c>
      <c r="J59" s="43" t="str" cm="1">
        <f t="array" ref="J59">IFERROR(INDEX(data[[immediate_needs_required_other]:[immediate_needs_required_other]], MATCH(0,IF(data[[district_name]:[district_name]]=$A$59, COUNTIF($B$59:I59, data[[immediate_needs_required_other]:[immediate_needs_required_other]]), ""), 0)),"")</f>
        <v/>
      </c>
      <c r="K59" s="43" t="str" cm="1">
        <f t="array" ref="K59">IFERROR(INDEX(data[[immediate_needs_required_other]:[immediate_needs_required_other]], MATCH(0,IF(data[[district_name]:[district_name]]=$A$59, COUNTIF($B$59:J59, data[[immediate_needs_required_other]:[immediate_needs_required_other]]), ""), 0)),"")</f>
        <v/>
      </c>
      <c r="L59" s="43" t="str" cm="1">
        <f t="array" ref="L59">IFERROR(INDEX(data[[immediate_needs_required_other]:[immediate_needs_required_other]], MATCH(0,IF(data[[district_name]:[district_name]]=$A$59, COUNTIF($B$59:K59, data[[immediate_needs_required_other]:[immediate_needs_required_other]]), ""), 0)),"")</f>
        <v/>
      </c>
      <c r="M59" s="43" t="str" cm="1">
        <f t="array" ref="M59">IFERROR(INDEX(data[[immediate_needs_required_other]:[immediate_needs_required_other]], MATCH(0,IF(data[[district_name]:[district_name]]=$A$59, COUNTIF($B$59:L59, data[[immediate_needs_required_other]:[immediate_needs_required_other]]), ""), 0)),"")</f>
        <v/>
      </c>
      <c r="N59" s="43" t="str" cm="1">
        <f t="array" ref="N59">IFERROR(INDEX(data[[immediate_needs_required_other]:[immediate_needs_required_other]], MATCH(0,IF(data[[district_name]:[district_name]]=$A$59, COUNTIF($B$59:M59, data[[immediate_needs_required_other]:[immediate_needs_required_other]]), ""), 0)),"")</f>
        <v/>
      </c>
      <c r="O59" s="43" t="str" cm="1">
        <f t="array" ref="O59">IFERROR(INDEX(data[[immediate_needs_required_other]:[immediate_needs_required_other]], MATCH(0,IF(data[[district_name]:[district_name]]=$A$59, COUNTIF($B$59:N59, data[[immediate_needs_required_other]:[immediate_needs_required_other]]), ""), 0)),"")</f>
        <v/>
      </c>
      <c r="P59" s="43" t="str" cm="1">
        <f t="array" ref="P59">IFERROR(INDEX(data[[immediate_needs_required_other]:[immediate_needs_required_other]], MATCH(0,IF(data[[district_name]:[district_name]]=$A$59, COUNTIF($B$59:O59, data[[immediate_needs_required_other]:[immediate_needs_required_other]]), ""), 0)),"")</f>
        <v/>
      </c>
      <c r="Q59" s="43" t="str" cm="1">
        <f t="array" ref="Q59">IFERROR(INDEX(data[[immediate_needs_required_other]:[immediate_needs_required_other]], MATCH(0,IF(data[[district_name]:[district_name]]=$A$59, COUNTIF($B$59:P59, data[[immediate_needs_required_other]:[immediate_needs_required_other]]), ""), 0)),"")</f>
        <v/>
      </c>
    </row>
    <row r="60" spans="1:17" s="39" customFormat="1" x14ac:dyDescent="0.3">
      <c r="A60" s="41" t="s">
        <v>378</v>
      </c>
      <c r="B60" s="42" t="s">
        <v>257</v>
      </c>
      <c r="C60" s="43" cm="1">
        <f t="array" ref="C60">IFERROR(INDEX(data[[immediate_needs_required_other]:[immediate_needs_required_other]], MATCH(0,IF(data[[district_name]:[district_name]]=$A$60, COUNTIF($B$60:B60, data[[immediate_needs_required_other]:[immediate_needs_required_other]]), ""), 0)),"")</f>
        <v>0</v>
      </c>
      <c r="D60" s="43" t="str" cm="1">
        <f t="array" ref="D60">IFERROR(INDEX(data[[immediate_needs_required_other]:[immediate_needs_required_other]], MATCH(0,IF(data[[district_name]:[district_name]]=$A$60, COUNTIF($B$60:C60, data[[immediate_needs_required_other]:[immediate_needs_required_other]]), ""), 0)),"")</f>
        <v>Education services</v>
      </c>
      <c r="E60" s="43" t="str" cm="1">
        <f t="array" ref="E60">IFERROR(INDEX(data[[immediate_needs_required_other]:[immediate_needs_required_other]], MATCH(0,IF(data[[district_name]:[district_name]]=$A$60, COUNTIF($B$60:D60, data[[immediate_needs_required_other]:[immediate_needs_required_other]]), ""), 0)),"")</f>
        <v/>
      </c>
      <c r="F60" s="43" t="str" cm="1">
        <f t="array" ref="F60">IFERROR(INDEX(data[[immediate_needs_required_other]:[immediate_needs_required_other]], MATCH(0,IF(data[[district_name]:[district_name]]=$A$60, COUNTIF($B$60:E60, data[[immediate_needs_required_other]:[immediate_needs_required_other]]), ""), 0)),"")</f>
        <v/>
      </c>
      <c r="G60" s="43" t="str" cm="1">
        <f t="array" ref="G60">IFERROR(INDEX(data[[immediate_needs_required_other]:[immediate_needs_required_other]], MATCH(0,IF(data[[district_name]:[district_name]]=$A$60, COUNTIF($B$60:F60, data[[immediate_needs_required_other]:[immediate_needs_required_other]]), ""), 0)),"")</f>
        <v/>
      </c>
      <c r="H60" s="43" t="str" cm="1">
        <f t="array" ref="H60">IFERROR(INDEX(data[[immediate_needs_required_other]:[immediate_needs_required_other]], MATCH(0,IF(data[[district_name]:[district_name]]=$A$60, COUNTIF($B$60:G60, data[[immediate_needs_required_other]:[immediate_needs_required_other]]), ""), 0)),"")</f>
        <v/>
      </c>
      <c r="I60" s="43" t="str" cm="1">
        <f t="array" ref="I60">IFERROR(INDEX(data[[immediate_needs_required_other]:[immediate_needs_required_other]], MATCH(0,IF(data[[district_name]:[district_name]]=$A$60, COUNTIF($B$60:H60, data[[immediate_needs_required_other]:[immediate_needs_required_other]]), ""), 0)),"")</f>
        <v/>
      </c>
      <c r="J60" s="43" t="str" cm="1">
        <f t="array" ref="J60">IFERROR(INDEX(data[[immediate_needs_required_other]:[immediate_needs_required_other]], MATCH(0,IF(data[[district_name]:[district_name]]=$A$60, COUNTIF($B$60:I60, data[[immediate_needs_required_other]:[immediate_needs_required_other]]), ""), 0)),"")</f>
        <v/>
      </c>
      <c r="K60" s="43" t="str" cm="1">
        <f t="array" ref="K60">IFERROR(INDEX(data[[immediate_needs_required_other]:[immediate_needs_required_other]], MATCH(0,IF(data[[district_name]:[district_name]]=$A$60, COUNTIF($B$60:J60, data[[immediate_needs_required_other]:[immediate_needs_required_other]]), ""), 0)),"")</f>
        <v/>
      </c>
      <c r="L60" s="43" t="str" cm="1">
        <f t="array" ref="L60">IFERROR(INDEX(data[[immediate_needs_required_other]:[immediate_needs_required_other]], MATCH(0,IF(data[[district_name]:[district_name]]=$A$60, COUNTIF($B$60:K60, data[[immediate_needs_required_other]:[immediate_needs_required_other]]), ""), 0)),"")</f>
        <v/>
      </c>
      <c r="M60" s="43" t="str" cm="1">
        <f t="array" ref="M60">IFERROR(INDEX(data[[immediate_needs_required_other]:[immediate_needs_required_other]], MATCH(0,IF(data[[district_name]:[district_name]]=$A$60, COUNTIF($B$60:L60, data[[immediate_needs_required_other]:[immediate_needs_required_other]]), ""), 0)),"")</f>
        <v/>
      </c>
      <c r="N60" s="43" t="str" cm="1">
        <f t="array" ref="N60">IFERROR(INDEX(data[[immediate_needs_required_other]:[immediate_needs_required_other]], MATCH(0,IF(data[[district_name]:[district_name]]=$A$60, COUNTIF($B$60:M60, data[[immediate_needs_required_other]:[immediate_needs_required_other]]), ""), 0)),"")</f>
        <v/>
      </c>
      <c r="O60" s="43" t="str" cm="1">
        <f t="array" ref="O60">IFERROR(INDEX(data[[immediate_needs_required_other]:[immediate_needs_required_other]], MATCH(0,IF(data[[district_name]:[district_name]]=$A$60, COUNTIF($B$60:N60, data[[immediate_needs_required_other]:[immediate_needs_required_other]]), ""), 0)),"")</f>
        <v/>
      </c>
      <c r="P60" s="43" t="str" cm="1">
        <f t="array" ref="P60">IFERROR(INDEX(data[[immediate_needs_required_other]:[immediate_needs_required_other]], MATCH(0,IF(data[[district_name]:[district_name]]=$A$60, COUNTIF($B$60:O60, data[[immediate_needs_required_other]:[immediate_needs_required_other]]), ""), 0)),"")</f>
        <v/>
      </c>
      <c r="Q60" s="43" t="str" cm="1">
        <f t="array" ref="Q60">IFERROR(INDEX(data[[immediate_needs_required_other]:[immediate_needs_required_other]], MATCH(0,IF(data[[district_name]:[district_name]]=$A$60, COUNTIF($B$60:P60, data[[immediate_needs_required_other]:[immediate_needs_required_other]]), ""), 0)),"")</f>
        <v/>
      </c>
    </row>
    <row r="61" spans="1:17" s="39" customFormat="1" x14ac:dyDescent="0.3"/>
    <row r="63" spans="1:17" x14ac:dyDescent="0.3">
      <c r="A63" s="6" t="s">
        <v>387</v>
      </c>
      <c r="B63" s="6" t="s">
        <v>60</v>
      </c>
    </row>
    <row r="64" spans="1:17" x14ac:dyDescent="0.3">
      <c r="A64" s="6" t="s">
        <v>388</v>
      </c>
      <c r="B64" s="6" t="s">
        <v>238</v>
      </c>
    </row>
    <row r="65" spans="1:5" x14ac:dyDescent="0.3">
      <c r="A65" s="6" t="s">
        <v>389</v>
      </c>
      <c r="B65" s="6">
        <f>B4</f>
        <v>26</v>
      </c>
    </row>
    <row r="67" spans="1:5" x14ac:dyDescent="0.3">
      <c r="A67" s="82" t="s">
        <v>390</v>
      </c>
      <c r="B67" s="82" t="s">
        <v>209</v>
      </c>
      <c r="C67" s="32" t="s">
        <v>81</v>
      </c>
      <c r="D67" s="32" t="s">
        <v>87</v>
      </c>
      <c r="E67" s="80" t="s">
        <v>396</v>
      </c>
    </row>
    <row r="68" spans="1:5" x14ac:dyDescent="0.3">
      <c r="A68" s="82"/>
      <c r="B68" s="82"/>
      <c r="C68" s="33" t="s">
        <v>251</v>
      </c>
      <c r="D68" s="33" t="s">
        <v>109</v>
      </c>
      <c r="E68" s="80"/>
    </row>
    <row r="69" spans="1:5" x14ac:dyDescent="0.3">
      <c r="A69" s="44" t="s">
        <v>262</v>
      </c>
      <c r="B69" s="35" t="s">
        <v>391</v>
      </c>
      <c r="C69" s="35">
        <f>COUNTIFS(data[[district_name]:[district_name]], $A69, data[[support_services]:[support_services]], C$67)</f>
        <v>1</v>
      </c>
      <c r="D69" s="35">
        <f>COUNTIFS(data[[district_name]:[district_name]], $A69, data[[support_services]:[support_services]], D$67)</f>
        <v>2</v>
      </c>
      <c r="E69" s="35">
        <f t="shared" ref="E69:E81" si="3">SUM(C69:D69)</f>
        <v>3</v>
      </c>
    </row>
    <row r="70" spans="1:5" x14ac:dyDescent="0.3">
      <c r="A70" s="44" t="s">
        <v>376</v>
      </c>
      <c r="B70" s="35" t="s">
        <v>255</v>
      </c>
      <c r="C70" s="35">
        <f>COUNTIFS(data[[district_name]:[district_name]], $A70, data[[support_services]:[support_services]], C$67)</f>
        <v>1</v>
      </c>
      <c r="D70" s="35">
        <f>COUNTIFS(data[[district_name]:[district_name]], $A70, data[[support_services]:[support_services]], D$67)</f>
        <v>1</v>
      </c>
      <c r="E70" s="35">
        <f t="shared" si="3"/>
        <v>2</v>
      </c>
    </row>
    <row r="71" spans="1:5" x14ac:dyDescent="0.3">
      <c r="A71" s="44" t="s">
        <v>265</v>
      </c>
      <c r="B71" s="35" t="s">
        <v>392</v>
      </c>
      <c r="C71" s="35">
        <f>COUNTIFS(data[[district_name]:[district_name]], $A71, data[[support_services]:[support_services]], C$67)</f>
        <v>0</v>
      </c>
      <c r="D71" s="35">
        <f>COUNTIFS(data[[district_name]:[district_name]], $A71, data[[support_services]:[support_services]], D$67)</f>
        <v>3</v>
      </c>
      <c r="E71" s="35">
        <f t="shared" si="3"/>
        <v>3</v>
      </c>
    </row>
    <row r="72" spans="1:5" x14ac:dyDescent="0.3">
      <c r="A72" s="44" t="s">
        <v>263</v>
      </c>
      <c r="B72" s="35" t="s">
        <v>384</v>
      </c>
      <c r="C72" s="35">
        <f>COUNTIFS(data[[district_name]:[district_name]], $A72, data[[support_services]:[support_services]], C$67)</f>
        <v>0</v>
      </c>
      <c r="D72" s="35">
        <f>COUNTIFS(data[[district_name]:[district_name]], $A72, data[[support_services]:[support_services]], D$67)</f>
        <v>2</v>
      </c>
      <c r="E72" s="35">
        <f t="shared" si="3"/>
        <v>2</v>
      </c>
    </row>
    <row r="73" spans="1:5" x14ac:dyDescent="0.3">
      <c r="A73" s="44" t="s">
        <v>375</v>
      </c>
      <c r="B73" s="35" t="s">
        <v>254</v>
      </c>
      <c r="C73" s="35">
        <f>COUNTIFS(data[[district_name]:[district_name]], $A73, data[[support_services]:[support_services]], C$67)</f>
        <v>0</v>
      </c>
      <c r="D73" s="35">
        <f>COUNTIFS(data[[district_name]:[district_name]], $A73, data[[support_services]:[support_services]], D$67)</f>
        <v>3</v>
      </c>
      <c r="E73" s="35">
        <f t="shared" si="3"/>
        <v>3</v>
      </c>
    </row>
    <row r="74" spans="1:5" x14ac:dyDescent="0.3">
      <c r="A74" s="44" t="s">
        <v>259</v>
      </c>
      <c r="B74" s="35" t="s">
        <v>393</v>
      </c>
      <c r="C74" s="35">
        <f>COUNTIFS(data[[district_name]:[district_name]], $A74, data[[support_services]:[support_services]], C$67)</f>
        <v>0</v>
      </c>
      <c r="D74" s="35">
        <f>COUNTIFS(data[[district_name]:[district_name]], $A74, data[[support_services]:[support_services]], D$67)</f>
        <v>0</v>
      </c>
      <c r="E74" s="35">
        <f t="shared" si="3"/>
        <v>0</v>
      </c>
    </row>
    <row r="75" spans="1:5" x14ac:dyDescent="0.3">
      <c r="A75" s="44" t="s">
        <v>261</v>
      </c>
      <c r="B75" s="35" t="s">
        <v>394</v>
      </c>
      <c r="C75" s="35">
        <f>COUNTIFS(data[[district_name]:[district_name]], $A75, data[[support_services]:[support_services]], C$67)</f>
        <v>1</v>
      </c>
      <c r="D75" s="35">
        <f>COUNTIFS(data[[district_name]:[district_name]], $A75, data[[support_services]:[support_services]], D$67)</f>
        <v>1</v>
      </c>
      <c r="E75" s="35">
        <f t="shared" si="3"/>
        <v>2</v>
      </c>
    </row>
    <row r="76" spans="1:5" x14ac:dyDescent="0.3">
      <c r="A76" s="44" t="s">
        <v>260</v>
      </c>
      <c r="B76" s="35" t="s">
        <v>381</v>
      </c>
      <c r="C76" s="35">
        <f>COUNTIFS(data[[district_name]:[district_name]], $A76, data[[support_services]:[support_services]], C$67)</f>
        <v>1</v>
      </c>
      <c r="D76" s="35">
        <f>COUNTIFS(data[[district_name]:[district_name]], $A76, data[[support_services]:[support_services]], D$67)</f>
        <v>3</v>
      </c>
      <c r="E76" s="35">
        <f t="shared" si="3"/>
        <v>4</v>
      </c>
    </row>
    <row r="77" spans="1:5" x14ac:dyDescent="0.3">
      <c r="A77" s="44" t="s">
        <v>377</v>
      </c>
      <c r="B77" s="35" t="s">
        <v>256</v>
      </c>
      <c r="C77" s="35">
        <f>COUNTIFS(data[[district_name]:[district_name]], $A77, data[[support_services]:[support_services]], C$67)</f>
        <v>0</v>
      </c>
      <c r="D77" s="35">
        <f>COUNTIFS(data[[district_name]:[district_name]], $A77, data[[support_services]:[support_services]], D$67)</f>
        <v>2</v>
      </c>
      <c r="E77" s="35">
        <f t="shared" si="3"/>
        <v>2</v>
      </c>
    </row>
    <row r="78" spans="1:5" x14ac:dyDescent="0.3">
      <c r="A78" s="44" t="s">
        <v>264</v>
      </c>
      <c r="B78" s="35" t="s">
        <v>385</v>
      </c>
      <c r="C78" s="35">
        <f>COUNTIFS(data[[district_name]:[district_name]], $A78, data[[support_services]:[support_services]], C$67)</f>
        <v>0</v>
      </c>
      <c r="D78" s="35">
        <f>COUNTIFS(data[[district_name]:[district_name]], $A78, data[[support_services]:[support_services]], D$67)</f>
        <v>2</v>
      </c>
      <c r="E78" s="35">
        <f t="shared" si="3"/>
        <v>2</v>
      </c>
    </row>
    <row r="79" spans="1:5" x14ac:dyDescent="0.3">
      <c r="A79" s="44" t="s">
        <v>374</v>
      </c>
      <c r="B79" s="35" t="s">
        <v>395</v>
      </c>
      <c r="C79" s="35">
        <f>COUNTIFS(data[[district_name]:[district_name]], $A79, data[[support_services]:[support_services]], C$67)</f>
        <v>0</v>
      </c>
      <c r="D79" s="35">
        <f>COUNTIFS(data[[district_name]:[district_name]], $A79, data[[support_services]:[support_services]], D$67)</f>
        <v>0</v>
      </c>
      <c r="E79" s="35">
        <f t="shared" si="3"/>
        <v>0</v>
      </c>
    </row>
    <row r="80" spans="1:5" x14ac:dyDescent="0.3">
      <c r="A80" s="44" t="s">
        <v>378</v>
      </c>
      <c r="B80" s="35" t="s">
        <v>257</v>
      </c>
      <c r="C80" s="35">
        <f>COUNTIFS(data[[district_name]:[district_name]], $A80, data[[support_services]:[support_services]], C$67)</f>
        <v>1</v>
      </c>
      <c r="D80" s="35">
        <f>COUNTIFS(data[[district_name]:[district_name]], $A80, data[[support_services]:[support_services]], D$67)</f>
        <v>2</v>
      </c>
      <c r="E80" s="35">
        <f t="shared" si="3"/>
        <v>3</v>
      </c>
    </row>
    <row r="81" spans="1:9" x14ac:dyDescent="0.3">
      <c r="A81" s="83" t="s">
        <v>396</v>
      </c>
      <c r="B81" s="83"/>
      <c r="C81" s="35">
        <f>SUM(C69:C80)</f>
        <v>5</v>
      </c>
      <c r="D81" s="35">
        <f>SUM(D69:D80)</f>
        <v>21</v>
      </c>
      <c r="E81" s="35">
        <f t="shared" si="3"/>
        <v>26</v>
      </c>
    </row>
    <row r="83" spans="1:9" s="39" customFormat="1" x14ac:dyDescent="0.3"/>
    <row r="84" spans="1:9" s="39" customFormat="1" x14ac:dyDescent="0.3">
      <c r="A84" s="39" t="s">
        <v>387</v>
      </c>
      <c r="B84" s="39" t="s">
        <v>61</v>
      </c>
    </row>
    <row r="85" spans="1:9" s="39" customFormat="1" x14ac:dyDescent="0.3">
      <c r="A85" s="39" t="s">
        <v>388</v>
      </c>
      <c r="B85" s="39" t="s">
        <v>240</v>
      </c>
    </row>
    <row r="86" spans="1:9" s="39" customFormat="1" x14ac:dyDescent="0.3">
      <c r="A86" s="39" t="s">
        <v>389</v>
      </c>
      <c r="B86" s="39">
        <f>C81</f>
        <v>5</v>
      </c>
    </row>
    <row r="87" spans="1:9" s="39" customFormat="1" x14ac:dyDescent="0.3"/>
    <row r="88" spans="1:9" s="39" customFormat="1" x14ac:dyDescent="0.3">
      <c r="A88" s="82" t="s">
        <v>390</v>
      </c>
      <c r="B88" s="82" t="s">
        <v>209</v>
      </c>
      <c r="C88" s="32" t="s">
        <v>290</v>
      </c>
      <c r="D88" s="32" t="s">
        <v>110</v>
      </c>
      <c r="E88" s="32" t="s">
        <v>293</v>
      </c>
      <c r="F88" s="32" t="s">
        <v>294</v>
      </c>
      <c r="G88" s="32" t="s">
        <v>126</v>
      </c>
      <c r="H88" s="32" t="s">
        <v>102</v>
      </c>
      <c r="I88" s="80" t="s">
        <v>396</v>
      </c>
    </row>
    <row r="89" spans="1:9" s="39" customFormat="1" x14ac:dyDescent="0.3">
      <c r="A89" s="82"/>
      <c r="B89" s="82"/>
      <c r="C89" s="32" t="s">
        <v>291</v>
      </c>
      <c r="D89" s="32" t="s">
        <v>292</v>
      </c>
      <c r="E89" s="32" t="s">
        <v>219</v>
      </c>
      <c r="F89" s="32" t="s">
        <v>295</v>
      </c>
      <c r="G89" s="32" t="s">
        <v>296</v>
      </c>
      <c r="H89" s="32" t="s">
        <v>279</v>
      </c>
      <c r="I89" s="80"/>
    </row>
    <row r="90" spans="1:9" s="39" customFormat="1" x14ac:dyDescent="0.3">
      <c r="A90" s="48" t="s">
        <v>262</v>
      </c>
      <c r="B90" s="40" t="s">
        <v>391</v>
      </c>
      <c r="C90" s="50">
        <f>COUNTIFS(data[[district_name]:[district_name]], $A90, INDEX(data[], 0, MATCH($B$84&amp;"/"&amp;C$88, data[#Headers], 0)), 1)</f>
        <v>0</v>
      </c>
      <c r="D90" s="50">
        <f>COUNTIFS(data[[district_name]:[district_name]], $A90, INDEX(data[], 0, MATCH($B$84&amp;"/"&amp;D$88, data[#Headers], 0)), 1)</f>
        <v>0</v>
      </c>
      <c r="E90" s="50">
        <f>COUNTIFS(data[[district_name]:[district_name]], $A90, INDEX(data[], 0, MATCH($B$84&amp;"/"&amp;E$88, data[#Headers], 0)), 1)</f>
        <v>0</v>
      </c>
      <c r="F90" s="50">
        <f>COUNTIFS(data[[district_name]:[district_name]], $A90, INDEX(data[], 0, MATCH($B$84&amp;"/"&amp;F$88, data[#Headers], 0)), 1)</f>
        <v>0</v>
      </c>
      <c r="G90" s="50">
        <f>COUNTIFS(data[[district_name]:[district_name]], $A90, INDEX(data[], 0, MATCH($B$84&amp;"/"&amp;G$88, data[#Headers], 0)), 1)</f>
        <v>1</v>
      </c>
      <c r="H90" s="50">
        <f>COUNTIFS(data[[district_name]:[district_name]], $A90, INDEX(data[], 0, MATCH($B$84&amp;"/"&amp;H$88, data[#Headers], 0)), 1)</f>
        <v>0</v>
      </c>
      <c r="I90" s="40">
        <f t="shared" ref="I90:I102" si="4">SUM(C90:H90)</f>
        <v>1</v>
      </c>
    </row>
    <row r="91" spans="1:9" s="39" customFormat="1" x14ac:dyDescent="0.3">
      <c r="A91" s="48" t="s">
        <v>376</v>
      </c>
      <c r="B91" s="40" t="s">
        <v>255</v>
      </c>
      <c r="C91" s="50">
        <f>COUNTIFS(data[[district_name]:[district_name]], $A91, INDEX(data[], 0, MATCH($B$84&amp;"/"&amp;C$88, data[#Headers], 0)), 1)</f>
        <v>0</v>
      </c>
      <c r="D91" s="50">
        <f>COUNTIFS(data[[district_name]:[district_name]], $A91, INDEX(data[], 0, MATCH($B$84&amp;"/"&amp;D$88, data[#Headers], 0)), 1)</f>
        <v>0</v>
      </c>
      <c r="E91" s="50">
        <f>COUNTIFS(data[[district_name]:[district_name]], $A91, INDEX(data[], 0, MATCH($B$84&amp;"/"&amp;E$88, data[#Headers], 0)), 1)</f>
        <v>0</v>
      </c>
      <c r="F91" s="50">
        <f>COUNTIFS(data[[district_name]:[district_name]], $A91, INDEX(data[], 0, MATCH($B$84&amp;"/"&amp;F$88, data[#Headers], 0)), 1)</f>
        <v>0</v>
      </c>
      <c r="G91" s="50">
        <f>COUNTIFS(data[[district_name]:[district_name]], $A91, INDEX(data[], 0, MATCH($B$84&amp;"/"&amp;G$88, data[#Headers], 0)), 1)</f>
        <v>1</v>
      </c>
      <c r="H91" s="50">
        <f>COUNTIFS(data[[district_name]:[district_name]], $A91, INDEX(data[], 0, MATCH($B$84&amp;"/"&amp;H$88, data[#Headers], 0)), 1)</f>
        <v>1</v>
      </c>
      <c r="I91" s="40">
        <f t="shared" si="4"/>
        <v>2</v>
      </c>
    </row>
    <row r="92" spans="1:9" s="39" customFormat="1" x14ac:dyDescent="0.3">
      <c r="A92" s="48" t="s">
        <v>265</v>
      </c>
      <c r="B92" s="40" t="s">
        <v>392</v>
      </c>
      <c r="C92" s="50">
        <f>COUNTIFS(data[[district_name]:[district_name]], $A92, INDEX(data[], 0, MATCH($B$84&amp;"/"&amp;C$88, data[#Headers], 0)), 1)</f>
        <v>0</v>
      </c>
      <c r="D92" s="50">
        <f>COUNTIFS(data[[district_name]:[district_name]], $A92, INDEX(data[], 0, MATCH($B$84&amp;"/"&amp;D$88, data[#Headers], 0)), 1)</f>
        <v>0</v>
      </c>
      <c r="E92" s="50">
        <f>COUNTIFS(data[[district_name]:[district_name]], $A92, INDEX(data[], 0, MATCH($B$84&amp;"/"&amp;E$88, data[#Headers], 0)), 1)</f>
        <v>0</v>
      </c>
      <c r="F92" s="50">
        <f>COUNTIFS(data[[district_name]:[district_name]], $A92, INDEX(data[], 0, MATCH($B$84&amp;"/"&amp;F$88, data[#Headers], 0)), 1)</f>
        <v>0</v>
      </c>
      <c r="G92" s="50">
        <f>COUNTIFS(data[[district_name]:[district_name]], $A92, INDEX(data[], 0, MATCH($B$84&amp;"/"&amp;G$88, data[#Headers], 0)), 1)</f>
        <v>0</v>
      </c>
      <c r="H92" s="50">
        <f>COUNTIFS(data[[district_name]:[district_name]], $A92, INDEX(data[], 0, MATCH($B$84&amp;"/"&amp;H$88, data[#Headers], 0)), 1)</f>
        <v>0</v>
      </c>
      <c r="I92" s="40">
        <f t="shared" si="4"/>
        <v>0</v>
      </c>
    </row>
    <row r="93" spans="1:9" s="39" customFormat="1" x14ac:dyDescent="0.3">
      <c r="A93" s="48" t="s">
        <v>263</v>
      </c>
      <c r="B93" s="40" t="s">
        <v>384</v>
      </c>
      <c r="C93" s="50">
        <f>COUNTIFS(data[[district_name]:[district_name]], $A93, INDEX(data[], 0, MATCH($B$84&amp;"/"&amp;C$88, data[#Headers], 0)), 1)</f>
        <v>0</v>
      </c>
      <c r="D93" s="50">
        <f>COUNTIFS(data[[district_name]:[district_name]], $A93, INDEX(data[], 0, MATCH($B$84&amp;"/"&amp;D$88, data[#Headers], 0)), 1)</f>
        <v>0</v>
      </c>
      <c r="E93" s="50">
        <f>COUNTIFS(data[[district_name]:[district_name]], $A93, INDEX(data[], 0, MATCH($B$84&amp;"/"&amp;E$88, data[#Headers], 0)), 1)</f>
        <v>0</v>
      </c>
      <c r="F93" s="50">
        <f>COUNTIFS(data[[district_name]:[district_name]], $A93, INDEX(data[], 0, MATCH($B$84&amp;"/"&amp;F$88, data[#Headers], 0)), 1)</f>
        <v>0</v>
      </c>
      <c r="G93" s="50">
        <f>COUNTIFS(data[[district_name]:[district_name]], $A93, INDEX(data[], 0, MATCH($B$84&amp;"/"&amp;G$88, data[#Headers], 0)), 1)</f>
        <v>0</v>
      </c>
      <c r="H93" s="50">
        <f>COUNTIFS(data[[district_name]:[district_name]], $A93, INDEX(data[], 0, MATCH($B$84&amp;"/"&amp;H$88, data[#Headers], 0)), 1)</f>
        <v>0</v>
      </c>
      <c r="I93" s="40">
        <f t="shared" si="4"/>
        <v>0</v>
      </c>
    </row>
    <row r="94" spans="1:9" s="39" customFormat="1" x14ac:dyDescent="0.3">
      <c r="A94" s="48" t="s">
        <v>375</v>
      </c>
      <c r="B94" s="40" t="s">
        <v>254</v>
      </c>
      <c r="C94" s="50">
        <f>COUNTIFS(data[[district_name]:[district_name]], $A94, INDEX(data[], 0, MATCH($B$84&amp;"/"&amp;C$88, data[#Headers], 0)), 1)</f>
        <v>0</v>
      </c>
      <c r="D94" s="50">
        <f>COUNTIFS(data[[district_name]:[district_name]], $A94, INDEX(data[], 0, MATCH($B$84&amp;"/"&amp;D$88, data[#Headers], 0)), 1)</f>
        <v>0</v>
      </c>
      <c r="E94" s="50">
        <f>COUNTIFS(data[[district_name]:[district_name]], $A94, INDEX(data[], 0, MATCH($B$84&amp;"/"&amp;E$88, data[#Headers], 0)), 1)</f>
        <v>0</v>
      </c>
      <c r="F94" s="50">
        <f>COUNTIFS(data[[district_name]:[district_name]], $A94, INDEX(data[], 0, MATCH($B$84&amp;"/"&amp;F$88, data[#Headers], 0)), 1)</f>
        <v>0</v>
      </c>
      <c r="G94" s="50">
        <f>COUNTIFS(data[[district_name]:[district_name]], $A94, INDEX(data[], 0, MATCH($B$84&amp;"/"&amp;G$88, data[#Headers], 0)), 1)</f>
        <v>0</v>
      </c>
      <c r="H94" s="50">
        <f>COUNTIFS(data[[district_name]:[district_name]], $A94, INDEX(data[], 0, MATCH($B$84&amp;"/"&amp;H$88, data[#Headers], 0)), 1)</f>
        <v>0</v>
      </c>
      <c r="I94" s="40">
        <f t="shared" si="4"/>
        <v>0</v>
      </c>
    </row>
    <row r="95" spans="1:9" s="39" customFormat="1" x14ac:dyDescent="0.3">
      <c r="A95" s="48" t="s">
        <v>259</v>
      </c>
      <c r="B95" s="40" t="s">
        <v>393</v>
      </c>
      <c r="C95" s="50">
        <f>COUNTIFS(data[[district_name]:[district_name]], $A95, INDEX(data[], 0, MATCH($B$84&amp;"/"&amp;C$88, data[#Headers], 0)), 1)</f>
        <v>0</v>
      </c>
      <c r="D95" s="50">
        <f>COUNTIFS(data[[district_name]:[district_name]], $A95, INDEX(data[], 0, MATCH($B$84&amp;"/"&amp;D$88, data[#Headers], 0)), 1)</f>
        <v>0</v>
      </c>
      <c r="E95" s="50">
        <f>COUNTIFS(data[[district_name]:[district_name]], $A95, INDEX(data[], 0, MATCH($B$84&amp;"/"&amp;E$88, data[#Headers], 0)), 1)</f>
        <v>0</v>
      </c>
      <c r="F95" s="50">
        <f>COUNTIFS(data[[district_name]:[district_name]], $A95, INDEX(data[], 0, MATCH($B$84&amp;"/"&amp;F$88, data[#Headers], 0)), 1)</f>
        <v>0</v>
      </c>
      <c r="G95" s="50">
        <f>COUNTIFS(data[[district_name]:[district_name]], $A95, INDEX(data[], 0, MATCH($B$84&amp;"/"&amp;G$88, data[#Headers], 0)), 1)</f>
        <v>0</v>
      </c>
      <c r="H95" s="50">
        <f>COUNTIFS(data[[district_name]:[district_name]], $A95, INDEX(data[], 0, MATCH($B$84&amp;"/"&amp;H$88, data[#Headers], 0)), 1)</f>
        <v>0</v>
      </c>
      <c r="I95" s="40">
        <f t="shared" si="4"/>
        <v>0</v>
      </c>
    </row>
    <row r="96" spans="1:9" s="39" customFormat="1" x14ac:dyDescent="0.3">
      <c r="A96" s="48" t="s">
        <v>261</v>
      </c>
      <c r="B96" s="40" t="s">
        <v>394</v>
      </c>
      <c r="C96" s="50">
        <f>COUNTIFS(data[[district_name]:[district_name]], $A96, INDEX(data[], 0, MATCH($B$84&amp;"/"&amp;C$88, data[#Headers], 0)), 1)</f>
        <v>0</v>
      </c>
      <c r="D96" s="50">
        <f>COUNTIFS(data[[district_name]:[district_name]], $A96, INDEX(data[], 0, MATCH($B$84&amp;"/"&amp;D$88, data[#Headers], 0)), 1)</f>
        <v>0</v>
      </c>
      <c r="E96" s="50">
        <f>COUNTIFS(data[[district_name]:[district_name]], $A96, INDEX(data[], 0, MATCH($B$84&amp;"/"&amp;E$88, data[#Headers], 0)), 1)</f>
        <v>0</v>
      </c>
      <c r="F96" s="50">
        <f>COUNTIFS(data[[district_name]:[district_name]], $A96, INDEX(data[], 0, MATCH($B$84&amp;"/"&amp;F$88, data[#Headers], 0)), 1)</f>
        <v>0</v>
      </c>
      <c r="G96" s="50">
        <f>COUNTIFS(data[[district_name]:[district_name]], $A96, INDEX(data[], 0, MATCH($B$84&amp;"/"&amp;G$88, data[#Headers], 0)), 1)</f>
        <v>1</v>
      </c>
      <c r="H96" s="50">
        <f>COUNTIFS(data[[district_name]:[district_name]], $A96, INDEX(data[], 0, MATCH($B$84&amp;"/"&amp;H$88, data[#Headers], 0)), 1)</f>
        <v>0</v>
      </c>
      <c r="I96" s="40">
        <f t="shared" si="4"/>
        <v>1</v>
      </c>
    </row>
    <row r="97" spans="1:17" s="39" customFormat="1" x14ac:dyDescent="0.3">
      <c r="A97" s="48" t="s">
        <v>260</v>
      </c>
      <c r="B97" s="40" t="s">
        <v>381</v>
      </c>
      <c r="C97" s="50">
        <f>COUNTIFS(data[[district_name]:[district_name]], $A97, INDEX(data[], 0, MATCH($B$84&amp;"/"&amp;C$88, data[#Headers], 0)), 1)</f>
        <v>0</v>
      </c>
      <c r="D97" s="50">
        <f>COUNTIFS(data[[district_name]:[district_name]], $A97, INDEX(data[], 0, MATCH($B$84&amp;"/"&amp;D$88, data[#Headers], 0)), 1)</f>
        <v>0</v>
      </c>
      <c r="E97" s="50">
        <f>COUNTIFS(data[[district_name]:[district_name]], $A97, INDEX(data[], 0, MATCH($B$84&amp;"/"&amp;E$88, data[#Headers], 0)), 1)</f>
        <v>0</v>
      </c>
      <c r="F97" s="50">
        <f>COUNTIFS(data[[district_name]:[district_name]], $A97, INDEX(data[], 0, MATCH($B$84&amp;"/"&amp;F$88, data[#Headers], 0)), 1)</f>
        <v>0</v>
      </c>
      <c r="G97" s="50">
        <f>COUNTIFS(data[[district_name]:[district_name]], $A97, INDEX(data[], 0, MATCH($B$84&amp;"/"&amp;G$88, data[#Headers], 0)), 1)</f>
        <v>0</v>
      </c>
      <c r="H97" s="50">
        <f>COUNTIFS(data[[district_name]:[district_name]], $A97, INDEX(data[], 0, MATCH($B$84&amp;"/"&amp;H$88, data[#Headers], 0)), 1)</f>
        <v>1</v>
      </c>
      <c r="I97" s="40">
        <f t="shared" si="4"/>
        <v>1</v>
      </c>
    </row>
    <row r="98" spans="1:17" s="39" customFormat="1" x14ac:dyDescent="0.3">
      <c r="A98" s="48" t="s">
        <v>377</v>
      </c>
      <c r="B98" s="40" t="s">
        <v>256</v>
      </c>
      <c r="C98" s="50">
        <f>COUNTIFS(data[[district_name]:[district_name]], $A98, INDEX(data[], 0, MATCH($B$84&amp;"/"&amp;C$88, data[#Headers], 0)), 1)</f>
        <v>0</v>
      </c>
      <c r="D98" s="50">
        <f>COUNTIFS(data[[district_name]:[district_name]], $A98, INDEX(data[], 0, MATCH($B$84&amp;"/"&amp;D$88, data[#Headers], 0)), 1)</f>
        <v>0</v>
      </c>
      <c r="E98" s="50">
        <f>COUNTIFS(data[[district_name]:[district_name]], $A98, INDEX(data[], 0, MATCH($B$84&amp;"/"&amp;E$88, data[#Headers], 0)), 1)</f>
        <v>0</v>
      </c>
      <c r="F98" s="50">
        <f>COUNTIFS(data[[district_name]:[district_name]], $A98, INDEX(data[], 0, MATCH($B$84&amp;"/"&amp;F$88, data[#Headers], 0)), 1)</f>
        <v>0</v>
      </c>
      <c r="G98" s="50">
        <f>COUNTIFS(data[[district_name]:[district_name]], $A98, INDEX(data[], 0, MATCH($B$84&amp;"/"&amp;G$88, data[#Headers], 0)), 1)</f>
        <v>0</v>
      </c>
      <c r="H98" s="50">
        <f>COUNTIFS(data[[district_name]:[district_name]], $A98, INDEX(data[], 0, MATCH($B$84&amp;"/"&amp;H$88, data[#Headers], 0)), 1)</f>
        <v>0</v>
      </c>
      <c r="I98" s="40">
        <f t="shared" si="4"/>
        <v>0</v>
      </c>
    </row>
    <row r="99" spans="1:17" s="39" customFormat="1" x14ac:dyDescent="0.3">
      <c r="A99" s="48" t="s">
        <v>264</v>
      </c>
      <c r="B99" s="40" t="s">
        <v>385</v>
      </c>
      <c r="C99" s="50">
        <f>COUNTIFS(data[[district_name]:[district_name]], $A99, INDEX(data[], 0, MATCH($B$84&amp;"/"&amp;C$88, data[#Headers], 0)), 1)</f>
        <v>0</v>
      </c>
      <c r="D99" s="50">
        <f>COUNTIFS(data[[district_name]:[district_name]], $A99, INDEX(data[], 0, MATCH($B$84&amp;"/"&amp;D$88, data[#Headers], 0)), 1)</f>
        <v>0</v>
      </c>
      <c r="E99" s="50">
        <f>COUNTIFS(data[[district_name]:[district_name]], $A99, INDEX(data[], 0, MATCH($B$84&amp;"/"&amp;E$88, data[#Headers], 0)), 1)</f>
        <v>0</v>
      </c>
      <c r="F99" s="50">
        <f>COUNTIFS(data[[district_name]:[district_name]], $A99, INDEX(data[], 0, MATCH($B$84&amp;"/"&amp;F$88, data[#Headers], 0)), 1)</f>
        <v>0</v>
      </c>
      <c r="G99" s="50">
        <f>COUNTIFS(data[[district_name]:[district_name]], $A99, INDEX(data[], 0, MATCH($B$84&amp;"/"&amp;G$88, data[#Headers], 0)), 1)</f>
        <v>0</v>
      </c>
      <c r="H99" s="50">
        <f>COUNTIFS(data[[district_name]:[district_name]], $A99, INDEX(data[], 0, MATCH($B$84&amp;"/"&amp;H$88, data[#Headers], 0)), 1)</f>
        <v>0</v>
      </c>
      <c r="I99" s="40">
        <f t="shared" si="4"/>
        <v>0</v>
      </c>
    </row>
    <row r="100" spans="1:17" s="39" customFormat="1" x14ac:dyDescent="0.3">
      <c r="A100" s="48" t="s">
        <v>374</v>
      </c>
      <c r="B100" s="40" t="s">
        <v>395</v>
      </c>
      <c r="C100" s="50">
        <f>COUNTIFS(data[[district_name]:[district_name]], $A100, INDEX(data[], 0, MATCH($B$84&amp;"/"&amp;C$88, data[#Headers], 0)), 1)</f>
        <v>0</v>
      </c>
      <c r="D100" s="50">
        <f>COUNTIFS(data[[district_name]:[district_name]], $A100, INDEX(data[], 0, MATCH($B$84&amp;"/"&amp;D$88, data[#Headers], 0)), 1)</f>
        <v>0</v>
      </c>
      <c r="E100" s="50">
        <f>COUNTIFS(data[[district_name]:[district_name]], $A100, INDEX(data[], 0, MATCH($B$84&amp;"/"&amp;E$88, data[#Headers], 0)), 1)</f>
        <v>0</v>
      </c>
      <c r="F100" s="50">
        <f>COUNTIFS(data[[district_name]:[district_name]], $A100, INDEX(data[], 0, MATCH($B$84&amp;"/"&amp;F$88, data[#Headers], 0)), 1)</f>
        <v>0</v>
      </c>
      <c r="G100" s="50">
        <f>COUNTIFS(data[[district_name]:[district_name]], $A100, INDEX(data[], 0, MATCH($B$84&amp;"/"&amp;G$88, data[#Headers], 0)), 1)</f>
        <v>0</v>
      </c>
      <c r="H100" s="50">
        <f>COUNTIFS(data[[district_name]:[district_name]], $A100, INDEX(data[], 0, MATCH($B$84&amp;"/"&amp;H$88, data[#Headers], 0)), 1)</f>
        <v>0</v>
      </c>
      <c r="I100" s="40">
        <f t="shared" si="4"/>
        <v>0</v>
      </c>
    </row>
    <row r="101" spans="1:17" s="39" customFormat="1" x14ac:dyDescent="0.3">
      <c r="A101" s="48" t="s">
        <v>378</v>
      </c>
      <c r="B101" s="40" t="s">
        <v>257</v>
      </c>
      <c r="C101" s="50">
        <f>COUNTIFS(data[[district_name]:[district_name]], $A101, INDEX(data[], 0, MATCH($B$84&amp;"/"&amp;C$88, data[#Headers], 0)), 1)</f>
        <v>0</v>
      </c>
      <c r="D101" s="50">
        <f>COUNTIFS(data[[district_name]:[district_name]], $A101, INDEX(data[], 0, MATCH($B$84&amp;"/"&amp;D$88, data[#Headers], 0)), 1)</f>
        <v>1</v>
      </c>
      <c r="E101" s="50">
        <f>COUNTIFS(data[[district_name]:[district_name]], $A101, INDEX(data[], 0, MATCH($B$84&amp;"/"&amp;E$88, data[#Headers], 0)), 1)</f>
        <v>0</v>
      </c>
      <c r="F101" s="50">
        <f>COUNTIFS(data[[district_name]:[district_name]], $A101, INDEX(data[], 0, MATCH($B$84&amp;"/"&amp;F$88, data[#Headers], 0)), 1)</f>
        <v>0</v>
      </c>
      <c r="G101" s="50">
        <f>COUNTIFS(data[[district_name]:[district_name]], $A101, INDEX(data[], 0, MATCH($B$84&amp;"/"&amp;G$88, data[#Headers], 0)), 1)</f>
        <v>1</v>
      </c>
      <c r="H101" s="50">
        <f>COUNTIFS(data[[district_name]:[district_name]], $A101, INDEX(data[], 0, MATCH($B$84&amp;"/"&amp;H$88, data[#Headers], 0)), 1)</f>
        <v>1</v>
      </c>
      <c r="I101" s="40">
        <f t="shared" si="4"/>
        <v>3</v>
      </c>
    </row>
    <row r="102" spans="1:17" s="39" customFormat="1" x14ac:dyDescent="0.3">
      <c r="A102" s="79" t="s">
        <v>396</v>
      </c>
      <c r="B102" s="79"/>
      <c r="C102" s="40">
        <f t="shared" ref="C102:H102" si="5">SUM(C90:C101)</f>
        <v>0</v>
      </c>
      <c r="D102" s="40">
        <f t="shared" si="5"/>
        <v>1</v>
      </c>
      <c r="E102" s="40">
        <f t="shared" si="5"/>
        <v>0</v>
      </c>
      <c r="F102" s="40">
        <f t="shared" si="5"/>
        <v>0</v>
      </c>
      <c r="G102" s="40">
        <f t="shared" si="5"/>
        <v>4</v>
      </c>
      <c r="H102" s="40">
        <f t="shared" si="5"/>
        <v>3</v>
      </c>
      <c r="I102" s="40">
        <f t="shared" si="4"/>
        <v>8</v>
      </c>
    </row>
    <row r="103" spans="1:17" s="39" customFormat="1" x14ac:dyDescent="0.3"/>
    <row r="105" spans="1:17" x14ac:dyDescent="0.3">
      <c r="A105" s="6" t="s">
        <v>387</v>
      </c>
      <c r="B105" s="6" t="s">
        <v>68</v>
      </c>
    </row>
    <row r="106" spans="1:17" x14ac:dyDescent="0.3">
      <c r="A106" s="6" t="s">
        <v>388</v>
      </c>
      <c r="B106" s="6" t="s">
        <v>242</v>
      </c>
    </row>
    <row r="107" spans="1:17" x14ac:dyDescent="0.3">
      <c r="A107" s="6" t="s">
        <v>389</v>
      </c>
      <c r="B107" s="6">
        <f>H102</f>
        <v>3</v>
      </c>
    </row>
    <row r="109" spans="1:17" x14ac:dyDescent="0.3">
      <c r="A109" s="34" t="s">
        <v>390</v>
      </c>
      <c r="B109" s="34" t="s">
        <v>209</v>
      </c>
      <c r="C109" s="81" t="s">
        <v>398</v>
      </c>
      <c r="D109" s="81"/>
      <c r="E109" s="81"/>
      <c r="F109" s="81"/>
      <c r="G109" s="81"/>
      <c r="H109" s="81"/>
      <c r="I109" s="81"/>
      <c r="J109" s="81"/>
      <c r="K109" s="81"/>
      <c r="L109" s="81"/>
      <c r="M109" s="81"/>
      <c r="N109" s="81"/>
      <c r="O109" s="81"/>
      <c r="P109" s="81"/>
      <c r="Q109" s="81"/>
    </row>
    <row r="110" spans="1:17" x14ac:dyDescent="0.3">
      <c r="A110" s="36" t="s">
        <v>262</v>
      </c>
      <c r="B110" s="37" t="s">
        <v>391</v>
      </c>
      <c r="C110" s="38" cm="1">
        <f t="array" ref="C110">IFERROR(INDEX(data[[support_services_available_other]:[support_services_available_other]], MATCH(0,IF(data[[district_name]:[district_name]]=$A$110, COUNTIF($B$110:B110, data[[support_services_available_other]:[support_services_available_other]]), ""), 0)),"")</f>
        <v>0</v>
      </c>
      <c r="D110" s="38" t="str" cm="1">
        <f t="array" ref="D110">IFERROR(INDEX(data[[support_services_available_other]:[support_services_available_other]], MATCH(0,IF(data[[district_name]:[district_name]]=$A$110, COUNTIF($B$110:C110, data[[support_services_available_other]:[support_services_available_other]]), ""), 0)),"")</f>
        <v/>
      </c>
      <c r="E110" s="38" t="str" cm="1">
        <f t="array" ref="E110">IFERROR(INDEX(data[[support_services_available_other]:[support_services_available_other]], MATCH(0,IF(data[[district_name]:[district_name]]=$A$110, COUNTIF($B$110:D110, data[[support_services_available_other]:[support_services_available_other]]), ""), 0)),"")</f>
        <v/>
      </c>
      <c r="F110" s="38" t="str" cm="1">
        <f t="array" ref="F110">IFERROR(INDEX(data[[support_services_available_other]:[support_services_available_other]], MATCH(0,IF(data[[district_name]:[district_name]]=$A$110, COUNTIF($B$110:E110, data[[support_services_available_other]:[support_services_available_other]]), ""), 0)),"")</f>
        <v/>
      </c>
      <c r="G110" s="38" t="str" cm="1">
        <f t="array" ref="G110">IFERROR(INDEX(data[[support_services_available_other]:[support_services_available_other]], MATCH(0,IF(data[[district_name]:[district_name]]=$A$110, COUNTIF($B$110:F110, data[[support_services_available_other]:[support_services_available_other]]), ""), 0)),"")</f>
        <v/>
      </c>
      <c r="H110" s="38" t="str" cm="1">
        <f t="array" ref="H110">IFERROR(INDEX(data[[support_services_available_other]:[support_services_available_other]], MATCH(0,IF(data[[district_name]:[district_name]]=$A$110, COUNTIF($B$110:G110, data[[support_services_available_other]:[support_services_available_other]]), ""), 0)),"")</f>
        <v/>
      </c>
      <c r="I110" s="38" t="str" cm="1">
        <f t="array" ref="I110">IFERROR(INDEX(data[[support_services_available_other]:[support_services_available_other]], MATCH(0,IF(data[[district_name]:[district_name]]=$A$110, COUNTIF($B$110:H110, data[[support_services_available_other]:[support_services_available_other]]), ""), 0)),"")</f>
        <v/>
      </c>
      <c r="J110" s="38" t="str" cm="1">
        <f t="array" ref="J110">IFERROR(INDEX(data[[support_services_available_other]:[support_services_available_other]], MATCH(0,IF(data[[district_name]:[district_name]]=$A$110, COUNTIF($B$110:I110, data[[support_services_available_other]:[support_services_available_other]]), ""), 0)),"")</f>
        <v/>
      </c>
      <c r="K110" s="38" t="str" cm="1">
        <f t="array" ref="K110">IFERROR(INDEX(data[[support_services_available_other]:[support_services_available_other]], MATCH(0,IF(data[[district_name]:[district_name]]=$A$110, COUNTIF($B$110:J110, data[[support_services_available_other]:[support_services_available_other]]), ""), 0)),"")</f>
        <v/>
      </c>
      <c r="L110" s="38" t="str" cm="1">
        <f t="array" ref="L110">IFERROR(INDEX(data[[support_services_available_other]:[support_services_available_other]], MATCH(0,IF(data[[district_name]:[district_name]]=$A$110, COUNTIF($B$110:K110, data[[support_services_available_other]:[support_services_available_other]]), ""), 0)),"")</f>
        <v/>
      </c>
      <c r="M110" s="38" t="str" cm="1">
        <f t="array" ref="M110">IFERROR(INDEX(data[[support_services_available_other]:[support_services_available_other]], MATCH(0,IF(data[[district_name]:[district_name]]=$A$110, COUNTIF($B$110:L110, data[[support_services_available_other]:[support_services_available_other]]), ""), 0)),"")</f>
        <v/>
      </c>
      <c r="N110" s="38" t="str" cm="1">
        <f t="array" ref="N110">IFERROR(INDEX(data[[support_services_available_other]:[support_services_available_other]], MATCH(0,IF(data[[district_name]:[district_name]]=$A$110, COUNTIF($B$110:M110, data[[support_services_available_other]:[support_services_available_other]]), ""), 0)),"")</f>
        <v/>
      </c>
      <c r="O110" s="38" t="str" cm="1">
        <f t="array" ref="O110">IFERROR(INDEX(data[[support_services_available_other]:[support_services_available_other]], MATCH(0,IF(data[[district_name]:[district_name]]=$A$110, COUNTIF($B$110:N110, data[[support_services_available_other]:[support_services_available_other]]), ""), 0)),"")</f>
        <v/>
      </c>
      <c r="P110" s="38" t="str" cm="1">
        <f t="array" ref="P110">IFERROR(INDEX(data[[support_services_available_other]:[support_services_available_other]], MATCH(0,IF(data[[district_name]:[district_name]]=$A$110, COUNTIF($B$110:O110, data[[support_services_available_other]:[support_services_available_other]]), ""), 0)),"")</f>
        <v/>
      </c>
      <c r="Q110" s="38" t="str" cm="1">
        <f t="array" ref="Q110">IFERROR(INDEX(data[[support_services_available_other]:[support_services_available_other]], MATCH(0,IF(data[[district_name]:[district_name]]=$A$110, COUNTIF($B$110:P110, data[[support_services_available_other]:[support_services_available_other]]), ""), 0)),"")</f>
        <v/>
      </c>
    </row>
    <row r="111" spans="1:17" x14ac:dyDescent="0.3">
      <c r="A111" s="36" t="s">
        <v>376</v>
      </c>
      <c r="B111" s="37" t="s">
        <v>255</v>
      </c>
      <c r="C111" s="38" cm="1">
        <f t="array" ref="C111">IFERROR(INDEX(data[[support_services_available_other]:[support_services_available_other]], MATCH(0,IF(data[[district_name]:[district_name]]=$A$111, COUNTIF($B$111:B111, data[[support_services_available_other]:[support_services_available_other]]), ""), 0)),"")</f>
        <v>0</v>
      </c>
      <c r="D111" s="38" t="str" cm="1">
        <f t="array" ref="D111">IFERROR(INDEX(data[[support_services_available_other]:[support_services_available_other]], MATCH(0,IF(data[[district_name]:[district_name]]=$A$111, COUNTIF($B$111:C111, data[[support_services_available_other]:[support_services_available_other]]), ""), 0)),"")</f>
        <v xml:space="preserve">Education </v>
      </c>
      <c r="E111" s="38" t="str" cm="1">
        <f t="array" ref="E111">IFERROR(INDEX(data[[support_services_available_other]:[support_services_available_other]], MATCH(0,IF(data[[district_name]:[district_name]]=$A$111, COUNTIF($B$111:D111, data[[support_services_available_other]:[support_services_available_other]]), ""), 0)),"")</f>
        <v/>
      </c>
      <c r="F111" s="38" t="str" cm="1">
        <f t="array" ref="F111">IFERROR(INDEX(data[[support_services_available_other]:[support_services_available_other]], MATCH(0,IF(data[[district_name]:[district_name]]=$A$111, COUNTIF($B$111:E111, data[[support_services_available_other]:[support_services_available_other]]), ""), 0)),"")</f>
        <v/>
      </c>
      <c r="G111" s="38" t="str" cm="1">
        <f t="array" ref="G111">IFERROR(INDEX(data[[support_services_available_other]:[support_services_available_other]], MATCH(0,IF(data[[district_name]:[district_name]]=$A$111, COUNTIF($B$111:F111, data[[support_services_available_other]:[support_services_available_other]]), ""), 0)),"")</f>
        <v/>
      </c>
      <c r="H111" s="38" t="str" cm="1">
        <f t="array" ref="H111">IFERROR(INDEX(data[[support_services_available_other]:[support_services_available_other]], MATCH(0,IF(data[[district_name]:[district_name]]=$A$111, COUNTIF($B$111:G111, data[[support_services_available_other]:[support_services_available_other]]), ""), 0)),"")</f>
        <v/>
      </c>
      <c r="I111" s="38" t="str" cm="1">
        <f t="array" ref="I111">IFERROR(INDEX(data[[support_services_available_other]:[support_services_available_other]], MATCH(0,IF(data[[district_name]:[district_name]]=$A$111, COUNTIF($B$111:H111, data[[support_services_available_other]:[support_services_available_other]]), ""), 0)),"")</f>
        <v/>
      </c>
      <c r="J111" s="38" t="str" cm="1">
        <f t="array" ref="J111">IFERROR(INDEX(data[[support_services_available_other]:[support_services_available_other]], MATCH(0,IF(data[[district_name]:[district_name]]=$A$111, COUNTIF($B$111:I111, data[[support_services_available_other]:[support_services_available_other]]), ""), 0)),"")</f>
        <v/>
      </c>
      <c r="K111" s="38" t="str" cm="1">
        <f t="array" ref="K111">IFERROR(INDEX(data[[support_services_available_other]:[support_services_available_other]], MATCH(0,IF(data[[district_name]:[district_name]]=$A$111, COUNTIF($B$111:J111, data[[support_services_available_other]:[support_services_available_other]]), ""), 0)),"")</f>
        <v/>
      </c>
      <c r="L111" s="38" t="str" cm="1">
        <f t="array" ref="L111">IFERROR(INDEX(data[[support_services_available_other]:[support_services_available_other]], MATCH(0,IF(data[[district_name]:[district_name]]=$A$111, COUNTIF($B$111:K111, data[[support_services_available_other]:[support_services_available_other]]), ""), 0)),"")</f>
        <v/>
      </c>
      <c r="M111" s="38" t="str" cm="1">
        <f t="array" ref="M111">IFERROR(INDEX(data[[support_services_available_other]:[support_services_available_other]], MATCH(0,IF(data[[district_name]:[district_name]]=$A$111, COUNTIF($B$111:L111, data[[support_services_available_other]:[support_services_available_other]]), ""), 0)),"")</f>
        <v/>
      </c>
      <c r="N111" s="38" t="str" cm="1">
        <f t="array" ref="N111">IFERROR(INDEX(data[[support_services_available_other]:[support_services_available_other]], MATCH(0,IF(data[[district_name]:[district_name]]=$A$111, COUNTIF($B$111:M111, data[[support_services_available_other]:[support_services_available_other]]), ""), 0)),"")</f>
        <v/>
      </c>
      <c r="O111" s="38" t="str" cm="1">
        <f t="array" ref="O111">IFERROR(INDEX(data[[support_services_available_other]:[support_services_available_other]], MATCH(0,IF(data[[district_name]:[district_name]]=$A$111, COUNTIF($B$111:N111, data[[support_services_available_other]:[support_services_available_other]]), ""), 0)),"")</f>
        <v/>
      </c>
      <c r="P111" s="38" t="str" cm="1">
        <f t="array" ref="P111">IFERROR(INDEX(data[[support_services_available_other]:[support_services_available_other]], MATCH(0,IF(data[[district_name]:[district_name]]=$A$111, COUNTIF($B$111:O111, data[[support_services_available_other]:[support_services_available_other]]), ""), 0)),"")</f>
        <v/>
      </c>
      <c r="Q111" s="38" t="str" cm="1">
        <f t="array" ref="Q111">IFERROR(INDEX(data[[support_services_available_other]:[support_services_available_other]], MATCH(0,IF(data[[district_name]:[district_name]]=$A$111, COUNTIF($B$111:P111, data[[support_services_available_other]:[support_services_available_other]]), ""), 0)),"")</f>
        <v/>
      </c>
    </row>
    <row r="112" spans="1:17" x14ac:dyDescent="0.3">
      <c r="A112" s="36" t="s">
        <v>265</v>
      </c>
      <c r="B112" s="37" t="s">
        <v>392</v>
      </c>
      <c r="C112" s="38" cm="1">
        <f t="array" ref="C112">IFERROR(INDEX(data[[support_services_available_other]:[support_services_available_other]], MATCH(0,IF(data[[district_name]:[district_name]]=$A$112, COUNTIF($B$112:B112, data[[support_services_available_other]:[support_services_available_other]]), ""), 0)),"")</f>
        <v>0</v>
      </c>
      <c r="D112" s="38" t="str" cm="1">
        <f t="array" ref="D112">IFERROR(INDEX(data[[support_services_available_other]:[support_services_available_other]], MATCH(0,IF(data[[district_name]:[district_name]]=$A$112, COUNTIF($B$112:C112, data[[support_services_available_other]:[support_services_available_other]]), ""), 0)),"")</f>
        <v/>
      </c>
      <c r="E112" s="38" t="str" cm="1">
        <f t="array" ref="E112">IFERROR(INDEX(data[[support_services_available_other]:[support_services_available_other]], MATCH(0,IF(data[[district_name]:[district_name]]=$A$112, COUNTIF($B$112:D112, data[[support_services_available_other]:[support_services_available_other]]), ""), 0)),"")</f>
        <v/>
      </c>
      <c r="F112" s="38" t="str" cm="1">
        <f t="array" ref="F112">IFERROR(INDEX(data[[support_services_available_other]:[support_services_available_other]], MATCH(0,IF(data[[district_name]:[district_name]]=$A$112, COUNTIF($B$112:E112, data[[support_services_available_other]:[support_services_available_other]]), ""), 0)),"")</f>
        <v/>
      </c>
      <c r="G112" s="38" t="str" cm="1">
        <f t="array" ref="G112">IFERROR(INDEX(data[[support_services_available_other]:[support_services_available_other]], MATCH(0,IF(data[[district_name]:[district_name]]=$A$112, COUNTIF($B$112:F112, data[[support_services_available_other]:[support_services_available_other]]), ""), 0)),"")</f>
        <v/>
      </c>
      <c r="H112" s="38" t="str" cm="1">
        <f t="array" ref="H112">IFERROR(INDEX(data[[support_services_available_other]:[support_services_available_other]], MATCH(0,IF(data[[district_name]:[district_name]]=$A$112, COUNTIF($B$112:G112, data[[support_services_available_other]:[support_services_available_other]]), ""), 0)),"")</f>
        <v/>
      </c>
      <c r="I112" s="38" t="str" cm="1">
        <f t="array" ref="I112">IFERROR(INDEX(data[[support_services_available_other]:[support_services_available_other]], MATCH(0,IF(data[[district_name]:[district_name]]=$A$112, COUNTIF($B$112:H112, data[[support_services_available_other]:[support_services_available_other]]), ""), 0)),"")</f>
        <v/>
      </c>
      <c r="J112" s="38" t="str" cm="1">
        <f t="array" ref="J112">IFERROR(INDEX(data[[support_services_available_other]:[support_services_available_other]], MATCH(0,IF(data[[district_name]:[district_name]]=$A$112, COUNTIF($B$112:I112, data[[support_services_available_other]:[support_services_available_other]]), ""), 0)),"")</f>
        <v/>
      </c>
      <c r="K112" s="38" t="str" cm="1">
        <f t="array" ref="K112">IFERROR(INDEX(data[[support_services_available_other]:[support_services_available_other]], MATCH(0,IF(data[[district_name]:[district_name]]=$A$112, COUNTIF($B$112:J112, data[[support_services_available_other]:[support_services_available_other]]), ""), 0)),"")</f>
        <v/>
      </c>
      <c r="L112" s="38" t="str" cm="1">
        <f t="array" ref="L112">IFERROR(INDEX(data[[support_services_available_other]:[support_services_available_other]], MATCH(0,IF(data[[district_name]:[district_name]]=$A$112, COUNTIF($B$112:K112, data[[support_services_available_other]:[support_services_available_other]]), ""), 0)),"")</f>
        <v/>
      </c>
      <c r="M112" s="38" t="str" cm="1">
        <f t="array" ref="M112">IFERROR(INDEX(data[[support_services_available_other]:[support_services_available_other]], MATCH(0,IF(data[[district_name]:[district_name]]=$A$112, COUNTIF($B$112:L112, data[[support_services_available_other]:[support_services_available_other]]), ""), 0)),"")</f>
        <v/>
      </c>
      <c r="N112" s="38" t="str" cm="1">
        <f t="array" ref="N112">IFERROR(INDEX(data[[support_services_available_other]:[support_services_available_other]], MATCH(0,IF(data[[district_name]:[district_name]]=$A$112, COUNTIF($B$112:M112, data[[support_services_available_other]:[support_services_available_other]]), ""), 0)),"")</f>
        <v/>
      </c>
      <c r="O112" s="38" t="str" cm="1">
        <f t="array" ref="O112">IFERROR(INDEX(data[[support_services_available_other]:[support_services_available_other]], MATCH(0,IF(data[[district_name]:[district_name]]=$A$112, COUNTIF($B$112:N112, data[[support_services_available_other]:[support_services_available_other]]), ""), 0)),"")</f>
        <v/>
      </c>
      <c r="P112" s="38" t="str" cm="1">
        <f t="array" ref="P112">IFERROR(INDEX(data[[support_services_available_other]:[support_services_available_other]], MATCH(0,IF(data[[district_name]:[district_name]]=$A$112, COUNTIF($B$112:O112, data[[support_services_available_other]:[support_services_available_other]]), ""), 0)),"")</f>
        <v/>
      </c>
      <c r="Q112" s="38" t="str" cm="1">
        <f t="array" ref="Q112">IFERROR(INDEX(data[[support_services_available_other]:[support_services_available_other]], MATCH(0,IF(data[[district_name]:[district_name]]=$A$112, COUNTIF($B$112:P112, data[[support_services_available_other]:[support_services_available_other]]), ""), 0)),"")</f>
        <v/>
      </c>
    </row>
    <row r="113" spans="1:17" x14ac:dyDescent="0.3">
      <c r="A113" s="36" t="s">
        <v>263</v>
      </c>
      <c r="B113" s="37" t="s">
        <v>384</v>
      </c>
      <c r="C113" s="38" cm="1">
        <f t="array" ref="C113">IFERROR(INDEX(data[[support_services_available_other]:[support_services_available_other]], MATCH(0,IF(data[[district_name]:[district_name]]=$A$113, COUNTIF($B$113:B113, data[[support_services_available_other]:[support_services_available_other]]), ""), 0)),"")</f>
        <v>0</v>
      </c>
      <c r="D113" s="38" t="str" cm="1">
        <f t="array" ref="D113">IFERROR(INDEX(data[[support_services_available_other]:[support_services_available_other]], MATCH(0,IF(data[[district_name]:[district_name]]=$A$113, COUNTIF($B$113:C113, data[[support_services_available_other]:[support_services_available_other]]), ""), 0)),"")</f>
        <v/>
      </c>
      <c r="E113" s="38" t="str" cm="1">
        <f t="array" ref="E113">IFERROR(INDEX(data[[support_services_available_other]:[support_services_available_other]], MATCH(0,IF(data[[district_name]:[district_name]]=$A$113, COUNTIF($B$113:D113, data[[support_services_available_other]:[support_services_available_other]]), ""), 0)),"")</f>
        <v/>
      </c>
      <c r="F113" s="38" t="str" cm="1">
        <f t="array" ref="F113">IFERROR(INDEX(data[[support_services_available_other]:[support_services_available_other]], MATCH(0,IF(data[[district_name]:[district_name]]=$A$113, COUNTIF($B$113:E113, data[[support_services_available_other]:[support_services_available_other]]), ""), 0)),"")</f>
        <v/>
      </c>
      <c r="G113" s="38" t="str" cm="1">
        <f t="array" ref="G113">IFERROR(INDEX(data[[support_services_available_other]:[support_services_available_other]], MATCH(0,IF(data[[district_name]:[district_name]]=$A$113, COUNTIF($B$113:F113, data[[support_services_available_other]:[support_services_available_other]]), ""), 0)),"")</f>
        <v/>
      </c>
      <c r="H113" s="38" t="str" cm="1">
        <f t="array" ref="H113">IFERROR(INDEX(data[[support_services_available_other]:[support_services_available_other]], MATCH(0,IF(data[[district_name]:[district_name]]=$A$113, COUNTIF($B$113:G113, data[[support_services_available_other]:[support_services_available_other]]), ""), 0)),"")</f>
        <v/>
      </c>
      <c r="I113" s="38" t="str" cm="1">
        <f t="array" ref="I113">IFERROR(INDEX(data[[support_services_available_other]:[support_services_available_other]], MATCH(0,IF(data[[district_name]:[district_name]]=$A$113, COUNTIF($B$113:H113, data[[support_services_available_other]:[support_services_available_other]]), ""), 0)),"")</f>
        <v/>
      </c>
      <c r="J113" s="38" t="str" cm="1">
        <f t="array" ref="J113">IFERROR(INDEX(data[[support_services_available_other]:[support_services_available_other]], MATCH(0,IF(data[[district_name]:[district_name]]=$A$113, COUNTIF($B$113:I113, data[[support_services_available_other]:[support_services_available_other]]), ""), 0)),"")</f>
        <v/>
      </c>
      <c r="K113" s="38" t="str" cm="1">
        <f t="array" ref="K113">IFERROR(INDEX(data[[support_services_available_other]:[support_services_available_other]], MATCH(0,IF(data[[district_name]:[district_name]]=$A$113, COUNTIF($B$113:J113, data[[support_services_available_other]:[support_services_available_other]]), ""), 0)),"")</f>
        <v/>
      </c>
      <c r="L113" s="38" t="str" cm="1">
        <f t="array" ref="L113">IFERROR(INDEX(data[[support_services_available_other]:[support_services_available_other]], MATCH(0,IF(data[[district_name]:[district_name]]=$A$113, COUNTIF($B$113:K113, data[[support_services_available_other]:[support_services_available_other]]), ""), 0)),"")</f>
        <v/>
      </c>
      <c r="M113" s="38" t="str" cm="1">
        <f t="array" ref="M113">IFERROR(INDEX(data[[support_services_available_other]:[support_services_available_other]], MATCH(0,IF(data[[district_name]:[district_name]]=$A$113, COUNTIF($B$113:L113, data[[support_services_available_other]:[support_services_available_other]]), ""), 0)),"")</f>
        <v/>
      </c>
      <c r="N113" s="38" t="str" cm="1">
        <f t="array" ref="N113">IFERROR(INDEX(data[[support_services_available_other]:[support_services_available_other]], MATCH(0,IF(data[[district_name]:[district_name]]=$A$113, COUNTIF($B$113:M113, data[[support_services_available_other]:[support_services_available_other]]), ""), 0)),"")</f>
        <v/>
      </c>
      <c r="O113" s="38" t="str" cm="1">
        <f t="array" ref="O113">IFERROR(INDEX(data[[support_services_available_other]:[support_services_available_other]], MATCH(0,IF(data[[district_name]:[district_name]]=$A$113, COUNTIF($B$113:N113, data[[support_services_available_other]:[support_services_available_other]]), ""), 0)),"")</f>
        <v/>
      </c>
      <c r="P113" s="38" t="str" cm="1">
        <f t="array" ref="P113">IFERROR(INDEX(data[[support_services_available_other]:[support_services_available_other]], MATCH(0,IF(data[[district_name]:[district_name]]=$A$113, COUNTIF($B$113:O113, data[[support_services_available_other]:[support_services_available_other]]), ""), 0)),"")</f>
        <v/>
      </c>
      <c r="Q113" s="38" t="str" cm="1">
        <f t="array" ref="Q113">IFERROR(INDEX(data[[support_services_available_other]:[support_services_available_other]], MATCH(0,IF(data[[district_name]:[district_name]]=$A$113, COUNTIF($B$113:P113, data[[support_services_available_other]:[support_services_available_other]]), ""), 0)),"")</f>
        <v/>
      </c>
    </row>
    <row r="114" spans="1:17" x14ac:dyDescent="0.3">
      <c r="A114" s="36" t="s">
        <v>375</v>
      </c>
      <c r="B114" s="37" t="s">
        <v>254</v>
      </c>
      <c r="C114" s="38" cm="1">
        <f t="array" ref="C114">IFERROR(INDEX(data[[support_services_available_other]:[support_services_available_other]], MATCH(0,IF(data[[district_name]:[district_name]]=$A$114, COUNTIF($B$114:B114, data[[support_services_available_other]:[support_services_available_other]]), ""), 0)),"")</f>
        <v>0</v>
      </c>
      <c r="D114" s="38" t="str" cm="1">
        <f t="array" ref="D114">IFERROR(INDEX(data[[support_services_available_other]:[support_services_available_other]], MATCH(0,IF(data[[district_name]:[district_name]]=$A$114, COUNTIF($B$114:C114, data[[support_services_available_other]:[support_services_available_other]]), ""), 0)),"")</f>
        <v/>
      </c>
      <c r="E114" s="38" t="str" cm="1">
        <f t="array" ref="E114">IFERROR(INDEX(data[[support_services_available_other]:[support_services_available_other]], MATCH(0,IF(data[[district_name]:[district_name]]=$A$114, COUNTIF($B$114:D114, data[[support_services_available_other]:[support_services_available_other]]), ""), 0)),"")</f>
        <v/>
      </c>
      <c r="F114" s="38" t="str" cm="1">
        <f t="array" ref="F114">IFERROR(INDEX(data[[support_services_available_other]:[support_services_available_other]], MATCH(0,IF(data[[district_name]:[district_name]]=$A$114, COUNTIF($B$114:E114, data[[support_services_available_other]:[support_services_available_other]]), ""), 0)),"")</f>
        <v/>
      </c>
      <c r="G114" s="38" t="str" cm="1">
        <f t="array" ref="G114">IFERROR(INDEX(data[[support_services_available_other]:[support_services_available_other]], MATCH(0,IF(data[[district_name]:[district_name]]=$A$114, COUNTIF($B$114:F114, data[[support_services_available_other]:[support_services_available_other]]), ""), 0)),"")</f>
        <v/>
      </c>
      <c r="H114" s="38" t="str" cm="1">
        <f t="array" ref="H114">IFERROR(INDEX(data[[support_services_available_other]:[support_services_available_other]], MATCH(0,IF(data[[district_name]:[district_name]]=$A$114, COUNTIF($B$114:G114, data[[support_services_available_other]:[support_services_available_other]]), ""), 0)),"")</f>
        <v/>
      </c>
      <c r="I114" s="38" t="str" cm="1">
        <f t="array" ref="I114">IFERROR(INDEX(data[[support_services_available_other]:[support_services_available_other]], MATCH(0,IF(data[[district_name]:[district_name]]=$A$114, COUNTIF($B$114:H114, data[[support_services_available_other]:[support_services_available_other]]), ""), 0)),"")</f>
        <v/>
      </c>
      <c r="J114" s="38" t="str" cm="1">
        <f t="array" ref="J114">IFERROR(INDEX(data[[support_services_available_other]:[support_services_available_other]], MATCH(0,IF(data[[district_name]:[district_name]]=$A$114, COUNTIF($B$114:I114, data[[support_services_available_other]:[support_services_available_other]]), ""), 0)),"")</f>
        <v/>
      </c>
      <c r="K114" s="38" t="str" cm="1">
        <f t="array" ref="K114">IFERROR(INDEX(data[[support_services_available_other]:[support_services_available_other]], MATCH(0,IF(data[[district_name]:[district_name]]=$A$114, COUNTIF($B$114:J114, data[[support_services_available_other]:[support_services_available_other]]), ""), 0)),"")</f>
        <v/>
      </c>
      <c r="L114" s="38" t="str" cm="1">
        <f t="array" ref="L114">IFERROR(INDEX(data[[support_services_available_other]:[support_services_available_other]], MATCH(0,IF(data[[district_name]:[district_name]]=$A$114, COUNTIF($B$114:K114, data[[support_services_available_other]:[support_services_available_other]]), ""), 0)),"")</f>
        <v/>
      </c>
      <c r="M114" s="38" t="str" cm="1">
        <f t="array" ref="M114">IFERROR(INDEX(data[[support_services_available_other]:[support_services_available_other]], MATCH(0,IF(data[[district_name]:[district_name]]=$A$114, COUNTIF($B$114:L114, data[[support_services_available_other]:[support_services_available_other]]), ""), 0)),"")</f>
        <v/>
      </c>
      <c r="N114" s="38" t="str" cm="1">
        <f t="array" ref="N114">IFERROR(INDEX(data[[support_services_available_other]:[support_services_available_other]], MATCH(0,IF(data[[district_name]:[district_name]]=$A$114, COUNTIF($B$114:M114, data[[support_services_available_other]:[support_services_available_other]]), ""), 0)),"")</f>
        <v/>
      </c>
      <c r="O114" s="38" t="str" cm="1">
        <f t="array" ref="O114">IFERROR(INDEX(data[[support_services_available_other]:[support_services_available_other]], MATCH(0,IF(data[[district_name]:[district_name]]=$A$114, COUNTIF($B$114:N114, data[[support_services_available_other]:[support_services_available_other]]), ""), 0)),"")</f>
        <v/>
      </c>
      <c r="P114" s="38" t="str" cm="1">
        <f t="array" ref="P114">IFERROR(INDEX(data[[support_services_available_other]:[support_services_available_other]], MATCH(0,IF(data[[district_name]:[district_name]]=$A$114, COUNTIF($B$114:O114, data[[support_services_available_other]:[support_services_available_other]]), ""), 0)),"")</f>
        <v/>
      </c>
      <c r="Q114" s="38" t="str" cm="1">
        <f t="array" ref="Q114">IFERROR(INDEX(data[[support_services_available_other]:[support_services_available_other]], MATCH(0,IF(data[[district_name]:[district_name]]=$A$114, COUNTIF($B$114:P114, data[[support_services_available_other]:[support_services_available_other]]), ""), 0)),"")</f>
        <v/>
      </c>
    </row>
    <row r="115" spans="1:17" x14ac:dyDescent="0.3">
      <c r="A115" s="36" t="s">
        <v>259</v>
      </c>
      <c r="B115" s="37" t="s">
        <v>393</v>
      </c>
      <c r="C115" s="38" cm="1">
        <f t="array" ref="C115">IFERROR(INDEX(data[[support_services_available_other]:[support_services_available_other]], MATCH(0,IF(data[[district_name]:[district_name]]=$A$115, COUNTIF($B$115:B115, data[[support_services_available_other]:[support_services_available_other]]), ""), 0)),"")</f>
        <v>0</v>
      </c>
      <c r="D115" s="38" t="str" cm="1">
        <f t="array" ref="D115">IFERROR(INDEX(data[[support_services_available_other]:[support_services_available_other]], MATCH(0,IF(data[[district_name]:[district_name]]=$A$115, COUNTIF($B$115:C115, data[[support_services_available_other]:[support_services_available_other]]), ""), 0)),"")</f>
        <v/>
      </c>
      <c r="E115" s="38" t="str" cm="1">
        <f t="array" ref="E115">IFERROR(INDEX(data[[support_services_available_other]:[support_services_available_other]], MATCH(0,IF(data[[district_name]:[district_name]]=$A$115, COUNTIF($B$115:D115, data[[support_services_available_other]:[support_services_available_other]]), ""), 0)),"")</f>
        <v/>
      </c>
      <c r="F115" s="38" t="str" cm="1">
        <f t="array" ref="F115">IFERROR(INDEX(data[[support_services_available_other]:[support_services_available_other]], MATCH(0,IF(data[[district_name]:[district_name]]=$A$115, COUNTIF($B$115:E115, data[[support_services_available_other]:[support_services_available_other]]), ""), 0)),"")</f>
        <v/>
      </c>
      <c r="G115" s="38" t="str" cm="1">
        <f t="array" ref="G115">IFERROR(INDEX(data[[support_services_available_other]:[support_services_available_other]], MATCH(0,IF(data[[district_name]:[district_name]]=$A$115, COUNTIF($B$115:F115, data[[support_services_available_other]:[support_services_available_other]]), ""), 0)),"")</f>
        <v/>
      </c>
      <c r="H115" s="38" t="str" cm="1">
        <f t="array" ref="H115">IFERROR(INDEX(data[[support_services_available_other]:[support_services_available_other]], MATCH(0,IF(data[[district_name]:[district_name]]=$A$115, COUNTIF($B$115:G115, data[[support_services_available_other]:[support_services_available_other]]), ""), 0)),"")</f>
        <v/>
      </c>
      <c r="I115" s="38" t="str" cm="1">
        <f t="array" ref="I115">IFERROR(INDEX(data[[support_services_available_other]:[support_services_available_other]], MATCH(0,IF(data[[district_name]:[district_name]]=$A$115, COUNTIF($B$115:H115, data[[support_services_available_other]:[support_services_available_other]]), ""), 0)),"")</f>
        <v/>
      </c>
      <c r="J115" s="38" t="str" cm="1">
        <f t="array" ref="J115">IFERROR(INDEX(data[[support_services_available_other]:[support_services_available_other]], MATCH(0,IF(data[[district_name]:[district_name]]=$A$115, COUNTIF($B$115:I115, data[[support_services_available_other]:[support_services_available_other]]), ""), 0)),"")</f>
        <v/>
      </c>
      <c r="K115" s="38" t="str" cm="1">
        <f t="array" ref="K115">IFERROR(INDEX(data[[support_services_available_other]:[support_services_available_other]], MATCH(0,IF(data[[district_name]:[district_name]]=$A$115, COUNTIF($B$115:J115, data[[support_services_available_other]:[support_services_available_other]]), ""), 0)),"")</f>
        <v/>
      </c>
      <c r="L115" s="38" t="str" cm="1">
        <f t="array" ref="L115">IFERROR(INDEX(data[[support_services_available_other]:[support_services_available_other]], MATCH(0,IF(data[[district_name]:[district_name]]=$A$115, COUNTIF($B$115:K115, data[[support_services_available_other]:[support_services_available_other]]), ""), 0)),"")</f>
        <v/>
      </c>
      <c r="M115" s="38" t="str" cm="1">
        <f t="array" ref="M115">IFERROR(INDEX(data[[support_services_available_other]:[support_services_available_other]], MATCH(0,IF(data[[district_name]:[district_name]]=$A$115, COUNTIF($B$115:L115, data[[support_services_available_other]:[support_services_available_other]]), ""), 0)),"")</f>
        <v/>
      </c>
      <c r="N115" s="38" t="str" cm="1">
        <f t="array" ref="N115">IFERROR(INDEX(data[[support_services_available_other]:[support_services_available_other]], MATCH(0,IF(data[[district_name]:[district_name]]=$A$115, COUNTIF($B$115:M115, data[[support_services_available_other]:[support_services_available_other]]), ""), 0)),"")</f>
        <v/>
      </c>
      <c r="O115" s="38" t="str" cm="1">
        <f t="array" ref="O115">IFERROR(INDEX(data[[support_services_available_other]:[support_services_available_other]], MATCH(0,IF(data[[district_name]:[district_name]]=$A$115, COUNTIF($B$115:N115, data[[support_services_available_other]:[support_services_available_other]]), ""), 0)),"")</f>
        <v/>
      </c>
      <c r="P115" s="38" t="str" cm="1">
        <f t="array" ref="P115">IFERROR(INDEX(data[[support_services_available_other]:[support_services_available_other]], MATCH(0,IF(data[[district_name]:[district_name]]=$A$115, COUNTIF($B$115:O115, data[[support_services_available_other]:[support_services_available_other]]), ""), 0)),"")</f>
        <v/>
      </c>
      <c r="Q115" s="38" t="str" cm="1">
        <f t="array" ref="Q115">IFERROR(INDEX(data[[support_services_available_other]:[support_services_available_other]], MATCH(0,IF(data[[district_name]:[district_name]]=$A$115, COUNTIF($B$115:P115, data[[support_services_available_other]:[support_services_available_other]]), ""), 0)),"")</f>
        <v/>
      </c>
    </row>
    <row r="116" spans="1:17" x14ac:dyDescent="0.3">
      <c r="A116" s="36" t="s">
        <v>261</v>
      </c>
      <c r="B116" s="37" t="s">
        <v>394</v>
      </c>
      <c r="C116" s="38" cm="1">
        <f t="array" ref="C116">IFERROR(INDEX(data[[support_services_available_other]:[support_services_available_other]], MATCH(0,IF(data[[district_name]:[district_name]]=$A$116, COUNTIF($B$116:B116, data[[support_services_available_other]:[support_services_available_other]]), ""), 0)),"")</f>
        <v>0</v>
      </c>
      <c r="D116" s="38" t="str" cm="1">
        <f t="array" ref="D116">IFERROR(INDEX(data[[support_services_available_other]:[support_services_available_other]], MATCH(0,IF(data[[district_name]:[district_name]]=$A$116, COUNTIF($B$116:C116, data[[support_services_available_other]:[support_services_available_other]]), ""), 0)),"")</f>
        <v/>
      </c>
      <c r="E116" s="38" t="str" cm="1">
        <f t="array" ref="E116">IFERROR(INDEX(data[[support_services_available_other]:[support_services_available_other]], MATCH(0,IF(data[[district_name]:[district_name]]=$A$116, COUNTIF($B$116:D116, data[[support_services_available_other]:[support_services_available_other]]), ""), 0)),"")</f>
        <v/>
      </c>
      <c r="F116" s="38" t="str" cm="1">
        <f t="array" ref="F116">IFERROR(INDEX(data[[support_services_available_other]:[support_services_available_other]], MATCH(0,IF(data[[district_name]:[district_name]]=$A$116, COUNTIF($B$116:E116, data[[support_services_available_other]:[support_services_available_other]]), ""), 0)),"")</f>
        <v/>
      </c>
      <c r="G116" s="38" t="str" cm="1">
        <f t="array" ref="G116">IFERROR(INDEX(data[[support_services_available_other]:[support_services_available_other]], MATCH(0,IF(data[[district_name]:[district_name]]=$A$116, COUNTIF($B$116:F116, data[[support_services_available_other]:[support_services_available_other]]), ""), 0)),"")</f>
        <v/>
      </c>
      <c r="H116" s="38" t="str" cm="1">
        <f t="array" ref="H116">IFERROR(INDEX(data[[support_services_available_other]:[support_services_available_other]], MATCH(0,IF(data[[district_name]:[district_name]]=$A$116, COUNTIF($B$116:G116, data[[support_services_available_other]:[support_services_available_other]]), ""), 0)),"")</f>
        <v/>
      </c>
      <c r="I116" s="38" t="str" cm="1">
        <f t="array" ref="I116">IFERROR(INDEX(data[[support_services_available_other]:[support_services_available_other]], MATCH(0,IF(data[[district_name]:[district_name]]=$A$116, COUNTIF($B$116:H116, data[[support_services_available_other]:[support_services_available_other]]), ""), 0)),"")</f>
        <v/>
      </c>
      <c r="J116" s="38" t="str" cm="1">
        <f t="array" ref="J116">IFERROR(INDEX(data[[support_services_available_other]:[support_services_available_other]], MATCH(0,IF(data[[district_name]:[district_name]]=$A$116, COUNTIF($B$116:I116, data[[support_services_available_other]:[support_services_available_other]]), ""), 0)),"")</f>
        <v/>
      </c>
      <c r="K116" s="38" t="str" cm="1">
        <f t="array" ref="K116">IFERROR(INDEX(data[[support_services_available_other]:[support_services_available_other]], MATCH(0,IF(data[[district_name]:[district_name]]=$A$116, COUNTIF($B$116:J116, data[[support_services_available_other]:[support_services_available_other]]), ""), 0)),"")</f>
        <v/>
      </c>
      <c r="L116" s="38" t="str" cm="1">
        <f t="array" ref="L116">IFERROR(INDEX(data[[support_services_available_other]:[support_services_available_other]], MATCH(0,IF(data[[district_name]:[district_name]]=$A$116, COUNTIF($B$116:K116, data[[support_services_available_other]:[support_services_available_other]]), ""), 0)),"")</f>
        <v/>
      </c>
      <c r="M116" s="38" t="str" cm="1">
        <f t="array" ref="M116">IFERROR(INDEX(data[[support_services_available_other]:[support_services_available_other]], MATCH(0,IF(data[[district_name]:[district_name]]=$A$116, COUNTIF($B$116:L116, data[[support_services_available_other]:[support_services_available_other]]), ""), 0)),"")</f>
        <v/>
      </c>
      <c r="N116" s="38" t="str" cm="1">
        <f t="array" ref="N116">IFERROR(INDEX(data[[support_services_available_other]:[support_services_available_other]], MATCH(0,IF(data[[district_name]:[district_name]]=$A$116, COUNTIF($B$116:M116, data[[support_services_available_other]:[support_services_available_other]]), ""), 0)),"")</f>
        <v/>
      </c>
      <c r="O116" s="38" t="str" cm="1">
        <f t="array" ref="O116">IFERROR(INDEX(data[[support_services_available_other]:[support_services_available_other]], MATCH(0,IF(data[[district_name]:[district_name]]=$A$116, COUNTIF($B$116:N116, data[[support_services_available_other]:[support_services_available_other]]), ""), 0)),"")</f>
        <v/>
      </c>
      <c r="P116" s="38" t="str" cm="1">
        <f t="array" ref="P116">IFERROR(INDEX(data[[support_services_available_other]:[support_services_available_other]], MATCH(0,IF(data[[district_name]:[district_name]]=$A$116, COUNTIF($B$116:O116, data[[support_services_available_other]:[support_services_available_other]]), ""), 0)),"")</f>
        <v/>
      </c>
      <c r="Q116" s="38" t="str" cm="1">
        <f t="array" ref="Q116">IFERROR(INDEX(data[[support_services_available_other]:[support_services_available_other]], MATCH(0,IF(data[[district_name]:[district_name]]=$A$116, COUNTIF($B$116:P116, data[[support_services_available_other]:[support_services_available_other]]), ""), 0)),"")</f>
        <v/>
      </c>
    </row>
    <row r="117" spans="1:17" x14ac:dyDescent="0.3">
      <c r="A117" s="36" t="s">
        <v>260</v>
      </c>
      <c r="B117" s="37" t="s">
        <v>381</v>
      </c>
      <c r="C117" s="38" cm="1">
        <f t="array" ref="C117">IFERROR(INDEX(data[[support_services_available_other]:[support_services_available_other]], MATCH(0,IF(data[[district_name]:[district_name]]=$A$117, COUNTIF($B$117:B117, data[[support_services_available_other]:[support_services_available_other]]), ""), 0)),"")</f>
        <v>0</v>
      </c>
      <c r="D117" s="38" t="str" cm="1">
        <f t="array" ref="D117">IFERROR(INDEX(data[[support_services_available_other]:[support_services_available_other]], MATCH(0,IF(data[[district_name]:[district_name]]=$A$117, COUNTIF($B$117:C117, data[[support_services_available_other]:[support_services_available_other]]), ""), 0)),"")</f>
        <v>Protection- UNICEF, Skiling - Livelihood</v>
      </c>
      <c r="E117" s="38" t="str" cm="1">
        <f t="array" ref="E117">IFERROR(INDEX(data[[support_services_available_other]:[support_services_available_other]], MATCH(0,IF(data[[district_name]:[district_name]]=$A$117, COUNTIF($B$117:D117, data[[support_services_available_other]:[support_services_available_other]]), ""), 0)),"")</f>
        <v/>
      </c>
      <c r="F117" s="38" t="str" cm="1">
        <f t="array" ref="F117">IFERROR(INDEX(data[[support_services_available_other]:[support_services_available_other]], MATCH(0,IF(data[[district_name]:[district_name]]=$A$117, COUNTIF($B$117:E117, data[[support_services_available_other]:[support_services_available_other]]), ""), 0)),"")</f>
        <v/>
      </c>
      <c r="G117" s="38" t="str" cm="1">
        <f t="array" ref="G117">IFERROR(INDEX(data[[support_services_available_other]:[support_services_available_other]], MATCH(0,IF(data[[district_name]:[district_name]]=$A$117, COUNTIF($B$117:F117, data[[support_services_available_other]:[support_services_available_other]]), ""), 0)),"")</f>
        <v/>
      </c>
      <c r="H117" s="38" t="str" cm="1">
        <f t="array" ref="H117">IFERROR(INDEX(data[[support_services_available_other]:[support_services_available_other]], MATCH(0,IF(data[[district_name]:[district_name]]=$A$117, COUNTIF($B$117:G117, data[[support_services_available_other]:[support_services_available_other]]), ""), 0)),"")</f>
        <v/>
      </c>
      <c r="I117" s="38" t="str" cm="1">
        <f t="array" ref="I117">IFERROR(INDEX(data[[support_services_available_other]:[support_services_available_other]], MATCH(0,IF(data[[district_name]:[district_name]]=$A$117, COUNTIF($B$117:H117, data[[support_services_available_other]:[support_services_available_other]]), ""), 0)),"")</f>
        <v/>
      </c>
      <c r="J117" s="38" t="str" cm="1">
        <f t="array" ref="J117">IFERROR(INDEX(data[[support_services_available_other]:[support_services_available_other]], MATCH(0,IF(data[[district_name]:[district_name]]=$A$117, COUNTIF($B$117:I117, data[[support_services_available_other]:[support_services_available_other]]), ""), 0)),"")</f>
        <v/>
      </c>
      <c r="K117" s="38" t="str" cm="1">
        <f t="array" ref="K117">IFERROR(INDEX(data[[support_services_available_other]:[support_services_available_other]], MATCH(0,IF(data[[district_name]:[district_name]]=$A$117, COUNTIF($B$117:J117, data[[support_services_available_other]:[support_services_available_other]]), ""), 0)),"")</f>
        <v/>
      </c>
      <c r="L117" s="38" t="str" cm="1">
        <f t="array" ref="L117">IFERROR(INDEX(data[[support_services_available_other]:[support_services_available_other]], MATCH(0,IF(data[[district_name]:[district_name]]=$A$117, COUNTIF($B$117:K117, data[[support_services_available_other]:[support_services_available_other]]), ""), 0)),"")</f>
        <v/>
      </c>
      <c r="M117" s="38" t="str" cm="1">
        <f t="array" ref="M117">IFERROR(INDEX(data[[support_services_available_other]:[support_services_available_other]], MATCH(0,IF(data[[district_name]:[district_name]]=$A$117, COUNTIF($B$117:L117, data[[support_services_available_other]:[support_services_available_other]]), ""), 0)),"")</f>
        <v/>
      </c>
      <c r="N117" s="38" t="str" cm="1">
        <f t="array" ref="N117">IFERROR(INDEX(data[[support_services_available_other]:[support_services_available_other]], MATCH(0,IF(data[[district_name]:[district_name]]=$A$117, COUNTIF($B$117:M117, data[[support_services_available_other]:[support_services_available_other]]), ""), 0)),"")</f>
        <v/>
      </c>
      <c r="O117" s="38" t="str" cm="1">
        <f t="array" ref="O117">IFERROR(INDEX(data[[support_services_available_other]:[support_services_available_other]], MATCH(0,IF(data[[district_name]:[district_name]]=$A$117, COUNTIF($B$117:N117, data[[support_services_available_other]:[support_services_available_other]]), ""), 0)),"")</f>
        <v/>
      </c>
      <c r="P117" s="38" t="str" cm="1">
        <f t="array" ref="P117">IFERROR(INDEX(data[[support_services_available_other]:[support_services_available_other]], MATCH(0,IF(data[[district_name]:[district_name]]=$A$117, COUNTIF($B$117:O117, data[[support_services_available_other]:[support_services_available_other]]), ""), 0)),"")</f>
        <v/>
      </c>
      <c r="Q117" s="38" t="str" cm="1">
        <f t="array" ref="Q117">IFERROR(INDEX(data[[support_services_available_other]:[support_services_available_other]], MATCH(0,IF(data[[district_name]:[district_name]]=$A$117, COUNTIF($B$117:P117, data[[support_services_available_other]:[support_services_available_other]]), ""), 0)),"")</f>
        <v/>
      </c>
    </row>
    <row r="118" spans="1:17" x14ac:dyDescent="0.3">
      <c r="A118" s="36" t="s">
        <v>377</v>
      </c>
      <c r="B118" s="37" t="s">
        <v>256</v>
      </c>
      <c r="C118" s="38" cm="1">
        <f t="array" ref="C118">IFERROR(INDEX(data[[support_services_available_other]:[support_services_available_other]], MATCH(0,IF(data[[district_name]:[district_name]]=$A$118, COUNTIF($B$118:B118, data[[support_services_available_other]:[support_services_available_other]]), ""), 0)),"")</f>
        <v>0</v>
      </c>
      <c r="D118" s="38" t="str" cm="1">
        <f t="array" ref="D118">IFERROR(INDEX(data[[support_services_available_other]:[support_services_available_other]], MATCH(0,IF(data[[district_name]:[district_name]]=$A$118, COUNTIF($B$118:C118, data[[support_services_available_other]:[support_services_available_other]]), ""), 0)),"")</f>
        <v/>
      </c>
      <c r="E118" s="38" t="str" cm="1">
        <f t="array" ref="E118">IFERROR(INDEX(data[[support_services_available_other]:[support_services_available_other]], MATCH(0,IF(data[[district_name]:[district_name]]=$A$118, COUNTIF($B$118:D118, data[[support_services_available_other]:[support_services_available_other]]), ""), 0)),"")</f>
        <v/>
      </c>
      <c r="F118" s="38" t="str" cm="1">
        <f t="array" ref="F118">IFERROR(INDEX(data[[support_services_available_other]:[support_services_available_other]], MATCH(0,IF(data[[district_name]:[district_name]]=$A$118, COUNTIF($B$118:E118, data[[support_services_available_other]:[support_services_available_other]]), ""), 0)),"")</f>
        <v/>
      </c>
      <c r="G118" s="38" t="str" cm="1">
        <f t="array" ref="G118">IFERROR(INDEX(data[[support_services_available_other]:[support_services_available_other]], MATCH(0,IF(data[[district_name]:[district_name]]=$A$118, COUNTIF($B$118:F118, data[[support_services_available_other]:[support_services_available_other]]), ""), 0)),"")</f>
        <v/>
      </c>
      <c r="H118" s="38" t="str" cm="1">
        <f t="array" ref="H118">IFERROR(INDEX(data[[support_services_available_other]:[support_services_available_other]], MATCH(0,IF(data[[district_name]:[district_name]]=$A$118, COUNTIF($B$118:G118, data[[support_services_available_other]:[support_services_available_other]]), ""), 0)),"")</f>
        <v/>
      </c>
      <c r="I118" s="38" t="str" cm="1">
        <f t="array" ref="I118">IFERROR(INDEX(data[[support_services_available_other]:[support_services_available_other]], MATCH(0,IF(data[[district_name]:[district_name]]=$A$118, COUNTIF($B$118:H118, data[[support_services_available_other]:[support_services_available_other]]), ""), 0)),"")</f>
        <v/>
      </c>
      <c r="J118" s="38" t="str" cm="1">
        <f t="array" ref="J118">IFERROR(INDEX(data[[support_services_available_other]:[support_services_available_other]], MATCH(0,IF(data[[district_name]:[district_name]]=$A$118, COUNTIF($B$118:I118, data[[support_services_available_other]:[support_services_available_other]]), ""), 0)),"")</f>
        <v/>
      </c>
      <c r="K118" s="38" t="str" cm="1">
        <f t="array" ref="K118">IFERROR(INDEX(data[[support_services_available_other]:[support_services_available_other]], MATCH(0,IF(data[[district_name]:[district_name]]=$A$118, COUNTIF($B$118:J118, data[[support_services_available_other]:[support_services_available_other]]), ""), 0)),"")</f>
        <v/>
      </c>
      <c r="L118" s="38" t="str" cm="1">
        <f t="array" ref="L118">IFERROR(INDEX(data[[support_services_available_other]:[support_services_available_other]], MATCH(0,IF(data[[district_name]:[district_name]]=$A$118, COUNTIF($B$118:K118, data[[support_services_available_other]:[support_services_available_other]]), ""), 0)),"")</f>
        <v/>
      </c>
      <c r="M118" s="38" t="str" cm="1">
        <f t="array" ref="M118">IFERROR(INDEX(data[[support_services_available_other]:[support_services_available_other]], MATCH(0,IF(data[[district_name]:[district_name]]=$A$118, COUNTIF($B$118:L118, data[[support_services_available_other]:[support_services_available_other]]), ""), 0)),"")</f>
        <v/>
      </c>
      <c r="N118" s="38" t="str" cm="1">
        <f t="array" ref="N118">IFERROR(INDEX(data[[support_services_available_other]:[support_services_available_other]], MATCH(0,IF(data[[district_name]:[district_name]]=$A$118, COUNTIF($B$118:M118, data[[support_services_available_other]:[support_services_available_other]]), ""), 0)),"")</f>
        <v/>
      </c>
      <c r="O118" s="38" t="str" cm="1">
        <f t="array" ref="O118">IFERROR(INDEX(data[[support_services_available_other]:[support_services_available_other]], MATCH(0,IF(data[[district_name]:[district_name]]=$A$118, COUNTIF($B$118:N118, data[[support_services_available_other]:[support_services_available_other]]), ""), 0)),"")</f>
        <v/>
      </c>
      <c r="P118" s="38" t="str" cm="1">
        <f t="array" ref="P118">IFERROR(INDEX(data[[support_services_available_other]:[support_services_available_other]], MATCH(0,IF(data[[district_name]:[district_name]]=$A$118, COUNTIF($B$118:O118, data[[support_services_available_other]:[support_services_available_other]]), ""), 0)),"")</f>
        <v/>
      </c>
      <c r="Q118" s="38" t="str" cm="1">
        <f t="array" ref="Q118">IFERROR(INDEX(data[[support_services_available_other]:[support_services_available_other]], MATCH(0,IF(data[[district_name]:[district_name]]=$A$118, COUNTIF($B$118:P118, data[[support_services_available_other]:[support_services_available_other]]), ""), 0)),"")</f>
        <v/>
      </c>
    </row>
    <row r="119" spans="1:17" x14ac:dyDescent="0.3">
      <c r="A119" s="36" t="s">
        <v>264</v>
      </c>
      <c r="B119" s="37" t="s">
        <v>385</v>
      </c>
      <c r="C119" s="38" cm="1">
        <f t="array" ref="C119">IFERROR(INDEX(data[[support_services_available_other]:[support_services_available_other]], MATCH(0,IF(data[[district_name]:[district_name]]=$A$119, COUNTIF($B$119:B119, data[[support_services_available_other]:[support_services_available_other]]), ""), 0)),"")</f>
        <v>0</v>
      </c>
      <c r="D119" s="38" t="str" cm="1">
        <f t="array" ref="D119">IFERROR(INDEX(data[[support_services_available_other]:[support_services_available_other]], MATCH(0,IF(data[[district_name]:[district_name]]=$A$119, COUNTIF($B$119:C119, data[[support_services_available_other]:[support_services_available_other]]), ""), 0)),"")</f>
        <v/>
      </c>
      <c r="E119" s="38" t="str" cm="1">
        <f t="array" ref="E119">IFERROR(INDEX(data[[support_services_available_other]:[support_services_available_other]], MATCH(0,IF(data[[district_name]:[district_name]]=$A$119, COUNTIF($B$119:D119, data[[support_services_available_other]:[support_services_available_other]]), ""), 0)),"")</f>
        <v/>
      </c>
      <c r="F119" s="38" t="str" cm="1">
        <f t="array" ref="F119">IFERROR(INDEX(data[[support_services_available_other]:[support_services_available_other]], MATCH(0,IF(data[[district_name]:[district_name]]=$A$119, COUNTIF($B$119:E119, data[[support_services_available_other]:[support_services_available_other]]), ""), 0)),"")</f>
        <v/>
      </c>
      <c r="G119" s="38" t="str" cm="1">
        <f t="array" ref="G119">IFERROR(INDEX(data[[support_services_available_other]:[support_services_available_other]], MATCH(0,IF(data[[district_name]:[district_name]]=$A$119, COUNTIF($B$119:F119, data[[support_services_available_other]:[support_services_available_other]]), ""), 0)),"")</f>
        <v/>
      </c>
      <c r="H119" s="38" t="str" cm="1">
        <f t="array" ref="H119">IFERROR(INDEX(data[[support_services_available_other]:[support_services_available_other]], MATCH(0,IF(data[[district_name]:[district_name]]=$A$119, COUNTIF($B$119:G119, data[[support_services_available_other]:[support_services_available_other]]), ""), 0)),"")</f>
        <v/>
      </c>
      <c r="I119" s="38" t="str" cm="1">
        <f t="array" ref="I119">IFERROR(INDEX(data[[support_services_available_other]:[support_services_available_other]], MATCH(0,IF(data[[district_name]:[district_name]]=$A$119, COUNTIF($B$119:H119, data[[support_services_available_other]:[support_services_available_other]]), ""), 0)),"")</f>
        <v/>
      </c>
      <c r="J119" s="38" t="str" cm="1">
        <f t="array" ref="J119">IFERROR(INDEX(data[[support_services_available_other]:[support_services_available_other]], MATCH(0,IF(data[[district_name]:[district_name]]=$A$119, COUNTIF($B$119:I119, data[[support_services_available_other]:[support_services_available_other]]), ""), 0)),"")</f>
        <v/>
      </c>
      <c r="K119" s="38" t="str" cm="1">
        <f t="array" ref="K119">IFERROR(INDEX(data[[support_services_available_other]:[support_services_available_other]], MATCH(0,IF(data[[district_name]:[district_name]]=$A$119, COUNTIF($B$119:J119, data[[support_services_available_other]:[support_services_available_other]]), ""), 0)),"")</f>
        <v/>
      </c>
      <c r="L119" s="38" t="str" cm="1">
        <f t="array" ref="L119">IFERROR(INDEX(data[[support_services_available_other]:[support_services_available_other]], MATCH(0,IF(data[[district_name]:[district_name]]=$A$119, COUNTIF($B$119:K119, data[[support_services_available_other]:[support_services_available_other]]), ""), 0)),"")</f>
        <v/>
      </c>
      <c r="M119" s="38" t="str" cm="1">
        <f t="array" ref="M119">IFERROR(INDEX(data[[support_services_available_other]:[support_services_available_other]], MATCH(0,IF(data[[district_name]:[district_name]]=$A$119, COUNTIF($B$119:L119, data[[support_services_available_other]:[support_services_available_other]]), ""), 0)),"")</f>
        <v/>
      </c>
      <c r="N119" s="38" t="str" cm="1">
        <f t="array" ref="N119">IFERROR(INDEX(data[[support_services_available_other]:[support_services_available_other]], MATCH(0,IF(data[[district_name]:[district_name]]=$A$119, COUNTIF($B$119:M119, data[[support_services_available_other]:[support_services_available_other]]), ""), 0)),"")</f>
        <v/>
      </c>
      <c r="O119" s="38" t="str" cm="1">
        <f t="array" ref="O119">IFERROR(INDEX(data[[support_services_available_other]:[support_services_available_other]], MATCH(0,IF(data[[district_name]:[district_name]]=$A$119, COUNTIF($B$119:N119, data[[support_services_available_other]:[support_services_available_other]]), ""), 0)),"")</f>
        <v/>
      </c>
      <c r="P119" s="38" t="str" cm="1">
        <f t="array" ref="P119">IFERROR(INDEX(data[[support_services_available_other]:[support_services_available_other]], MATCH(0,IF(data[[district_name]:[district_name]]=$A$119, COUNTIF($B$119:O119, data[[support_services_available_other]:[support_services_available_other]]), ""), 0)),"")</f>
        <v/>
      </c>
      <c r="Q119" s="38" t="str" cm="1">
        <f t="array" ref="Q119">IFERROR(INDEX(data[[support_services_available_other]:[support_services_available_other]], MATCH(0,IF(data[[district_name]:[district_name]]=$A$119, COUNTIF($B$119:P119, data[[support_services_available_other]:[support_services_available_other]]), ""), 0)),"")</f>
        <v/>
      </c>
    </row>
    <row r="120" spans="1:17" x14ac:dyDescent="0.3">
      <c r="A120" s="36" t="s">
        <v>374</v>
      </c>
      <c r="B120" s="37" t="s">
        <v>395</v>
      </c>
      <c r="C120" s="38" cm="1">
        <f t="array" ref="C120">IFERROR(INDEX(data[[support_services_available_other]:[support_services_available_other]], MATCH(0,IF(data[[district_name]:[district_name]]=$A$120, COUNTIF($B$120:B120, data[[support_services_available_other]:[support_services_available_other]]), ""), 0)),"")</f>
        <v>0</v>
      </c>
      <c r="D120" s="38" t="str" cm="1">
        <f t="array" ref="D120">IFERROR(INDEX(data[[support_services_available_other]:[support_services_available_other]], MATCH(0,IF(data[[district_name]:[district_name]]=$A$120, COUNTIF($B$120:C120, data[[support_services_available_other]:[support_services_available_other]]), ""), 0)),"")</f>
        <v/>
      </c>
      <c r="E120" s="38" t="str" cm="1">
        <f t="array" ref="E120">IFERROR(INDEX(data[[support_services_available_other]:[support_services_available_other]], MATCH(0,IF(data[[district_name]:[district_name]]=$A$120, COUNTIF($B$120:D120, data[[support_services_available_other]:[support_services_available_other]]), ""), 0)),"")</f>
        <v/>
      </c>
      <c r="F120" s="38" t="str" cm="1">
        <f t="array" ref="F120">IFERROR(INDEX(data[[support_services_available_other]:[support_services_available_other]], MATCH(0,IF(data[[district_name]:[district_name]]=$A$120, COUNTIF($B$120:E120, data[[support_services_available_other]:[support_services_available_other]]), ""), 0)),"")</f>
        <v/>
      </c>
      <c r="G120" s="38" t="str" cm="1">
        <f t="array" ref="G120">IFERROR(INDEX(data[[support_services_available_other]:[support_services_available_other]], MATCH(0,IF(data[[district_name]:[district_name]]=$A$120, COUNTIF($B$120:F120, data[[support_services_available_other]:[support_services_available_other]]), ""), 0)),"")</f>
        <v/>
      </c>
      <c r="H120" s="38" t="str" cm="1">
        <f t="array" ref="H120">IFERROR(INDEX(data[[support_services_available_other]:[support_services_available_other]], MATCH(0,IF(data[[district_name]:[district_name]]=$A$120, COUNTIF($B$120:G120, data[[support_services_available_other]:[support_services_available_other]]), ""), 0)),"")</f>
        <v/>
      </c>
      <c r="I120" s="38" t="str" cm="1">
        <f t="array" ref="I120">IFERROR(INDEX(data[[support_services_available_other]:[support_services_available_other]], MATCH(0,IF(data[[district_name]:[district_name]]=$A$120, COUNTIF($B$120:H120, data[[support_services_available_other]:[support_services_available_other]]), ""), 0)),"")</f>
        <v/>
      </c>
      <c r="J120" s="38" t="str" cm="1">
        <f t="array" ref="J120">IFERROR(INDEX(data[[support_services_available_other]:[support_services_available_other]], MATCH(0,IF(data[[district_name]:[district_name]]=$A$120, COUNTIF($B$120:I120, data[[support_services_available_other]:[support_services_available_other]]), ""), 0)),"")</f>
        <v/>
      </c>
      <c r="K120" s="38" t="str" cm="1">
        <f t="array" ref="K120">IFERROR(INDEX(data[[support_services_available_other]:[support_services_available_other]], MATCH(0,IF(data[[district_name]:[district_name]]=$A$120, COUNTIF($B$120:J120, data[[support_services_available_other]:[support_services_available_other]]), ""), 0)),"")</f>
        <v/>
      </c>
      <c r="L120" s="38" t="str" cm="1">
        <f t="array" ref="L120">IFERROR(INDEX(data[[support_services_available_other]:[support_services_available_other]], MATCH(0,IF(data[[district_name]:[district_name]]=$A$120, COUNTIF($B$120:K120, data[[support_services_available_other]:[support_services_available_other]]), ""), 0)),"")</f>
        <v/>
      </c>
      <c r="M120" s="38" t="str" cm="1">
        <f t="array" ref="M120">IFERROR(INDEX(data[[support_services_available_other]:[support_services_available_other]], MATCH(0,IF(data[[district_name]:[district_name]]=$A$120, COUNTIF($B$120:L120, data[[support_services_available_other]:[support_services_available_other]]), ""), 0)),"")</f>
        <v/>
      </c>
      <c r="N120" s="38" t="str" cm="1">
        <f t="array" ref="N120">IFERROR(INDEX(data[[support_services_available_other]:[support_services_available_other]], MATCH(0,IF(data[[district_name]:[district_name]]=$A$120, COUNTIF($B$120:M120, data[[support_services_available_other]:[support_services_available_other]]), ""), 0)),"")</f>
        <v/>
      </c>
      <c r="O120" s="38" t="str" cm="1">
        <f t="array" ref="O120">IFERROR(INDEX(data[[support_services_available_other]:[support_services_available_other]], MATCH(0,IF(data[[district_name]:[district_name]]=$A$120, COUNTIF($B$120:N120, data[[support_services_available_other]:[support_services_available_other]]), ""), 0)),"")</f>
        <v/>
      </c>
      <c r="P120" s="38" t="str" cm="1">
        <f t="array" ref="P120">IFERROR(INDEX(data[[support_services_available_other]:[support_services_available_other]], MATCH(0,IF(data[[district_name]:[district_name]]=$A$120, COUNTIF($B$120:O120, data[[support_services_available_other]:[support_services_available_other]]), ""), 0)),"")</f>
        <v/>
      </c>
      <c r="Q120" s="38" t="str" cm="1">
        <f t="array" ref="Q120">IFERROR(INDEX(data[[support_services_available_other]:[support_services_available_other]], MATCH(0,IF(data[[district_name]:[district_name]]=$A$120, COUNTIF($B$120:P120, data[[support_services_available_other]:[support_services_available_other]]), ""), 0)),"")</f>
        <v/>
      </c>
    </row>
    <row r="121" spans="1:17" x14ac:dyDescent="0.3">
      <c r="A121" s="36" t="s">
        <v>378</v>
      </c>
      <c r="B121" s="37" t="s">
        <v>257</v>
      </c>
      <c r="C121" s="38" cm="1">
        <f t="array" ref="C121">IFERROR(INDEX(data[[support_services_available_other]:[support_services_available_other]], MATCH(0,IF(data[[district_name]:[district_name]]=$A$121, COUNTIF($B$121:B121, data[[support_services_available_other]:[support_services_available_other]]), ""), 0)),"")</f>
        <v>0</v>
      </c>
      <c r="D121" s="38" t="str" cm="1">
        <f t="array" ref="D121">IFERROR(INDEX(data[[support_services_available_other]:[support_services_available_other]], MATCH(0,IF(data[[district_name]:[district_name]]=$A$121, COUNTIF($B$121:C121, data[[support_services_available_other]:[support_services_available_other]]), ""), 0)),"")</f>
        <v>The services are there but stressed. They can not accommodate the needs of the refugees</v>
      </c>
      <c r="E121" s="38" t="str" cm="1">
        <f t="array" ref="E121">IFERROR(INDEX(data[[support_services_available_other]:[support_services_available_other]], MATCH(0,IF(data[[district_name]:[district_name]]=$A$121, COUNTIF($B$121:D121, data[[support_services_available_other]:[support_services_available_other]]), ""), 0)),"")</f>
        <v/>
      </c>
      <c r="F121" s="38" t="str" cm="1">
        <f t="array" ref="F121">IFERROR(INDEX(data[[support_services_available_other]:[support_services_available_other]], MATCH(0,IF(data[[district_name]:[district_name]]=$A$121, COUNTIF($B$121:E121, data[[support_services_available_other]:[support_services_available_other]]), ""), 0)),"")</f>
        <v/>
      </c>
      <c r="G121" s="38" t="str" cm="1">
        <f t="array" ref="G121">IFERROR(INDEX(data[[support_services_available_other]:[support_services_available_other]], MATCH(0,IF(data[[district_name]:[district_name]]=$A$121, COUNTIF($B$121:F121, data[[support_services_available_other]:[support_services_available_other]]), ""), 0)),"")</f>
        <v/>
      </c>
      <c r="H121" s="38" t="str" cm="1">
        <f t="array" ref="H121">IFERROR(INDEX(data[[support_services_available_other]:[support_services_available_other]], MATCH(0,IF(data[[district_name]:[district_name]]=$A$121, COUNTIF($B$121:G121, data[[support_services_available_other]:[support_services_available_other]]), ""), 0)),"")</f>
        <v/>
      </c>
      <c r="I121" s="38" t="str" cm="1">
        <f t="array" ref="I121">IFERROR(INDEX(data[[support_services_available_other]:[support_services_available_other]], MATCH(0,IF(data[[district_name]:[district_name]]=$A$121, COUNTIF($B$121:H121, data[[support_services_available_other]:[support_services_available_other]]), ""), 0)),"")</f>
        <v/>
      </c>
      <c r="J121" s="38" t="str" cm="1">
        <f t="array" ref="J121">IFERROR(INDEX(data[[support_services_available_other]:[support_services_available_other]], MATCH(0,IF(data[[district_name]:[district_name]]=$A$121, COUNTIF($B$121:I121, data[[support_services_available_other]:[support_services_available_other]]), ""), 0)),"")</f>
        <v/>
      </c>
      <c r="K121" s="38" t="str" cm="1">
        <f t="array" ref="K121">IFERROR(INDEX(data[[support_services_available_other]:[support_services_available_other]], MATCH(0,IF(data[[district_name]:[district_name]]=$A$121, COUNTIF($B$121:J121, data[[support_services_available_other]:[support_services_available_other]]), ""), 0)),"")</f>
        <v/>
      </c>
      <c r="L121" s="38" t="str" cm="1">
        <f t="array" ref="L121">IFERROR(INDEX(data[[support_services_available_other]:[support_services_available_other]], MATCH(0,IF(data[[district_name]:[district_name]]=$A$121, COUNTIF($B$121:K121, data[[support_services_available_other]:[support_services_available_other]]), ""), 0)),"")</f>
        <v/>
      </c>
      <c r="M121" s="38" t="str" cm="1">
        <f t="array" ref="M121">IFERROR(INDEX(data[[support_services_available_other]:[support_services_available_other]], MATCH(0,IF(data[[district_name]:[district_name]]=$A$121, COUNTIF($B$121:L121, data[[support_services_available_other]:[support_services_available_other]]), ""), 0)),"")</f>
        <v/>
      </c>
      <c r="N121" s="38" t="str" cm="1">
        <f t="array" ref="N121">IFERROR(INDEX(data[[support_services_available_other]:[support_services_available_other]], MATCH(0,IF(data[[district_name]:[district_name]]=$A$121, COUNTIF($B$121:M121, data[[support_services_available_other]:[support_services_available_other]]), ""), 0)),"")</f>
        <v/>
      </c>
      <c r="O121" s="38" t="str" cm="1">
        <f t="array" ref="O121">IFERROR(INDEX(data[[support_services_available_other]:[support_services_available_other]], MATCH(0,IF(data[[district_name]:[district_name]]=$A$121, COUNTIF($B$121:N121, data[[support_services_available_other]:[support_services_available_other]]), ""), 0)),"")</f>
        <v/>
      </c>
      <c r="P121" s="38" t="str" cm="1">
        <f t="array" ref="P121">IFERROR(INDEX(data[[support_services_available_other]:[support_services_available_other]], MATCH(0,IF(data[[district_name]:[district_name]]=$A$121, COUNTIF($B$121:O121, data[[support_services_available_other]:[support_services_available_other]]), ""), 0)),"")</f>
        <v/>
      </c>
      <c r="Q121" s="38" t="str" cm="1">
        <f t="array" ref="Q121">IFERROR(INDEX(data[[support_services_available_other]:[support_services_available_other]], MATCH(0,IF(data[[district_name]:[district_name]]=$A$121, COUNTIF($B$121:P121, data[[support_services_available_other]:[support_services_available_other]]), ""), 0)),"")</f>
        <v/>
      </c>
    </row>
  </sheetData>
  <mergeCells count="18">
    <mergeCell ref="A6:A7"/>
    <mergeCell ref="B6:B7"/>
    <mergeCell ref="E6:E7"/>
    <mergeCell ref="A20:B20"/>
    <mergeCell ref="A27:A28"/>
    <mergeCell ref="B27:B28"/>
    <mergeCell ref="I27:I28"/>
    <mergeCell ref="A41:B41"/>
    <mergeCell ref="C48:Q48"/>
    <mergeCell ref="I88:I89"/>
    <mergeCell ref="A102:B102"/>
    <mergeCell ref="C109:Q109"/>
    <mergeCell ref="A67:A68"/>
    <mergeCell ref="B67:B68"/>
    <mergeCell ref="E67:E68"/>
    <mergeCell ref="A81:B81"/>
    <mergeCell ref="A88:A89"/>
    <mergeCell ref="B88:B89"/>
  </mergeCells>
  <conditionalFormatting sqref="C8:D19">
    <cfRule type="colorScale" priority="4">
      <colorScale>
        <cfvo type="min"/>
        <cfvo type="max"/>
        <color rgb="FFFCFCFF"/>
        <color rgb="FFF8696B"/>
      </colorScale>
    </cfRule>
  </conditionalFormatting>
  <conditionalFormatting sqref="C69:D80">
    <cfRule type="colorScale" priority="2">
      <colorScale>
        <cfvo type="min"/>
        <cfvo type="max"/>
        <color rgb="FFFCFCFF"/>
        <color rgb="FFF8696B"/>
      </colorScale>
    </cfRule>
  </conditionalFormatting>
  <conditionalFormatting sqref="C29:H40">
    <cfRule type="colorScale" priority="16">
      <colorScale>
        <cfvo type="min"/>
        <cfvo type="max"/>
        <color rgb="FFFCFCFF"/>
        <color rgb="FFF8696B"/>
      </colorScale>
    </cfRule>
  </conditionalFormatting>
  <conditionalFormatting sqref="C90:H101">
    <cfRule type="colorScale" priority="1">
      <colorScale>
        <cfvo type="min"/>
        <cfvo type="max"/>
        <color rgb="FFFCFCFF"/>
        <color rgb="FFF8696B"/>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1C6B3-3525-4D22-9734-3F5E88918BDF}">
  <sheetPr>
    <tabColor theme="5"/>
  </sheetPr>
  <dimension ref="A1:Q81"/>
  <sheetViews>
    <sheetView topLeftCell="A40" workbookViewId="0">
      <selection activeCell="D75" sqref="D75"/>
    </sheetView>
  </sheetViews>
  <sheetFormatPr defaultColWidth="20.6328125" defaultRowHeight="14" x14ac:dyDescent="0.3"/>
  <cols>
    <col min="1" max="16384" width="20.6328125" style="6"/>
  </cols>
  <sheetData>
    <row r="1" spans="1:5" s="39" customFormat="1" x14ac:dyDescent="0.3"/>
    <row r="2" spans="1:5" s="39" customFormat="1" x14ac:dyDescent="0.3">
      <c r="A2" s="39" t="s">
        <v>387</v>
      </c>
      <c r="B2" s="47" t="s">
        <v>24</v>
      </c>
    </row>
    <row r="3" spans="1:5" s="39" customFormat="1" x14ac:dyDescent="0.3">
      <c r="A3" s="39" t="s">
        <v>388</v>
      </c>
      <c r="B3" s="47" t="s">
        <v>201</v>
      </c>
    </row>
    <row r="4" spans="1:5" s="39" customFormat="1" x14ac:dyDescent="0.3">
      <c r="A4" s="39" t="s">
        <v>389</v>
      </c>
      <c r="B4" s="39" t="s">
        <v>397</v>
      </c>
    </row>
    <row r="5" spans="1:5" s="39" customFormat="1" x14ac:dyDescent="0.3"/>
    <row r="6" spans="1:5" s="39" customFormat="1" x14ac:dyDescent="0.3">
      <c r="A6" s="82" t="s">
        <v>390</v>
      </c>
      <c r="B6" s="82" t="s">
        <v>209</v>
      </c>
      <c r="C6" s="32" t="s">
        <v>81</v>
      </c>
      <c r="D6" s="32" t="s">
        <v>87</v>
      </c>
      <c r="E6" s="80" t="s">
        <v>396</v>
      </c>
    </row>
    <row r="7" spans="1:5" s="39" customFormat="1" x14ac:dyDescent="0.3">
      <c r="A7" s="82"/>
      <c r="B7" s="82"/>
      <c r="C7" s="33" t="s">
        <v>251</v>
      </c>
      <c r="D7" s="33" t="s">
        <v>109</v>
      </c>
      <c r="E7" s="80"/>
    </row>
    <row r="8" spans="1:5" s="39" customFormat="1" x14ac:dyDescent="0.3">
      <c r="A8" s="48" t="s">
        <v>262</v>
      </c>
      <c r="B8" s="40" t="s">
        <v>391</v>
      </c>
      <c r="C8" s="40">
        <f>COUNTIFS(data[[district_name]:[district_name]], $A8, data[[refugees_outflow]:[refugees_outflow]], C$6)</f>
        <v>0</v>
      </c>
      <c r="D8" s="40">
        <f>COUNTIFS(data[[district_name]:[district_name]], $A8, data[[refugees_outflow]:[refugees_outflow]], D$6)</f>
        <v>5</v>
      </c>
      <c r="E8" s="40">
        <f t="shared" ref="E8:E20" si="0">SUM(C8:D8)</f>
        <v>5</v>
      </c>
    </row>
    <row r="9" spans="1:5" s="39" customFormat="1" x14ac:dyDescent="0.3">
      <c r="A9" s="48" t="s">
        <v>376</v>
      </c>
      <c r="B9" s="40" t="s">
        <v>255</v>
      </c>
      <c r="C9" s="40">
        <f>COUNTIFS(data[[district_name]:[district_name]], $A9, data[[refugees_outflow]:[refugees_outflow]], C$6)</f>
        <v>0</v>
      </c>
      <c r="D9" s="40">
        <f>COUNTIFS(data[[district_name]:[district_name]], $A9, data[[refugees_outflow]:[refugees_outflow]], D$6)</f>
        <v>5</v>
      </c>
      <c r="E9" s="40">
        <f t="shared" si="0"/>
        <v>5</v>
      </c>
    </row>
    <row r="10" spans="1:5" s="39" customFormat="1" x14ac:dyDescent="0.3">
      <c r="A10" s="48" t="s">
        <v>265</v>
      </c>
      <c r="B10" s="40" t="s">
        <v>392</v>
      </c>
      <c r="C10" s="40">
        <f>COUNTIFS(data[[district_name]:[district_name]], $A10, data[[refugees_outflow]:[refugees_outflow]], C$6)</f>
        <v>1</v>
      </c>
      <c r="D10" s="40">
        <f>COUNTIFS(data[[district_name]:[district_name]], $A10, data[[refugees_outflow]:[refugees_outflow]], D$6)</f>
        <v>4</v>
      </c>
      <c r="E10" s="40">
        <f t="shared" si="0"/>
        <v>5</v>
      </c>
    </row>
    <row r="11" spans="1:5" s="39" customFormat="1" x14ac:dyDescent="0.3">
      <c r="A11" s="48" t="s">
        <v>263</v>
      </c>
      <c r="B11" s="40" t="s">
        <v>384</v>
      </c>
      <c r="C11" s="40">
        <f>COUNTIFS(data[[district_name]:[district_name]], $A11, data[[refugees_outflow]:[refugees_outflow]], C$6)</f>
        <v>0</v>
      </c>
      <c r="D11" s="40">
        <f>COUNTIFS(data[[district_name]:[district_name]], $A11, data[[refugees_outflow]:[refugees_outflow]], D$6)</f>
        <v>5</v>
      </c>
      <c r="E11" s="40">
        <f t="shared" si="0"/>
        <v>5</v>
      </c>
    </row>
    <row r="12" spans="1:5" s="39" customFormat="1" x14ac:dyDescent="0.3">
      <c r="A12" s="48" t="s">
        <v>375</v>
      </c>
      <c r="B12" s="40" t="s">
        <v>254</v>
      </c>
      <c r="C12" s="40">
        <f>COUNTIFS(data[[district_name]:[district_name]], $A12, data[[refugees_outflow]:[refugees_outflow]], C$6)</f>
        <v>0</v>
      </c>
      <c r="D12" s="40">
        <f>COUNTIFS(data[[district_name]:[district_name]], $A12, data[[refugees_outflow]:[refugees_outflow]], D$6)</f>
        <v>5</v>
      </c>
      <c r="E12" s="40">
        <f t="shared" si="0"/>
        <v>5</v>
      </c>
    </row>
    <row r="13" spans="1:5" s="39" customFormat="1" x14ac:dyDescent="0.3">
      <c r="A13" s="48" t="s">
        <v>259</v>
      </c>
      <c r="B13" s="40" t="s">
        <v>393</v>
      </c>
      <c r="C13" s="40">
        <f>COUNTIFS(data[[district_name]:[district_name]], $A13, data[[refugees_outflow]:[refugees_outflow]], C$6)</f>
        <v>1</v>
      </c>
      <c r="D13" s="40">
        <f>COUNTIFS(data[[district_name]:[district_name]], $A13, data[[refugees_outflow]:[refugees_outflow]], D$6)</f>
        <v>4</v>
      </c>
      <c r="E13" s="40">
        <f t="shared" si="0"/>
        <v>5</v>
      </c>
    </row>
    <row r="14" spans="1:5" s="39" customFormat="1" x14ac:dyDescent="0.3">
      <c r="A14" s="48" t="s">
        <v>261</v>
      </c>
      <c r="B14" s="40" t="s">
        <v>394</v>
      </c>
      <c r="C14" s="40">
        <f>COUNTIFS(data[[district_name]:[district_name]], $A14, data[[refugees_outflow]:[refugees_outflow]], C$6)</f>
        <v>0</v>
      </c>
      <c r="D14" s="40">
        <f>COUNTIFS(data[[district_name]:[district_name]], $A14, data[[refugees_outflow]:[refugees_outflow]], D$6)</f>
        <v>5</v>
      </c>
      <c r="E14" s="40">
        <f t="shared" si="0"/>
        <v>5</v>
      </c>
    </row>
    <row r="15" spans="1:5" s="39" customFormat="1" x14ac:dyDescent="0.3">
      <c r="A15" s="48" t="s">
        <v>260</v>
      </c>
      <c r="B15" s="40" t="s">
        <v>381</v>
      </c>
      <c r="C15" s="40">
        <f>COUNTIFS(data[[district_name]:[district_name]], $A15, data[[refugees_outflow]:[refugees_outflow]], C$6)</f>
        <v>1</v>
      </c>
      <c r="D15" s="40">
        <f>COUNTIFS(data[[district_name]:[district_name]], $A15, data[[refugees_outflow]:[refugees_outflow]], D$6)</f>
        <v>4</v>
      </c>
      <c r="E15" s="40">
        <f t="shared" si="0"/>
        <v>5</v>
      </c>
    </row>
    <row r="16" spans="1:5" s="39" customFormat="1" x14ac:dyDescent="0.3">
      <c r="A16" s="48" t="s">
        <v>377</v>
      </c>
      <c r="B16" s="40" t="s">
        <v>256</v>
      </c>
      <c r="C16" s="40">
        <f>COUNTIFS(data[[district_name]:[district_name]], $A16, data[[refugees_outflow]:[refugees_outflow]], C$6)</f>
        <v>1</v>
      </c>
      <c r="D16" s="40">
        <f>COUNTIFS(data[[district_name]:[district_name]], $A16, data[[refugees_outflow]:[refugees_outflow]], D$6)</f>
        <v>6</v>
      </c>
      <c r="E16" s="40">
        <f t="shared" si="0"/>
        <v>7</v>
      </c>
    </row>
    <row r="17" spans="1:10" s="39" customFormat="1" x14ac:dyDescent="0.3">
      <c r="A17" s="48" t="s">
        <v>264</v>
      </c>
      <c r="B17" s="40" t="s">
        <v>385</v>
      </c>
      <c r="C17" s="40">
        <f>COUNTIFS(data[[district_name]:[district_name]], $A17, data[[refugees_outflow]:[refugees_outflow]], C$6)</f>
        <v>0</v>
      </c>
      <c r="D17" s="40">
        <f>COUNTIFS(data[[district_name]:[district_name]], $A17, data[[refugees_outflow]:[refugees_outflow]], D$6)</f>
        <v>4</v>
      </c>
      <c r="E17" s="40">
        <f t="shared" si="0"/>
        <v>4</v>
      </c>
    </row>
    <row r="18" spans="1:10" s="39" customFormat="1" x14ac:dyDescent="0.3">
      <c r="A18" s="48" t="s">
        <v>374</v>
      </c>
      <c r="B18" s="40" t="s">
        <v>395</v>
      </c>
      <c r="C18" s="40">
        <f>COUNTIFS(data[[district_name]:[district_name]], $A18, data[[refugees_outflow]:[refugees_outflow]], C$6)</f>
        <v>2</v>
      </c>
      <c r="D18" s="40">
        <f>COUNTIFS(data[[district_name]:[district_name]], $A18, data[[refugees_outflow]:[refugees_outflow]], D$6)</f>
        <v>4</v>
      </c>
      <c r="E18" s="40">
        <f t="shared" si="0"/>
        <v>6</v>
      </c>
      <c r="I18" s="49"/>
      <c r="J18" s="49"/>
    </row>
    <row r="19" spans="1:10" s="39" customFormat="1" x14ac:dyDescent="0.3">
      <c r="A19" s="48" t="s">
        <v>378</v>
      </c>
      <c r="B19" s="40" t="s">
        <v>257</v>
      </c>
      <c r="C19" s="40">
        <f>COUNTIFS(data[[district_name]:[district_name]], $A19, data[[refugees_outflow]:[refugees_outflow]], C$6)</f>
        <v>1</v>
      </c>
      <c r="D19" s="40">
        <f>COUNTIFS(data[[district_name]:[district_name]], $A19, data[[refugees_outflow]:[refugees_outflow]], D$6)</f>
        <v>7</v>
      </c>
      <c r="E19" s="40">
        <f t="shared" si="0"/>
        <v>8</v>
      </c>
      <c r="I19" s="49"/>
      <c r="J19" s="49"/>
    </row>
    <row r="20" spans="1:10" s="39" customFormat="1" x14ac:dyDescent="0.3">
      <c r="A20" s="79" t="s">
        <v>396</v>
      </c>
      <c r="B20" s="79"/>
      <c r="C20" s="40">
        <f>SUM(C8:C19)</f>
        <v>7</v>
      </c>
      <c r="D20" s="40">
        <f t="shared" ref="D20" si="1">SUM(D8:D19)</f>
        <v>58</v>
      </c>
      <c r="E20" s="40">
        <f t="shared" si="0"/>
        <v>65</v>
      </c>
      <c r="I20" s="49"/>
      <c r="J20" s="49"/>
    </row>
    <row r="21" spans="1:10" s="39" customFormat="1" x14ac:dyDescent="0.3">
      <c r="I21" s="49"/>
      <c r="J21" s="49"/>
    </row>
    <row r="23" spans="1:10" x14ac:dyDescent="0.3">
      <c r="A23" s="6" t="s">
        <v>387</v>
      </c>
      <c r="B23" s="14" t="s">
        <v>32</v>
      </c>
    </row>
    <row r="24" spans="1:10" x14ac:dyDescent="0.3">
      <c r="A24" s="6" t="s">
        <v>388</v>
      </c>
      <c r="B24" s="14" t="s">
        <v>197</v>
      </c>
    </row>
    <row r="25" spans="1:10" x14ac:dyDescent="0.3">
      <c r="A25" s="6" t="s">
        <v>389</v>
      </c>
      <c r="B25" s="6">
        <f>C20</f>
        <v>7</v>
      </c>
    </row>
    <row r="27" spans="1:10" x14ac:dyDescent="0.3">
      <c r="A27" s="82" t="s">
        <v>390</v>
      </c>
      <c r="B27" s="82" t="s">
        <v>209</v>
      </c>
      <c r="C27" s="32" t="s">
        <v>86</v>
      </c>
      <c r="D27" s="32" t="s">
        <v>108</v>
      </c>
      <c r="E27" s="32" t="s">
        <v>134</v>
      </c>
      <c r="F27" s="32" t="s">
        <v>104</v>
      </c>
      <c r="G27" s="32" t="s">
        <v>303</v>
      </c>
      <c r="H27" s="80" t="s">
        <v>396</v>
      </c>
    </row>
    <row r="28" spans="1:10" x14ac:dyDescent="0.3">
      <c r="A28" s="82"/>
      <c r="B28" s="82"/>
      <c r="C28" s="32" t="s">
        <v>299</v>
      </c>
      <c r="D28" s="32" t="s">
        <v>300</v>
      </c>
      <c r="E28" s="32" t="s">
        <v>301</v>
      </c>
      <c r="F28" s="32" t="s">
        <v>302</v>
      </c>
      <c r="G28" s="32" t="s">
        <v>304</v>
      </c>
      <c r="H28" s="80"/>
    </row>
    <row r="29" spans="1:10" x14ac:dyDescent="0.3">
      <c r="A29" s="44" t="s">
        <v>262</v>
      </c>
      <c r="B29" s="35" t="s">
        <v>391</v>
      </c>
      <c r="C29" s="35">
        <f>COUNTIFS(data[[district_name]:[district_name]], $A29, data[[number_refugees_outflow]:[number_refugees_outflow]], C$27)</f>
        <v>0</v>
      </c>
      <c r="D29" s="35">
        <f>COUNTIFS(data[[district_name]:[district_name]], $A29, data[[number_refugees_outflow]:[number_refugees_outflow]], D$27)</f>
        <v>0</v>
      </c>
      <c r="E29" s="35">
        <f>COUNTIFS(data[[district_name]:[district_name]], $A29, data[[number_refugees_outflow]:[number_refugees_outflow]], E$27)</f>
        <v>0</v>
      </c>
      <c r="F29" s="35">
        <f>COUNTIFS(data[[district_name]:[district_name]], $A29, data[[number_refugees_outflow]:[number_refugees_outflow]], F$27)</f>
        <v>0</v>
      </c>
      <c r="G29" s="35">
        <f>COUNTIFS(data[[district_name]:[district_name]], $A29, data[[number_refugees_outflow]:[number_refugees_outflow]], G$27)</f>
        <v>0</v>
      </c>
      <c r="H29" s="35">
        <f t="shared" ref="H29:H41" si="2">SUM(C29:G29)</f>
        <v>0</v>
      </c>
    </row>
    <row r="30" spans="1:10" x14ac:dyDescent="0.3">
      <c r="A30" s="44" t="s">
        <v>376</v>
      </c>
      <c r="B30" s="35" t="s">
        <v>255</v>
      </c>
      <c r="C30" s="35">
        <f>COUNTIFS(data[[district_name]:[district_name]], $A30, data[[number_refugees_outflow]:[number_refugees_outflow]], C$27)</f>
        <v>0</v>
      </c>
      <c r="D30" s="35">
        <f>COUNTIFS(data[[district_name]:[district_name]], $A30, data[[number_refugees_outflow]:[number_refugees_outflow]], D$27)</f>
        <v>0</v>
      </c>
      <c r="E30" s="35">
        <f>COUNTIFS(data[[district_name]:[district_name]], $A30, data[[number_refugees_outflow]:[number_refugees_outflow]], E$27)</f>
        <v>0</v>
      </c>
      <c r="F30" s="35">
        <f>COUNTIFS(data[[district_name]:[district_name]], $A30, data[[number_refugees_outflow]:[number_refugees_outflow]], F$27)</f>
        <v>0</v>
      </c>
      <c r="G30" s="35">
        <f>COUNTIFS(data[[district_name]:[district_name]], $A30, data[[number_refugees_outflow]:[number_refugees_outflow]], G$27)</f>
        <v>0</v>
      </c>
      <c r="H30" s="35">
        <f t="shared" si="2"/>
        <v>0</v>
      </c>
    </row>
    <row r="31" spans="1:10" x14ac:dyDescent="0.3">
      <c r="A31" s="44" t="s">
        <v>265</v>
      </c>
      <c r="B31" s="35" t="s">
        <v>392</v>
      </c>
      <c r="C31" s="35">
        <f>COUNTIFS(data[[district_name]:[district_name]], $A31, data[[number_refugees_outflow]:[number_refugees_outflow]], C$27)</f>
        <v>1</v>
      </c>
      <c r="D31" s="35">
        <f>COUNTIFS(data[[district_name]:[district_name]], $A31, data[[number_refugees_outflow]:[number_refugees_outflow]], D$27)</f>
        <v>0</v>
      </c>
      <c r="E31" s="35">
        <f>COUNTIFS(data[[district_name]:[district_name]], $A31, data[[number_refugees_outflow]:[number_refugees_outflow]], E$27)</f>
        <v>0</v>
      </c>
      <c r="F31" s="35">
        <f>COUNTIFS(data[[district_name]:[district_name]], $A31, data[[number_refugees_outflow]:[number_refugees_outflow]], F$27)</f>
        <v>0</v>
      </c>
      <c r="G31" s="35">
        <f>COUNTIFS(data[[district_name]:[district_name]], $A31, data[[number_refugees_outflow]:[number_refugees_outflow]], G$27)</f>
        <v>0</v>
      </c>
      <c r="H31" s="35">
        <f t="shared" si="2"/>
        <v>1</v>
      </c>
    </row>
    <row r="32" spans="1:10" x14ac:dyDescent="0.3">
      <c r="A32" s="44" t="s">
        <v>263</v>
      </c>
      <c r="B32" s="35" t="s">
        <v>384</v>
      </c>
      <c r="C32" s="35">
        <f>COUNTIFS(data[[district_name]:[district_name]], $A32, data[[number_refugees_outflow]:[number_refugees_outflow]], C$27)</f>
        <v>0</v>
      </c>
      <c r="D32" s="35">
        <f>COUNTIFS(data[[district_name]:[district_name]], $A32, data[[number_refugees_outflow]:[number_refugees_outflow]], D$27)</f>
        <v>0</v>
      </c>
      <c r="E32" s="35">
        <f>COUNTIFS(data[[district_name]:[district_name]], $A32, data[[number_refugees_outflow]:[number_refugees_outflow]], E$27)</f>
        <v>0</v>
      </c>
      <c r="F32" s="35">
        <f>COUNTIFS(data[[district_name]:[district_name]], $A32, data[[number_refugees_outflow]:[number_refugees_outflow]], F$27)</f>
        <v>0</v>
      </c>
      <c r="G32" s="35">
        <f>COUNTIFS(data[[district_name]:[district_name]], $A32, data[[number_refugees_outflow]:[number_refugees_outflow]], G$27)</f>
        <v>0</v>
      </c>
      <c r="H32" s="35">
        <f t="shared" si="2"/>
        <v>0</v>
      </c>
    </row>
    <row r="33" spans="1:15" x14ac:dyDescent="0.3">
      <c r="A33" s="44" t="s">
        <v>375</v>
      </c>
      <c r="B33" s="35" t="s">
        <v>254</v>
      </c>
      <c r="C33" s="35">
        <f>COUNTIFS(data[[district_name]:[district_name]], $A33, data[[number_refugees_outflow]:[number_refugees_outflow]], C$27)</f>
        <v>0</v>
      </c>
      <c r="D33" s="35">
        <f>COUNTIFS(data[[district_name]:[district_name]], $A33, data[[number_refugees_outflow]:[number_refugees_outflow]], D$27)</f>
        <v>0</v>
      </c>
      <c r="E33" s="35">
        <f>COUNTIFS(data[[district_name]:[district_name]], $A33, data[[number_refugees_outflow]:[number_refugees_outflow]], E$27)</f>
        <v>0</v>
      </c>
      <c r="F33" s="35">
        <f>COUNTIFS(data[[district_name]:[district_name]], $A33, data[[number_refugees_outflow]:[number_refugees_outflow]], F$27)</f>
        <v>0</v>
      </c>
      <c r="G33" s="35">
        <f>COUNTIFS(data[[district_name]:[district_name]], $A33, data[[number_refugees_outflow]:[number_refugees_outflow]], G$27)</f>
        <v>0</v>
      </c>
      <c r="H33" s="35">
        <f t="shared" si="2"/>
        <v>0</v>
      </c>
    </row>
    <row r="34" spans="1:15" x14ac:dyDescent="0.3">
      <c r="A34" s="44" t="s">
        <v>259</v>
      </c>
      <c r="B34" s="35" t="s">
        <v>393</v>
      </c>
      <c r="C34" s="35">
        <f>COUNTIFS(data[[district_name]:[district_name]], $A34, data[[number_refugees_outflow]:[number_refugees_outflow]], C$27)</f>
        <v>1</v>
      </c>
      <c r="D34" s="35">
        <f>COUNTIFS(data[[district_name]:[district_name]], $A34, data[[number_refugees_outflow]:[number_refugees_outflow]], D$27)</f>
        <v>0</v>
      </c>
      <c r="E34" s="35">
        <f>COUNTIFS(data[[district_name]:[district_name]], $A34, data[[number_refugees_outflow]:[number_refugees_outflow]], E$27)</f>
        <v>0</v>
      </c>
      <c r="F34" s="35">
        <f>COUNTIFS(data[[district_name]:[district_name]], $A34, data[[number_refugees_outflow]:[number_refugees_outflow]], F$27)</f>
        <v>0</v>
      </c>
      <c r="G34" s="35">
        <f>COUNTIFS(data[[district_name]:[district_name]], $A34, data[[number_refugees_outflow]:[number_refugees_outflow]], G$27)</f>
        <v>0</v>
      </c>
      <c r="H34" s="35">
        <f t="shared" si="2"/>
        <v>1</v>
      </c>
    </row>
    <row r="35" spans="1:15" x14ac:dyDescent="0.3">
      <c r="A35" s="44" t="s">
        <v>261</v>
      </c>
      <c r="B35" s="35" t="s">
        <v>394</v>
      </c>
      <c r="C35" s="35">
        <f>COUNTIFS(data[[district_name]:[district_name]], $A35, data[[number_refugees_outflow]:[number_refugees_outflow]], C$27)</f>
        <v>0</v>
      </c>
      <c r="D35" s="35">
        <f>COUNTIFS(data[[district_name]:[district_name]], $A35, data[[number_refugees_outflow]:[number_refugees_outflow]], D$27)</f>
        <v>0</v>
      </c>
      <c r="E35" s="35">
        <f>COUNTIFS(data[[district_name]:[district_name]], $A35, data[[number_refugees_outflow]:[number_refugees_outflow]], E$27)</f>
        <v>0</v>
      </c>
      <c r="F35" s="35">
        <f>COUNTIFS(data[[district_name]:[district_name]], $A35, data[[number_refugees_outflow]:[number_refugees_outflow]], F$27)</f>
        <v>0</v>
      </c>
      <c r="G35" s="35">
        <f>COUNTIFS(data[[district_name]:[district_name]], $A35, data[[number_refugees_outflow]:[number_refugees_outflow]], G$27)</f>
        <v>0</v>
      </c>
      <c r="H35" s="35">
        <f t="shared" si="2"/>
        <v>0</v>
      </c>
    </row>
    <row r="36" spans="1:15" x14ac:dyDescent="0.3">
      <c r="A36" s="44" t="s">
        <v>260</v>
      </c>
      <c r="B36" s="35" t="s">
        <v>381</v>
      </c>
      <c r="C36" s="35">
        <f>COUNTIFS(data[[district_name]:[district_name]], $A36, data[[number_refugees_outflow]:[number_refugees_outflow]], C$27)</f>
        <v>1</v>
      </c>
      <c r="D36" s="35">
        <f>COUNTIFS(data[[district_name]:[district_name]], $A36, data[[number_refugees_outflow]:[number_refugees_outflow]], D$27)</f>
        <v>0</v>
      </c>
      <c r="E36" s="35">
        <f>COUNTIFS(data[[district_name]:[district_name]], $A36, data[[number_refugees_outflow]:[number_refugees_outflow]], E$27)</f>
        <v>0</v>
      </c>
      <c r="F36" s="35">
        <f>COUNTIFS(data[[district_name]:[district_name]], $A36, data[[number_refugees_outflow]:[number_refugees_outflow]], F$27)</f>
        <v>0</v>
      </c>
      <c r="G36" s="35">
        <f>COUNTIFS(data[[district_name]:[district_name]], $A36, data[[number_refugees_outflow]:[number_refugees_outflow]], G$27)</f>
        <v>0</v>
      </c>
      <c r="H36" s="35">
        <f t="shared" si="2"/>
        <v>1</v>
      </c>
    </row>
    <row r="37" spans="1:15" x14ac:dyDescent="0.3">
      <c r="A37" s="44" t="s">
        <v>377</v>
      </c>
      <c r="B37" s="35" t="s">
        <v>256</v>
      </c>
      <c r="C37" s="35">
        <f>COUNTIFS(data[[district_name]:[district_name]], $A37, data[[number_refugees_outflow]:[number_refugees_outflow]], C$27)</f>
        <v>1</v>
      </c>
      <c r="D37" s="35">
        <f>COUNTIFS(data[[district_name]:[district_name]], $A37, data[[number_refugees_outflow]:[number_refugees_outflow]], D$27)</f>
        <v>0</v>
      </c>
      <c r="E37" s="35">
        <f>COUNTIFS(data[[district_name]:[district_name]], $A37, data[[number_refugees_outflow]:[number_refugees_outflow]], E$27)</f>
        <v>0</v>
      </c>
      <c r="F37" s="35">
        <f>COUNTIFS(data[[district_name]:[district_name]], $A37, data[[number_refugees_outflow]:[number_refugees_outflow]], F$27)</f>
        <v>0</v>
      </c>
      <c r="G37" s="35">
        <f>COUNTIFS(data[[district_name]:[district_name]], $A37, data[[number_refugees_outflow]:[number_refugees_outflow]], G$27)</f>
        <v>0</v>
      </c>
      <c r="H37" s="35">
        <f t="shared" si="2"/>
        <v>1</v>
      </c>
    </row>
    <row r="38" spans="1:15" x14ac:dyDescent="0.3">
      <c r="A38" s="44" t="s">
        <v>264</v>
      </c>
      <c r="B38" s="35" t="s">
        <v>385</v>
      </c>
      <c r="C38" s="35">
        <f>COUNTIFS(data[[district_name]:[district_name]], $A38, data[[number_refugees_outflow]:[number_refugees_outflow]], C$27)</f>
        <v>0</v>
      </c>
      <c r="D38" s="35">
        <f>COUNTIFS(data[[district_name]:[district_name]], $A38, data[[number_refugees_outflow]:[number_refugees_outflow]], D$27)</f>
        <v>0</v>
      </c>
      <c r="E38" s="35">
        <f>COUNTIFS(data[[district_name]:[district_name]], $A38, data[[number_refugees_outflow]:[number_refugees_outflow]], E$27)</f>
        <v>0</v>
      </c>
      <c r="F38" s="35">
        <f>COUNTIFS(data[[district_name]:[district_name]], $A38, data[[number_refugees_outflow]:[number_refugees_outflow]], F$27)</f>
        <v>0</v>
      </c>
      <c r="G38" s="35">
        <f>COUNTIFS(data[[district_name]:[district_name]], $A38, data[[number_refugees_outflow]:[number_refugees_outflow]], G$27)</f>
        <v>0</v>
      </c>
      <c r="H38" s="35">
        <f t="shared" si="2"/>
        <v>0</v>
      </c>
    </row>
    <row r="39" spans="1:15" x14ac:dyDescent="0.3">
      <c r="A39" s="44" t="s">
        <v>374</v>
      </c>
      <c r="B39" s="35" t="s">
        <v>395</v>
      </c>
      <c r="C39" s="35">
        <f>COUNTIFS(data[[district_name]:[district_name]], $A39, data[[number_refugees_outflow]:[number_refugees_outflow]], C$27)</f>
        <v>2</v>
      </c>
      <c r="D39" s="35">
        <f>COUNTIFS(data[[district_name]:[district_name]], $A39, data[[number_refugees_outflow]:[number_refugees_outflow]], D$27)</f>
        <v>0</v>
      </c>
      <c r="E39" s="35">
        <f>COUNTIFS(data[[district_name]:[district_name]], $A39, data[[number_refugees_outflow]:[number_refugees_outflow]], E$27)</f>
        <v>0</v>
      </c>
      <c r="F39" s="35">
        <f>COUNTIFS(data[[district_name]:[district_name]], $A39, data[[number_refugees_outflow]:[number_refugees_outflow]], F$27)</f>
        <v>0</v>
      </c>
      <c r="G39" s="35">
        <f>COUNTIFS(data[[district_name]:[district_name]], $A39, data[[number_refugees_outflow]:[number_refugees_outflow]], G$27)</f>
        <v>0</v>
      </c>
      <c r="H39" s="35">
        <f t="shared" si="2"/>
        <v>2</v>
      </c>
    </row>
    <row r="40" spans="1:15" x14ac:dyDescent="0.3">
      <c r="A40" s="44" t="s">
        <v>378</v>
      </c>
      <c r="B40" s="35" t="s">
        <v>257</v>
      </c>
      <c r="C40" s="35">
        <f>COUNTIFS(data[[district_name]:[district_name]], $A40, data[[number_refugees_outflow]:[number_refugees_outflow]], C$27)</f>
        <v>1</v>
      </c>
      <c r="D40" s="35">
        <f>COUNTIFS(data[[district_name]:[district_name]], $A40, data[[number_refugees_outflow]:[number_refugees_outflow]], D$27)</f>
        <v>0</v>
      </c>
      <c r="E40" s="35">
        <f>COUNTIFS(data[[district_name]:[district_name]], $A40, data[[number_refugees_outflow]:[number_refugees_outflow]], E$27)</f>
        <v>0</v>
      </c>
      <c r="F40" s="35">
        <f>COUNTIFS(data[[district_name]:[district_name]], $A40, data[[number_refugees_outflow]:[number_refugees_outflow]], F$27)</f>
        <v>0</v>
      </c>
      <c r="G40" s="35">
        <f>COUNTIFS(data[[district_name]:[district_name]], $A40, data[[number_refugees_outflow]:[number_refugees_outflow]], G$27)</f>
        <v>0</v>
      </c>
      <c r="H40" s="35">
        <f t="shared" si="2"/>
        <v>1</v>
      </c>
    </row>
    <row r="41" spans="1:15" x14ac:dyDescent="0.3">
      <c r="A41" s="83" t="s">
        <v>396</v>
      </c>
      <c r="B41" s="83"/>
      <c r="C41" s="35">
        <f>SUM(C29:C40)</f>
        <v>7</v>
      </c>
      <c r="D41" s="35">
        <f t="shared" ref="D41:G41" si="3">SUM(D29:D40)</f>
        <v>0</v>
      </c>
      <c r="E41" s="35">
        <f t="shared" si="3"/>
        <v>0</v>
      </c>
      <c r="F41" s="35">
        <f t="shared" si="3"/>
        <v>0</v>
      </c>
      <c r="G41" s="35">
        <f t="shared" si="3"/>
        <v>0</v>
      </c>
      <c r="H41" s="35">
        <f t="shared" si="2"/>
        <v>7</v>
      </c>
    </row>
    <row r="43" spans="1:15" s="39" customFormat="1" x14ac:dyDescent="0.3"/>
    <row r="44" spans="1:15" s="39" customFormat="1" x14ac:dyDescent="0.3">
      <c r="A44" s="39" t="s">
        <v>387</v>
      </c>
      <c r="B44" s="47" t="s">
        <v>25</v>
      </c>
    </row>
    <row r="45" spans="1:15" s="39" customFormat="1" x14ac:dyDescent="0.3">
      <c r="A45" s="39" t="s">
        <v>388</v>
      </c>
      <c r="B45" s="47" t="s">
        <v>203</v>
      </c>
    </row>
    <row r="46" spans="1:15" s="39" customFormat="1" x14ac:dyDescent="0.3">
      <c r="A46" s="39" t="s">
        <v>389</v>
      </c>
      <c r="B46" s="39">
        <f>B25</f>
        <v>7</v>
      </c>
    </row>
    <row r="47" spans="1:15" s="39" customFormat="1" x14ac:dyDescent="0.3">
      <c r="O47" s="49"/>
    </row>
    <row r="48" spans="1:15" s="39" customFormat="1" x14ac:dyDescent="0.3">
      <c r="A48" s="82" t="s">
        <v>390</v>
      </c>
      <c r="B48" s="82" t="s">
        <v>209</v>
      </c>
      <c r="C48" s="32" t="s">
        <v>364</v>
      </c>
      <c r="D48" s="32" t="s">
        <v>366</v>
      </c>
      <c r="E48" s="32" t="s">
        <v>85</v>
      </c>
      <c r="F48" s="32" t="s">
        <v>368</v>
      </c>
      <c r="G48" s="32" t="s">
        <v>102</v>
      </c>
      <c r="H48" s="80" t="s">
        <v>396</v>
      </c>
      <c r="O48" s="49"/>
    </row>
    <row r="49" spans="1:17" s="39" customFormat="1" x14ac:dyDescent="0.3">
      <c r="A49" s="82"/>
      <c r="B49" s="82"/>
      <c r="C49" s="32" t="s">
        <v>365</v>
      </c>
      <c r="D49" s="32" t="s">
        <v>367</v>
      </c>
      <c r="E49" s="32" t="s">
        <v>362</v>
      </c>
      <c r="F49" s="32" t="s">
        <v>369</v>
      </c>
      <c r="G49" s="32" t="s">
        <v>370</v>
      </c>
      <c r="H49" s="80"/>
      <c r="O49" s="49"/>
    </row>
    <row r="50" spans="1:17" s="39" customFormat="1" x14ac:dyDescent="0.3">
      <c r="A50" s="48" t="s">
        <v>262</v>
      </c>
      <c r="B50" s="40" t="s">
        <v>391</v>
      </c>
      <c r="C50" s="50">
        <f>COUNTIFS(data[[district_name]:[district_name]], $A50, INDEX(data[], 0, MATCH($B$44&amp;"/"&amp;C$48, data[#Headers], 0)), 1)</f>
        <v>0</v>
      </c>
      <c r="D50" s="50">
        <f>COUNTIFS(data[[district_name]:[district_name]], $A50, INDEX(data[], 0, MATCH($B$44&amp;"/"&amp;D$48, data[#Headers], 0)), 1)</f>
        <v>0</v>
      </c>
      <c r="E50" s="50">
        <f>COUNTIFS(data[[district_name]:[district_name]], $A50, INDEX(data[], 0, MATCH($B$44&amp;"/"&amp;E$48, data[#Headers], 0)), 1)</f>
        <v>0</v>
      </c>
      <c r="F50" s="50">
        <f>COUNTIFS(data[[district_name]:[district_name]], $A50, INDEX(data[], 0, MATCH($B$44&amp;"/"&amp;F$48, data[#Headers], 0)), 1)</f>
        <v>0</v>
      </c>
      <c r="G50" s="50">
        <f>COUNTIFS(data[[district_name]:[district_name]], $A50, INDEX(data[], 0, MATCH($B$44&amp;"/"&amp;G$48, data[#Headers], 0)), 1)</f>
        <v>0</v>
      </c>
      <c r="H50" s="40">
        <f>SUM(C50:G50)</f>
        <v>0</v>
      </c>
      <c r="O50" s="49"/>
    </row>
    <row r="51" spans="1:17" s="39" customFormat="1" x14ac:dyDescent="0.3">
      <c r="A51" s="48" t="s">
        <v>376</v>
      </c>
      <c r="B51" s="40" t="s">
        <v>255</v>
      </c>
      <c r="C51" s="50">
        <f>COUNTIFS(data[[district_name]:[district_name]], $A51, INDEX(data[], 0, MATCH($B$44&amp;"/"&amp;C$48, data[#Headers], 0)), 1)</f>
        <v>0</v>
      </c>
      <c r="D51" s="50">
        <f>COUNTIFS(data[[district_name]:[district_name]], $A51, INDEX(data[], 0, MATCH($B$44&amp;"/"&amp;D$48, data[#Headers], 0)), 1)</f>
        <v>0</v>
      </c>
      <c r="E51" s="50">
        <f>COUNTIFS(data[[district_name]:[district_name]], $A51, INDEX(data[], 0, MATCH($B$44&amp;"/"&amp;E$48, data[#Headers], 0)), 1)</f>
        <v>0</v>
      </c>
      <c r="F51" s="50">
        <f>COUNTIFS(data[[district_name]:[district_name]], $A51, INDEX(data[], 0, MATCH($B$44&amp;"/"&amp;F$48, data[#Headers], 0)), 1)</f>
        <v>0</v>
      </c>
      <c r="G51" s="50">
        <f>COUNTIFS(data[[district_name]:[district_name]], $A51, INDEX(data[], 0, MATCH($B$44&amp;"/"&amp;G$48, data[#Headers], 0)), 1)</f>
        <v>0</v>
      </c>
      <c r="H51" s="40">
        <f t="shared" ref="H51:H61" si="4">SUM(C51:G51)</f>
        <v>0</v>
      </c>
      <c r="O51" s="49"/>
    </row>
    <row r="52" spans="1:17" s="39" customFormat="1" x14ac:dyDescent="0.3">
      <c r="A52" s="48" t="s">
        <v>265</v>
      </c>
      <c r="B52" s="40" t="s">
        <v>392</v>
      </c>
      <c r="C52" s="50">
        <f>COUNTIFS(data[[district_name]:[district_name]], $A52, INDEX(data[], 0, MATCH($B$44&amp;"/"&amp;C$48, data[#Headers], 0)), 1)</f>
        <v>1</v>
      </c>
      <c r="D52" s="50">
        <f>COUNTIFS(data[[district_name]:[district_name]], $A52, INDEX(data[], 0, MATCH($B$44&amp;"/"&amp;D$48, data[#Headers], 0)), 1)</f>
        <v>0</v>
      </c>
      <c r="E52" s="50">
        <f>COUNTIFS(data[[district_name]:[district_name]], $A52, INDEX(data[], 0, MATCH($B$44&amp;"/"&amp;E$48, data[#Headers], 0)), 1)</f>
        <v>1</v>
      </c>
      <c r="F52" s="50">
        <f>COUNTIFS(data[[district_name]:[district_name]], $A52, INDEX(data[], 0, MATCH($B$44&amp;"/"&amp;F$48, data[#Headers], 0)), 1)</f>
        <v>0</v>
      </c>
      <c r="G52" s="50">
        <f>COUNTIFS(data[[district_name]:[district_name]], $A52, INDEX(data[], 0, MATCH($B$44&amp;"/"&amp;G$48, data[#Headers], 0)), 1)</f>
        <v>0</v>
      </c>
      <c r="H52" s="40">
        <f t="shared" si="4"/>
        <v>2</v>
      </c>
      <c r="O52" s="49"/>
    </row>
    <row r="53" spans="1:17" s="39" customFormat="1" x14ac:dyDescent="0.3">
      <c r="A53" s="48" t="s">
        <v>263</v>
      </c>
      <c r="B53" s="40" t="s">
        <v>384</v>
      </c>
      <c r="C53" s="50">
        <f>COUNTIFS(data[[district_name]:[district_name]], $A53, INDEX(data[], 0, MATCH($B$44&amp;"/"&amp;C$48, data[#Headers], 0)), 1)</f>
        <v>0</v>
      </c>
      <c r="D53" s="50">
        <f>COUNTIFS(data[[district_name]:[district_name]], $A53, INDEX(data[], 0, MATCH($B$44&amp;"/"&amp;D$48, data[#Headers], 0)), 1)</f>
        <v>0</v>
      </c>
      <c r="E53" s="50">
        <f>COUNTIFS(data[[district_name]:[district_name]], $A53, INDEX(data[], 0, MATCH($B$44&amp;"/"&amp;E$48, data[#Headers], 0)), 1)</f>
        <v>0</v>
      </c>
      <c r="F53" s="50">
        <f>COUNTIFS(data[[district_name]:[district_name]], $A53, INDEX(data[], 0, MATCH($B$44&amp;"/"&amp;F$48, data[#Headers], 0)), 1)</f>
        <v>0</v>
      </c>
      <c r="G53" s="50">
        <f>COUNTIFS(data[[district_name]:[district_name]], $A53, INDEX(data[], 0, MATCH($B$44&amp;"/"&amp;G$48, data[#Headers], 0)), 1)</f>
        <v>0</v>
      </c>
      <c r="H53" s="40">
        <f t="shared" si="4"/>
        <v>0</v>
      </c>
    </row>
    <row r="54" spans="1:17" s="39" customFormat="1" x14ac:dyDescent="0.3">
      <c r="A54" s="48" t="s">
        <v>375</v>
      </c>
      <c r="B54" s="40" t="s">
        <v>254</v>
      </c>
      <c r="C54" s="50">
        <f>COUNTIFS(data[[district_name]:[district_name]], $A54, INDEX(data[], 0, MATCH($B$44&amp;"/"&amp;C$48, data[#Headers], 0)), 1)</f>
        <v>0</v>
      </c>
      <c r="D54" s="50">
        <f>COUNTIFS(data[[district_name]:[district_name]], $A54, INDEX(data[], 0, MATCH($B$44&amp;"/"&amp;D$48, data[#Headers], 0)), 1)</f>
        <v>0</v>
      </c>
      <c r="E54" s="50">
        <f>COUNTIFS(data[[district_name]:[district_name]], $A54, INDEX(data[], 0, MATCH($B$44&amp;"/"&amp;E$48, data[#Headers], 0)), 1)</f>
        <v>0</v>
      </c>
      <c r="F54" s="50">
        <f>COUNTIFS(data[[district_name]:[district_name]], $A54, INDEX(data[], 0, MATCH($B$44&amp;"/"&amp;F$48, data[#Headers], 0)), 1)</f>
        <v>0</v>
      </c>
      <c r="G54" s="50">
        <f>COUNTIFS(data[[district_name]:[district_name]], $A54, INDEX(data[], 0, MATCH($B$44&amp;"/"&amp;G$48, data[#Headers], 0)), 1)</f>
        <v>0</v>
      </c>
      <c r="H54" s="40">
        <f t="shared" si="4"/>
        <v>0</v>
      </c>
      <c r="O54" s="49"/>
      <c r="P54" s="49"/>
      <c r="Q54" s="49"/>
    </row>
    <row r="55" spans="1:17" s="39" customFormat="1" x14ac:dyDescent="0.3">
      <c r="A55" s="48" t="s">
        <v>259</v>
      </c>
      <c r="B55" s="40" t="s">
        <v>393</v>
      </c>
      <c r="C55" s="50">
        <f>COUNTIFS(data[[district_name]:[district_name]], $A55, INDEX(data[], 0, MATCH($B$44&amp;"/"&amp;C$48, data[#Headers], 0)), 1)</f>
        <v>0</v>
      </c>
      <c r="D55" s="50">
        <f>COUNTIFS(data[[district_name]:[district_name]], $A55, INDEX(data[], 0, MATCH($B$44&amp;"/"&amp;D$48, data[#Headers], 0)), 1)</f>
        <v>0</v>
      </c>
      <c r="E55" s="50">
        <f>COUNTIFS(data[[district_name]:[district_name]], $A55, INDEX(data[], 0, MATCH($B$44&amp;"/"&amp;E$48, data[#Headers], 0)), 1)</f>
        <v>0</v>
      </c>
      <c r="F55" s="50">
        <f>COUNTIFS(data[[district_name]:[district_name]], $A55, INDEX(data[], 0, MATCH($B$44&amp;"/"&amp;F$48, data[#Headers], 0)), 1)</f>
        <v>0</v>
      </c>
      <c r="G55" s="50">
        <f>COUNTIFS(data[[district_name]:[district_name]], $A55, INDEX(data[], 0, MATCH($B$44&amp;"/"&amp;G$48, data[#Headers], 0)), 1)</f>
        <v>1</v>
      </c>
      <c r="H55" s="40">
        <f t="shared" si="4"/>
        <v>1</v>
      </c>
      <c r="N55" s="49"/>
      <c r="O55" s="49"/>
      <c r="P55" s="49"/>
      <c r="Q55" s="49"/>
    </row>
    <row r="56" spans="1:17" s="39" customFormat="1" x14ac:dyDescent="0.3">
      <c r="A56" s="48" t="s">
        <v>261</v>
      </c>
      <c r="B56" s="40" t="s">
        <v>394</v>
      </c>
      <c r="C56" s="50">
        <f>COUNTIFS(data[[district_name]:[district_name]], $A56, INDEX(data[], 0, MATCH($B$44&amp;"/"&amp;C$48, data[#Headers], 0)), 1)</f>
        <v>0</v>
      </c>
      <c r="D56" s="50">
        <f>COUNTIFS(data[[district_name]:[district_name]], $A56, INDEX(data[], 0, MATCH($B$44&amp;"/"&amp;D$48, data[#Headers], 0)), 1)</f>
        <v>0</v>
      </c>
      <c r="E56" s="50">
        <f>COUNTIFS(data[[district_name]:[district_name]], $A56, INDEX(data[], 0, MATCH($B$44&amp;"/"&amp;E$48, data[#Headers], 0)), 1)</f>
        <v>0</v>
      </c>
      <c r="F56" s="50">
        <f>COUNTIFS(data[[district_name]:[district_name]], $A56, INDEX(data[], 0, MATCH($B$44&amp;"/"&amp;F$48, data[#Headers], 0)), 1)</f>
        <v>0</v>
      </c>
      <c r="G56" s="50">
        <f>COUNTIFS(data[[district_name]:[district_name]], $A56, INDEX(data[], 0, MATCH($B$44&amp;"/"&amp;G$48, data[#Headers], 0)), 1)</f>
        <v>0</v>
      </c>
      <c r="H56" s="40">
        <f t="shared" si="4"/>
        <v>0</v>
      </c>
      <c r="N56" s="49"/>
    </row>
    <row r="57" spans="1:17" s="39" customFormat="1" x14ac:dyDescent="0.3">
      <c r="A57" s="48" t="s">
        <v>260</v>
      </c>
      <c r="B57" s="40" t="s">
        <v>381</v>
      </c>
      <c r="C57" s="50">
        <f>COUNTIFS(data[[district_name]:[district_name]], $A57, INDEX(data[], 0, MATCH($B$44&amp;"/"&amp;C$48, data[#Headers], 0)), 1)</f>
        <v>1</v>
      </c>
      <c r="D57" s="50">
        <f>COUNTIFS(data[[district_name]:[district_name]], $A57, INDEX(data[], 0, MATCH($B$44&amp;"/"&amp;D$48, data[#Headers], 0)), 1)</f>
        <v>0</v>
      </c>
      <c r="E57" s="50">
        <f>COUNTIFS(data[[district_name]:[district_name]], $A57, INDEX(data[], 0, MATCH($B$44&amp;"/"&amp;E$48, data[#Headers], 0)), 1)</f>
        <v>0</v>
      </c>
      <c r="F57" s="50">
        <f>COUNTIFS(data[[district_name]:[district_name]], $A57, INDEX(data[], 0, MATCH($B$44&amp;"/"&amp;F$48, data[#Headers], 0)), 1)</f>
        <v>0</v>
      </c>
      <c r="G57" s="50">
        <f>COUNTIFS(data[[district_name]:[district_name]], $A57, INDEX(data[], 0, MATCH($B$44&amp;"/"&amp;G$48, data[#Headers], 0)), 1)</f>
        <v>1</v>
      </c>
      <c r="H57" s="40">
        <f t="shared" si="4"/>
        <v>2</v>
      </c>
      <c r="N57" s="49"/>
    </row>
    <row r="58" spans="1:17" s="39" customFormat="1" x14ac:dyDescent="0.3">
      <c r="A58" s="48" t="s">
        <v>377</v>
      </c>
      <c r="B58" s="40" t="s">
        <v>256</v>
      </c>
      <c r="C58" s="50">
        <f>COUNTIFS(data[[district_name]:[district_name]], $A58, INDEX(data[], 0, MATCH($B$44&amp;"/"&amp;C$48, data[#Headers], 0)), 1)</f>
        <v>1</v>
      </c>
      <c r="D58" s="50">
        <f>COUNTIFS(data[[district_name]:[district_name]], $A58, INDEX(data[], 0, MATCH($B$44&amp;"/"&amp;D$48, data[#Headers], 0)), 1)</f>
        <v>1</v>
      </c>
      <c r="E58" s="50">
        <f>COUNTIFS(data[[district_name]:[district_name]], $A58, INDEX(data[], 0, MATCH($B$44&amp;"/"&amp;E$48, data[#Headers], 0)), 1)</f>
        <v>0</v>
      </c>
      <c r="F58" s="50">
        <f>COUNTIFS(data[[district_name]:[district_name]], $A58, INDEX(data[], 0, MATCH($B$44&amp;"/"&amp;F$48, data[#Headers], 0)), 1)</f>
        <v>0</v>
      </c>
      <c r="G58" s="50">
        <f>COUNTIFS(data[[district_name]:[district_name]], $A58, INDEX(data[], 0, MATCH($B$44&amp;"/"&amp;G$48, data[#Headers], 0)), 1)</f>
        <v>0</v>
      </c>
      <c r="H58" s="40">
        <f t="shared" si="4"/>
        <v>2</v>
      </c>
      <c r="N58" s="49"/>
    </row>
    <row r="59" spans="1:17" s="39" customFormat="1" x14ac:dyDescent="0.3">
      <c r="A59" s="48" t="s">
        <v>264</v>
      </c>
      <c r="B59" s="40" t="s">
        <v>385</v>
      </c>
      <c r="C59" s="50">
        <f>COUNTIFS(data[[district_name]:[district_name]], $A59, INDEX(data[], 0, MATCH($B$44&amp;"/"&amp;C$48, data[#Headers], 0)), 1)</f>
        <v>0</v>
      </c>
      <c r="D59" s="50">
        <f>COUNTIFS(data[[district_name]:[district_name]], $A59, INDEX(data[], 0, MATCH($B$44&amp;"/"&amp;D$48, data[#Headers], 0)), 1)</f>
        <v>0</v>
      </c>
      <c r="E59" s="50">
        <f>COUNTIFS(data[[district_name]:[district_name]], $A59, INDEX(data[], 0, MATCH($B$44&amp;"/"&amp;E$48, data[#Headers], 0)), 1)</f>
        <v>0</v>
      </c>
      <c r="F59" s="50">
        <f>COUNTIFS(data[[district_name]:[district_name]], $A59, INDEX(data[], 0, MATCH($B$44&amp;"/"&amp;F$48, data[#Headers], 0)), 1)</f>
        <v>0</v>
      </c>
      <c r="G59" s="50">
        <f>COUNTIFS(data[[district_name]:[district_name]], $A59, INDEX(data[], 0, MATCH($B$44&amp;"/"&amp;G$48, data[#Headers], 0)), 1)</f>
        <v>0</v>
      </c>
      <c r="H59" s="40">
        <f t="shared" si="4"/>
        <v>0</v>
      </c>
      <c r="N59" s="49"/>
    </row>
    <row r="60" spans="1:17" s="39" customFormat="1" x14ac:dyDescent="0.3">
      <c r="A60" s="48" t="s">
        <v>374</v>
      </c>
      <c r="B60" s="40" t="s">
        <v>395</v>
      </c>
      <c r="C60" s="50">
        <f>COUNTIFS(data[[district_name]:[district_name]], $A60, INDEX(data[], 0, MATCH($B$44&amp;"/"&amp;C$48, data[#Headers], 0)), 1)</f>
        <v>2</v>
      </c>
      <c r="D60" s="50">
        <f>COUNTIFS(data[[district_name]:[district_name]], $A60, INDEX(data[], 0, MATCH($B$44&amp;"/"&amp;D$48, data[#Headers], 0)), 1)</f>
        <v>1</v>
      </c>
      <c r="E60" s="50">
        <f>COUNTIFS(data[[district_name]:[district_name]], $A60, INDEX(data[], 0, MATCH($B$44&amp;"/"&amp;E$48, data[#Headers], 0)), 1)</f>
        <v>0</v>
      </c>
      <c r="F60" s="50">
        <f>COUNTIFS(data[[district_name]:[district_name]], $A60, INDEX(data[], 0, MATCH($B$44&amp;"/"&amp;F$48, data[#Headers], 0)), 1)</f>
        <v>1</v>
      </c>
      <c r="G60" s="50">
        <f>COUNTIFS(data[[district_name]:[district_name]], $A60, INDEX(data[], 0, MATCH($B$44&amp;"/"&amp;G$48, data[#Headers], 0)), 1)</f>
        <v>0</v>
      </c>
      <c r="H60" s="40">
        <f t="shared" si="4"/>
        <v>4</v>
      </c>
      <c r="N60" s="49"/>
    </row>
    <row r="61" spans="1:17" s="39" customFormat="1" x14ac:dyDescent="0.3">
      <c r="A61" s="48" t="s">
        <v>378</v>
      </c>
      <c r="B61" s="40" t="s">
        <v>257</v>
      </c>
      <c r="C61" s="50">
        <f>COUNTIFS(data[[district_name]:[district_name]], $A61, INDEX(data[], 0, MATCH($B$44&amp;"/"&amp;C$48, data[#Headers], 0)), 1)</f>
        <v>0</v>
      </c>
      <c r="D61" s="50">
        <f>COUNTIFS(data[[district_name]:[district_name]], $A61, INDEX(data[], 0, MATCH($B$44&amp;"/"&amp;D$48, data[#Headers], 0)), 1)</f>
        <v>1</v>
      </c>
      <c r="E61" s="50">
        <f>COUNTIFS(data[[district_name]:[district_name]], $A61, INDEX(data[], 0, MATCH($B$44&amp;"/"&amp;E$48, data[#Headers], 0)), 1)</f>
        <v>0</v>
      </c>
      <c r="F61" s="50">
        <f>COUNTIFS(data[[district_name]:[district_name]], $A61, INDEX(data[], 0, MATCH($B$44&amp;"/"&amp;F$48, data[#Headers], 0)), 1)</f>
        <v>1</v>
      </c>
      <c r="G61" s="50">
        <f>COUNTIFS(data[[district_name]:[district_name]], $A61, INDEX(data[], 0, MATCH($B$44&amp;"/"&amp;G$48, data[#Headers], 0)), 1)</f>
        <v>0</v>
      </c>
      <c r="H61" s="40">
        <f t="shared" si="4"/>
        <v>2</v>
      </c>
    </row>
    <row r="62" spans="1:17" s="39" customFormat="1" x14ac:dyDescent="0.3">
      <c r="A62" s="79" t="s">
        <v>396</v>
      </c>
      <c r="B62" s="79"/>
      <c r="C62" s="40">
        <f>SUM(C50:C61)</f>
        <v>5</v>
      </c>
      <c r="D62" s="40">
        <f t="shared" ref="D62:G62" si="5">SUM(D50:D61)</f>
        <v>3</v>
      </c>
      <c r="E62" s="40">
        <f t="shared" si="5"/>
        <v>1</v>
      </c>
      <c r="F62" s="40">
        <f t="shared" si="5"/>
        <v>2</v>
      </c>
      <c r="G62" s="40">
        <f t="shared" si="5"/>
        <v>2</v>
      </c>
      <c r="H62" s="40">
        <f>SUM(C62:G62)</f>
        <v>13</v>
      </c>
    </row>
    <row r="63" spans="1:17" s="39" customFormat="1" x14ac:dyDescent="0.3"/>
    <row r="65" spans="1:17" x14ac:dyDescent="0.3">
      <c r="A65" s="6" t="s">
        <v>387</v>
      </c>
      <c r="B65" s="14" t="s">
        <v>31</v>
      </c>
    </row>
    <row r="66" spans="1:17" x14ac:dyDescent="0.3">
      <c r="A66" s="6" t="s">
        <v>388</v>
      </c>
      <c r="B66" s="14" t="s">
        <v>203</v>
      </c>
    </row>
    <row r="67" spans="1:17" x14ac:dyDescent="0.3">
      <c r="A67" s="6" t="s">
        <v>389</v>
      </c>
      <c r="B67" s="6">
        <f>G62</f>
        <v>2</v>
      </c>
    </row>
    <row r="69" spans="1:17" x14ac:dyDescent="0.3">
      <c r="A69" s="34" t="s">
        <v>390</v>
      </c>
      <c r="B69" s="34" t="s">
        <v>209</v>
      </c>
      <c r="C69" s="81" t="s">
        <v>398</v>
      </c>
      <c r="D69" s="81"/>
      <c r="E69" s="81"/>
      <c r="F69" s="81"/>
      <c r="G69" s="81"/>
      <c r="H69" s="81"/>
      <c r="I69" s="81"/>
      <c r="J69" s="81"/>
      <c r="K69" s="81"/>
      <c r="L69" s="81"/>
      <c r="M69" s="81"/>
      <c r="N69" s="81"/>
      <c r="O69" s="81"/>
      <c r="P69" s="81"/>
      <c r="Q69" s="81"/>
    </row>
    <row r="70" spans="1:17" x14ac:dyDescent="0.3">
      <c r="A70" s="36" t="s">
        <v>262</v>
      </c>
      <c r="B70" s="37" t="s">
        <v>391</v>
      </c>
      <c r="C70" s="38" cm="1">
        <f t="array" ref="C70">IFERROR(INDEX(data[[reasons_refugees_outflow_other]:[reasons_refugees_outflow_other]], MATCH(0,IF(data[[district_name]:[district_name]]=$A$70, COUNTIF($B$70:B70, data[[reasons_refugees_outflow_other]:[reasons_refugees_outflow_other]]), ""), 0)),"")</f>
        <v>0</v>
      </c>
      <c r="D70" s="38" t="str" cm="1">
        <f t="array" ref="D70">IFERROR(INDEX(data[[reasons_refugees_outflow_other]:[reasons_refugees_outflow_other]], MATCH(0,IF(data[[district_name]:[district_name]]=$A$70, COUNTIF($B$70:C70, data[[reasons_refugees_outflow_other]:[reasons_refugees_outflow_other]]), ""), 0)),"")</f>
        <v/>
      </c>
      <c r="E70" s="38" t="str" cm="1">
        <f t="array" ref="E70">IFERROR(INDEX(data[[reasons_refugees_outflow_other]:[reasons_refugees_outflow_other]], MATCH(0,IF(data[[district_name]:[district_name]]=$A$70, COUNTIF($B$70:D70, data[[reasons_refugees_outflow_other]:[reasons_refugees_outflow_other]]), ""), 0)),"")</f>
        <v/>
      </c>
      <c r="F70" s="38" t="str" cm="1">
        <f t="array" ref="F70">IFERROR(INDEX(data[[reasons_refugees_outflow_other]:[reasons_refugees_outflow_other]], MATCH(0,IF(data[[district_name]:[district_name]]=$A$70, COUNTIF($B$70:E70, data[[reasons_refugees_outflow_other]:[reasons_refugees_outflow_other]]), ""), 0)),"")</f>
        <v/>
      </c>
      <c r="G70" s="38" t="str" cm="1">
        <f t="array" ref="G70">IFERROR(INDEX(data[[reasons_refugees_outflow_other]:[reasons_refugees_outflow_other]], MATCH(0,IF(data[[district_name]:[district_name]]=$A$70, COUNTIF($B$70:F70, data[[reasons_refugees_outflow_other]:[reasons_refugees_outflow_other]]), ""), 0)),"")</f>
        <v/>
      </c>
      <c r="H70" s="38" t="str" cm="1">
        <f t="array" ref="H70">IFERROR(INDEX(data[[reasons_refugees_outflow_other]:[reasons_refugees_outflow_other]], MATCH(0,IF(data[[district_name]:[district_name]]=$A$70, COUNTIF($B$70:G70, data[[reasons_refugees_outflow_other]:[reasons_refugees_outflow_other]]), ""), 0)),"")</f>
        <v/>
      </c>
      <c r="I70" s="38" t="str" cm="1">
        <f t="array" ref="I70">IFERROR(INDEX(data[[reasons_refugees_outflow_other]:[reasons_refugees_outflow_other]], MATCH(0,IF(data[[district_name]:[district_name]]=$A$70, COUNTIF($B$70:H70, data[[reasons_refugees_outflow_other]:[reasons_refugees_outflow_other]]), ""), 0)),"")</f>
        <v/>
      </c>
      <c r="J70" s="38" t="str" cm="1">
        <f t="array" ref="J70">IFERROR(INDEX(data[[reasons_refugees_outflow_other]:[reasons_refugees_outflow_other]], MATCH(0,IF(data[[district_name]:[district_name]]=$A$70, COUNTIF($B$70:I70, data[[reasons_refugees_outflow_other]:[reasons_refugees_outflow_other]]), ""), 0)),"")</f>
        <v/>
      </c>
      <c r="K70" s="38" t="str" cm="1">
        <f t="array" ref="K70">IFERROR(INDEX(data[[reasons_refugees_outflow_other]:[reasons_refugees_outflow_other]], MATCH(0,IF(data[[district_name]:[district_name]]=$A$70, COUNTIF($B$70:J70, data[[reasons_refugees_outflow_other]:[reasons_refugees_outflow_other]]), ""), 0)),"")</f>
        <v/>
      </c>
      <c r="L70" s="38" t="str" cm="1">
        <f t="array" ref="L70">IFERROR(INDEX(data[[reasons_refugees_outflow_other]:[reasons_refugees_outflow_other]], MATCH(0,IF(data[[district_name]:[district_name]]=$A$70, COUNTIF($B$70:K70, data[[reasons_refugees_outflow_other]:[reasons_refugees_outflow_other]]), ""), 0)),"")</f>
        <v/>
      </c>
      <c r="M70" s="38" t="str" cm="1">
        <f t="array" ref="M70">IFERROR(INDEX(data[[reasons_refugees_outflow_other]:[reasons_refugees_outflow_other]], MATCH(0,IF(data[[district_name]:[district_name]]=$A$70, COUNTIF($B$70:L70, data[[reasons_refugees_outflow_other]:[reasons_refugees_outflow_other]]), ""), 0)),"")</f>
        <v/>
      </c>
      <c r="N70" s="38" t="str" cm="1">
        <f t="array" ref="N70">IFERROR(INDEX(data[[reasons_refugees_outflow_other]:[reasons_refugees_outflow_other]], MATCH(0,IF(data[[district_name]:[district_name]]=$A$70, COUNTIF($B$70:M70, data[[reasons_refugees_outflow_other]:[reasons_refugees_outflow_other]]), ""), 0)),"")</f>
        <v/>
      </c>
      <c r="O70" s="38" t="str" cm="1">
        <f t="array" ref="O70">IFERROR(INDEX(data[[reasons_refugees_outflow_other]:[reasons_refugees_outflow_other]], MATCH(0,IF(data[[district_name]:[district_name]]=$A$70, COUNTIF($B$70:N70, data[[reasons_refugees_outflow_other]:[reasons_refugees_outflow_other]]), ""), 0)),"")</f>
        <v/>
      </c>
      <c r="P70" s="38" t="str" cm="1">
        <f t="array" ref="P70">IFERROR(INDEX(data[[reasons_refugees_outflow_other]:[reasons_refugees_outflow_other]], MATCH(0,IF(data[[district_name]:[district_name]]=$A$70, COUNTIF($B$70:O70, data[[reasons_refugees_outflow_other]:[reasons_refugees_outflow_other]]), ""), 0)),"")</f>
        <v/>
      </c>
      <c r="Q70" s="38" t="str" cm="1">
        <f t="array" ref="Q70">IFERROR(INDEX(data[[reasons_refugees_outflow_other]:[reasons_refugees_outflow_other]], MATCH(0,IF(data[[district_name]:[district_name]]=$A$70, COUNTIF($B$70:P70, data[[reasons_refugees_outflow_other]:[reasons_refugees_outflow_other]]), ""), 0)),"")</f>
        <v/>
      </c>
    </row>
    <row r="71" spans="1:17" x14ac:dyDescent="0.3">
      <c r="A71" s="36" t="s">
        <v>376</v>
      </c>
      <c r="B71" s="37" t="s">
        <v>255</v>
      </c>
      <c r="C71" s="38" cm="1">
        <f t="array" ref="C71">IFERROR(INDEX(data[[reasons_refugees_outflow_other]:[reasons_refugees_outflow_other]], MATCH(0,IF(data[[district_name]:[district_name]]=$A$71, COUNTIF($B$71:B71, data[[reasons_refugees_outflow_other]:[reasons_refugees_outflow_other]]), ""), 0)),"")</f>
        <v>0</v>
      </c>
      <c r="D71" s="38" t="str" cm="1">
        <f t="array" ref="D71">IFERROR(INDEX(data[[reasons_refugees_outflow_other]:[reasons_refugees_outflow_other]], MATCH(0,IF(data[[district_name]:[district_name]]=$A$71, COUNTIF($B$71:C71, data[[reasons_refugees_outflow_other]:[reasons_refugees_outflow_other]]), ""), 0)),"")</f>
        <v/>
      </c>
      <c r="E71" s="38" t="str" cm="1">
        <f t="array" ref="E71">IFERROR(INDEX(data[[reasons_refugees_outflow_other]:[reasons_refugees_outflow_other]], MATCH(0,IF(data[[district_name]:[district_name]]=$A$71, COUNTIF($B$71:D71, data[[reasons_refugees_outflow_other]:[reasons_refugees_outflow_other]]), ""), 0)),"")</f>
        <v/>
      </c>
      <c r="F71" s="38" t="str" cm="1">
        <f t="array" ref="F71">IFERROR(INDEX(data[[reasons_refugees_outflow_other]:[reasons_refugees_outflow_other]], MATCH(0,IF(data[[district_name]:[district_name]]=$A$71, COUNTIF($B$71:E71, data[[reasons_refugees_outflow_other]:[reasons_refugees_outflow_other]]), ""), 0)),"")</f>
        <v/>
      </c>
      <c r="G71" s="38" t="str" cm="1">
        <f t="array" ref="G71">IFERROR(INDEX(data[[reasons_refugees_outflow_other]:[reasons_refugees_outflow_other]], MATCH(0,IF(data[[district_name]:[district_name]]=$A$71, COUNTIF($B$71:F71, data[[reasons_refugees_outflow_other]:[reasons_refugees_outflow_other]]), ""), 0)),"")</f>
        <v/>
      </c>
      <c r="H71" s="38" t="str" cm="1">
        <f t="array" ref="H71">IFERROR(INDEX(data[[reasons_refugees_outflow_other]:[reasons_refugees_outflow_other]], MATCH(0,IF(data[[district_name]:[district_name]]=$A$71, COUNTIF($B$71:G71, data[[reasons_refugees_outflow_other]:[reasons_refugees_outflow_other]]), ""), 0)),"")</f>
        <v/>
      </c>
      <c r="I71" s="38" t="str" cm="1">
        <f t="array" ref="I71">IFERROR(INDEX(data[[reasons_refugees_outflow_other]:[reasons_refugees_outflow_other]], MATCH(0,IF(data[[district_name]:[district_name]]=$A$71, COUNTIF($B$71:H71, data[[reasons_refugees_outflow_other]:[reasons_refugees_outflow_other]]), ""), 0)),"")</f>
        <v/>
      </c>
      <c r="J71" s="38" t="str" cm="1">
        <f t="array" ref="J71">IFERROR(INDEX(data[[reasons_refugees_outflow_other]:[reasons_refugees_outflow_other]], MATCH(0,IF(data[[district_name]:[district_name]]=$A$71, COUNTIF($B$71:I71, data[[reasons_refugees_outflow_other]:[reasons_refugees_outflow_other]]), ""), 0)),"")</f>
        <v/>
      </c>
      <c r="K71" s="38" t="str" cm="1">
        <f t="array" ref="K71">IFERROR(INDEX(data[[reasons_refugees_outflow_other]:[reasons_refugees_outflow_other]], MATCH(0,IF(data[[district_name]:[district_name]]=$A$71, COUNTIF($B$71:J71, data[[reasons_refugees_outflow_other]:[reasons_refugees_outflow_other]]), ""), 0)),"")</f>
        <v/>
      </c>
      <c r="L71" s="38" t="str" cm="1">
        <f t="array" ref="L71">IFERROR(INDEX(data[[reasons_refugees_outflow_other]:[reasons_refugees_outflow_other]], MATCH(0,IF(data[[district_name]:[district_name]]=$A$71, COUNTIF($B$71:K71, data[[reasons_refugees_outflow_other]:[reasons_refugees_outflow_other]]), ""), 0)),"")</f>
        <v/>
      </c>
      <c r="M71" s="38" t="str" cm="1">
        <f t="array" ref="M71">IFERROR(INDEX(data[[reasons_refugees_outflow_other]:[reasons_refugees_outflow_other]], MATCH(0,IF(data[[district_name]:[district_name]]=$A$71, COUNTIF($B$71:L71, data[[reasons_refugees_outflow_other]:[reasons_refugees_outflow_other]]), ""), 0)),"")</f>
        <v/>
      </c>
      <c r="N71" s="38" t="str" cm="1">
        <f t="array" ref="N71">IFERROR(INDEX(data[[reasons_refugees_outflow_other]:[reasons_refugees_outflow_other]], MATCH(0,IF(data[[district_name]:[district_name]]=$A$71, COUNTIF($B$71:M71, data[[reasons_refugees_outflow_other]:[reasons_refugees_outflow_other]]), ""), 0)),"")</f>
        <v/>
      </c>
      <c r="O71" s="38" t="str" cm="1">
        <f t="array" ref="O71">IFERROR(INDEX(data[[reasons_refugees_outflow_other]:[reasons_refugees_outflow_other]], MATCH(0,IF(data[[district_name]:[district_name]]=$A$71, COUNTIF($B$71:N71, data[[reasons_refugees_outflow_other]:[reasons_refugees_outflow_other]]), ""), 0)),"")</f>
        <v/>
      </c>
      <c r="P71" s="38" t="str" cm="1">
        <f t="array" ref="P71">IFERROR(INDEX(data[[reasons_refugees_outflow_other]:[reasons_refugees_outflow_other]], MATCH(0,IF(data[[district_name]:[district_name]]=$A$71, COUNTIF($B$71:O71, data[[reasons_refugees_outflow_other]:[reasons_refugees_outflow_other]]), ""), 0)),"")</f>
        <v/>
      </c>
      <c r="Q71" s="38" t="str" cm="1">
        <f t="array" ref="Q71">IFERROR(INDEX(data[[reasons_refugees_outflow_other]:[reasons_refugees_outflow_other]], MATCH(0,IF(data[[district_name]:[district_name]]=$A$71, COUNTIF($B$71:P71, data[[reasons_refugees_outflow_other]:[reasons_refugees_outflow_other]]), ""), 0)),"")</f>
        <v/>
      </c>
    </row>
    <row r="72" spans="1:17" x14ac:dyDescent="0.3">
      <c r="A72" s="36" t="s">
        <v>265</v>
      </c>
      <c r="B72" s="37" t="s">
        <v>392</v>
      </c>
      <c r="C72" s="38" cm="1">
        <f t="array" ref="C72">IFERROR(INDEX(data[[reasons_refugees_outflow_other]:[reasons_refugees_outflow_other]], MATCH(0,IF(data[[district_name]:[district_name]]=$A$72, COUNTIF($B$72:B72, data[[reasons_refugees_outflow_other]:[reasons_refugees_outflow_other]]), ""), 0)),"")</f>
        <v>0</v>
      </c>
      <c r="D72" s="38" t="str" cm="1">
        <f t="array" ref="D72">IFERROR(INDEX(data[[reasons_refugees_outflow_other]:[reasons_refugees_outflow_other]], MATCH(0,IF(data[[district_name]:[district_name]]=$A$72, COUNTIF($B$72:C72, data[[reasons_refugees_outflow_other]:[reasons_refugees_outflow_other]]), ""), 0)),"")</f>
        <v/>
      </c>
      <c r="E72" s="38" t="str" cm="1">
        <f t="array" ref="E72">IFERROR(INDEX(data[[reasons_refugees_outflow_other]:[reasons_refugees_outflow_other]], MATCH(0,IF(data[[district_name]:[district_name]]=$A$72, COUNTIF($B$72:D72, data[[reasons_refugees_outflow_other]:[reasons_refugees_outflow_other]]), ""), 0)),"")</f>
        <v/>
      </c>
      <c r="F72" s="38" t="str" cm="1">
        <f t="array" ref="F72">IFERROR(INDEX(data[[reasons_refugees_outflow_other]:[reasons_refugees_outflow_other]], MATCH(0,IF(data[[district_name]:[district_name]]=$A$72, COUNTIF($B$72:E72, data[[reasons_refugees_outflow_other]:[reasons_refugees_outflow_other]]), ""), 0)),"")</f>
        <v/>
      </c>
      <c r="G72" s="38" t="str" cm="1">
        <f t="array" ref="G72">IFERROR(INDEX(data[[reasons_refugees_outflow_other]:[reasons_refugees_outflow_other]], MATCH(0,IF(data[[district_name]:[district_name]]=$A$72, COUNTIF($B$72:F72, data[[reasons_refugees_outflow_other]:[reasons_refugees_outflow_other]]), ""), 0)),"")</f>
        <v/>
      </c>
      <c r="H72" s="38" t="str" cm="1">
        <f t="array" ref="H72">IFERROR(INDEX(data[[reasons_refugees_outflow_other]:[reasons_refugees_outflow_other]], MATCH(0,IF(data[[district_name]:[district_name]]=$A$72, COUNTIF($B$72:G72, data[[reasons_refugees_outflow_other]:[reasons_refugees_outflow_other]]), ""), 0)),"")</f>
        <v/>
      </c>
      <c r="I72" s="38" t="str" cm="1">
        <f t="array" ref="I72">IFERROR(INDEX(data[[reasons_refugees_outflow_other]:[reasons_refugees_outflow_other]], MATCH(0,IF(data[[district_name]:[district_name]]=$A$72, COUNTIF($B$72:H72, data[[reasons_refugees_outflow_other]:[reasons_refugees_outflow_other]]), ""), 0)),"")</f>
        <v/>
      </c>
      <c r="J72" s="38" t="str" cm="1">
        <f t="array" ref="J72">IFERROR(INDEX(data[[reasons_refugees_outflow_other]:[reasons_refugees_outflow_other]], MATCH(0,IF(data[[district_name]:[district_name]]=$A$72, COUNTIF($B$72:I72, data[[reasons_refugees_outflow_other]:[reasons_refugees_outflow_other]]), ""), 0)),"")</f>
        <v/>
      </c>
      <c r="K72" s="38" t="str" cm="1">
        <f t="array" ref="K72">IFERROR(INDEX(data[[reasons_refugees_outflow_other]:[reasons_refugees_outflow_other]], MATCH(0,IF(data[[district_name]:[district_name]]=$A$72, COUNTIF($B$72:J72, data[[reasons_refugees_outflow_other]:[reasons_refugees_outflow_other]]), ""), 0)),"")</f>
        <v/>
      </c>
      <c r="L72" s="38" t="str" cm="1">
        <f t="array" ref="L72">IFERROR(INDEX(data[[reasons_refugees_outflow_other]:[reasons_refugees_outflow_other]], MATCH(0,IF(data[[district_name]:[district_name]]=$A$72, COUNTIF($B$72:K72, data[[reasons_refugees_outflow_other]:[reasons_refugees_outflow_other]]), ""), 0)),"")</f>
        <v/>
      </c>
      <c r="M72" s="38" t="str" cm="1">
        <f t="array" ref="M72">IFERROR(INDEX(data[[reasons_refugees_outflow_other]:[reasons_refugees_outflow_other]], MATCH(0,IF(data[[district_name]:[district_name]]=$A$72, COUNTIF($B$72:L72, data[[reasons_refugees_outflow_other]:[reasons_refugees_outflow_other]]), ""), 0)),"")</f>
        <v/>
      </c>
      <c r="N72" s="38" t="str" cm="1">
        <f t="array" ref="N72">IFERROR(INDEX(data[[reasons_refugees_outflow_other]:[reasons_refugees_outflow_other]], MATCH(0,IF(data[[district_name]:[district_name]]=$A$72, COUNTIF($B$72:M72, data[[reasons_refugees_outflow_other]:[reasons_refugees_outflow_other]]), ""), 0)),"")</f>
        <v/>
      </c>
      <c r="O72" s="38" t="str" cm="1">
        <f t="array" ref="O72">IFERROR(INDEX(data[[reasons_refugees_outflow_other]:[reasons_refugees_outflow_other]], MATCH(0,IF(data[[district_name]:[district_name]]=$A$72, COUNTIF($B$72:N72, data[[reasons_refugees_outflow_other]:[reasons_refugees_outflow_other]]), ""), 0)),"")</f>
        <v/>
      </c>
      <c r="P72" s="38" t="str" cm="1">
        <f t="array" ref="P72">IFERROR(INDEX(data[[reasons_refugees_outflow_other]:[reasons_refugees_outflow_other]], MATCH(0,IF(data[[district_name]:[district_name]]=$A$72, COUNTIF($B$72:O72, data[[reasons_refugees_outflow_other]:[reasons_refugees_outflow_other]]), ""), 0)),"")</f>
        <v/>
      </c>
      <c r="Q72" s="38" t="str" cm="1">
        <f t="array" ref="Q72">IFERROR(INDEX(data[[reasons_refugees_outflow_other]:[reasons_refugees_outflow_other]], MATCH(0,IF(data[[district_name]:[district_name]]=$A$72, COUNTIF($B$72:P72, data[[reasons_refugees_outflow_other]:[reasons_refugees_outflow_other]]), ""), 0)),"")</f>
        <v/>
      </c>
    </row>
    <row r="73" spans="1:17" x14ac:dyDescent="0.3">
      <c r="A73" s="36" t="s">
        <v>263</v>
      </c>
      <c r="B73" s="37" t="s">
        <v>384</v>
      </c>
      <c r="C73" s="38" cm="1">
        <f t="array" ref="C73">IFERROR(INDEX(data[[reasons_refugees_outflow_other]:[reasons_refugees_outflow_other]], MATCH(0,IF(data[[district_name]:[district_name]]=$A$73, COUNTIF($B$73:B73, data[[reasons_refugees_outflow_other]:[reasons_refugees_outflow_other]]), ""), 0)),"")</f>
        <v>0</v>
      </c>
      <c r="D73" s="38" t="str" cm="1">
        <f t="array" ref="D73">IFERROR(INDEX(data[[reasons_refugees_outflow_other]:[reasons_refugees_outflow_other]], MATCH(0,IF(data[[district_name]:[district_name]]=$A$73, COUNTIF($B$73:C73, data[[reasons_refugees_outflow_other]:[reasons_refugees_outflow_other]]), ""), 0)),"")</f>
        <v/>
      </c>
      <c r="E73" s="38" t="str" cm="1">
        <f t="array" ref="E73">IFERROR(INDEX(data[[reasons_refugees_outflow_other]:[reasons_refugees_outflow_other]], MATCH(0,IF(data[[district_name]:[district_name]]=$A$73, COUNTIF($B$73:D73, data[[reasons_refugees_outflow_other]:[reasons_refugees_outflow_other]]), ""), 0)),"")</f>
        <v/>
      </c>
      <c r="F73" s="38" t="str" cm="1">
        <f t="array" ref="F73">IFERROR(INDEX(data[[reasons_refugees_outflow_other]:[reasons_refugees_outflow_other]], MATCH(0,IF(data[[district_name]:[district_name]]=$A$73, COUNTIF($B$73:E73, data[[reasons_refugees_outflow_other]:[reasons_refugees_outflow_other]]), ""), 0)),"")</f>
        <v/>
      </c>
      <c r="G73" s="38" t="str" cm="1">
        <f t="array" ref="G73">IFERROR(INDEX(data[[reasons_refugees_outflow_other]:[reasons_refugees_outflow_other]], MATCH(0,IF(data[[district_name]:[district_name]]=$A$73, COUNTIF($B$73:F73, data[[reasons_refugees_outflow_other]:[reasons_refugees_outflow_other]]), ""), 0)),"")</f>
        <v/>
      </c>
      <c r="H73" s="38" t="str" cm="1">
        <f t="array" ref="H73">IFERROR(INDEX(data[[reasons_refugees_outflow_other]:[reasons_refugees_outflow_other]], MATCH(0,IF(data[[district_name]:[district_name]]=$A$73, COUNTIF($B$73:G73, data[[reasons_refugees_outflow_other]:[reasons_refugees_outflow_other]]), ""), 0)),"")</f>
        <v/>
      </c>
      <c r="I73" s="38" t="str" cm="1">
        <f t="array" ref="I73">IFERROR(INDEX(data[[reasons_refugees_outflow_other]:[reasons_refugees_outflow_other]], MATCH(0,IF(data[[district_name]:[district_name]]=$A$73, COUNTIF($B$73:H73, data[[reasons_refugees_outflow_other]:[reasons_refugees_outflow_other]]), ""), 0)),"")</f>
        <v/>
      </c>
      <c r="J73" s="38" t="str" cm="1">
        <f t="array" ref="J73">IFERROR(INDEX(data[[reasons_refugees_outflow_other]:[reasons_refugees_outflow_other]], MATCH(0,IF(data[[district_name]:[district_name]]=$A$73, COUNTIF($B$73:I73, data[[reasons_refugees_outflow_other]:[reasons_refugees_outflow_other]]), ""), 0)),"")</f>
        <v/>
      </c>
      <c r="K73" s="38" t="str" cm="1">
        <f t="array" ref="K73">IFERROR(INDEX(data[[reasons_refugees_outflow_other]:[reasons_refugees_outflow_other]], MATCH(0,IF(data[[district_name]:[district_name]]=$A$73, COUNTIF($B$73:J73, data[[reasons_refugees_outflow_other]:[reasons_refugees_outflow_other]]), ""), 0)),"")</f>
        <v/>
      </c>
      <c r="L73" s="38" t="str" cm="1">
        <f t="array" ref="L73">IFERROR(INDEX(data[[reasons_refugees_outflow_other]:[reasons_refugees_outflow_other]], MATCH(0,IF(data[[district_name]:[district_name]]=$A$73, COUNTIF($B$73:K73, data[[reasons_refugees_outflow_other]:[reasons_refugees_outflow_other]]), ""), 0)),"")</f>
        <v/>
      </c>
      <c r="M73" s="38" t="str" cm="1">
        <f t="array" ref="M73">IFERROR(INDEX(data[[reasons_refugees_outflow_other]:[reasons_refugees_outflow_other]], MATCH(0,IF(data[[district_name]:[district_name]]=$A$73, COUNTIF($B$73:L73, data[[reasons_refugees_outflow_other]:[reasons_refugees_outflow_other]]), ""), 0)),"")</f>
        <v/>
      </c>
      <c r="N73" s="38" t="str" cm="1">
        <f t="array" ref="N73">IFERROR(INDEX(data[[reasons_refugees_outflow_other]:[reasons_refugees_outflow_other]], MATCH(0,IF(data[[district_name]:[district_name]]=$A$73, COUNTIF($B$73:M73, data[[reasons_refugees_outflow_other]:[reasons_refugees_outflow_other]]), ""), 0)),"")</f>
        <v/>
      </c>
      <c r="O73" s="38" t="str" cm="1">
        <f t="array" ref="O73">IFERROR(INDEX(data[[reasons_refugees_outflow_other]:[reasons_refugees_outflow_other]], MATCH(0,IF(data[[district_name]:[district_name]]=$A$73, COUNTIF($B$73:N73, data[[reasons_refugees_outflow_other]:[reasons_refugees_outflow_other]]), ""), 0)),"")</f>
        <v/>
      </c>
      <c r="P73" s="38" t="str" cm="1">
        <f t="array" ref="P73">IFERROR(INDEX(data[[reasons_refugees_outflow_other]:[reasons_refugees_outflow_other]], MATCH(0,IF(data[[district_name]:[district_name]]=$A$73, COUNTIF($B$73:O73, data[[reasons_refugees_outflow_other]:[reasons_refugees_outflow_other]]), ""), 0)),"")</f>
        <v/>
      </c>
      <c r="Q73" s="38" t="str" cm="1">
        <f t="array" ref="Q73">IFERROR(INDEX(data[[reasons_refugees_outflow_other]:[reasons_refugees_outflow_other]], MATCH(0,IF(data[[district_name]:[district_name]]=$A$73, COUNTIF($B$73:P73, data[[reasons_refugees_outflow_other]:[reasons_refugees_outflow_other]]), ""), 0)),"")</f>
        <v/>
      </c>
    </row>
    <row r="74" spans="1:17" x14ac:dyDescent="0.3">
      <c r="A74" s="36" t="s">
        <v>375</v>
      </c>
      <c r="B74" s="37" t="s">
        <v>254</v>
      </c>
      <c r="C74" s="38" cm="1">
        <f t="array" ref="C74">IFERROR(INDEX(data[[reasons_refugees_outflow_other]:[reasons_refugees_outflow_other]], MATCH(0,IF(data[[district_name]:[district_name]]=$A$74, COUNTIF($B$74:B74, data[[reasons_refugees_outflow_other]:[reasons_refugees_outflow_other]]), ""), 0)),"")</f>
        <v>0</v>
      </c>
      <c r="D74" s="38" t="str" cm="1">
        <f t="array" ref="D74">IFERROR(INDEX(data[[reasons_refugees_outflow_other]:[reasons_refugees_outflow_other]], MATCH(0,IF(data[[district_name]:[district_name]]=$A$74, COUNTIF($B$74:C74, data[[reasons_refugees_outflow_other]:[reasons_refugees_outflow_other]]), ""), 0)),"")</f>
        <v/>
      </c>
      <c r="E74" s="38" t="str" cm="1">
        <f t="array" ref="E74">IFERROR(INDEX(data[[reasons_refugees_outflow_other]:[reasons_refugees_outflow_other]], MATCH(0,IF(data[[district_name]:[district_name]]=$A$74, COUNTIF($B$74:D74, data[[reasons_refugees_outflow_other]:[reasons_refugees_outflow_other]]), ""), 0)),"")</f>
        <v/>
      </c>
      <c r="F74" s="38" t="str" cm="1">
        <f t="array" ref="F74">IFERROR(INDEX(data[[reasons_refugees_outflow_other]:[reasons_refugees_outflow_other]], MATCH(0,IF(data[[district_name]:[district_name]]=$A$74, COUNTIF($B$74:E74, data[[reasons_refugees_outflow_other]:[reasons_refugees_outflow_other]]), ""), 0)),"")</f>
        <v/>
      </c>
      <c r="G74" s="38" t="str" cm="1">
        <f t="array" ref="G74">IFERROR(INDEX(data[[reasons_refugees_outflow_other]:[reasons_refugees_outflow_other]], MATCH(0,IF(data[[district_name]:[district_name]]=$A$74, COUNTIF($B$74:F74, data[[reasons_refugees_outflow_other]:[reasons_refugees_outflow_other]]), ""), 0)),"")</f>
        <v/>
      </c>
      <c r="H74" s="38" t="str" cm="1">
        <f t="array" ref="H74">IFERROR(INDEX(data[[reasons_refugees_outflow_other]:[reasons_refugees_outflow_other]], MATCH(0,IF(data[[district_name]:[district_name]]=$A$74, COUNTIF($B$74:G74, data[[reasons_refugees_outflow_other]:[reasons_refugees_outflow_other]]), ""), 0)),"")</f>
        <v/>
      </c>
      <c r="I74" s="38" t="str" cm="1">
        <f t="array" ref="I74">IFERROR(INDEX(data[[reasons_refugees_outflow_other]:[reasons_refugees_outflow_other]], MATCH(0,IF(data[[district_name]:[district_name]]=$A$74, COUNTIF($B$74:H74, data[[reasons_refugees_outflow_other]:[reasons_refugees_outflow_other]]), ""), 0)),"")</f>
        <v/>
      </c>
      <c r="J74" s="38" t="str" cm="1">
        <f t="array" ref="J74">IFERROR(INDEX(data[[reasons_refugees_outflow_other]:[reasons_refugees_outflow_other]], MATCH(0,IF(data[[district_name]:[district_name]]=$A$74, COUNTIF($B$74:I74, data[[reasons_refugees_outflow_other]:[reasons_refugees_outflow_other]]), ""), 0)),"")</f>
        <v/>
      </c>
      <c r="K74" s="38" t="str" cm="1">
        <f t="array" ref="K74">IFERROR(INDEX(data[[reasons_refugees_outflow_other]:[reasons_refugees_outflow_other]], MATCH(0,IF(data[[district_name]:[district_name]]=$A$74, COUNTIF($B$74:J74, data[[reasons_refugees_outflow_other]:[reasons_refugees_outflow_other]]), ""), 0)),"")</f>
        <v/>
      </c>
      <c r="L74" s="38" t="str" cm="1">
        <f t="array" ref="L74">IFERROR(INDEX(data[[reasons_refugees_outflow_other]:[reasons_refugees_outflow_other]], MATCH(0,IF(data[[district_name]:[district_name]]=$A$74, COUNTIF($B$74:K74, data[[reasons_refugees_outflow_other]:[reasons_refugees_outflow_other]]), ""), 0)),"")</f>
        <v/>
      </c>
      <c r="M74" s="38" t="str" cm="1">
        <f t="array" ref="M74">IFERROR(INDEX(data[[reasons_refugees_outflow_other]:[reasons_refugees_outflow_other]], MATCH(0,IF(data[[district_name]:[district_name]]=$A$74, COUNTIF($B$74:L74, data[[reasons_refugees_outflow_other]:[reasons_refugees_outflow_other]]), ""), 0)),"")</f>
        <v/>
      </c>
      <c r="N74" s="38" t="str" cm="1">
        <f t="array" ref="N74">IFERROR(INDEX(data[[reasons_refugees_outflow_other]:[reasons_refugees_outflow_other]], MATCH(0,IF(data[[district_name]:[district_name]]=$A$74, COUNTIF($B$74:M74, data[[reasons_refugees_outflow_other]:[reasons_refugees_outflow_other]]), ""), 0)),"")</f>
        <v/>
      </c>
      <c r="O74" s="38" t="str" cm="1">
        <f t="array" ref="O74">IFERROR(INDEX(data[[reasons_refugees_outflow_other]:[reasons_refugees_outflow_other]], MATCH(0,IF(data[[district_name]:[district_name]]=$A$74, COUNTIF($B$74:N74, data[[reasons_refugees_outflow_other]:[reasons_refugees_outflow_other]]), ""), 0)),"")</f>
        <v/>
      </c>
      <c r="P74" s="38" t="str" cm="1">
        <f t="array" ref="P74">IFERROR(INDEX(data[[reasons_refugees_outflow_other]:[reasons_refugees_outflow_other]], MATCH(0,IF(data[[district_name]:[district_name]]=$A$74, COUNTIF($B$74:O74, data[[reasons_refugees_outflow_other]:[reasons_refugees_outflow_other]]), ""), 0)),"")</f>
        <v/>
      </c>
      <c r="Q74" s="38" t="str" cm="1">
        <f t="array" ref="Q74">IFERROR(INDEX(data[[reasons_refugees_outflow_other]:[reasons_refugees_outflow_other]], MATCH(0,IF(data[[district_name]:[district_name]]=$A$74, COUNTIF($B$74:P74, data[[reasons_refugees_outflow_other]:[reasons_refugees_outflow_other]]), ""), 0)),"")</f>
        <v/>
      </c>
    </row>
    <row r="75" spans="1:17" ht="84" x14ac:dyDescent="0.3">
      <c r="A75" s="36" t="s">
        <v>259</v>
      </c>
      <c r="B75" s="37" t="s">
        <v>393</v>
      </c>
      <c r="C75" s="38" cm="1">
        <f t="array" ref="C75">IFERROR(INDEX(data[[reasons_refugees_outflow_other]:[reasons_refugees_outflow_other]], MATCH(0,IF(data[[district_name]:[district_name]]=$A$75, COUNTIF($B$75:B75, data[[reasons_refugees_outflow_other]:[reasons_refugees_outflow_other]]), ""), 0)),"")</f>
        <v>0</v>
      </c>
      <c r="D75" s="38" t="str" cm="1">
        <f t="array" ref="D75">IFERROR(INDEX(data[[reasons_refugees_outflow_other]:[reasons_refugees_outflow_other]], MATCH(0,IF(data[[district_name]:[district_name]]=$A$75, COUNTIF($B$75:C75, data[[reasons_refugees_outflow_other]:[reasons_refugees_outflow_other]]), ""), 0)),"")</f>
        <v xml:space="preserve">To reclaim the plots that they were given before they moved to towns,  they say these plots will help them when they want to cultivate. </v>
      </c>
      <c r="E75" s="38" t="str" cm="1">
        <f t="array" ref="E75">IFERROR(INDEX(data[[reasons_refugees_outflow_other]:[reasons_refugees_outflow_other]], MATCH(0,IF(data[[district_name]:[district_name]]=$A$75, COUNTIF($B$75:D75, data[[reasons_refugees_outflow_other]:[reasons_refugees_outflow_other]]), ""), 0)),"")</f>
        <v/>
      </c>
      <c r="F75" s="38" t="str" cm="1">
        <f t="array" ref="F75">IFERROR(INDEX(data[[reasons_refugees_outflow_other]:[reasons_refugees_outflow_other]], MATCH(0,IF(data[[district_name]:[district_name]]=$A$75, COUNTIF($B$75:E75, data[[reasons_refugees_outflow_other]:[reasons_refugees_outflow_other]]), ""), 0)),"")</f>
        <v/>
      </c>
      <c r="G75" s="38" t="str" cm="1">
        <f t="array" ref="G75">IFERROR(INDEX(data[[reasons_refugees_outflow_other]:[reasons_refugees_outflow_other]], MATCH(0,IF(data[[district_name]:[district_name]]=$A$75, COUNTIF($B$75:F75, data[[reasons_refugees_outflow_other]:[reasons_refugees_outflow_other]]), ""), 0)),"")</f>
        <v/>
      </c>
      <c r="H75" s="38" t="str" cm="1">
        <f t="array" ref="H75">IFERROR(INDEX(data[[reasons_refugees_outflow_other]:[reasons_refugees_outflow_other]], MATCH(0,IF(data[[district_name]:[district_name]]=$A$75, COUNTIF($B$75:G75, data[[reasons_refugees_outflow_other]:[reasons_refugees_outflow_other]]), ""), 0)),"")</f>
        <v/>
      </c>
      <c r="I75" s="38" t="str" cm="1">
        <f t="array" ref="I75">IFERROR(INDEX(data[[reasons_refugees_outflow_other]:[reasons_refugees_outflow_other]], MATCH(0,IF(data[[district_name]:[district_name]]=$A$75, COUNTIF($B$75:H75, data[[reasons_refugees_outflow_other]:[reasons_refugees_outflow_other]]), ""), 0)),"")</f>
        <v/>
      </c>
      <c r="J75" s="38" t="str" cm="1">
        <f t="array" ref="J75">IFERROR(INDEX(data[[reasons_refugees_outflow_other]:[reasons_refugees_outflow_other]], MATCH(0,IF(data[[district_name]:[district_name]]=$A$75, COUNTIF($B$75:I75, data[[reasons_refugees_outflow_other]:[reasons_refugees_outflow_other]]), ""), 0)),"")</f>
        <v/>
      </c>
      <c r="K75" s="38" t="str" cm="1">
        <f t="array" ref="K75">IFERROR(INDEX(data[[reasons_refugees_outflow_other]:[reasons_refugees_outflow_other]], MATCH(0,IF(data[[district_name]:[district_name]]=$A$75, COUNTIF($B$75:J75, data[[reasons_refugees_outflow_other]:[reasons_refugees_outflow_other]]), ""), 0)),"")</f>
        <v/>
      </c>
      <c r="L75" s="38" t="str" cm="1">
        <f t="array" ref="L75">IFERROR(INDEX(data[[reasons_refugees_outflow_other]:[reasons_refugees_outflow_other]], MATCH(0,IF(data[[district_name]:[district_name]]=$A$75, COUNTIF($B$75:K75, data[[reasons_refugees_outflow_other]:[reasons_refugees_outflow_other]]), ""), 0)),"")</f>
        <v/>
      </c>
      <c r="M75" s="38" t="str" cm="1">
        <f t="array" ref="M75">IFERROR(INDEX(data[[reasons_refugees_outflow_other]:[reasons_refugees_outflow_other]], MATCH(0,IF(data[[district_name]:[district_name]]=$A$75, COUNTIF($B$75:L75, data[[reasons_refugees_outflow_other]:[reasons_refugees_outflow_other]]), ""), 0)),"")</f>
        <v/>
      </c>
      <c r="N75" s="38" t="str" cm="1">
        <f t="array" ref="N75">IFERROR(INDEX(data[[reasons_refugees_outflow_other]:[reasons_refugees_outflow_other]], MATCH(0,IF(data[[district_name]:[district_name]]=$A$75, COUNTIF($B$75:M75, data[[reasons_refugees_outflow_other]:[reasons_refugees_outflow_other]]), ""), 0)),"")</f>
        <v/>
      </c>
      <c r="O75" s="38" t="str" cm="1">
        <f t="array" ref="O75">IFERROR(INDEX(data[[reasons_refugees_outflow_other]:[reasons_refugees_outflow_other]], MATCH(0,IF(data[[district_name]:[district_name]]=$A$75, COUNTIF($B$75:N75, data[[reasons_refugees_outflow_other]:[reasons_refugees_outflow_other]]), ""), 0)),"")</f>
        <v/>
      </c>
      <c r="P75" s="38" t="str" cm="1">
        <f t="array" ref="P75">IFERROR(INDEX(data[[reasons_refugees_outflow_other]:[reasons_refugees_outflow_other]], MATCH(0,IF(data[[district_name]:[district_name]]=$A$75, COUNTIF($B$75:O75, data[[reasons_refugees_outflow_other]:[reasons_refugees_outflow_other]]), ""), 0)),"")</f>
        <v/>
      </c>
      <c r="Q75" s="38" t="str" cm="1">
        <f t="array" ref="Q75">IFERROR(INDEX(data[[reasons_refugees_outflow_other]:[reasons_refugees_outflow_other]], MATCH(0,IF(data[[district_name]:[district_name]]=$A$75, COUNTIF($B$75:P75, data[[reasons_refugees_outflow_other]:[reasons_refugees_outflow_other]]), ""), 0)),"")</f>
        <v/>
      </c>
    </row>
    <row r="76" spans="1:17" x14ac:dyDescent="0.3">
      <c r="A76" s="36" t="s">
        <v>261</v>
      </c>
      <c r="B76" s="37" t="s">
        <v>394</v>
      </c>
      <c r="C76" s="38" cm="1">
        <f t="array" ref="C76">IFERROR(INDEX(data[[reasons_refugees_outflow_other]:[reasons_refugees_outflow_other]], MATCH(0,IF(data[[district_name]:[district_name]]=$A$76, COUNTIF($B$76:B76, data[[reasons_refugees_outflow_other]:[reasons_refugees_outflow_other]]), ""), 0)),"")</f>
        <v>0</v>
      </c>
      <c r="D76" s="38" t="str" cm="1">
        <f t="array" ref="D76">IFERROR(INDEX(data[[reasons_refugees_outflow_other]:[reasons_refugees_outflow_other]], MATCH(0,IF(data[[district_name]:[district_name]]=$A$76, COUNTIF($B$76:C76, data[[reasons_refugees_outflow_other]:[reasons_refugees_outflow_other]]), ""), 0)),"")</f>
        <v/>
      </c>
      <c r="E76" s="38" t="str" cm="1">
        <f t="array" ref="E76">IFERROR(INDEX(data[[reasons_refugees_outflow_other]:[reasons_refugees_outflow_other]], MATCH(0,IF(data[[district_name]:[district_name]]=$A$76, COUNTIF($B$76:D76, data[[reasons_refugees_outflow_other]:[reasons_refugees_outflow_other]]), ""), 0)),"")</f>
        <v/>
      </c>
      <c r="F76" s="38" t="str" cm="1">
        <f t="array" ref="F76">IFERROR(INDEX(data[[reasons_refugees_outflow_other]:[reasons_refugees_outflow_other]], MATCH(0,IF(data[[district_name]:[district_name]]=$A$76, COUNTIF($B$76:E76, data[[reasons_refugees_outflow_other]:[reasons_refugees_outflow_other]]), ""), 0)),"")</f>
        <v/>
      </c>
      <c r="G76" s="38" t="str" cm="1">
        <f t="array" ref="G76">IFERROR(INDEX(data[[reasons_refugees_outflow_other]:[reasons_refugees_outflow_other]], MATCH(0,IF(data[[district_name]:[district_name]]=$A$76, COUNTIF($B$76:F76, data[[reasons_refugees_outflow_other]:[reasons_refugees_outflow_other]]), ""), 0)),"")</f>
        <v/>
      </c>
      <c r="H76" s="38" t="str" cm="1">
        <f t="array" ref="H76">IFERROR(INDEX(data[[reasons_refugees_outflow_other]:[reasons_refugees_outflow_other]], MATCH(0,IF(data[[district_name]:[district_name]]=$A$76, COUNTIF($B$76:G76, data[[reasons_refugees_outflow_other]:[reasons_refugees_outflow_other]]), ""), 0)),"")</f>
        <v/>
      </c>
      <c r="I76" s="38" t="str" cm="1">
        <f t="array" ref="I76">IFERROR(INDEX(data[[reasons_refugees_outflow_other]:[reasons_refugees_outflow_other]], MATCH(0,IF(data[[district_name]:[district_name]]=$A$76, COUNTIF($B$76:H76, data[[reasons_refugees_outflow_other]:[reasons_refugees_outflow_other]]), ""), 0)),"")</f>
        <v/>
      </c>
      <c r="J76" s="38" t="str" cm="1">
        <f t="array" ref="J76">IFERROR(INDEX(data[[reasons_refugees_outflow_other]:[reasons_refugees_outflow_other]], MATCH(0,IF(data[[district_name]:[district_name]]=$A$76, COUNTIF($B$76:I76, data[[reasons_refugees_outflow_other]:[reasons_refugees_outflow_other]]), ""), 0)),"")</f>
        <v/>
      </c>
      <c r="K76" s="38" t="str" cm="1">
        <f t="array" ref="K76">IFERROR(INDEX(data[[reasons_refugees_outflow_other]:[reasons_refugees_outflow_other]], MATCH(0,IF(data[[district_name]:[district_name]]=$A$76, COUNTIF($B$76:J76, data[[reasons_refugees_outflow_other]:[reasons_refugees_outflow_other]]), ""), 0)),"")</f>
        <v/>
      </c>
      <c r="L76" s="38" t="str" cm="1">
        <f t="array" ref="L76">IFERROR(INDEX(data[[reasons_refugees_outflow_other]:[reasons_refugees_outflow_other]], MATCH(0,IF(data[[district_name]:[district_name]]=$A$76, COUNTIF($B$76:K76, data[[reasons_refugees_outflow_other]:[reasons_refugees_outflow_other]]), ""), 0)),"")</f>
        <v/>
      </c>
      <c r="M76" s="38" t="str" cm="1">
        <f t="array" ref="M76">IFERROR(INDEX(data[[reasons_refugees_outflow_other]:[reasons_refugees_outflow_other]], MATCH(0,IF(data[[district_name]:[district_name]]=$A$76, COUNTIF($B$76:L76, data[[reasons_refugees_outflow_other]:[reasons_refugees_outflow_other]]), ""), 0)),"")</f>
        <v/>
      </c>
      <c r="N76" s="38" t="str" cm="1">
        <f t="array" ref="N76">IFERROR(INDEX(data[[reasons_refugees_outflow_other]:[reasons_refugees_outflow_other]], MATCH(0,IF(data[[district_name]:[district_name]]=$A$76, COUNTIF($B$76:M76, data[[reasons_refugees_outflow_other]:[reasons_refugees_outflow_other]]), ""), 0)),"")</f>
        <v/>
      </c>
      <c r="O76" s="38" t="str" cm="1">
        <f t="array" ref="O76">IFERROR(INDEX(data[[reasons_refugees_outflow_other]:[reasons_refugees_outflow_other]], MATCH(0,IF(data[[district_name]:[district_name]]=$A$76, COUNTIF($B$76:N76, data[[reasons_refugees_outflow_other]:[reasons_refugees_outflow_other]]), ""), 0)),"")</f>
        <v/>
      </c>
      <c r="P76" s="38" t="str" cm="1">
        <f t="array" ref="P76">IFERROR(INDEX(data[[reasons_refugees_outflow_other]:[reasons_refugees_outflow_other]], MATCH(0,IF(data[[district_name]:[district_name]]=$A$76, COUNTIF($B$76:O76, data[[reasons_refugees_outflow_other]:[reasons_refugees_outflow_other]]), ""), 0)),"")</f>
        <v/>
      </c>
      <c r="Q76" s="38" t="str" cm="1">
        <f t="array" ref="Q76">IFERROR(INDEX(data[[reasons_refugees_outflow_other]:[reasons_refugees_outflow_other]], MATCH(0,IF(data[[district_name]:[district_name]]=$A$76, COUNTIF($B$76:P76, data[[reasons_refugees_outflow_other]:[reasons_refugees_outflow_other]]), ""), 0)),"")</f>
        <v/>
      </c>
    </row>
    <row r="77" spans="1:17" x14ac:dyDescent="0.3">
      <c r="A77" s="36" t="s">
        <v>260</v>
      </c>
      <c r="B77" s="37" t="s">
        <v>381</v>
      </c>
      <c r="C77" s="38" cm="1">
        <f t="array" ref="C77">IFERROR(INDEX(data[[reasons_refugees_outflow_other]:[reasons_refugees_outflow_other]], MATCH(0,IF(data[[district_name]:[district_name]]=$A$77, COUNTIF($B$77:B77, data[[reasons_refugees_outflow_other]:[reasons_refugees_outflow_other]]), ""), 0)),"")</f>
        <v>0</v>
      </c>
      <c r="D77" s="38" t="str" cm="1">
        <f t="array" ref="D77">IFERROR(INDEX(data[[reasons_refugees_outflow_other]:[reasons_refugees_outflow_other]], MATCH(0,IF(data[[district_name]:[district_name]]=$A$77, COUNTIF($B$77:C77, data[[reasons_refugees_outflow_other]:[reasons_refugees_outflow_other]]), ""), 0)),"")</f>
        <v xml:space="preserve">Agriculture </v>
      </c>
      <c r="E77" s="38" t="str" cm="1">
        <f t="array" ref="E77">IFERROR(INDEX(data[[reasons_refugees_outflow_other]:[reasons_refugees_outflow_other]], MATCH(0,IF(data[[district_name]:[district_name]]=$A$77, COUNTIF($B$77:D77, data[[reasons_refugees_outflow_other]:[reasons_refugees_outflow_other]]), ""), 0)),"")</f>
        <v/>
      </c>
      <c r="F77" s="38" t="str" cm="1">
        <f t="array" ref="F77">IFERROR(INDEX(data[[reasons_refugees_outflow_other]:[reasons_refugees_outflow_other]], MATCH(0,IF(data[[district_name]:[district_name]]=$A$77, COUNTIF($B$77:E77, data[[reasons_refugees_outflow_other]:[reasons_refugees_outflow_other]]), ""), 0)),"")</f>
        <v/>
      </c>
      <c r="G77" s="38" t="str" cm="1">
        <f t="array" ref="G77">IFERROR(INDEX(data[[reasons_refugees_outflow_other]:[reasons_refugees_outflow_other]], MATCH(0,IF(data[[district_name]:[district_name]]=$A$77, COUNTIF($B$77:F77, data[[reasons_refugees_outflow_other]:[reasons_refugees_outflow_other]]), ""), 0)),"")</f>
        <v/>
      </c>
      <c r="H77" s="38" t="str" cm="1">
        <f t="array" ref="H77">IFERROR(INDEX(data[[reasons_refugees_outflow_other]:[reasons_refugees_outflow_other]], MATCH(0,IF(data[[district_name]:[district_name]]=$A$77, COUNTIF($B$77:G77, data[[reasons_refugees_outflow_other]:[reasons_refugees_outflow_other]]), ""), 0)),"")</f>
        <v/>
      </c>
      <c r="I77" s="38" t="str" cm="1">
        <f t="array" ref="I77">IFERROR(INDEX(data[[reasons_refugees_outflow_other]:[reasons_refugees_outflow_other]], MATCH(0,IF(data[[district_name]:[district_name]]=$A$77, COUNTIF($B$77:H77, data[[reasons_refugees_outflow_other]:[reasons_refugees_outflow_other]]), ""), 0)),"")</f>
        <v/>
      </c>
      <c r="J77" s="38" t="str" cm="1">
        <f t="array" ref="J77">IFERROR(INDEX(data[[reasons_refugees_outflow_other]:[reasons_refugees_outflow_other]], MATCH(0,IF(data[[district_name]:[district_name]]=$A$77, COUNTIF($B$77:I77, data[[reasons_refugees_outflow_other]:[reasons_refugees_outflow_other]]), ""), 0)),"")</f>
        <v/>
      </c>
      <c r="K77" s="38" t="str" cm="1">
        <f t="array" ref="K77">IFERROR(INDEX(data[[reasons_refugees_outflow_other]:[reasons_refugees_outflow_other]], MATCH(0,IF(data[[district_name]:[district_name]]=$A$77, COUNTIF($B$77:J77, data[[reasons_refugees_outflow_other]:[reasons_refugees_outflow_other]]), ""), 0)),"")</f>
        <v/>
      </c>
      <c r="L77" s="38" t="str" cm="1">
        <f t="array" ref="L77">IFERROR(INDEX(data[[reasons_refugees_outflow_other]:[reasons_refugees_outflow_other]], MATCH(0,IF(data[[district_name]:[district_name]]=$A$77, COUNTIF($B$77:K77, data[[reasons_refugees_outflow_other]:[reasons_refugees_outflow_other]]), ""), 0)),"")</f>
        <v/>
      </c>
      <c r="M77" s="38" t="str" cm="1">
        <f t="array" ref="M77">IFERROR(INDEX(data[[reasons_refugees_outflow_other]:[reasons_refugees_outflow_other]], MATCH(0,IF(data[[district_name]:[district_name]]=$A$77, COUNTIF($B$77:L77, data[[reasons_refugees_outflow_other]:[reasons_refugees_outflow_other]]), ""), 0)),"")</f>
        <v/>
      </c>
      <c r="N77" s="38" t="str" cm="1">
        <f t="array" ref="N77">IFERROR(INDEX(data[[reasons_refugees_outflow_other]:[reasons_refugees_outflow_other]], MATCH(0,IF(data[[district_name]:[district_name]]=$A$77, COUNTIF($B$77:M77, data[[reasons_refugees_outflow_other]:[reasons_refugees_outflow_other]]), ""), 0)),"")</f>
        <v/>
      </c>
      <c r="O77" s="38" t="str" cm="1">
        <f t="array" ref="O77">IFERROR(INDEX(data[[reasons_refugees_outflow_other]:[reasons_refugees_outflow_other]], MATCH(0,IF(data[[district_name]:[district_name]]=$A$77, COUNTIF($B$77:N77, data[[reasons_refugees_outflow_other]:[reasons_refugees_outflow_other]]), ""), 0)),"")</f>
        <v/>
      </c>
      <c r="P77" s="38" t="str" cm="1">
        <f t="array" ref="P77">IFERROR(INDEX(data[[reasons_refugees_outflow_other]:[reasons_refugees_outflow_other]], MATCH(0,IF(data[[district_name]:[district_name]]=$A$77, COUNTIF($B$77:O77, data[[reasons_refugees_outflow_other]:[reasons_refugees_outflow_other]]), ""), 0)),"")</f>
        <v/>
      </c>
      <c r="Q77" s="38" t="str" cm="1">
        <f t="array" ref="Q77">IFERROR(INDEX(data[[reasons_refugees_outflow_other]:[reasons_refugees_outflow_other]], MATCH(0,IF(data[[district_name]:[district_name]]=$A$77, COUNTIF($B$77:P77, data[[reasons_refugees_outflow_other]:[reasons_refugees_outflow_other]]), ""), 0)),"")</f>
        <v/>
      </c>
    </row>
    <row r="78" spans="1:17" x14ac:dyDescent="0.3">
      <c r="A78" s="36" t="s">
        <v>377</v>
      </c>
      <c r="B78" s="37" t="s">
        <v>256</v>
      </c>
      <c r="C78" s="38" cm="1">
        <f t="array" ref="C78">IFERROR(INDEX(data[[reasons_refugees_outflow_other]:[reasons_refugees_outflow_other]], MATCH(0,IF(data[[district_name]:[district_name]]=$A$78, COUNTIF($B$78:B78, data[[reasons_refugees_outflow_other]:[reasons_refugees_outflow_other]]), ""), 0)),"")</f>
        <v>0</v>
      </c>
      <c r="D78" s="38" t="str" cm="1">
        <f t="array" ref="D78">IFERROR(INDEX(data[[reasons_refugees_outflow_other]:[reasons_refugees_outflow_other]], MATCH(0,IF(data[[district_name]:[district_name]]=$A$78, COUNTIF($B$78:C78, data[[reasons_refugees_outflow_other]:[reasons_refugees_outflow_other]]), ""), 0)),"")</f>
        <v/>
      </c>
      <c r="E78" s="38" t="str" cm="1">
        <f t="array" ref="E78">IFERROR(INDEX(data[[reasons_refugees_outflow_other]:[reasons_refugees_outflow_other]], MATCH(0,IF(data[[district_name]:[district_name]]=$A$78, COUNTIF($B$78:D78, data[[reasons_refugees_outflow_other]:[reasons_refugees_outflow_other]]), ""), 0)),"")</f>
        <v/>
      </c>
      <c r="F78" s="38" t="str" cm="1">
        <f t="array" ref="F78">IFERROR(INDEX(data[[reasons_refugees_outflow_other]:[reasons_refugees_outflow_other]], MATCH(0,IF(data[[district_name]:[district_name]]=$A$78, COUNTIF($B$78:E78, data[[reasons_refugees_outflow_other]:[reasons_refugees_outflow_other]]), ""), 0)),"")</f>
        <v/>
      </c>
      <c r="G78" s="38" t="str" cm="1">
        <f t="array" ref="G78">IFERROR(INDEX(data[[reasons_refugees_outflow_other]:[reasons_refugees_outflow_other]], MATCH(0,IF(data[[district_name]:[district_name]]=$A$78, COUNTIF($B$78:F78, data[[reasons_refugees_outflow_other]:[reasons_refugees_outflow_other]]), ""), 0)),"")</f>
        <v/>
      </c>
      <c r="H78" s="38" t="str" cm="1">
        <f t="array" ref="H78">IFERROR(INDEX(data[[reasons_refugees_outflow_other]:[reasons_refugees_outflow_other]], MATCH(0,IF(data[[district_name]:[district_name]]=$A$78, COUNTIF($B$78:G78, data[[reasons_refugees_outflow_other]:[reasons_refugees_outflow_other]]), ""), 0)),"")</f>
        <v/>
      </c>
      <c r="I78" s="38" t="str" cm="1">
        <f t="array" ref="I78">IFERROR(INDEX(data[[reasons_refugees_outflow_other]:[reasons_refugees_outflow_other]], MATCH(0,IF(data[[district_name]:[district_name]]=$A$78, COUNTIF($B$78:H78, data[[reasons_refugees_outflow_other]:[reasons_refugees_outflow_other]]), ""), 0)),"")</f>
        <v/>
      </c>
      <c r="J78" s="38" t="str" cm="1">
        <f t="array" ref="J78">IFERROR(INDEX(data[[reasons_refugees_outflow_other]:[reasons_refugees_outflow_other]], MATCH(0,IF(data[[district_name]:[district_name]]=$A$78, COUNTIF($B$78:I78, data[[reasons_refugees_outflow_other]:[reasons_refugees_outflow_other]]), ""), 0)),"")</f>
        <v/>
      </c>
      <c r="K78" s="38" t="str" cm="1">
        <f t="array" ref="K78">IFERROR(INDEX(data[[reasons_refugees_outflow_other]:[reasons_refugees_outflow_other]], MATCH(0,IF(data[[district_name]:[district_name]]=$A$78, COUNTIF($B$78:J78, data[[reasons_refugees_outflow_other]:[reasons_refugees_outflow_other]]), ""), 0)),"")</f>
        <v/>
      </c>
      <c r="L78" s="38" t="str" cm="1">
        <f t="array" ref="L78">IFERROR(INDEX(data[[reasons_refugees_outflow_other]:[reasons_refugees_outflow_other]], MATCH(0,IF(data[[district_name]:[district_name]]=$A$78, COUNTIF($B$78:K78, data[[reasons_refugees_outflow_other]:[reasons_refugees_outflow_other]]), ""), 0)),"")</f>
        <v/>
      </c>
      <c r="M78" s="38" t="str" cm="1">
        <f t="array" ref="M78">IFERROR(INDEX(data[[reasons_refugees_outflow_other]:[reasons_refugees_outflow_other]], MATCH(0,IF(data[[district_name]:[district_name]]=$A$78, COUNTIF($B$78:L78, data[[reasons_refugees_outflow_other]:[reasons_refugees_outflow_other]]), ""), 0)),"")</f>
        <v/>
      </c>
      <c r="N78" s="38" t="str" cm="1">
        <f t="array" ref="N78">IFERROR(INDEX(data[[reasons_refugees_outflow_other]:[reasons_refugees_outflow_other]], MATCH(0,IF(data[[district_name]:[district_name]]=$A$78, COUNTIF($B$78:M78, data[[reasons_refugees_outflow_other]:[reasons_refugees_outflow_other]]), ""), 0)),"")</f>
        <v/>
      </c>
      <c r="O78" s="38" t="str" cm="1">
        <f t="array" ref="O78">IFERROR(INDEX(data[[reasons_refugees_outflow_other]:[reasons_refugees_outflow_other]], MATCH(0,IF(data[[district_name]:[district_name]]=$A$78, COUNTIF($B$78:N78, data[[reasons_refugees_outflow_other]:[reasons_refugees_outflow_other]]), ""), 0)),"")</f>
        <v/>
      </c>
      <c r="P78" s="38" t="str" cm="1">
        <f t="array" ref="P78">IFERROR(INDEX(data[[reasons_refugees_outflow_other]:[reasons_refugees_outflow_other]], MATCH(0,IF(data[[district_name]:[district_name]]=$A$78, COUNTIF($B$78:O78, data[[reasons_refugees_outflow_other]:[reasons_refugees_outflow_other]]), ""), 0)),"")</f>
        <v/>
      </c>
      <c r="Q78" s="38" t="str" cm="1">
        <f t="array" ref="Q78">IFERROR(INDEX(data[[reasons_refugees_outflow_other]:[reasons_refugees_outflow_other]], MATCH(0,IF(data[[district_name]:[district_name]]=$A$78, COUNTIF($B$78:P78, data[[reasons_refugees_outflow_other]:[reasons_refugees_outflow_other]]), ""), 0)),"")</f>
        <v/>
      </c>
    </row>
    <row r="79" spans="1:17" x14ac:dyDescent="0.3">
      <c r="A79" s="36" t="s">
        <v>264</v>
      </c>
      <c r="B79" s="37" t="s">
        <v>385</v>
      </c>
      <c r="C79" s="38" cm="1">
        <f t="array" ref="C79">IFERROR(INDEX(data[[reasons_refugees_outflow_other]:[reasons_refugees_outflow_other]], MATCH(0,IF(data[[district_name]:[district_name]]=$A$79, COUNTIF($B$79:B79, data[[reasons_refugees_outflow_other]:[reasons_refugees_outflow_other]]), ""), 0)),"")</f>
        <v>0</v>
      </c>
      <c r="D79" s="38" t="str" cm="1">
        <f t="array" ref="D79">IFERROR(INDEX(data[[reasons_refugees_outflow_other]:[reasons_refugees_outflow_other]], MATCH(0,IF(data[[district_name]:[district_name]]=$A$79, COUNTIF($B$79:C79, data[[reasons_refugees_outflow_other]:[reasons_refugees_outflow_other]]), ""), 0)),"")</f>
        <v/>
      </c>
      <c r="E79" s="38" t="str" cm="1">
        <f t="array" ref="E79">IFERROR(INDEX(data[[reasons_refugees_outflow_other]:[reasons_refugees_outflow_other]], MATCH(0,IF(data[[district_name]:[district_name]]=$A$79, COUNTIF($B$79:D79, data[[reasons_refugees_outflow_other]:[reasons_refugees_outflow_other]]), ""), 0)),"")</f>
        <v/>
      </c>
      <c r="F79" s="38" t="str" cm="1">
        <f t="array" ref="F79">IFERROR(INDEX(data[[reasons_refugees_outflow_other]:[reasons_refugees_outflow_other]], MATCH(0,IF(data[[district_name]:[district_name]]=$A$79, COUNTIF($B$79:E79, data[[reasons_refugees_outflow_other]:[reasons_refugees_outflow_other]]), ""), 0)),"")</f>
        <v/>
      </c>
      <c r="G79" s="38" t="str" cm="1">
        <f t="array" ref="G79">IFERROR(INDEX(data[[reasons_refugees_outflow_other]:[reasons_refugees_outflow_other]], MATCH(0,IF(data[[district_name]:[district_name]]=$A$79, COUNTIF($B$79:F79, data[[reasons_refugees_outflow_other]:[reasons_refugees_outflow_other]]), ""), 0)),"")</f>
        <v/>
      </c>
      <c r="H79" s="38" t="str" cm="1">
        <f t="array" ref="H79">IFERROR(INDEX(data[[reasons_refugees_outflow_other]:[reasons_refugees_outflow_other]], MATCH(0,IF(data[[district_name]:[district_name]]=$A$79, COUNTIF($B$79:G79, data[[reasons_refugees_outflow_other]:[reasons_refugees_outflow_other]]), ""), 0)),"")</f>
        <v/>
      </c>
      <c r="I79" s="38" t="str" cm="1">
        <f t="array" ref="I79">IFERROR(INDEX(data[[reasons_refugees_outflow_other]:[reasons_refugees_outflow_other]], MATCH(0,IF(data[[district_name]:[district_name]]=$A$79, COUNTIF($B$79:H79, data[[reasons_refugees_outflow_other]:[reasons_refugees_outflow_other]]), ""), 0)),"")</f>
        <v/>
      </c>
      <c r="J79" s="38" t="str" cm="1">
        <f t="array" ref="J79">IFERROR(INDEX(data[[reasons_refugees_outflow_other]:[reasons_refugees_outflow_other]], MATCH(0,IF(data[[district_name]:[district_name]]=$A$79, COUNTIF($B$79:I79, data[[reasons_refugees_outflow_other]:[reasons_refugees_outflow_other]]), ""), 0)),"")</f>
        <v/>
      </c>
      <c r="K79" s="38" t="str" cm="1">
        <f t="array" ref="K79">IFERROR(INDEX(data[[reasons_refugees_outflow_other]:[reasons_refugees_outflow_other]], MATCH(0,IF(data[[district_name]:[district_name]]=$A$79, COUNTIF($B$79:J79, data[[reasons_refugees_outflow_other]:[reasons_refugees_outflow_other]]), ""), 0)),"")</f>
        <v/>
      </c>
      <c r="L79" s="38" t="str" cm="1">
        <f t="array" ref="L79">IFERROR(INDEX(data[[reasons_refugees_outflow_other]:[reasons_refugees_outflow_other]], MATCH(0,IF(data[[district_name]:[district_name]]=$A$79, COUNTIF($B$79:K79, data[[reasons_refugees_outflow_other]:[reasons_refugees_outflow_other]]), ""), 0)),"")</f>
        <v/>
      </c>
      <c r="M79" s="38" t="str" cm="1">
        <f t="array" ref="M79">IFERROR(INDEX(data[[reasons_refugees_outflow_other]:[reasons_refugees_outflow_other]], MATCH(0,IF(data[[district_name]:[district_name]]=$A$79, COUNTIF($B$79:L79, data[[reasons_refugees_outflow_other]:[reasons_refugees_outflow_other]]), ""), 0)),"")</f>
        <v/>
      </c>
      <c r="N79" s="38" t="str" cm="1">
        <f t="array" ref="N79">IFERROR(INDEX(data[[reasons_refugees_outflow_other]:[reasons_refugees_outflow_other]], MATCH(0,IF(data[[district_name]:[district_name]]=$A$79, COUNTIF($B$79:M79, data[[reasons_refugees_outflow_other]:[reasons_refugees_outflow_other]]), ""), 0)),"")</f>
        <v/>
      </c>
      <c r="O79" s="38" t="str" cm="1">
        <f t="array" ref="O79">IFERROR(INDEX(data[[reasons_refugees_outflow_other]:[reasons_refugees_outflow_other]], MATCH(0,IF(data[[district_name]:[district_name]]=$A$79, COUNTIF($B$79:N79, data[[reasons_refugees_outflow_other]:[reasons_refugees_outflow_other]]), ""), 0)),"")</f>
        <v/>
      </c>
      <c r="P79" s="38" t="str" cm="1">
        <f t="array" ref="P79">IFERROR(INDEX(data[[reasons_refugees_outflow_other]:[reasons_refugees_outflow_other]], MATCH(0,IF(data[[district_name]:[district_name]]=$A$79, COUNTIF($B$79:O79, data[[reasons_refugees_outflow_other]:[reasons_refugees_outflow_other]]), ""), 0)),"")</f>
        <v/>
      </c>
      <c r="Q79" s="38" t="str" cm="1">
        <f t="array" ref="Q79">IFERROR(INDEX(data[[reasons_refugees_outflow_other]:[reasons_refugees_outflow_other]], MATCH(0,IF(data[[district_name]:[district_name]]=$A$79, COUNTIF($B$79:P79, data[[reasons_refugees_outflow_other]:[reasons_refugees_outflow_other]]), ""), 0)),"")</f>
        <v/>
      </c>
    </row>
    <row r="80" spans="1:17" x14ac:dyDescent="0.3">
      <c r="A80" s="36" t="s">
        <v>374</v>
      </c>
      <c r="B80" s="37" t="s">
        <v>395</v>
      </c>
      <c r="C80" s="38" cm="1">
        <f t="array" ref="C80">IFERROR(INDEX(data[[reasons_refugees_outflow_other]:[reasons_refugees_outflow_other]], MATCH(0,IF(data[[district_name]:[district_name]]=$A$80, COUNTIF($B$80:B80, data[[reasons_refugees_outflow_other]:[reasons_refugees_outflow_other]]), ""), 0)),"")</f>
        <v>0</v>
      </c>
      <c r="D80" s="38" t="str" cm="1">
        <f t="array" ref="D80">IFERROR(INDEX(data[[reasons_refugees_outflow_other]:[reasons_refugees_outflow_other]], MATCH(0,IF(data[[district_name]:[district_name]]=$A$80, COUNTIF($B$80:C80, data[[reasons_refugees_outflow_other]:[reasons_refugees_outflow_other]]), ""), 0)),"")</f>
        <v/>
      </c>
      <c r="E80" s="38" t="str" cm="1">
        <f t="array" ref="E80">IFERROR(INDEX(data[[reasons_refugees_outflow_other]:[reasons_refugees_outflow_other]], MATCH(0,IF(data[[district_name]:[district_name]]=$A$80, COUNTIF($B$80:D80, data[[reasons_refugees_outflow_other]:[reasons_refugees_outflow_other]]), ""), 0)),"")</f>
        <v/>
      </c>
      <c r="F80" s="38" t="str" cm="1">
        <f t="array" ref="F80">IFERROR(INDEX(data[[reasons_refugees_outflow_other]:[reasons_refugees_outflow_other]], MATCH(0,IF(data[[district_name]:[district_name]]=$A$80, COUNTIF($B$80:E80, data[[reasons_refugees_outflow_other]:[reasons_refugees_outflow_other]]), ""), 0)),"")</f>
        <v/>
      </c>
      <c r="G80" s="38" t="str" cm="1">
        <f t="array" ref="G80">IFERROR(INDEX(data[[reasons_refugees_outflow_other]:[reasons_refugees_outflow_other]], MATCH(0,IF(data[[district_name]:[district_name]]=$A$80, COUNTIF($B$80:F80, data[[reasons_refugees_outflow_other]:[reasons_refugees_outflow_other]]), ""), 0)),"")</f>
        <v/>
      </c>
      <c r="H80" s="38" t="str" cm="1">
        <f t="array" ref="H80">IFERROR(INDEX(data[[reasons_refugees_outflow_other]:[reasons_refugees_outflow_other]], MATCH(0,IF(data[[district_name]:[district_name]]=$A$80, COUNTIF($B$80:G80, data[[reasons_refugees_outflow_other]:[reasons_refugees_outflow_other]]), ""), 0)),"")</f>
        <v/>
      </c>
      <c r="I80" s="38" t="str" cm="1">
        <f t="array" ref="I80">IFERROR(INDEX(data[[reasons_refugees_outflow_other]:[reasons_refugees_outflow_other]], MATCH(0,IF(data[[district_name]:[district_name]]=$A$80, COUNTIF($B$80:H80, data[[reasons_refugees_outflow_other]:[reasons_refugees_outflow_other]]), ""), 0)),"")</f>
        <v/>
      </c>
      <c r="J80" s="38" t="str" cm="1">
        <f t="array" ref="J80">IFERROR(INDEX(data[[reasons_refugees_outflow_other]:[reasons_refugees_outflow_other]], MATCH(0,IF(data[[district_name]:[district_name]]=$A$80, COUNTIF($B$80:I80, data[[reasons_refugees_outflow_other]:[reasons_refugees_outflow_other]]), ""), 0)),"")</f>
        <v/>
      </c>
      <c r="K80" s="38" t="str" cm="1">
        <f t="array" ref="K80">IFERROR(INDEX(data[[reasons_refugees_outflow_other]:[reasons_refugees_outflow_other]], MATCH(0,IF(data[[district_name]:[district_name]]=$A$80, COUNTIF($B$80:J80, data[[reasons_refugees_outflow_other]:[reasons_refugees_outflow_other]]), ""), 0)),"")</f>
        <v/>
      </c>
      <c r="L80" s="38" t="str" cm="1">
        <f t="array" ref="L80">IFERROR(INDEX(data[[reasons_refugees_outflow_other]:[reasons_refugees_outflow_other]], MATCH(0,IF(data[[district_name]:[district_name]]=$A$80, COUNTIF($B$80:K80, data[[reasons_refugees_outflow_other]:[reasons_refugees_outflow_other]]), ""), 0)),"")</f>
        <v/>
      </c>
      <c r="M80" s="38" t="str" cm="1">
        <f t="array" ref="M80">IFERROR(INDEX(data[[reasons_refugees_outflow_other]:[reasons_refugees_outflow_other]], MATCH(0,IF(data[[district_name]:[district_name]]=$A$80, COUNTIF($B$80:L80, data[[reasons_refugees_outflow_other]:[reasons_refugees_outflow_other]]), ""), 0)),"")</f>
        <v/>
      </c>
      <c r="N80" s="38" t="str" cm="1">
        <f t="array" ref="N80">IFERROR(INDEX(data[[reasons_refugees_outflow_other]:[reasons_refugees_outflow_other]], MATCH(0,IF(data[[district_name]:[district_name]]=$A$80, COUNTIF($B$80:M80, data[[reasons_refugees_outflow_other]:[reasons_refugees_outflow_other]]), ""), 0)),"")</f>
        <v/>
      </c>
      <c r="O80" s="38" t="str" cm="1">
        <f t="array" ref="O80">IFERROR(INDEX(data[[reasons_refugees_outflow_other]:[reasons_refugees_outflow_other]], MATCH(0,IF(data[[district_name]:[district_name]]=$A$80, COUNTIF($B$80:N80, data[[reasons_refugees_outflow_other]:[reasons_refugees_outflow_other]]), ""), 0)),"")</f>
        <v/>
      </c>
      <c r="P80" s="38" t="str" cm="1">
        <f t="array" ref="P80">IFERROR(INDEX(data[[reasons_refugees_outflow_other]:[reasons_refugees_outflow_other]], MATCH(0,IF(data[[district_name]:[district_name]]=$A$80, COUNTIF($B$80:O80, data[[reasons_refugees_outflow_other]:[reasons_refugees_outflow_other]]), ""), 0)),"")</f>
        <v/>
      </c>
      <c r="Q80" s="38" t="str" cm="1">
        <f t="array" ref="Q80">IFERROR(INDEX(data[[reasons_refugees_outflow_other]:[reasons_refugees_outflow_other]], MATCH(0,IF(data[[district_name]:[district_name]]=$A$80, COUNTIF($B$80:P80, data[[reasons_refugees_outflow_other]:[reasons_refugees_outflow_other]]), ""), 0)),"")</f>
        <v/>
      </c>
    </row>
    <row r="81" spans="1:17" x14ac:dyDescent="0.3">
      <c r="A81" s="36" t="s">
        <v>378</v>
      </c>
      <c r="B81" s="37" t="s">
        <v>257</v>
      </c>
      <c r="C81" s="38" cm="1">
        <f t="array" ref="C81">IFERROR(INDEX(data[[reasons_refugees_outflow_other]:[reasons_refugees_outflow_other]], MATCH(0,IF(data[[district_name]:[district_name]]=$A$81, COUNTIF($B$81:B81, data[[reasons_refugees_outflow_other]:[reasons_refugees_outflow_other]]), ""), 0)),"")</f>
        <v>0</v>
      </c>
      <c r="D81" s="38" t="str" cm="1">
        <f t="array" ref="D81">IFERROR(INDEX(data[[reasons_refugees_outflow_other]:[reasons_refugees_outflow_other]], MATCH(0,IF(data[[district_name]:[district_name]]=$A$81, COUNTIF($B$81:C81, data[[reasons_refugees_outflow_other]:[reasons_refugees_outflow_other]]), ""), 0)),"")</f>
        <v/>
      </c>
      <c r="E81" s="38" t="str" cm="1">
        <f t="array" ref="E81">IFERROR(INDEX(data[[reasons_refugees_outflow_other]:[reasons_refugees_outflow_other]], MATCH(0,IF(data[[district_name]:[district_name]]=$A$81, COUNTIF($B$81:D81, data[[reasons_refugees_outflow_other]:[reasons_refugees_outflow_other]]), ""), 0)),"")</f>
        <v/>
      </c>
      <c r="F81" s="38" t="str" cm="1">
        <f t="array" ref="F81">IFERROR(INDEX(data[[reasons_refugees_outflow_other]:[reasons_refugees_outflow_other]], MATCH(0,IF(data[[district_name]:[district_name]]=$A$81, COUNTIF($B$81:E81, data[[reasons_refugees_outflow_other]:[reasons_refugees_outflow_other]]), ""), 0)),"")</f>
        <v/>
      </c>
      <c r="G81" s="38" t="str" cm="1">
        <f t="array" ref="G81">IFERROR(INDEX(data[[reasons_refugees_outflow_other]:[reasons_refugees_outflow_other]], MATCH(0,IF(data[[district_name]:[district_name]]=$A$81, COUNTIF($B$81:F81, data[[reasons_refugees_outflow_other]:[reasons_refugees_outflow_other]]), ""), 0)),"")</f>
        <v/>
      </c>
      <c r="H81" s="38" t="str" cm="1">
        <f t="array" ref="H81">IFERROR(INDEX(data[[reasons_refugees_outflow_other]:[reasons_refugees_outflow_other]], MATCH(0,IF(data[[district_name]:[district_name]]=$A$81, COUNTIF($B$81:G81, data[[reasons_refugees_outflow_other]:[reasons_refugees_outflow_other]]), ""), 0)),"")</f>
        <v/>
      </c>
      <c r="I81" s="38" t="str" cm="1">
        <f t="array" ref="I81">IFERROR(INDEX(data[[reasons_refugees_outflow_other]:[reasons_refugees_outflow_other]], MATCH(0,IF(data[[district_name]:[district_name]]=$A$81, COUNTIF($B$81:H81, data[[reasons_refugees_outflow_other]:[reasons_refugees_outflow_other]]), ""), 0)),"")</f>
        <v/>
      </c>
      <c r="J81" s="38" t="str" cm="1">
        <f t="array" ref="J81">IFERROR(INDEX(data[[reasons_refugees_outflow_other]:[reasons_refugees_outflow_other]], MATCH(0,IF(data[[district_name]:[district_name]]=$A$81, COUNTIF($B$81:I81, data[[reasons_refugees_outflow_other]:[reasons_refugees_outflow_other]]), ""), 0)),"")</f>
        <v/>
      </c>
      <c r="K81" s="38" t="str" cm="1">
        <f t="array" ref="K81">IFERROR(INDEX(data[[reasons_refugees_outflow_other]:[reasons_refugees_outflow_other]], MATCH(0,IF(data[[district_name]:[district_name]]=$A$81, COUNTIF($B$81:J81, data[[reasons_refugees_outflow_other]:[reasons_refugees_outflow_other]]), ""), 0)),"")</f>
        <v/>
      </c>
      <c r="L81" s="38" t="str" cm="1">
        <f t="array" ref="L81">IFERROR(INDEX(data[[reasons_refugees_outflow_other]:[reasons_refugees_outflow_other]], MATCH(0,IF(data[[district_name]:[district_name]]=$A$81, COUNTIF($B$81:K81, data[[reasons_refugees_outflow_other]:[reasons_refugees_outflow_other]]), ""), 0)),"")</f>
        <v/>
      </c>
      <c r="M81" s="38" t="str" cm="1">
        <f t="array" ref="M81">IFERROR(INDEX(data[[reasons_refugees_outflow_other]:[reasons_refugees_outflow_other]], MATCH(0,IF(data[[district_name]:[district_name]]=$A$81, COUNTIF($B$81:L81, data[[reasons_refugees_outflow_other]:[reasons_refugees_outflow_other]]), ""), 0)),"")</f>
        <v/>
      </c>
      <c r="N81" s="38" t="str" cm="1">
        <f t="array" ref="N81">IFERROR(INDEX(data[[reasons_refugees_outflow_other]:[reasons_refugees_outflow_other]], MATCH(0,IF(data[[district_name]:[district_name]]=$A$81, COUNTIF($B$81:M81, data[[reasons_refugees_outflow_other]:[reasons_refugees_outflow_other]]), ""), 0)),"")</f>
        <v/>
      </c>
      <c r="O81" s="38" t="str" cm="1">
        <f t="array" ref="O81">IFERROR(INDEX(data[[reasons_refugees_outflow_other]:[reasons_refugees_outflow_other]], MATCH(0,IF(data[[district_name]:[district_name]]=$A$81, COUNTIF($B$81:N81, data[[reasons_refugees_outflow_other]:[reasons_refugees_outflow_other]]), ""), 0)),"")</f>
        <v/>
      </c>
      <c r="P81" s="38" t="str" cm="1">
        <f t="array" ref="P81">IFERROR(INDEX(data[[reasons_refugees_outflow_other]:[reasons_refugees_outflow_other]], MATCH(0,IF(data[[district_name]:[district_name]]=$A$81, COUNTIF($B$81:O81, data[[reasons_refugees_outflow_other]:[reasons_refugees_outflow_other]]), ""), 0)),"")</f>
        <v/>
      </c>
      <c r="Q81" s="38" t="str" cm="1">
        <f t="array" ref="Q81">IFERROR(INDEX(data[[reasons_refugees_outflow_other]:[reasons_refugees_outflow_other]], MATCH(0,IF(data[[district_name]:[district_name]]=$A$81, COUNTIF($B$81:P81, data[[reasons_refugees_outflow_other]:[reasons_refugees_outflow_other]]), ""), 0)),"")</f>
        <v/>
      </c>
    </row>
  </sheetData>
  <mergeCells count="13">
    <mergeCell ref="C69:Q69"/>
    <mergeCell ref="H27:H28"/>
    <mergeCell ref="A41:B41"/>
    <mergeCell ref="A48:A49"/>
    <mergeCell ref="B48:B49"/>
    <mergeCell ref="H48:H49"/>
    <mergeCell ref="A62:B62"/>
    <mergeCell ref="A6:A7"/>
    <mergeCell ref="B6:B7"/>
    <mergeCell ref="E6:E7"/>
    <mergeCell ref="A20:B20"/>
    <mergeCell ref="A27:A28"/>
    <mergeCell ref="B27:B28"/>
  </mergeCells>
  <conditionalFormatting sqref="C8:D19">
    <cfRule type="colorScale" priority="2">
      <colorScale>
        <cfvo type="min"/>
        <cfvo type="max"/>
        <color rgb="FFFCFCFF"/>
        <color rgb="FFF8696B"/>
      </colorScale>
    </cfRule>
  </conditionalFormatting>
  <conditionalFormatting sqref="C29:G40">
    <cfRule type="colorScale" priority="3">
      <colorScale>
        <cfvo type="min"/>
        <cfvo type="max"/>
        <color rgb="FFFCFCFF"/>
        <color rgb="FFF8696B"/>
      </colorScale>
    </cfRule>
  </conditionalFormatting>
  <conditionalFormatting sqref="C50:G61">
    <cfRule type="colorScale" priority="1">
      <colorScale>
        <cfvo type="min"/>
        <cfvo type="max"/>
        <color rgb="FFFCFCFF"/>
        <color rgb="FFF8696B"/>
      </colorScale>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528B9-8A48-4ED2-9887-D206864A3656}">
  <sheetPr>
    <tabColor theme="8"/>
  </sheetPr>
  <dimension ref="A1:Q19"/>
  <sheetViews>
    <sheetView workbookViewId="0">
      <selection activeCell="C18" sqref="C18"/>
    </sheetView>
  </sheetViews>
  <sheetFormatPr defaultColWidth="20.6328125" defaultRowHeight="14" x14ac:dyDescent="0.3"/>
  <cols>
    <col min="1" max="16384" width="20.6328125" style="6"/>
  </cols>
  <sheetData>
    <row r="1" spans="1:17" s="39" customFormat="1" x14ac:dyDescent="0.3"/>
    <row r="2" spans="1:17" s="39" customFormat="1" x14ac:dyDescent="0.3">
      <c r="A2" s="39" t="s">
        <v>387</v>
      </c>
      <c r="B2" s="39" t="s">
        <v>69</v>
      </c>
    </row>
    <row r="3" spans="1:17" s="39" customFormat="1" x14ac:dyDescent="0.3">
      <c r="A3" s="39" t="s">
        <v>388</v>
      </c>
      <c r="B3" s="39" t="s">
        <v>244</v>
      </c>
    </row>
    <row r="4" spans="1:17" s="39" customFormat="1" x14ac:dyDescent="0.3">
      <c r="A4" s="39" t="s">
        <v>389</v>
      </c>
      <c r="B4" s="39" t="s">
        <v>397</v>
      </c>
    </row>
    <row r="5" spans="1:17" s="39" customFormat="1" x14ac:dyDescent="0.3"/>
    <row r="6" spans="1:17" s="39" customFormat="1" x14ac:dyDescent="0.3">
      <c r="A6" s="34" t="s">
        <v>390</v>
      </c>
      <c r="B6" s="34" t="s">
        <v>209</v>
      </c>
      <c r="C6" s="81" t="s">
        <v>398</v>
      </c>
      <c r="D6" s="81"/>
      <c r="E6" s="81"/>
      <c r="F6" s="81"/>
      <c r="G6" s="81"/>
      <c r="H6" s="81"/>
      <c r="I6" s="81"/>
      <c r="J6" s="81"/>
      <c r="K6" s="81"/>
      <c r="L6" s="81"/>
      <c r="M6" s="81"/>
      <c r="N6" s="81"/>
      <c r="O6" s="81"/>
      <c r="P6" s="81"/>
      <c r="Q6" s="81"/>
    </row>
    <row r="7" spans="1:17" s="39" customFormat="1" ht="146.5" customHeight="1" x14ac:dyDescent="0.3">
      <c r="A7" s="41" t="s">
        <v>262</v>
      </c>
      <c r="B7" s="42" t="s">
        <v>391</v>
      </c>
      <c r="C7" s="43" t="str" cm="1">
        <f t="array" ref="C7">IFERROR(INDEX(data[[any_other_feedback]:[any_other_feedback]], MATCH(0,IF(data[[district_name]:[district_name]]=$A$7, COUNTIF($B$7:B7, data[[any_other_feedback]:[any_other_feedback]]), ""), 0)),"")</f>
        <v xml:space="preserve">These people have moved because of floods so there are hopes that they may go back to the camps since most are staying with relatives who had settled here before, they need to be catered for as they become a big burden to the families hosting them. </v>
      </c>
      <c r="D7" s="43" cm="1">
        <f t="array" ref="D7">IFERROR(INDEX(data[[any_other_feedback]:[any_other_feedback]], MATCH(0,IF(data[[district_name]:[district_name]]=$A$7, COUNTIF($B$7:C7, data[[any_other_feedback]:[any_other_feedback]]), ""), 0)),"")</f>
        <v>0</v>
      </c>
      <c r="E7" s="43" t="str" cm="1">
        <f t="array" ref="E7">IFERROR(INDEX(data[[any_other_feedback]:[any_other_feedback]], MATCH(0,IF(data[[district_name]:[district_name]]=$A$7, COUNTIF($B$7:D7, data[[any_other_feedback]:[any_other_feedback]]), ""), 0)),"")</f>
        <v/>
      </c>
      <c r="F7" s="43" t="str" cm="1">
        <f t="array" ref="F7">IFERROR(INDEX(data[[any_other_feedback]:[any_other_feedback]], MATCH(0,IF(data[[district_name]:[district_name]]=$A$7, COUNTIF($B$7:E7, data[[any_other_feedback]:[any_other_feedback]]), ""), 0)),"")</f>
        <v/>
      </c>
      <c r="G7" s="43" t="str" cm="1">
        <f t="array" ref="G7">IFERROR(INDEX(data[[any_other_feedback]:[any_other_feedback]], MATCH(0,IF(data[[district_name]:[district_name]]=$A$7, COUNTIF($B$7:F7, data[[any_other_feedback]:[any_other_feedback]]), ""), 0)),"")</f>
        <v/>
      </c>
      <c r="H7" s="43" t="str" cm="1">
        <f t="array" ref="H7">IFERROR(INDEX(data[[any_other_feedback]:[any_other_feedback]], MATCH(0,IF(data[[district_name]:[district_name]]=$A$7, COUNTIF($B$7:G7, data[[any_other_feedback]:[any_other_feedback]]), ""), 0)),"")</f>
        <v/>
      </c>
      <c r="I7" s="43" t="str" cm="1">
        <f t="array" ref="I7">IFERROR(INDEX(data[[any_other_feedback]:[any_other_feedback]], MATCH(0,IF(data[[district_name]:[district_name]]=$A$7, COUNTIF($B$7:H7, data[[any_other_feedback]:[any_other_feedback]]), ""), 0)),"")</f>
        <v/>
      </c>
      <c r="J7" s="43" t="str" cm="1">
        <f t="array" ref="J7">IFERROR(INDEX(data[[any_other_feedback]:[any_other_feedback]], MATCH(0,IF(data[[district_name]:[district_name]]=$A$7, COUNTIF($B$7:I7, data[[any_other_feedback]:[any_other_feedback]]), ""), 0)),"")</f>
        <v/>
      </c>
      <c r="K7" s="43" t="str" cm="1">
        <f t="array" ref="K7">IFERROR(INDEX(data[[any_other_feedback]:[any_other_feedback]], MATCH(0,IF(data[[district_name]:[district_name]]=$A$7, COUNTIF($B$7:J7, data[[any_other_feedback]:[any_other_feedback]]), ""), 0)),"")</f>
        <v/>
      </c>
      <c r="L7" s="43" t="str" cm="1">
        <f t="array" ref="L7">IFERROR(INDEX(data[[any_other_feedback]:[any_other_feedback]], MATCH(0,IF(data[[district_name]:[district_name]]=$A$7, COUNTIF($B$7:K7, data[[any_other_feedback]:[any_other_feedback]]), ""), 0)),"")</f>
        <v/>
      </c>
      <c r="M7" s="43" t="str" cm="1">
        <f t="array" ref="M7">IFERROR(INDEX(data[[any_other_feedback]:[any_other_feedback]], MATCH(0,IF(data[[district_name]:[district_name]]=$A$7, COUNTIF($B$7:L7, data[[any_other_feedback]:[any_other_feedback]]), ""), 0)),"")</f>
        <v/>
      </c>
      <c r="N7" s="43" t="str" cm="1">
        <f t="array" ref="N7">IFERROR(INDEX(data[[any_other_feedback]:[any_other_feedback]], MATCH(0,IF(data[[district_name]:[district_name]]=$A$7, COUNTIF($B$7:M7, data[[any_other_feedback]:[any_other_feedback]]), ""), 0)),"")</f>
        <v/>
      </c>
      <c r="O7" s="43" t="str" cm="1">
        <f t="array" ref="O7">IFERROR(INDEX(data[[any_other_feedback]:[any_other_feedback]], MATCH(0,IF(data[[district_name]:[district_name]]=$A$7, COUNTIF($B$7:N7, data[[any_other_feedback]:[any_other_feedback]]), ""), 0)),"")</f>
        <v/>
      </c>
      <c r="P7" s="43" t="str" cm="1">
        <f t="array" ref="P7">IFERROR(INDEX(data[[any_other_feedback]:[any_other_feedback]], MATCH(0,IF(data[[district_name]:[district_name]]=$A$7, COUNTIF($B$7:O7, data[[any_other_feedback]:[any_other_feedback]]), ""), 0)),"")</f>
        <v/>
      </c>
      <c r="Q7" s="43" t="str" cm="1">
        <f t="array" ref="Q7">IFERROR(INDEX(data[[any_other_feedback]:[any_other_feedback]], MATCH(0,IF(data[[district_name]:[district_name]]=$A$7, COUNTIF($B$7:P7, data[[any_other_feedback]:[any_other_feedback]]), ""), 0)),"")</f>
        <v/>
      </c>
    </row>
    <row r="8" spans="1:17" s="39" customFormat="1" ht="140" x14ac:dyDescent="0.3">
      <c r="A8" s="41" t="s">
        <v>376</v>
      </c>
      <c r="B8" s="42" t="s">
        <v>255</v>
      </c>
      <c r="C8" s="43" cm="1">
        <f t="array" ref="C8">IFERROR(INDEX(data[[any_other_feedback]:[any_other_feedback]], MATCH(0,IF(data[[district_name]:[district_name]]=$A$8, COUNTIF($B$8:B8, data[[any_other_feedback]:[any_other_feedback]]), ""), 0)),"")</f>
        <v>0</v>
      </c>
      <c r="D8" s="43" t="str" cm="1">
        <f t="array" ref="D8">IFERROR(INDEX(data[[any_other_feedback]:[any_other_feedback]], MATCH(0,IF(data[[district_name]:[district_name]]=$A$8, COUNTIF($B$8:C8, data[[any_other_feedback]:[any_other_feedback]]), ""), 0)),"")</f>
        <v>Most of the refugees here come from South Sudan direct and rent but there are also those who come from camps to settle here and these need to be helped cause there are no services for refugees here,  we share with the nationals.</v>
      </c>
      <c r="E8" s="43" t="str" cm="1">
        <f t="array" ref="E8">IFERROR(INDEX(data[[any_other_feedback]:[any_other_feedback]], MATCH(0,IF(data[[district_name]:[district_name]]=$A$8, COUNTIF($B$8:D8, data[[any_other_feedback]:[any_other_feedback]]), ""), 0)),"")</f>
        <v xml:space="preserve">The services provided are inadequate like the schools, latrine stances in schools should be increased. For the hospitals there is need to increase operations in the OPD so that both the refugees and nationals can access these services </v>
      </c>
      <c r="F8" s="43" t="str" cm="1">
        <f t="array" ref="F8">IFERROR(INDEX(data[[any_other_feedback]:[any_other_feedback]], MATCH(0,IF(data[[district_name]:[district_name]]=$A$8, COUNTIF($B$8:E8, data[[any_other_feedback]:[any_other_feedback]]), ""), 0)),"")</f>
        <v/>
      </c>
      <c r="G8" s="43" t="str" cm="1">
        <f t="array" ref="G8">IFERROR(INDEX(data[[any_other_feedback]:[any_other_feedback]], MATCH(0,IF(data[[district_name]:[district_name]]=$A$8, COUNTIF($B$8:F8, data[[any_other_feedback]:[any_other_feedback]]), ""), 0)),"")</f>
        <v/>
      </c>
      <c r="H8" s="43" t="str" cm="1">
        <f t="array" ref="H8">IFERROR(INDEX(data[[any_other_feedback]:[any_other_feedback]], MATCH(0,IF(data[[district_name]:[district_name]]=$A$8, COUNTIF($B$8:G8, data[[any_other_feedback]:[any_other_feedback]]), ""), 0)),"")</f>
        <v/>
      </c>
      <c r="I8" s="43" t="str" cm="1">
        <f t="array" ref="I8">IFERROR(INDEX(data[[any_other_feedback]:[any_other_feedback]], MATCH(0,IF(data[[district_name]:[district_name]]=$A$8, COUNTIF($B$8:H8, data[[any_other_feedback]:[any_other_feedback]]), ""), 0)),"")</f>
        <v/>
      </c>
      <c r="J8" s="43" t="str" cm="1">
        <f t="array" ref="J8">IFERROR(INDEX(data[[any_other_feedback]:[any_other_feedback]], MATCH(0,IF(data[[district_name]:[district_name]]=$A$8, COUNTIF($B$8:I8, data[[any_other_feedback]:[any_other_feedback]]), ""), 0)),"")</f>
        <v/>
      </c>
      <c r="K8" s="43" t="str" cm="1">
        <f t="array" ref="K8">IFERROR(INDEX(data[[any_other_feedback]:[any_other_feedback]], MATCH(0,IF(data[[district_name]:[district_name]]=$A$8, COUNTIF($B$8:J8, data[[any_other_feedback]:[any_other_feedback]]), ""), 0)),"")</f>
        <v/>
      </c>
      <c r="L8" s="43" t="str" cm="1">
        <f t="array" ref="L8">IFERROR(INDEX(data[[any_other_feedback]:[any_other_feedback]], MATCH(0,IF(data[[district_name]:[district_name]]=$A$8, COUNTIF($B$8:K8, data[[any_other_feedback]:[any_other_feedback]]), ""), 0)),"")</f>
        <v/>
      </c>
      <c r="M8" s="43" t="str" cm="1">
        <f t="array" ref="M8">IFERROR(INDEX(data[[any_other_feedback]:[any_other_feedback]], MATCH(0,IF(data[[district_name]:[district_name]]=$A$8, COUNTIF($B$8:L8, data[[any_other_feedback]:[any_other_feedback]]), ""), 0)),"")</f>
        <v/>
      </c>
      <c r="N8" s="43" t="str" cm="1">
        <f t="array" ref="N8">IFERROR(INDEX(data[[any_other_feedback]:[any_other_feedback]], MATCH(0,IF(data[[district_name]:[district_name]]=$A$8, COUNTIF($B$8:M8, data[[any_other_feedback]:[any_other_feedback]]), ""), 0)),"")</f>
        <v/>
      </c>
      <c r="O8" s="43" t="str" cm="1">
        <f t="array" ref="O8">IFERROR(INDEX(data[[any_other_feedback]:[any_other_feedback]], MATCH(0,IF(data[[district_name]:[district_name]]=$A$8, COUNTIF($B$8:N8, data[[any_other_feedback]:[any_other_feedback]]), ""), 0)),"")</f>
        <v/>
      </c>
      <c r="P8" s="43" t="str" cm="1">
        <f t="array" ref="P8">IFERROR(INDEX(data[[any_other_feedback]:[any_other_feedback]], MATCH(0,IF(data[[district_name]:[district_name]]=$A$8, COUNTIF($B$8:O8, data[[any_other_feedback]:[any_other_feedback]]), ""), 0)),"")</f>
        <v/>
      </c>
      <c r="Q8" s="43" t="str" cm="1">
        <f t="array" ref="Q8">IFERROR(INDEX(data[[any_other_feedback]:[any_other_feedback]], MATCH(0,IF(data[[district_name]:[district_name]]=$A$8, COUNTIF($B$8:P8, data[[any_other_feedback]:[any_other_feedback]]), ""), 0)),"")</f>
        <v/>
      </c>
    </row>
    <row r="9" spans="1:17" s="39" customFormat="1" ht="105" customHeight="1" x14ac:dyDescent="0.3">
      <c r="A9" s="41" t="s">
        <v>265</v>
      </c>
      <c r="B9" s="42" t="s">
        <v>392</v>
      </c>
      <c r="C9" s="43" t="str" cm="1">
        <f t="array" ref="C9">IFERROR(INDEX(data[[any_other_feedback]:[any_other_feedback]], MATCH(0,IF(data[[district_name]:[district_name]]=$A$9, COUNTIF($B$9:B9, data[[any_other_feedback]:[any_other_feedback]]), ""), 0)),"")</f>
        <v xml:space="preserve">The refugees that floke the towns depleat the services available so there is need to re plan to have them included in the city budgets. </v>
      </c>
      <c r="D9" s="43" cm="1">
        <f t="array" ref="D9">IFERROR(INDEX(data[[any_other_feedback]:[any_other_feedback]], MATCH(0,IF(data[[district_name]:[district_name]]=$A$9, COUNTIF($B$9:C9, data[[any_other_feedback]:[any_other_feedback]]), ""), 0)),"")</f>
        <v>0</v>
      </c>
      <c r="E9" s="43" t="str" cm="1">
        <f t="array" ref="E9">IFERROR(INDEX(data[[any_other_feedback]:[any_other_feedback]], MATCH(0,IF(data[[district_name]:[district_name]]=$A$9, COUNTIF($B$9:D9, data[[any_other_feedback]:[any_other_feedback]]), ""), 0)),"")</f>
        <v xml:space="preserve">These refugees use the same services like the nationals and these services are few,  so the service providers should think of putting more services in urban centers to support the population. </v>
      </c>
      <c r="F9" s="43" t="str" cm="1">
        <f t="array" ref="F9">IFERROR(INDEX(data[[any_other_feedback]:[any_other_feedback]], MATCH(0,IF(data[[district_name]:[district_name]]=$A$9, COUNTIF($B$9:E9, data[[any_other_feedback]:[any_other_feedback]]), ""), 0)),"")</f>
        <v xml:space="preserve">1. The services are only available for urban refugees, so there is a need to document the new refugees and plan for them. 
2. Establish Livelihood activities for these refugees. 
</v>
      </c>
      <c r="G9" s="43" t="str" cm="1">
        <f t="array" ref="G9">IFERROR(INDEX(data[[any_other_feedback]:[any_other_feedback]], MATCH(0,IF(data[[district_name]:[district_name]]=$A$9, COUNTIF($B$9:F9, data[[any_other_feedback]:[any_other_feedback]]), ""), 0)),"")</f>
        <v/>
      </c>
      <c r="H9" s="43" t="str" cm="1">
        <f t="array" ref="H9">IFERROR(INDEX(data[[any_other_feedback]:[any_other_feedback]], MATCH(0,IF(data[[district_name]:[district_name]]=$A$9, COUNTIF($B$9:G9, data[[any_other_feedback]:[any_other_feedback]]), ""), 0)),"")</f>
        <v/>
      </c>
      <c r="I9" s="43" t="str" cm="1">
        <f t="array" ref="I9">IFERROR(INDEX(data[[any_other_feedback]:[any_other_feedback]], MATCH(0,IF(data[[district_name]:[district_name]]=$A$9, COUNTIF($B$9:H9, data[[any_other_feedback]:[any_other_feedback]]), ""), 0)),"")</f>
        <v/>
      </c>
      <c r="J9" s="43" t="str" cm="1">
        <f t="array" ref="J9">IFERROR(INDEX(data[[any_other_feedback]:[any_other_feedback]], MATCH(0,IF(data[[district_name]:[district_name]]=$A$9, COUNTIF($B$9:I9, data[[any_other_feedback]:[any_other_feedback]]), ""), 0)),"")</f>
        <v/>
      </c>
      <c r="K9" s="43" t="str" cm="1">
        <f t="array" ref="K9">IFERROR(INDEX(data[[any_other_feedback]:[any_other_feedback]], MATCH(0,IF(data[[district_name]:[district_name]]=$A$9, COUNTIF($B$9:J9, data[[any_other_feedback]:[any_other_feedback]]), ""), 0)),"")</f>
        <v/>
      </c>
      <c r="L9" s="43" t="str" cm="1">
        <f t="array" ref="L9">IFERROR(INDEX(data[[any_other_feedback]:[any_other_feedback]], MATCH(0,IF(data[[district_name]:[district_name]]=$A$9, COUNTIF($B$9:K9, data[[any_other_feedback]:[any_other_feedback]]), ""), 0)),"")</f>
        <v/>
      </c>
      <c r="M9" s="43" t="str" cm="1">
        <f t="array" ref="M9">IFERROR(INDEX(data[[any_other_feedback]:[any_other_feedback]], MATCH(0,IF(data[[district_name]:[district_name]]=$A$9, COUNTIF($B$9:L9, data[[any_other_feedback]:[any_other_feedback]]), ""), 0)),"")</f>
        <v/>
      </c>
      <c r="N9" s="43" t="str" cm="1">
        <f t="array" ref="N9">IFERROR(INDEX(data[[any_other_feedback]:[any_other_feedback]], MATCH(0,IF(data[[district_name]:[district_name]]=$A$9, COUNTIF($B$9:M9, data[[any_other_feedback]:[any_other_feedback]]), ""), 0)),"")</f>
        <v/>
      </c>
      <c r="O9" s="43" t="str" cm="1">
        <f t="array" ref="O9">IFERROR(INDEX(data[[any_other_feedback]:[any_other_feedback]], MATCH(0,IF(data[[district_name]:[district_name]]=$A$9, COUNTIF($B$9:N9, data[[any_other_feedback]:[any_other_feedback]]), ""), 0)),"")</f>
        <v/>
      </c>
      <c r="P9" s="43" t="str" cm="1">
        <f t="array" ref="P9">IFERROR(INDEX(data[[any_other_feedback]:[any_other_feedback]], MATCH(0,IF(data[[district_name]:[district_name]]=$A$9, COUNTIF($B$9:O9, data[[any_other_feedback]:[any_other_feedback]]), ""), 0)),"")</f>
        <v/>
      </c>
      <c r="Q9" s="43" t="str" cm="1">
        <f t="array" ref="Q9">IFERROR(INDEX(data[[any_other_feedback]:[any_other_feedback]], MATCH(0,IF(data[[district_name]:[district_name]]=$A$9, COUNTIF($B$9:P9, data[[any_other_feedback]:[any_other_feedback]]), ""), 0)),"")</f>
        <v/>
      </c>
    </row>
    <row r="10" spans="1:17" s="39" customFormat="1" ht="119.5" customHeight="1" x14ac:dyDescent="0.3">
      <c r="A10" s="41" t="s">
        <v>263</v>
      </c>
      <c r="B10" s="42" t="s">
        <v>384</v>
      </c>
      <c r="C10" s="43" t="str" cm="1">
        <f t="array" ref="C10">IFERROR(INDEX(data[[any_other_feedback]:[any_other_feedback]], MATCH(0,IF(data[[district_name]:[district_name]]=$A$10, COUNTIF($B$10:B10, data[[any_other_feedback]:[any_other_feedback]]), ""), 0)),"")</f>
        <v xml:space="preserve">The ones who came recently did the main reason is security in the camps,  if only these people are given good security, these movements would have stopped. </v>
      </c>
      <c r="D10" s="43" cm="1">
        <f t="array" ref="D10">IFERROR(INDEX(data[[any_other_feedback]:[any_other_feedback]], MATCH(0,IF(data[[district_name]:[district_name]]=$A$10, COUNTIF($B$10:C10, data[[any_other_feedback]:[any_other_feedback]]), ""), 0)),"")</f>
        <v>0</v>
      </c>
      <c r="E10" s="43" t="str" cm="1">
        <f t="array" ref="E10">IFERROR(INDEX(data[[any_other_feedback]:[any_other_feedback]], MATCH(0,IF(data[[district_name]:[district_name]]=$A$10, COUNTIF($B$10:D10, data[[any_other_feedback]:[any_other_feedback]]), ""), 0)),"")</f>
        <v/>
      </c>
      <c r="F10" s="43" t="str" cm="1">
        <f t="array" ref="F10">IFERROR(INDEX(data[[any_other_feedback]:[any_other_feedback]], MATCH(0,IF(data[[district_name]:[district_name]]=$A$10, COUNTIF($B$10:E10, data[[any_other_feedback]:[any_other_feedback]]), ""), 0)),"")</f>
        <v/>
      </c>
      <c r="G10" s="43" t="str" cm="1">
        <f t="array" ref="G10">IFERROR(INDEX(data[[any_other_feedback]:[any_other_feedback]], MATCH(0,IF(data[[district_name]:[district_name]]=$A$10, COUNTIF($B$10:F10, data[[any_other_feedback]:[any_other_feedback]]), ""), 0)),"")</f>
        <v/>
      </c>
      <c r="H10" s="43" t="str" cm="1">
        <f t="array" ref="H10">IFERROR(INDEX(data[[any_other_feedback]:[any_other_feedback]], MATCH(0,IF(data[[district_name]:[district_name]]=$A$10, COUNTIF($B$10:G10, data[[any_other_feedback]:[any_other_feedback]]), ""), 0)),"")</f>
        <v/>
      </c>
      <c r="I10" s="43" t="str" cm="1">
        <f t="array" ref="I10">IFERROR(INDEX(data[[any_other_feedback]:[any_other_feedback]], MATCH(0,IF(data[[district_name]:[district_name]]=$A$10, COUNTIF($B$10:H10, data[[any_other_feedback]:[any_other_feedback]]), ""), 0)),"")</f>
        <v/>
      </c>
      <c r="J10" s="43" t="str" cm="1">
        <f t="array" ref="J10">IFERROR(INDEX(data[[any_other_feedback]:[any_other_feedback]], MATCH(0,IF(data[[district_name]:[district_name]]=$A$10, COUNTIF($B$10:I10, data[[any_other_feedback]:[any_other_feedback]]), ""), 0)),"")</f>
        <v/>
      </c>
      <c r="K10" s="43" t="str" cm="1">
        <f t="array" ref="K10">IFERROR(INDEX(data[[any_other_feedback]:[any_other_feedback]], MATCH(0,IF(data[[district_name]:[district_name]]=$A$10, COUNTIF($B$10:J10, data[[any_other_feedback]:[any_other_feedback]]), ""), 0)),"")</f>
        <v/>
      </c>
      <c r="L10" s="43" t="str" cm="1">
        <f t="array" ref="L10">IFERROR(INDEX(data[[any_other_feedback]:[any_other_feedback]], MATCH(0,IF(data[[district_name]:[district_name]]=$A$10, COUNTIF($B$10:K10, data[[any_other_feedback]:[any_other_feedback]]), ""), 0)),"")</f>
        <v/>
      </c>
      <c r="M10" s="43" t="str" cm="1">
        <f t="array" ref="M10">IFERROR(INDEX(data[[any_other_feedback]:[any_other_feedback]], MATCH(0,IF(data[[district_name]:[district_name]]=$A$10, COUNTIF($B$10:L10, data[[any_other_feedback]:[any_other_feedback]]), ""), 0)),"")</f>
        <v/>
      </c>
      <c r="N10" s="43" t="str" cm="1">
        <f t="array" ref="N10">IFERROR(INDEX(data[[any_other_feedback]:[any_other_feedback]], MATCH(0,IF(data[[district_name]:[district_name]]=$A$10, COUNTIF($B$10:M10, data[[any_other_feedback]:[any_other_feedback]]), ""), 0)),"")</f>
        <v/>
      </c>
      <c r="O10" s="43" t="str" cm="1">
        <f t="array" ref="O10">IFERROR(INDEX(data[[any_other_feedback]:[any_other_feedback]], MATCH(0,IF(data[[district_name]:[district_name]]=$A$10, COUNTIF($B$10:N10, data[[any_other_feedback]:[any_other_feedback]]), ""), 0)),"")</f>
        <v/>
      </c>
      <c r="P10" s="43" t="str" cm="1">
        <f t="array" ref="P10">IFERROR(INDEX(data[[any_other_feedback]:[any_other_feedback]], MATCH(0,IF(data[[district_name]:[district_name]]=$A$10, COUNTIF($B$10:O10, data[[any_other_feedback]:[any_other_feedback]]), ""), 0)),"")</f>
        <v/>
      </c>
      <c r="Q10" s="43" t="str" cm="1">
        <f t="array" ref="Q10">IFERROR(INDEX(data[[any_other_feedback]:[any_other_feedback]], MATCH(0,IF(data[[district_name]:[district_name]]=$A$10, COUNTIF($B$10:P10, data[[any_other_feedback]:[any_other_feedback]]), ""), 0)),"")</f>
        <v/>
      </c>
    </row>
    <row r="11" spans="1:17" s="39" customFormat="1" ht="56" x14ac:dyDescent="0.3">
      <c r="A11" s="41" t="s">
        <v>375</v>
      </c>
      <c r="B11" s="42" t="s">
        <v>254</v>
      </c>
      <c r="C11" s="43" t="str" cm="1">
        <f t="array" ref="C11">IFERROR(INDEX(data[[any_other_feedback]:[any_other_feedback]], MATCH(0,IF(data[[district_name]:[district_name]]=$A$11, COUNTIF($B$11:B11, data[[any_other_feedback]:[any_other_feedback]]), ""), 0)),"")</f>
        <v xml:space="preserve">Support with Livelihood support </v>
      </c>
      <c r="D11" s="43" t="str" cm="1">
        <f t="array" ref="D11">IFERROR(INDEX(data[[any_other_feedback]:[any_other_feedback]], MATCH(0,IF(data[[district_name]:[district_name]]=$A$11, COUNTIF($B$11:C11, data[[any_other_feedback]:[any_other_feedback]]), ""), 0)),"")</f>
        <v xml:space="preserve">The life of refugees in town is bad. They need Livelihood since the gfa has been removed </v>
      </c>
      <c r="E11" s="43" t="str" cm="1">
        <f t="array" ref="E11">IFERROR(INDEX(data[[any_other_feedback]:[any_other_feedback]], MATCH(0,IF(data[[district_name]:[district_name]]=$A$11, COUNTIF($B$11:D11, data[[any_other_feedback]:[any_other_feedback]]), ""), 0)),"")</f>
        <v xml:space="preserve">Equip the refugees in urban areas with Livelihood skills </v>
      </c>
      <c r="F11" s="43" cm="1">
        <f t="array" ref="F11">IFERROR(INDEX(data[[any_other_feedback]:[any_other_feedback]], MATCH(0,IF(data[[district_name]:[district_name]]=$A$11, COUNTIF($B$11:E11, data[[any_other_feedback]:[any_other_feedback]]), ""), 0)),"")</f>
        <v>0</v>
      </c>
      <c r="G11" s="43" t="str" cm="1">
        <f t="array" ref="G11">IFERROR(INDEX(data[[any_other_feedback]:[any_other_feedback]], MATCH(0,IF(data[[district_name]:[district_name]]=$A$11, COUNTIF($B$11:F11, data[[any_other_feedback]:[any_other_feedback]]), ""), 0)),"")</f>
        <v/>
      </c>
      <c r="H11" s="43" t="str" cm="1">
        <f t="array" ref="H11">IFERROR(INDEX(data[[any_other_feedback]:[any_other_feedback]], MATCH(0,IF(data[[district_name]:[district_name]]=$A$11, COUNTIF($B$11:G11, data[[any_other_feedback]:[any_other_feedback]]), ""), 0)),"")</f>
        <v/>
      </c>
      <c r="I11" s="43" t="str" cm="1">
        <f t="array" ref="I11">IFERROR(INDEX(data[[any_other_feedback]:[any_other_feedback]], MATCH(0,IF(data[[district_name]:[district_name]]=$A$11, COUNTIF($B$11:H11, data[[any_other_feedback]:[any_other_feedback]]), ""), 0)),"")</f>
        <v/>
      </c>
      <c r="J11" s="43" t="str" cm="1">
        <f t="array" ref="J11">IFERROR(INDEX(data[[any_other_feedback]:[any_other_feedback]], MATCH(0,IF(data[[district_name]:[district_name]]=$A$11, COUNTIF($B$11:I11, data[[any_other_feedback]:[any_other_feedback]]), ""), 0)),"")</f>
        <v/>
      </c>
      <c r="K11" s="43" t="str" cm="1">
        <f t="array" ref="K11">IFERROR(INDEX(data[[any_other_feedback]:[any_other_feedback]], MATCH(0,IF(data[[district_name]:[district_name]]=$A$11, COUNTIF($B$11:J11, data[[any_other_feedback]:[any_other_feedback]]), ""), 0)),"")</f>
        <v/>
      </c>
      <c r="L11" s="43" t="str" cm="1">
        <f t="array" ref="L11">IFERROR(INDEX(data[[any_other_feedback]:[any_other_feedback]], MATCH(0,IF(data[[district_name]:[district_name]]=$A$11, COUNTIF($B$11:K11, data[[any_other_feedback]:[any_other_feedback]]), ""), 0)),"")</f>
        <v/>
      </c>
      <c r="M11" s="43" t="str" cm="1">
        <f t="array" ref="M11">IFERROR(INDEX(data[[any_other_feedback]:[any_other_feedback]], MATCH(0,IF(data[[district_name]:[district_name]]=$A$11, COUNTIF($B$11:L11, data[[any_other_feedback]:[any_other_feedback]]), ""), 0)),"")</f>
        <v/>
      </c>
      <c r="N11" s="43" t="str" cm="1">
        <f t="array" ref="N11">IFERROR(INDEX(data[[any_other_feedback]:[any_other_feedback]], MATCH(0,IF(data[[district_name]:[district_name]]=$A$11, COUNTIF($B$11:M11, data[[any_other_feedback]:[any_other_feedback]]), ""), 0)),"")</f>
        <v/>
      </c>
      <c r="O11" s="43" t="str" cm="1">
        <f t="array" ref="O11">IFERROR(INDEX(data[[any_other_feedback]:[any_other_feedback]], MATCH(0,IF(data[[district_name]:[district_name]]=$A$11, COUNTIF($B$11:N11, data[[any_other_feedback]:[any_other_feedback]]), ""), 0)),"")</f>
        <v/>
      </c>
      <c r="P11" s="43" t="str" cm="1">
        <f t="array" ref="P11">IFERROR(INDEX(data[[any_other_feedback]:[any_other_feedback]], MATCH(0,IF(data[[district_name]:[district_name]]=$A$11, COUNTIF($B$11:O11, data[[any_other_feedback]:[any_other_feedback]]), ""), 0)),"")</f>
        <v/>
      </c>
      <c r="Q11" s="43" t="str" cm="1">
        <f t="array" ref="Q11">IFERROR(INDEX(data[[any_other_feedback]:[any_other_feedback]], MATCH(0,IF(data[[district_name]:[district_name]]=$A$11, COUNTIF($B$11:P11, data[[any_other_feedback]:[any_other_feedback]]), ""), 0)),"")</f>
        <v/>
      </c>
    </row>
    <row r="12" spans="1:17" s="39" customFormat="1" x14ac:dyDescent="0.3">
      <c r="A12" s="41" t="s">
        <v>259</v>
      </c>
      <c r="B12" s="42" t="s">
        <v>393</v>
      </c>
      <c r="C12" s="43" cm="1">
        <f t="array" ref="C12">IFERROR(INDEX(data[[any_other_feedback]:[any_other_feedback]], MATCH(0,IF(data[[district_name]:[district_name]]=$A$12, COUNTIF($B$12:B12, data[[any_other_feedback]:[any_other_feedback]]), ""), 0)),"")</f>
        <v>0</v>
      </c>
      <c r="D12" s="43" t="str" cm="1">
        <f t="array" ref="D12">IFERROR(INDEX(data[[any_other_feedback]:[any_other_feedback]], MATCH(0,IF(data[[district_name]:[district_name]]=$A$12, COUNTIF($B$12:C12, data[[any_other_feedback]:[any_other_feedback]]), ""), 0)),"")</f>
        <v/>
      </c>
      <c r="E12" s="43" t="str" cm="1">
        <f t="array" ref="E12">IFERROR(INDEX(data[[any_other_feedback]:[any_other_feedback]], MATCH(0,IF(data[[district_name]:[district_name]]=$A$12, COUNTIF($B$12:D12, data[[any_other_feedback]:[any_other_feedback]]), ""), 0)),"")</f>
        <v/>
      </c>
      <c r="F12" s="43" t="str" cm="1">
        <f t="array" ref="F12">IFERROR(INDEX(data[[any_other_feedback]:[any_other_feedback]], MATCH(0,IF(data[[district_name]:[district_name]]=$A$12, COUNTIF($B$12:E12, data[[any_other_feedback]:[any_other_feedback]]), ""), 0)),"")</f>
        <v/>
      </c>
      <c r="G12" s="43" t="str" cm="1">
        <f t="array" ref="G12">IFERROR(INDEX(data[[any_other_feedback]:[any_other_feedback]], MATCH(0,IF(data[[district_name]:[district_name]]=$A$12, COUNTIF($B$12:F12, data[[any_other_feedback]:[any_other_feedback]]), ""), 0)),"")</f>
        <v/>
      </c>
      <c r="H12" s="43" t="str" cm="1">
        <f t="array" ref="H12">IFERROR(INDEX(data[[any_other_feedback]:[any_other_feedback]], MATCH(0,IF(data[[district_name]:[district_name]]=$A$12, COUNTIF($B$12:G12, data[[any_other_feedback]:[any_other_feedback]]), ""), 0)),"")</f>
        <v/>
      </c>
      <c r="I12" s="43" t="str" cm="1">
        <f t="array" ref="I12">IFERROR(INDEX(data[[any_other_feedback]:[any_other_feedback]], MATCH(0,IF(data[[district_name]:[district_name]]=$A$12, COUNTIF($B$12:H12, data[[any_other_feedback]:[any_other_feedback]]), ""), 0)),"")</f>
        <v/>
      </c>
      <c r="J12" s="43" t="str" cm="1">
        <f t="array" ref="J12">IFERROR(INDEX(data[[any_other_feedback]:[any_other_feedback]], MATCH(0,IF(data[[district_name]:[district_name]]=$A$12, COUNTIF($B$12:I12, data[[any_other_feedback]:[any_other_feedback]]), ""), 0)),"")</f>
        <v/>
      </c>
      <c r="K12" s="43" t="str" cm="1">
        <f t="array" ref="K12">IFERROR(INDEX(data[[any_other_feedback]:[any_other_feedback]], MATCH(0,IF(data[[district_name]:[district_name]]=$A$12, COUNTIF($B$12:J12, data[[any_other_feedback]:[any_other_feedback]]), ""), 0)),"")</f>
        <v/>
      </c>
      <c r="L12" s="43" t="str" cm="1">
        <f t="array" ref="L12">IFERROR(INDEX(data[[any_other_feedback]:[any_other_feedback]], MATCH(0,IF(data[[district_name]:[district_name]]=$A$12, COUNTIF($B$12:K12, data[[any_other_feedback]:[any_other_feedback]]), ""), 0)),"")</f>
        <v/>
      </c>
      <c r="M12" s="43" t="str" cm="1">
        <f t="array" ref="M12">IFERROR(INDEX(data[[any_other_feedback]:[any_other_feedback]], MATCH(0,IF(data[[district_name]:[district_name]]=$A$12, COUNTIF($B$12:L12, data[[any_other_feedback]:[any_other_feedback]]), ""), 0)),"")</f>
        <v/>
      </c>
      <c r="N12" s="43" t="str" cm="1">
        <f t="array" ref="N12">IFERROR(INDEX(data[[any_other_feedback]:[any_other_feedback]], MATCH(0,IF(data[[district_name]:[district_name]]=$A$12, COUNTIF($B$12:M12, data[[any_other_feedback]:[any_other_feedback]]), ""), 0)),"")</f>
        <v/>
      </c>
      <c r="O12" s="43" t="str" cm="1">
        <f t="array" ref="O12">IFERROR(INDEX(data[[any_other_feedback]:[any_other_feedback]], MATCH(0,IF(data[[district_name]:[district_name]]=$A$12, COUNTIF($B$12:N12, data[[any_other_feedback]:[any_other_feedback]]), ""), 0)),"")</f>
        <v/>
      </c>
      <c r="P12" s="43" t="str" cm="1">
        <f t="array" ref="P12">IFERROR(INDEX(data[[any_other_feedback]:[any_other_feedback]], MATCH(0,IF(data[[district_name]:[district_name]]=$A$12, COUNTIF($B$12:O12, data[[any_other_feedback]:[any_other_feedback]]), ""), 0)),"")</f>
        <v/>
      </c>
      <c r="Q12" s="43" t="str" cm="1">
        <f t="array" ref="Q12">IFERROR(INDEX(data[[any_other_feedback]:[any_other_feedback]], MATCH(0,IF(data[[district_name]:[district_name]]=$A$12, COUNTIF($B$12:P12, data[[any_other_feedback]:[any_other_feedback]]), ""), 0)),"")</f>
        <v/>
      </c>
    </row>
    <row r="13" spans="1:17" s="39" customFormat="1" ht="140" x14ac:dyDescent="0.3">
      <c r="A13" s="41" t="s">
        <v>261</v>
      </c>
      <c r="B13" s="42" t="s">
        <v>394</v>
      </c>
      <c r="C13" s="43" cm="1">
        <f t="array" ref="C13">IFERROR(INDEX(data[[any_other_feedback]:[any_other_feedback]], MATCH(0,IF(data[[district_name]:[district_name]]=$A$13, COUNTIF($B$13:B13, data[[any_other_feedback]:[any_other_feedback]]), ""), 0)),"")</f>
        <v>0</v>
      </c>
      <c r="D13" s="43" t="str" cm="1">
        <f t="array" ref="D13">IFERROR(INDEX(data[[any_other_feedback]:[any_other_feedback]], MATCH(0,IF(data[[district_name]:[district_name]]=$A$13, COUNTIF($B$13:C13, data[[any_other_feedback]:[any_other_feedback]]), ""), 0)),"")</f>
        <v xml:space="preserve">The refugees here are not yet fully recognised,  if only partners would advocate for these refugees to be recognized then more services will be brought to the town council. </v>
      </c>
      <c r="E13" s="43" t="str" cm="1">
        <f t="array" ref="E13">IFERROR(INDEX(data[[any_other_feedback]:[any_other_feedback]], MATCH(0,IF(data[[district_name]:[district_name]]=$A$13, COUNTIF($B$13:D13, data[[any_other_feedback]:[any_other_feedback]]), ""), 0)),"")</f>
        <v xml:space="preserve">We share the services that is provided by the government for the nationals and this puts alot of pressure on these services.  Assistance providers should come to the aid of these refugees as they are faced with many issues. </v>
      </c>
      <c r="F13" s="43" t="str" cm="1">
        <f t="array" ref="F13">IFERROR(INDEX(data[[any_other_feedback]:[any_other_feedback]], MATCH(0,IF(data[[district_name]:[district_name]]=$A$13, COUNTIF($B$13:E13, data[[any_other_feedback]:[any_other_feedback]]), ""), 0)),"")</f>
        <v/>
      </c>
      <c r="G13" s="43" t="str" cm="1">
        <f t="array" ref="G13">IFERROR(INDEX(data[[any_other_feedback]:[any_other_feedback]], MATCH(0,IF(data[[district_name]:[district_name]]=$A$13, COUNTIF($B$13:F13, data[[any_other_feedback]:[any_other_feedback]]), ""), 0)),"")</f>
        <v/>
      </c>
      <c r="H13" s="43" t="str" cm="1">
        <f t="array" ref="H13">IFERROR(INDEX(data[[any_other_feedback]:[any_other_feedback]], MATCH(0,IF(data[[district_name]:[district_name]]=$A$13, COUNTIF($B$13:G13, data[[any_other_feedback]:[any_other_feedback]]), ""), 0)),"")</f>
        <v/>
      </c>
      <c r="I13" s="43" t="str" cm="1">
        <f t="array" ref="I13">IFERROR(INDEX(data[[any_other_feedback]:[any_other_feedback]], MATCH(0,IF(data[[district_name]:[district_name]]=$A$13, COUNTIF($B$13:H13, data[[any_other_feedback]:[any_other_feedback]]), ""), 0)),"")</f>
        <v/>
      </c>
      <c r="J13" s="43" t="str" cm="1">
        <f t="array" ref="J13">IFERROR(INDEX(data[[any_other_feedback]:[any_other_feedback]], MATCH(0,IF(data[[district_name]:[district_name]]=$A$13, COUNTIF($B$13:I13, data[[any_other_feedback]:[any_other_feedback]]), ""), 0)),"")</f>
        <v/>
      </c>
      <c r="K13" s="43" t="str" cm="1">
        <f t="array" ref="K13">IFERROR(INDEX(data[[any_other_feedback]:[any_other_feedback]], MATCH(0,IF(data[[district_name]:[district_name]]=$A$13, COUNTIF($B$13:J13, data[[any_other_feedback]:[any_other_feedback]]), ""), 0)),"")</f>
        <v/>
      </c>
      <c r="L13" s="43" t="str" cm="1">
        <f t="array" ref="L13">IFERROR(INDEX(data[[any_other_feedback]:[any_other_feedback]], MATCH(0,IF(data[[district_name]:[district_name]]=$A$13, COUNTIF($B$13:K13, data[[any_other_feedback]:[any_other_feedback]]), ""), 0)),"")</f>
        <v/>
      </c>
      <c r="M13" s="43" t="str" cm="1">
        <f t="array" ref="M13">IFERROR(INDEX(data[[any_other_feedback]:[any_other_feedback]], MATCH(0,IF(data[[district_name]:[district_name]]=$A$13, COUNTIF($B$13:L13, data[[any_other_feedback]:[any_other_feedback]]), ""), 0)),"")</f>
        <v/>
      </c>
      <c r="N13" s="43" t="str" cm="1">
        <f t="array" ref="N13">IFERROR(INDEX(data[[any_other_feedback]:[any_other_feedback]], MATCH(0,IF(data[[district_name]:[district_name]]=$A$13, COUNTIF($B$13:M13, data[[any_other_feedback]:[any_other_feedback]]), ""), 0)),"")</f>
        <v/>
      </c>
      <c r="O13" s="43" t="str" cm="1">
        <f t="array" ref="O13">IFERROR(INDEX(data[[any_other_feedback]:[any_other_feedback]], MATCH(0,IF(data[[district_name]:[district_name]]=$A$13, COUNTIF($B$13:N13, data[[any_other_feedback]:[any_other_feedback]]), ""), 0)),"")</f>
        <v/>
      </c>
      <c r="P13" s="43" t="str" cm="1">
        <f t="array" ref="P13">IFERROR(INDEX(data[[any_other_feedback]:[any_other_feedback]], MATCH(0,IF(data[[district_name]:[district_name]]=$A$13, COUNTIF($B$13:O13, data[[any_other_feedback]:[any_other_feedback]]), ""), 0)),"")</f>
        <v/>
      </c>
      <c r="Q13" s="43" t="str" cm="1">
        <f t="array" ref="Q13">IFERROR(INDEX(data[[any_other_feedback]:[any_other_feedback]], MATCH(0,IF(data[[district_name]:[district_name]]=$A$13, COUNTIF($B$13:P13, data[[any_other_feedback]:[any_other_feedback]]), ""), 0)),"")</f>
        <v/>
      </c>
    </row>
    <row r="14" spans="1:17" s="39" customFormat="1" ht="126" x14ac:dyDescent="0.3">
      <c r="A14" s="41" t="s">
        <v>260</v>
      </c>
      <c r="B14" s="42" t="s">
        <v>381</v>
      </c>
      <c r="C14" s="43" t="str" cm="1">
        <f t="array" ref="C14">IFERROR(INDEX(data[[any_other_feedback]:[any_other_feedback]], MATCH(0,IF(data[[district_name]:[district_name]]=$A$14, COUNTIF($B$14:B14, data[[any_other_feedback]:[any_other_feedback]]), ""), 0)),"")</f>
        <v>Issues of shelter is a challenge, food is also a challenge.</v>
      </c>
      <c r="D14" s="43" t="str" cm="1">
        <f t="array" ref="D14">IFERROR(INDEX(data[[any_other_feedback]:[any_other_feedback]], MATCH(0,IF(data[[district_name]:[district_name]]=$A$14, COUNTIF($B$14:C14, data[[any_other_feedback]:[any_other_feedback]]), ""), 0)),"")</f>
        <v>It is difficult to establish the numbers of refugees moving in and out. Service providers should establish a good system to have records or refugees moving in and out of the settlement and vise versa.</v>
      </c>
      <c r="E14" s="43" t="str" cm="1">
        <f t="array" ref="E14">IFERROR(INDEX(data[[any_other_feedback]:[any_other_feedback]], MATCH(0,IF(data[[district_name]:[district_name]]=$A$14, COUNTIF($B$14:D14, data[[any_other_feedback]:[any_other_feedback]]), ""), 0)),"")</f>
        <v xml:space="preserve">1. Limited access to Education services especially for the children, if improved, children would be saved from unhealthy copying mechanisms.            2. Limited Livelihood opportunities especially youth. </v>
      </c>
      <c r="F14" s="43" cm="1">
        <f t="array" ref="F14">IFERROR(INDEX(data[[any_other_feedback]:[any_other_feedback]], MATCH(0,IF(data[[district_name]:[district_name]]=$A$14, COUNTIF($B$14:E14, data[[any_other_feedback]:[any_other_feedback]]), ""), 0)),"")</f>
        <v>0</v>
      </c>
      <c r="G14" s="43" t="str" cm="1">
        <f t="array" ref="G14">IFERROR(INDEX(data[[any_other_feedback]:[any_other_feedback]], MATCH(0,IF(data[[district_name]:[district_name]]=$A$14, COUNTIF($B$14:F14, data[[any_other_feedback]:[any_other_feedback]]), ""), 0)),"")</f>
        <v/>
      </c>
      <c r="H14" s="43" t="str" cm="1">
        <f t="array" ref="H14">IFERROR(INDEX(data[[any_other_feedback]:[any_other_feedback]], MATCH(0,IF(data[[district_name]:[district_name]]=$A$14, COUNTIF($B$14:G14, data[[any_other_feedback]:[any_other_feedback]]), ""), 0)),"")</f>
        <v/>
      </c>
      <c r="I14" s="43" t="str" cm="1">
        <f t="array" ref="I14">IFERROR(INDEX(data[[any_other_feedback]:[any_other_feedback]], MATCH(0,IF(data[[district_name]:[district_name]]=$A$14, COUNTIF($B$14:H14, data[[any_other_feedback]:[any_other_feedback]]), ""), 0)),"")</f>
        <v/>
      </c>
      <c r="J14" s="43" t="str" cm="1">
        <f t="array" ref="J14">IFERROR(INDEX(data[[any_other_feedback]:[any_other_feedback]], MATCH(0,IF(data[[district_name]:[district_name]]=$A$14, COUNTIF($B$14:I14, data[[any_other_feedback]:[any_other_feedback]]), ""), 0)),"")</f>
        <v/>
      </c>
      <c r="K14" s="43" t="str" cm="1">
        <f t="array" ref="K14">IFERROR(INDEX(data[[any_other_feedback]:[any_other_feedback]], MATCH(0,IF(data[[district_name]:[district_name]]=$A$14, COUNTIF($B$14:J14, data[[any_other_feedback]:[any_other_feedback]]), ""), 0)),"")</f>
        <v/>
      </c>
      <c r="L14" s="43" t="str" cm="1">
        <f t="array" ref="L14">IFERROR(INDEX(data[[any_other_feedback]:[any_other_feedback]], MATCH(0,IF(data[[district_name]:[district_name]]=$A$14, COUNTIF($B$14:K14, data[[any_other_feedback]:[any_other_feedback]]), ""), 0)),"")</f>
        <v/>
      </c>
      <c r="M14" s="43" t="str" cm="1">
        <f t="array" ref="M14">IFERROR(INDEX(data[[any_other_feedback]:[any_other_feedback]], MATCH(0,IF(data[[district_name]:[district_name]]=$A$14, COUNTIF($B$14:L14, data[[any_other_feedback]:[any_other_feedback]]), ""), 0)),"")</f>
        <v/>
      </c>
      <c r="N14" s="43" t="str" cm="1">
        <f t="array" ref="N14">IFERROR(INDEX(data[[any_other_feedback]:[any_other_feedback]], MATCH(0,IF(data[[district_name]:[district_name]]=$A$14, COUNTIF($B$14:M14, data[[any_other_feedback]:[any_other_feedback]]), ""), 0)),"")</f>
        <v/>
      </c>
      <c r="O14" s="43" t="str" cm="1">
        <f t="array" ref="O14">IFERROR(INDEX(data[[any_other_feedback]:[any_other_feedback]], MATCH(0,IF(data[[district_name]:[district_name]]=$A$14, COUNTIF($B$14:N14, data[[any_other_feedback]:[any_other_feedback]]), ""), 0)),"")</f>
        <v/>
      </c>
      <c r="P14" s="43" t="str" cm="1">
        <f t="array" ref="P14">IFERROR(INDEX(data[[any_other_feedback]:[any_other_feedback]], MATCH(0,IF(data[[district_name]:[district_name]]=$A$14, COUNTIF($B$14:O14, data[[any_other_feedback]:[any_other_feedback]]), ""), 0)),"")</f>
        <v/>
      </c>
      <c r="Q14" s="43" t="str" cm="1">
        <f t="array" ref="Q14">IFERROR(INDEX(data[[any_other_feedback]:[any_other_feedback]], MATCH(0,IF(data[[district_name]:[district_name]]=$A$14, COUNTIF($B$14:P14, data[[any_other_feedback]:[any_other_feedback]]), ""), 0)),"")</f>
        <v/>
      </c>
    </row>
    <row r="15" spans="1:17" s="39" customFormat="1" ht="98" x14ac:dyDescent="0.3">
      <c r="A15" s="41" t="s">
        <v>377</v>
      </c>
      <c r="B15" s="42" t="s">
        <v>256</v>
      </c>
      <c r="C15" s="43" cm="1">
        <f t="array" ref="C15">IFERROR(INDEX(data[[any_other_feedback]:[any_other_feedback]], MATCH(0,IF(data[[district_name]:[district_name]]=$A$15, COUNTIF($B$15:B15, data[[any_other_feedback]:[any_other_feedback]]), ""), 0)),"")</f>
        <v>0</v>
      </c>
      <c r="D15" s="43" t="str" cm="1">
        <f t="array" ref="D15">IFERROR(INDEX(data[[any_other_feedback]:[any_other_feedback]], MATCH(0,IF(data[[district_name]:[district_name]]=$A$15, COUNTIF($B$15:C15, data[[any_other_feedback]:[any_other_feedback]]), ""), 0)),"")</f>
        <v xml:space="preserve">There is need to focus on economic empowerment of the refugees and also mental health so more organizations should come up and help the new refugees. </v>
      </c>
      <c r="E15" s="43" t="str" cm="1">
        <f t="array" ref="E15">IFERROR(INDEX(data[[any_other_feedback]:[any_other_feedback]], MATCH(0,IF(data[[district_name]:[district_name]]=$A$15, COUNTIF($B$15:D15, data[[any_other_feedback]:[any_other_feedback]]), ""), 0)),"")</f>
        <v/>
      </c>
      <c r="F15" s="43" t="str" cm="1">
        <f t="array" ref="F15">IFERROR(INDEX(data[[any_other_feedback]:[any_other_feedback]], MATCH(0,IF(data[[district_name]:[district_name]]=$A$15, COUNTIF($B$15:E15, data[[any_other_feedback]:[any_other_feedback]]), ""), 0)),"")</f>
        <v/>
      </c>
      <c r="G15" s="43" t="str" cm="1">
        <f t="array" ref="G15">IFERROR(INDEX(data[[any_other_feedback]:[any_other_feedback]], MATCH(0,IF(data[[district_name]:[district_name]]=$A$15, COUNTIF($B$15:F15, data[[any_other_feedback]:[any_other_feedback]]), ""), 0)),"")</f>
        <v/>
      </c>
      <c r="H15" s="43" t="str" cm="1">
        <f t="array" ref="H15">IFERROR(INDEX(data[[any_other_feedback]:[any_other_feedback]], MATCH(0,IF(data[[district_name]:[district_name]]=$A$15, COUNTIF($B$15:G15, data[[any_other_feedback]:[any_other_feedback]]), ""), 0)),"")</f>
        <v/>
      </c>
      <c r="I15" s="43" t="str" cm="1">
        <f t="array" ref="I15">IFERROR(INDEX(data[[any_other_feedback]:[any_other_feedback]], MATCH(0,IF(data[[district_name]:[district_name]]=$A$15, COUNTIF($B$15:H15, data[[any_other_feedback]:[any_other_feedback]]), ""), 0)),"")</f>
        <v/>
      </c>
      <c r="J15" s="43" t="str" cm="1">
        <f t="array" ref="J15">IFERROR(INDEX(data[[any_other_feedback]:[any_other_feedback]], MATCH(0,IF(data[[district_name]:[district_name]]=$A$15, COUNTIF($B$15:I15, data[[any_other_feedback]:[any_other_feedback]]), ""), 0)),"")</f>
        <v/>
      </c>
      <c r="K15" s="43" t="str" cm="1">
        <f t="array" ref="K15">IFERROR(INDEX(data[[any_other_feedback]:[any_other_feedback]], MATCH(0,IF(data[[district_name]:[district_name]]=$A$15, COUNTIF($B$15:J15, data[[any_other_feedback]:[any_other_feedback]]), ""), 0)),"")</f>
        <v/>
      </c>
      <c r="L15" s="43" t="str" cm="1">
        <f t="array" ref="L15">IFERROR(INDEX(data[[any_other_feedback]:[any_other_feedback]], MATCH(0,IF(data[[district_name]:[district_name]]=$A$15, COUNTIF($B$15:K15, data[[any_other_feedback]:[any_other_feedback]]), ""), 0)),"")</f>
        <v/>
      </c>
      <c r="M15" s="43" t="str" cm="1">
        <f t="array" ref="M15">IFERROR(INDEX(data[[any_other_feedback]:[any_other_feedback]], MATCH(0,IF(data[[district_name]:[district_name]]=$A$15, COUNTIF($B$15:L15, data[[any_other_feedback]:[any_other_feedback]]), ""), 0)),"")</f>
        <v/>
      </c>
      <c r="N15" s="43" t="str" cm="1">
        <f t="array" ref="N15">IFERROR(INDEX(data[[any_other_feedback]:[any_other_feedback]], MATCH(0,IF(data[[district_name]:[district_name]]=$A$15, COUNTIF($B$15:M15, data[[any_other_feedback]:[any_other_feedback]]), ""), 0)),"")</f>
        <v/>
      </c>
      <c r="O15" s="43" t="str" cm="1">
        <f t="array" ref="O15">IFERROR(INDEX(data[[any_other_feedback]:[any_other_feedback]], MATCH(0,IF(data[[district_name]:[district_name]]=$A$15, COUNTIF($B$15:N15, data[[any_other_feedback]:[any_other_feedback]]), ""), 0)),"")</f>
        <v/>
      </c>
      <c r="P15" s="43" t="str" cm="1">
        <f t="array" ref="P15">IFERROR(INDEX(data[[any_other_feedback]:[any_other_feedback]], MATCH(0,IF(data[[district_name]:[district_name]]=$A$15, COUNTIF($B$15:O15, data[[any_other_feedback]:[any_other_feedback]]), ""), 0)),"")</f>
        <v/>
      </c>
      <c r="Q15" s="43" t="str" cm="1">
        <f t="array" ref="Q15">IFERROR(INDEX(data[[any_other_feedback]:[any_other_feedback]], MATCH(0,IF(data[[district_name]:[district_name]]=$A$15, COUNTIF($B$15:P15, data[[any_other_feedback]:[any_other_feedback]]), ""), 0)),"")</f>
        <v/>
      </c>
    </row>
    <row r="16" spans="1:17" s="39" customFormat="1" ht="126" x14ac:dyDescent="0.3">
      <c r="A16" s="41" t="s">
        <v>264</v>
      </c>
      <c r="B16" s="42" t="s">
        <v>385</v>
      </c>
      <c r="C16" s="43" t="str" cm="1">
        <f t="array" ref="C16">IFERROR(INDEX(data[[any_other_feedback]:[any_other_feedback]], MATCH(0,IF(data[[district_name]:[district_name]]=$A$16, COUNTIF($B$16:B16, data[[any_other_feedback]:[any_other_feedback]]), ""), 0)),"")</f>
        <v xml:space="preserve">I thank you for the calls as it gives us hope that one time we shall be supported. 
</v>
      </c>
      <c r="D16" s="43" cm="1">
        <f t="array" ref="D16">IFERROR(INDEX(data[[any_other_feedback]:[any_other_feedback]], MATCH(0,IF(data[[district_name]:[district_name]]=$A$16, COUNTIF($B$16:C16, data[[any_other_feedback]:[any_other_feedback]]), ""), 0)),"")</f>
        <v>0</v>
      </c>
      <c r="E16" s="43" t="str" cm="1">
        <f t="array" ref="E16">IFERROR(INDEX(data[[any_other_feedback]:[any_other_feedback]], MATCH(0,IF(data[[district_name]:[district_name]]=$A$16, COUNTIF($B$16:D16, data[[any_other_feedback]:[any_other_feedback]]), ""), 0)),"")</f>
        <v xml:space="preserve"> There is need to register them as urban refugees and plan for them. There is also need for support like Education and medical support especially in the early days of their settlement in the urban centres </v>
      </c>
      <c r="F16" s="43" t="str" cm="1">
        <f t="array" ref="F16">IFERROR(INDEX(data[[any_other_feedback]:[any_other_feedback]], MATCH(0,IF(data[[district_name]:[district_name]]=$A$16, COUNTIF($B$16:E16, data[[any_other_feedback]:[any_other_feedback]]), ""), 0)),"")</f>
        <v/>
      </c>
      <c r="G16" s="43" t="str" cm="1">
        <f t="array" ref="G16">IFERROR(INDEX(data[[any_other_feedback]:[any_other_feedback]], MATCH(0,IF(data[[district_name]:[district_name]]=$A$16, COUNTIF($B$16:F16, data[[any_other_feedback]:[any_other_feedback]]), ""), 0)),"")</f>
        <v/>
      </c>
      <c r="H16" s="43" t="str" cm="1">
        <f t="array" ref="H16">IFERROR(INDEX(data[[any_other_feedback]:[any_other_feedback]], MATCH(0,IF(data[[district_name]:[district_name]]=$A$16, COUNTIF($B$16:G16, data[[any_other_feedback]:[any_other_feedback]]), ""), 0)),"")</f>
        <v/>
      </c>
      <c r="I16" s="43" t="str" cm="1">
        <f t="array" ref="I16">IFERROR(INDEX(data[[any_other_feedback]:[any_other_feedback]], MATCH(0,IF(data[[district_name]:[district_name]]=$A$16, COUNTIF($B$16:H16, data[[any_other_feedback]:[any_other_feedback]]), ""), 0)),"")</f>
        <v/>
      </c>
      <c r="J16" s="43" t="str" cm="1">
        <f t="array" ref="J16">IFERROR(INDEX(data[[any_other_feedback]:[any_other_feedback]], MATCH(0,IF(data[[district_name]:[district_name]]=$A$16, COUNTIF($B$16:I16, data[[any_other_feedback]:[any_other_feedback]]), ""), 0)),"")</f>
        <v/>
      </c>
      <c r="K16" s="43" t="str" cm="1">
        <f t="array" ref="K16">IFERROR(INDEX(data[[any_other_feedback]:[any_other_feedback]], MATCH(0,IF(data[[district_name]:[district_name]]=$A$16, COUNTIF($B$16:J16, data[[any_other_feedback]:[any_other_feedback]]), ""), 0)),"")</f>
        <v/>
      </c>
      <c r="L16" s="43" t="str" cm="1">
        <f t="array" ref="L16">IFERROR(INDEX(data[[any_other_feedback]:[any_other_feedback]], MATCH(0,IF(data[[district_name]:[district_name]]=$A$16, COUNTIF($B$16:K16, data[[any_other_feedback]:[any_other_feedback]]), ""), 0)),"")</f>
        <v/>
      </c>
      <c r="M16" s="43" t="str" cm="1">
        <f t="array" ref="M16">IFERROR(INDEX(data[[any_other_feedback]:[any_other_feedback]], MATCH(0,IF(data[[district_name]:[district_name]]=$A$16, COUNTIF($B$16:L16, data[[any_other_feedback]:[any_other_feedback]]), ""), 0)),"")</f>
        <v/>
      </c>
      <c r="N16" s="43" t="str" cm="1">
        <f t="array" ref="N16">IFERROR(INDEX(data[[any_other_feedback]:[any_other_feedback]], MATCH(0,IF(data[[district_name]:[district_name]]=$A$16, COUNTIF($B$16:M16, data[[any_other_feedback]:[any_other_feedback]]), ""), 0)),"")</f>
        <v/>
      </c>
      <c r="O16" s="43" t="str" cm="1">
        <f t="array" ref="O16">IFERROR(INDEX(data[[any_other_feedback]:[any_other_feedback]], MATCH(0,IF(data[[district_name]:[district_name]]=$A$16, COUNTIF($B$16:N16, data[[any_other_feedback]:[any_other_feedback]]), ""), 0)),"")</f>
        <v/>
      </c>
      <c r="P16" s="43" t="str" cm="1">
        <f t="array" ref="P16">IFERROR(INDEX(data[[any_other_feedback]:[any_other_feedback]], MATCH(0,IF(data[[district_name]:[district_name]]=$A$16, COUNTIF($B$16:O16, data[[any_other_feedback]:[any_other_feedback]]), ""), 0)),"")</f>
        <v/>
      </c>
      <c r="Q16" s="43" t="str" cm="1">
        <f t="array" ref="Q16">IFERROR(INDEX(data[[any_other_feedback]:[any_other_feedback]], MATCH(0,IF(data[[district_name]:[district_name]]=$A$16, COUNTIF($B$16:P16, data[[any_other_feedback]:[any_other_feedback]]), ""), 0)),"")</f>
        <v/>
      </c>
    </row>
    <row r="17" spans="1:17" s="39" customFormat="1" x14ac:dyDescent="0.3">
      <c r="A17" s="41" t="s">
        <v>374</v>
      </c>
      <c r="B17" s="42" t="s">
        <v>395</v>
      </c>
      <c r="C17" s="43" cm="1">
        <f t="array" ref="C17">IFERROR(INDEX(data[[any_other_feedback]:[any_other_feedback]], MATCH(0,IF(data[[district_name]:[district_name]]=$A$17, COUNTIF($B$17:B17, data[[any_other_feedback]:[any_other_feedback]]), ""), 0)),"")</f>
        <v>0</v>
      </c>
      <c r="D17" s="43" t="str" cm="1">
        <f t="array" ref="D17">IFERROR(INDEX(data[[any_other_feedback]:[any_other_feedback]], MATCH(0,IF(data[[district_name]:[district_name]]=$A$17, COUNTIF($B$17:C17, data[[any_other_feedback]:[any_other_feedback]]), ""), 0)),"")</f>
        <v/>
      </c>
      <c r="E17" s="43" t="str" cm="1">
        <f t="array" ref="E17">IFERROR(INDEX(data[[any_other_feedback]:[any_other_feedback]], MATCH(0,IF(data[[district_name]:[district_name]]=$A$17, COUNTIF($B$17:D17, data[[any_other_feedback]:[any_other_feedback]]), ""), 0)),"")</f>
        <v/>
      </c>
      <c r="F17" s="43" t="str" cm="1">
        <f t="array" ref="F17">IFERROR(INDEX(data[[any_other_feedback]:[any_other_feedback]], MATCH(0,IF(data[[district_name]:[district_name]]=$A$17, COUNTIF($B$17:E17, data[[any_other_feedback]:[any_other_feedback]]), ""), 0)),"")</f>
        <v/>
      </c>
      <c r="G17" s="43" t="str" cm="1">
        <f t="array" ref="G17">IFERROR(INDEX(data[[any_other_feedback]:[any_other_feedback]], MATCH(0,IF(data[[district_name]:[district_name]]=$A$17, COUNTIF($B$17:F17, data[[any_other_feedback]:[any_other_feedback]]), ""), 0)),"")</f>
        <v/>
      </c>
      <c r="H17" s="43" t="str" cm="1">
        <f t="array" ref="H17">IFERROR(INDEX(data[[any_other_feedback]:[any_other_feedback]], MATCH(0,IF(data[[district_name]:[district_name]]=$A$17, COUNTIF($B$17:G17, data[[any_other_feedback]:[any_other_feedback]]), ""), 0)),"")</f>
        <v/>
      </c>
      <c r="I17" s="43" t="str" cm="1">
        <f t="array" ref="I17">IFERROR(INDEX(data[[any_other_feedback]:[any_other_feedback]], MATCH(0,IF(data[[district_name]:[district_name]]=$A$17, COUNTIF($B$17:H17, data[[any_other_feedback]:[any_other_feedback]]), ""), 0)),"")</f>
        <v/>
      </c>
      <c r="J17" s="43" t="str" cm="1">
        <f t="array" ref="J17">IFERROR(INDEX(data[[any_other_feedback]:[any_other_feedback]], MATCH(0,IF(data[[district_name]:[district_name]]=$A$17, COUNTIF($B$17:I17, data[[any_other_feedback]:[any_other_feedback]]), ""), 0)),"")</f>
        <v/>
      </c>
      <c r="K17" s="43" t="str" cm="1">
        <f t="array" ref="K17">IFERROR(INDEX(data[[any_other_feedback]:[any_other_feedback]], MATCH(0,IF(data[[district_name]:[district_name]]=$A$17, COUNTIF($B$17:J17, data[[any_other_feedback]:[any_other_feedback]]), ""), 0)),"")</f>
        <v/>
      </c>
      <c r="L17" s="43" t="str" cm="1">
        <f t="array" ref="L17">IFERROR(INDEX(data[[any_other_feedback]:[any_other_feedback]], MATCH(0,IF(data[[district_name]:[district_name]]=$A$17, COUNTIF($B$17:K17, data[[any_other_feedback]:[any_other_feedback]]), ""), 0)),"")</f>
        <v/>
      </c>
      <c r="M17" s="43" t="str" cm="1">
        <f t="array" ref="M17">IFERROR(INDEX(data[[any_other_feedback]:[any_other_feedback]], MATCH(0,IF(data[[district_name]:[district_name]]=$A$17, COUNTIF($B$17:L17, data[[any_other_feedback]:[any_other_feedback]]), ""), 0)),"")</f>
        <v/>
      </c>
      <c r="N17" s="43" t="str" cm="1">
        <f t="array" ref="N17">IFERROR(INDEX(data[[any_other_feedback]:[any_other_feedback]], MATCH(0,IF(data[[district_name]:[district_name]]=$A$17, COUNTIF($B$17:M17, data[[any_other_feedback]:[any_other_feedback]]), ""), 0)),"")</f>
        <v/>
      </c>
      <c r="O17" s="43" t="str" cm="1">
        <f t="array" ref="O17">IFERROR(INDEX(data[[any_other_feedback]:[any_other_feedback]], MATCH(0,IF(data[[district_name]:[district_name]]=$A$17, COUNTIF($B$17:N17, data[[any_other_feedback]:[any_other_feedback]]), ""), 0)),"")</f>
        <v/>
      </c>
      <c r="P17" s="43" t="str" cm="1">
        <f t="array" ref="P17">IFERROR(INDEX(data[[any_other_feedback]:[any_other_feedback]], MATCH(0,IF(data[[district_name]:[district_name]]=$A$17, COUNTIF($B$17:O17, data[[any_other_feedback]:[any_other_feedback]]), ""), 0)),"")</f>
        <v/>
      </c>
      <c r="Q17" s="43" t="str" cm="1">
        <f t="array" ref="Q17">IFERROR(INDEX(data[[any_other_feedback]:[any_other_feedback]], MATCH(0,IF(data[[district_name]:[district_name]]=$A$17, COUNTIF($B$17:P17, data[[any_other_feedback]:[any_other_feedback]]), ""), 0)),"")</f>
        <v/>
      </c>
    </row>
    <row r="18" spans="1:17" s="39" customFormat="1" ht="84" x14ac:dyDescent="0.3">
      <c r="A18" s="41" t="s">
        <v>378</v>
      </c>
      <c r="B18" s="42" t="s">
        <v>257</v>
      </c>
      <c r="C18" s="43" cm="1">
        <f t="array" ref="C18">IFERROR(INDEX(data[[any_other_feedback]:[any_other_feedback]], MATCH(0,IF(data[[district_name]:[district_name]]=$A$18, COUNTIF($B$18:B18, data[[any_other_feedback]:[any_other_feedback]]), ""), 0)),"")</f>
        <v>0</v>
      </c>
      <c r="D18" s="43" t="str" cm="1">
        <f t="array" ref="D18">IFERROR(INDEX(data[[any_other_feedback]:[any_other_feedback]], MATCH(0,IF(data[[district_name]:[district_name]]=$A$18, COUNTIF($B$18:C18, data[[any_other_feedback]:[any_other_feedback]]), ""), 0)),"")</f>
        <v>Improve on the available services like WASH, livelihood trainings</v>
      </c>
      <c r="E18" s="43" t="str" cm="1">
        <f t="array" ref="E18">IFERROR(INDEX(data[[any_other_feedback]:[any_other_feedback]], MATCH(0,IF(data[[district_name]:[district_name]]=$A$18, COUNTIF($B$18:D18, data[[any_other_feedback]:[any_other_feedback]]), ""), 0)),"")</f>
        <v>Improve education services as well as the WASH services</v>
      </c>
      <c r="F18" s="43" t="str" cm="1">
        <f t="array" ref="F18">IFERROR(INDEX(data[[any_other_feedback]:[any_other_feedback]], MATCH(0,IF(data[[district_name]:[district_name]]=$A$18, COUNTIF($B$18:E18, data[[any_other_feedback]:[any_other_feedback]]), ""), 0)),"")</f>
        <v xml:space="preserve">Since most of the refugees that move to town are youth, there is need to engage them in sports activities and Livelihood activities </v>
      </c>
      <c r="G18" s="43" t="str" cm="1">
        <f t="array" ref="G18">IFERROR(INDEX(data[[any_other_feedback]:[any_other_feedback]], MATCH(0,IF(data[[district_name]:[district_name]]=$A$18, COUNTIF($B$18:F18, data[[any_other_feedback]:[any_other_feedback]]), ""), 0)),"")</f>
        <v/>
      </c>
      <c r="H18" s="43" t="str" cm="1">
        <f t="array" ref="H18">IFERROR(INDEX(data[[any_other_feedback]:[any_other_feedback]], MATCH(0,IF(data[[district_name]:[district_name]]=$A$18, COUNTIF($B$18:G18, data[[any_other_feedback]:[any_other_feedback]]), ""), 0)),"")</f>
        <v/>
      </c>
      <c r="I18" s="43" t="str" cm="1">
        <f t="array" ref="I18">IFERROR(INDEX(data[[any_other_feedback]:[any_other_feedback]], MATCH(0,IF(data[[district_name]:[district_name]]=$A$18, COUNTIF($B$18:H18, data[[any_other_feedback]:[any_other_feedback]]), ""), 0)),"")</f>
        <v/>
      </c>
      <c r="J18" s="43" t="str" cm="1">
        <f t="array" ref="J18">IFERROR(INDEX(data[[any_other_feedback]:[any_other_feedback]], MATCH(0,IF(data[[district_name]:[district_name]]=$A$18, COUNTIF($B$18:I18, data[[any_other_feedback]:[any_other_feedback]]), ""), 0)),"")</f>
        <v/>
      </c>
      <c r="K18" s="43" t="str" cm="1">
        <f t="array" ref="K18">IFERROR(INDEX(data[[any_other_feedback]:[any_other_feedback]], MATCH(0,IF(data[[district_name]:[district_name]]=$A$18, COUNTIF($B$18:J18, data[[any_other_feedback]:[any_other_feedback]]), ""), 0)),"")</f>
        <v/>
      </c>
      <c r="L18" s="43" t="str" cm="1">
        <f t="array" ref="L18">IFERROR(INDEX(data[[any_other_feedback]:[any_other_feedback]], MATCH(0,IF(data[[district_name]:[district_name]]=$A$18, COUNTIF($B$18:K18, data[[any_other_feedback]:[any_other_feedback]]), ""), 0)),"")</f>
        <v/>
      </c>
      <c r="M18" s="43" t="str" cm="1">
        <f t="array" ref="M18">IFERROR(INDEX(data[[any_other_feedback]:[any_other_feedback]], MATCH(0,IF(data[[district_name]:[district_name]]=$A$18, COUNTIF($B$18:L18, data[[any_other_feedback]:[any_other_feedback]]), ""), 0)),"")</f>
        <v/>
      </c>
      <c r="N18" s="43" t="str" cm="1">
        <f t="array" ref="N18">IFERROR(INDEX(data[[any_other_feedback]:[any_other_feedback]], MATCH(0,IF(data[[district_name]:[district_name]]=$A$18, COUNTIF($B$18:M18, data[[any_other_feedback]:[any_other_feedback]]), ""), 0)),"")</f>
        <v/>
      </c>
      <c r="O18" s="43" t="str" cm="1">
        <f t="array" ref="O18">IFERROR(INDEX(data[[any_other_feedback]:[any_other_feedback]], MATCH(0,IF(data[[district_name]:[district_name]]=$A$18, COUNTIF($B$18:N18, data[[any_other_feedback]:[any_other_feedback]]), ""), 0)),"")</f>
        <v/>
      </c>
      <c r="P18" s="43" t="str" cm="1">
        <f t="array" ref="P18">IFERROR(INDEX(data[[any_other_feedback]:[any_other_feedback]], MATCH(0,IF(data[[district_name]:[district_name]]=$A$18, COUNTIF($B$18:O18, data[[any_other_feedback]:[any_other_feedback]]), ""), 0)),"")</f>
        <v/>
      </c>
      <c r="Q18" s="43" t="str" cm="1">
        <f t="array" ref="Q18">IFERROR(INDEX(data[[any_other_feedback]:[any_other_feedback]], MATCH(0,IF(data[[district_name]:[district_name]]=$A$18, COUNTIF($B$18:P18, data[[any_other_feedback]:[any_other_feedback]]), ""), 0)),"")</f>
        <v/>
      </c>
    </row>
    <row r="19" spans="1:17" s="39" customFormat="1" x14ac:dyDescent="0.3"/>
  </sheetData>
  <mergeCells count="1">
    <mergeCell ref="C6:Q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68fa2f7-5bc9-4d26-a705-46bbde7c6251">
      <Terms xmlns="http://schemas.microsoft.com/office/infopath/2007/PartnerControls"/>
    </lcf76f155ced4ddcb4097134ff3c332f>
    <TaxCatchAll xmlns="a9c1af38-b247-4961-91b4-be0537060b0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EF2D220D542F44BB9689C5DF61E112F" ma:contentTypeVersion="14" ma:contentTypeDescription="Create a new document." ma:contentTypeScope="" ma:versionID="30278394698b423d122c15e1e5f50ada">
  <xsd:schema xmlns:xsd="http://www.w3.org/2001/XMLSchema" xmlns:xs="http://www.w3.org/2001/XMLSchema" xmlns:p="http://schemas.microsoft.com/office/2006/metadata/properties" xmlns:ns2="b68fa2f7-5bc9-4d26-a705-46bbde7c6251" xmlns:ns3="a9c1af38-b247-4961-91b4-be0537060b00" targetNamespace="http://schemas.microsoft.com/office/2006/metadata/properties" ma:root="true" ma:fieldsID="78ed7b0573abdb4195ca09d9e761eb85" ns2:_="" ns3:_="">
    <xsd:import namespace="b68fa2f7-5bc9-4d26-a705-46bbde7c6251"/>
    <xsd:import namespace="a9c1af38-b247-4961-91b4-be0537060b0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8fa2f7-5bc9-4d26-a705-46bbde7c62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c1af38-b247-4961-91b4-be0537060b0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d69bf01-978c-4462-9dd2-b131ed1ec73f}" ma:internalName="TaxCatchAll" ma:showField="CatchAllData" ma:web="a9c1af38-b247-4961-91b4-be0537060b00">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7D8637-97FD-41CD-ABC3-F377002F998E}">
  <ds:schemaRefs>
    <ds:schemaRef ds:uri="http://schemas.microsoft.com/office/2006/metadata/properties"/>
    <ds:schemaRef ds:uri="http://schemas.microsoft.com/office/infopath/2007/PartnerControls"/>
    <ds:schemaRef ds:uri="b68fa2f7-5bc9-4d26-a705-46bbde7c6251"/>
    <ds:schemaRef ds:uri="a9c1af38-b247-4961-91b4-be0537060b00"/>
  </ds:schemaRefs>
</ds:datastoreItem>
</file>

<file path=customXml/itemProps2.xml><?xml version="1.0" encoding="utf-8"?>
<ds:datastoreItem xmlns:ds="http://schemas.openxmlformats.org/officeDocument/2006/customXml" ds:itemID="{7D84AD88-F033-4B07-8E06-D5A8431308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8fa2f7-5bc9-4d26-a705-46bbde7c6251"/>
    <ds:schemaRef ds:uri="a9c1af38-b247-4961-91b4-be0537060b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C91D44-5856-45B7-B546-097CCAFEE8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READ ME</vt:lpstr>
      <vt:lpstr>Survey</vt:lpstr>
      <vt:lpstr>Choices</vt:lpstr>
      <vt:lpstr>Data</vt:lpstr>
      <vt:lpstr>Inflows_intro</vt:lpstr>
      <vt:lpstr>Inflows_shelter</vt:lpstr>
      <vt:lpstr>Inflows_needs</vt:lpstr>
      <vt:lpstr>Outflows</vt:lpstr>
      <vt:lpstr>Open feedback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Galen Lamphere-Englund</dc:creator>
  <cp:lastModifiedBy>Melle VAN-HILTEN</cp:lastModifiedBy>
  <dcterms:created xsi:type="dcterms:W3CDTF">2023-08-01T06:03:52Z</dcterms:created>
  <dcterms:modified xsi:type="dcterms:W3CDTF">2023-10-06T11:08:49Z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0x0101009EF2D220D542F44BB9689C5DF61E112F</vt:lpwstr>
  </property>
  <property fmtid="{D5CDD505-2E9C-101B-9397-08002B2CF9AE}" pid="3" name="MediaServiceImageTags">
    <vt:lpwstr/>
  </property>
</Properties>
</file>