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acted.sharepoint.com/sites/IMPACTUGA/Shared Documents/REACH/Ongoing_REACH/8. Urban migration monitoring/3. Data collection/Round 1/"/>
    </mc:Choice>
  </mc:AlternateContent>
  <xr:revisionPtr revIDLastSave="75" documentId="8_{49BC6A6D-A169-4CE4-BD49-69FC81EF9DE0}" xr6:coauthVersionLast="47" xr6:coauthVersionMax="47" xr10:uidLastSave="{E0106E37-332B-453E-878F-77BF725B6334}"/>
  <bookViews>
    <workbookView xWindow="-110" yWindow="-110" windowWidth="19420" windowHeight="10300" xr2:uid="{00000000-000D-0000-FFFF-FFFF00000000}"/>
  </bookViews>
  <sheets>
    <sheet name="READ ME" sheetId="11" r:id="rId1"/>
    <sheet name="Survey" sheetId="7" r:id="rId2"/>
    <sheet name="Choices" sheetId="8" r:id="rId3"/>
    <sheet name="Data" sheetId="1" r:id="rId4"/>
    <sheet name="Inflows_intro" sheetId="4" r:id="rId5"/>
    <sheet name="Inflows_shelter" sheetId="9" r:id="rId6"/>
    <sheet name="Inflows_needs" sheetId="10" r:id="rId7"/>
    <sheet name="Outflows" sheetId="5" r:id="rId8"/>
    <sheet name="Open feedback" sheetId="6" r:id="rId9"/>
  </sheets>
  <definedNames>
    <definedName name="_xlnm._FilterDatabase" localSheetId="1" hidden="1">Survey!$A$1:$J$9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 l="1"/>
  <c r="C18" i="6" a="1"/>
  <c r="C18" i="6" s="1"/>
  <c r="D18" i="6" s="1" a="1"/>
  <c r="D18" i="6" s="1"/>
  <c r="C17" i="6" a="1"/>
  <c r="C17" i="6" s="1"/>
  <c r="D17" i="6" s="1" a="1"/>
  <c r="D17" i="6" s="1"/>
  <c r="C16" i="6" a="1"/>
  <c r="C16" i="6" s="1"/>
  <c r="D16" i="6" s="1" a="1"/>
  <c r="D16" i="6" s="1"/>
  <c r="C15" i="6" a="1"/>
  <c r="C15" i="6" s="1"/>
  <c r="C14" i="6" a="1"/>
  <c r="C14" i="6" s="1"/>
  <c r="D14" i="6" s="1" a="1"/>
  <c r="D14" i="6" s="1"/>
  <c r="C13" i="6" a="1"/>
  <c r="C13" i="6" s="1"/>
  <c r="D13" i="6" s="1" a="1"/>
  <c r="D13" i="6" s="1"/>
  <c r="C12" i="6" a="1"/>
  <c r="C12" i="6" s="1"/>
  <c r="D12" i="6" s="1" a="1"/>
  <c r="D12" i="6" s="1"/>
  <c r="C11" i="6" a="1"/>
  <c r="C11" i="6" s="1"/>
  <c r="D11" i="6" s="1" a="1"/>
  <c r="D11" i="6" s="1"/>
  <c r="C10" i="6" a="1"/>
  <c r="C10" i="6" s="1"/>
  <c r="D10" i="6" s="1" a="1"/>
  <c r="D10" i="6" s="1"/>
  <c r="C9" i="6" a="1"/>
  <c r="C9" i="6" s="1"/>
  <c r="D9" i="6" s="1" a="1"/>
  <c r="D9" i="6" s="1"/>
  <c r="C8" i="6" a="1"/>
  <c r="C8" i="6" s="1"/>
  <c r="D8" i="6" s="1" a="1"/>
  <c r="D8" i="6" s="1"/>
  <c r="C7" i="6" a="1"/>
  <c r="C7" i="6" s="1"/>
  <c r="D7" i="6" s="1" a="1"/>
  <c r="D7" i="6" s="1"/>
  <c r="C70" i="5" a="1"/>
  <c r="C70" i="5" s="1"/>
  <c r="D70" i="5" s="1" a="1"/>
  <c r="D70" i="5" s="1"/>
  <c r="G60" i="5"/>
  <c r="C54" i="5"/>
  <c r="F36" i="5"/>
  <c r="C29" i="5"/>
  <c r="D12" i="5"/>
  <c r="C121" i="10" a="1"/>
  <c r="C121" i="10" s="1"/>
  <c r="D121" i="10" s="1" a="1"/>
  <c r="D121" i="10" s="1"/>
  <c r="C120" i="10" a="1"/>
  <c r="C120" i="10" s="1"/>
  <c r="D120" i="10" s="1" a="1"/>
  <c r="D120" i="10" s="1"/>
  <c r="C119" i="10" a="1"/>
  <c r="C119" i="10" s="1"/>
  <c r="D119" i="10" s="1" a="1"/>
  <c r="D119" i="10" s="1"/>
  <c r="C118" i="10" a="1"/>
  <c r="C118" i="10" s="1"/>
  <c r="D118" i="10" s="1" a="1"/>
  <c r="D118" i="10" s="1"/>
  <c r="C117" i="10" a="1"/>
  <c r="C117" i="10" s="1"/>
  <c r="D117" i="10" s="1" a="1"/>
  <c r="D117" i="10" s="1"/>
  <c r="C116" i="10" a="1"/>
  <c r="C116" i="10" s="1"/>
  <c r="D116" i="10" s="1" a="1"/>
  <c r="D116" i="10" s="1"/>
  <c r="C115" i="10" a="1"/>
  <c r="C115" i="10" s="1"/>
  <c r="D115" i="10" s="1" a="1"/>
  <c r="D115" i="10" s="1"/>
  <c r="C114" i="10" a="1"/>
  <c r="C114" i="10" s="1"/>
  <c r="D114" i="10" s="1" a="1"/>
  <c r="D114" i="10" s="1"/>
  <c r="C113" i="10" a="1"/>
  <c r="C113" i="10" s="1"/>
  <c r="D113" i="10" s="1" a="1"/>
  <c r="D113" i="10" s="1"/>
  <c r="C112" i="10" a="1"/>
  <c r="C112" i="10" s="1"/>
  <c r="D112" i="10" s="1" a="1"/>
  <c r="D112" i="10" s="1"/>
  <c r="C111" i="10" a="1"/>
  <c r="C111" i="10" s="1"/>
  <c r="D111" i="10" s="1" a="1"/>
  <c r="D111" i="10" s="1"/>
  <c r="C110" i="10" a="1"/>
  <c r="C110" i="10" s="1"/>
  <c r="D110" i="10" s="1" a="1"/>
  <c r="D110" i="10" s="1"/>
  <c r="F99" i="10"/>
  <c r="C94" i="10"/>
  <c r="D78" i="10"/>
  <c r="C69" i="10"/>
  <c r="C60" i="10" a="1"/>
  <c r="C60" i="10" s="1"/>
  <c r="D60" i="10" s="1" a="1"/>
  <c r="D60" i="10" s="1"/>
  <c r="E60" i="10" s="1" a="1"/>
  <c r="E60" i="10" s="1"/>
  <c r="C59" i="10" a="1"/>
  <c r="C59" i="10" s="1"/>
  <c r="D59" i="10" s="1" a="1"/>
  <c r="D59" i="10" s="1"/>
  <c r="C58" i="10" a="1"/>
  <c r="C58" i="10" s="1"/>
  <c r="D58" i="10" s="1" a="1"/>
  <c r="D58" i="10" s="1"/>
  <c r="C57" i="10" a="1"/>
  <c r="C57" i="10" s="1"/>
  <c r="D57" i="10" s="1" a="1"/>
  <c r="D57" i="10" s="1"/>
  <c r="C56" i="10" a="1"/>
  <c r="C56" i="10" s="1"/>
  <c r="D56" i="10" s="1" a="1"/>
  <c r="D56" i="10" s="1"/>
  <c r="C55" i="10" a="1"/>
  <c r="C55" i="10" s="1"/>
  <c r="D55" i="10" s="1" a="1"/>
  <c r="D55" i="10" s="1"/>
  <c r="C54" i="10" a="1"/>
  <c r="C54" i="10" s="1"/>
  <c r="D54" i="10" s="1" a="1"/>
  <c r="D54" i="10" s="1"/>
  <c r="C53" i="10" a="1"/>
  <c r="C53" i="10" s="1"/>
  <c r="D53" i="10" s="1" a="1"/>
  <c r="D53" i="10" s="1"/>
  <c r="C52" i="10" a="1"/>
  <c r="C52" i="10" s="1"/>
  <c r="D52" i="10" s="1" a="1"/>
  <c r="D52" i="10" s="1"/>
  <c r="C51" i="10" a="1"/>
  <c r="C51" i="10" s="1"/>
  <c r="D51" i="10" s="1" a="1"/>
  <c r="D51" i="10" s="1"/>
  <c r="C50" i="10" a="1"/>
  <c r="C50" i="10" s="1"/>
  <c r="D50" i="10" s="1" a="1"/>
  <c r="D50" i="10" s="1"/>
  <c r="C49" i="10" a="1"/>
  <c r="C49" i="10" s="1"/>
  <c r="D49" i="10" s="1" a="1"/>
  <c r="D49" i="10" s="1"/>
  <c r="E38" i="10"/>
  <c r="C30" i="10"/>
  <c r="D15" i="10"/>
  <c r="C8" i="10"/>
  <c r="D175" i="9" a="1"/>
  <c r="D175" i="9" s="1"/>
  <c r="C180" i="9" a="1"/>
  <c r="C180" i="9" s="1"/>
  <c r="D180" i="9" s="1" a="1"/>
  <c r="D180" i="9" s="1"/>
  <c r="E180" i="9" s="1" a="1"/>
  <c r="E180" i="9" s="1"/>
  <c r="C179" i="9" a="1"/>
  <c r="C179" i="9" s="1"/>
  <c r="D179" i="9" s="1" a="1"/>
  <c r="D179" i="9" s="1"/>
  <c r="C178" i="9" a="1"/>
  <c r="C178" i="9" s="1"/>
  <c r="D178" i="9" s="1" a="1"/>
  <c r="D178" i="9" s="1"/>
  <c r="C177" i="9" a="1"/>
  <c r="C177" i="9" s="1"/>
  <c r="C176" i="9" a="1"/>
  <c r="C176" i="9" s="1"/>
  <c r="D176" i="9" s="1" a="1"/>
  <c r="D176" i="9" s="1"/>
  <c r="C175" i="9" a="1"/>
  <c r="C175" i="9" s="1"/>
  <c r="C174" i="9" a="1"/>
  <c r="C174" i="9" s="1"/>
  <c r="D174" i="9" s="1" a="1"/>
  <c r="D174" i="9" s="1"/>
  <c r="E174" i="9" s="1" a="1"/>
  <c r="E174" i="9" s="1"/>
  <c r="C173" i="9" a="1"/>
  <c r="C173" i="9" s="1"/>
  <c r="D173" i="9" s="1" a="1"/>
  <c r="D173" i="9" s="1"/>
  <c r="C172" i="9" a="1"/>
  <c r="C172" i="9" s="1"/>
  <c r="D172" i="9" s="1" a="1"/>
  <c r="D172" i="9" s="1"/>
  <c r="E172" i="9" s="1" a="1"/>
  <c r="E172" i="9" s="1"/>
  <c r="C171" i="9" a="1"/>
  <c r="C171" i="9" s="1"/>
  <c r="D171" i="9" s="1" a="1"/>
  <c r="D171" i="9" s="1"/>
  <c r="C170" i="9" a="1"/>
  <c r="C170" i="9" s="1"/>
  <c r="D170" i="9" s="1" a="1"/>
  <c r="D170" i="9" s="1"/>
  <c r="C169" i="9" a="1"/>
  <c r="C169" i="9" s="1"/>
  <c r="D169" i="9" s="1" a="1"/>
  <c r="D169" i="9" s="1"/>
  <c r="F157" i="9"/>
  <c r="C155" i="9"/>
  <c r="C140" i="9" a="1"/>
  <c r="C140" i="9" s="1"/>
  <c r="D140" i="9" s="1" a="1"/>
  <c r="D140" i="9" s="1"/>
  <c r="C139" i="9" a="1"/>
  <c r="C139" i="9" s="1"/>
  <c r="D139" i="9" s="1" a="1"/>
  <c r="D139" i="9" s="1"/>
  <c r="C138" i="9" a="1"/>
  <c r="C138" i="9" s="1"/>
  <c r="C137" i="9" a="1"/>
  <c r="C137" i="9" s="1"/>
  <c r="D137" i="9" s="1" a="1"/>
  <c r="D137" i="9" s="1"/>
  <c r="C136" i="9" a="1"/>
  <c r="C136" i="9" s="1"/>
  <c r="D136" i="9" s="1" a="1"/>
  <c r="D136" i="9" s="1"/>
  <c r="C135" i="9" a="1"/>
  <c r="C135" i="9" s="1"/>
  <c r="D135" i="9" s="1" a="1"/>
  <c r="D135" i="9" s="1"/>
  <c r="C134" i="9" a="1"/>
  <c r="C134" i="9" s="1"/>
  <c r="D134" i="9" s="1" a="1"/>
  <c r="D134" i="9" s="1"/>
  <c r="C133" i="9" a="1"/>
  <c r="C133" i="9" s="1"/>
  <c r="D133" i="9" s="1" a="1"/>
  <c r="D133" i="9" s="1"/>
  <c r="C132" i="9" a="1"/>
  <c r="C132" i="9" s="1"/>
  <c r="D132" i="9" s="1" a="1"/>
  <c r="D132" i="9" s="1"/>
  <c r="C131" i="9" a="1"/>
  <c r="C131" i="9" s="1"/>
  <c r="D131" i="9" s="1" a="1"/>
  <c r="D131" i="9" s="1"/>
  <c r="C130" i="9" a="1"/>
  <c r="C130" i="9" s="1"/>
  <c r="D130" i="9" s="1" a="1"/>
  <c r="D130" i="9" s="1"/>
  <c r="C129" i="9" a="1"/>
  <c r="C129" i="9" s="1"/>
  <c r="D129" i="9" s="1" a="1"/>
  <c r="D129" i="9" s="1"/>
  <c r="I118" i="9"/>
  <c r="E111" i="9"/>
  <c r="D96" i="9"/>
  <c r="C88" i="9"/>
  <c r="C79" i="9" a="1"/>
  <c r="C79" i="9" s="1"/>
  <c r="D79" i="9" s="1" a="1"/>
  <c r="D79" i="9" s="1"/>
  <c r="C78" i="9" a="1"/>
  <c r="C78" i="9" s="1"/>
  <c r="D78" i="9" s="1" a="1"/>
  <c r="D78" i="9" s="1"/>
  <c r="C77" i="9" a="1"/>
  <c r="C77" i="9" s="1"/>
  <c r="D77" i="9" s="1" a="1"/>
  <c r="D77" i="9" s="1"/>
  <c r="C76" i="9" a="1"/>
  <c r="C76" i="9" s="1"/>
  <c r="D76" i="9" s="1" a="1"/>
  <c r="D76" i="9" s="1"/>
  <c r="C75" i="9" a="1"/>
  <c r="C75" i="9" s="1"/>
  <c r="D75" i="9" s="1" a="1"/>
  <c r="D75" i="9" s="1"/>
  <c r="C74" i="9" a="1"/>
  <c r="C74" i="9" s="1"/>
  <c r="D74" i="9" s="1" a="1"/>
  <c r="D74" i="9" s="1"/>
  <c r="C73" i="9" a="1"/>
  <c r="C73" i="9" s="1"/>
  <c r="D73" i="9" s="1" a="1"/>
  <c r="D73" i="9" s="1"/>
  <c r="C72" i="9" a="1"/>
  <c r="C72" i="9" s="1"/>
  <c r="D72" i="9" s="1" a="1"/>
  <c r="D72" i="9" s="1"/>
  <c r="C71" i="9" a="1"/>
  <c r="C71" i="9" s="1"/>
  <c r="D71" i="9" s="1" a="1"/>
  <c r="D71" i="9" s="1"/>
  <c r="C70" i="9" a="1"/>
  <c r="C70" i="9" s="1"/>
  <c r="D70" i="9" s="1" a="1"/>
  <c r="D70" i="9" s="1"/>
  <c r="C69" i="9" a="1"/>
  <c r="C69" i="9" s="1"/>
  <c r="C68" i="9" a="1"/>
  <c r="C68" i="9" s="1"/>
  <c r="D68" i="9" s="1" a="1"/>
  <c r="D68" i="9" s="1"/>
  <c r="E55" i="9"/>
  <c r="C48" i="9"/>
  <c r="C39" i="9" a="1"/>
  <c r="C39" i="9" s="1"/>
  <c r="D39" i="9" s="1" a="1"/>
  <c r="D39" i="9" s="1"/>
  <c r="C38" i="9" a="1"/>
  <c r="C38" i="9" s="1"/>
  <c r="D38" i="9" s="1" a="1"/>
  <c r="D38" i="9" s="1"/>
  <c r="C37" i="9" a="1"/>
  <c r="C37" i="9" s="1"/>
  <c r="D37" i="9" s="1" a="1"/>
  <c r="D37" i="9" s="1"/>
  <c r="C36" i="9" a="1"/>
  <c r="C36" i="9" s="1"/>
  <c r="D36" i="9" s="1" a="1"/>
  <c r="D36" i="9" s="1"/>
  <c r="C35" i="9" a="1"/>
  <c r="C35" i="9" s="1"/>
  <c r="D35" i="9" s="1" a="1"/>
  <c r="D35" i="9" s="1"/>
  <c r="C34" i="9" a="1"/>
  <c r="C34" i="9" s="1"/>
  <c r="D34" i="9" s="1" a="1"/>
  <c r="D34" i="9" s="1"/>
  <c r="C33" i="9" a="1"/>
  <c r="C33" i="9" s="1"/>
  <c r="D33" i="9" s="1" a="1"/>
  <c r="D33" i="9" s="1"/>
  <c r="C32" i="9" a="1"/>
  <c r="C32" i="9" s="1"/>
  <c r="D32" i="9" s="1" a="1"/>
  <c r="D32" i="9" s="1"/>
  <c r="C31" i="9" a="1"/>
  <c r="C31" i="9" s="1"/>
  <c r="D31" i="9" s="1" a="1"/>
  <c r="D31" i="9" s="1"/>
  <c r="C30" i="9" a="1"/>
  <c r="C30" i="9" s="1"/>
  <c r="D30" i="9" s="1" a="1"/>
  <c r="D30" i="9" s="1"/>
  <c r="C29" i="9" a="1"/>
  <c r="C29" i="9" s="1"/>
  <c r="D29" i="9" s="1" a="1"/>
  <c r="D29" i="9" s="1"/>
  <c r="C28" i="9" a="1"/>
  <c r="C28" i="9" s="1"/>
  <c r="D28" i="9" s="1" a="1"/>
  <c r="D28" i="9" s="1"/>
  <c r="D8" i="9"/>
  <c r="D9" i="9"/>
  <c r="D10" i="9"/>
  <c r="D11" i="9"/>
  <c r="D12" i="9"/>
  <c r="D13" i="9"/>
  <c r="D14" i="9"/>
  <c r="D15" i="9"/>
  <c r="D16" i="9"/>
  <c r="D17" i="9"/>
  <c r="D18" i="9"/>
  <c r="D19" i="9"/>
  <c r="C9" i="9"/>
  <c r="C10" i="9"/>
  <c r="C11" i="9"/>
  <c r="C12" i="9"/>
  <c r="C13" i="9"/>
  <c r="C14" i="9"/>
  <c r="C15" i="9"/>
  <c r="C16" i="9"/>
  <c r="C17" i="9"/>
  <c r="C18" i="9"/>
  <c r="C19" i="9"/>
  <c r="C8" i="9"/>
  <c r="C81" i="4" a="1"/>
  <c r="C81" i="4" s="1"/>
  <c r="D81" i="4" s="1" a="1"/>
  <c r="D81" i="4" s="1"/>
  <c r="C80" i="4" a="1"/>
  <c r="C80" i="4" s="1"/>
  <c r="D80" i="4" s="1" a="1"/>
  <c r="D80" i="4" s="1"/>
  <c r="C79" i="4" a="1"/>
  <c r="C79" i="4" s="1"/>
  <c r="D79" i="4" s="1" a="1"/>
  <c r="D79" i="4" s="1"/>
  <c r="C78" i="4" a="1"/>
  <c r="C78" i="4" s="1"/>
  <c r="C77" i="4" a="1"/>
  <c r="C77" i="4" s="1"/>
  <c r="D77" i="4" s="1" a="1"/>
  <c r="D77" i="4" s="1"/>
  <c r="C76" i="4" a="1"/>
  <c r="C76" i="4" s="1"/>
  <c r="D76" i="4" s="1" a="1"/>
  <c r="D76" i="4" s="1"/>
  <c r="C75" i="4" a="1"/>
  <c r="C75" i="4" s="1"/>
  <c r="D75" i="4" s="1" a="1"/>
  <c r="D75" i="4" s="1"/>
  <c r="C74" i="4" a="1"/>
  <c r="C74" i="4" s="1"/>
  <c r="D74" i="4" s="1" a="1"/>
  <c r="D74" i="4" s="1"/>
  <c r="C73" i="4" a="1"/>
  <c r="C73" i="4" s="1"/>
  <c r="D73" i="4" s="1" a="1"/>
  <c r="D73" i="4" s="1"/>
  <c r="C72" i="4" a="1"/>
  <c r="C72" i="4" s="1"/>
  <c r="D72" i="4" s="1" a="1"/>
  <c r="D72" i="4" s="1"/>
  <c r="C71" i="4" a="1"/>
  <c r="C71" i="4" s="1"/>
  <c r="D71" i="4" s="1" a="1"/>
  <c r="D71" i="4" s="1"/>
  <c r="C70" i="4" a="1"/>
  <c r="C70" i="4" s="1"/>
  <c r="D70" i="4" s="1" a="1"/>
  <c r="D70" i="4" s="1"/>
  <c r="H53" i="4"/>
  <c r="H54" i="4"/>
  <c r="C53" i="4"/>
  <c r="D34" i="4"/>
  <c r="C34" i="4"/>
  <c r="C10" i="4"/>
  <c r="H101" i="10"/>
  <c r="G101" i="10"/>
  <c r="F101" i="10"/>
  <c r="E101" i="10"/>
  <c r="D101" i="10"/>
  <c r="C101" i="10"/>
  <c r="H100" i="10"/>
  <c r="G100" i="10"/>
  <c r="F100" i="10"/>
  <c r="E100" i="10"/>
  <c r="D100" i="10"/>
  <c r="C100" i="10"/>
  <c r="H99" i="10"/>
  <c r="G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H93" i="10"/>
  <c r="G93" i="10"/>
  <c r="F93" i="10"/>
  <c r="E93" i="10"/>
  <c r="D93" i="10"/>
  <c r="C93" i="10"/>
  <c r="H92" i="10"/>
  <c r="G92" i="10"/>
  <c r="F92" i="10"/>
  <c r="E92" i="10"/>
  <c r="D92" i="10"/>
  <c r="C92" i="10"/>
  <c r="H91" i="10"/>
  <c r="G91" i="10"/>
  <c r="F91" i="10"/>
  <c r="E91" i="10"/>
  <c r="D91" i="10"/>
  <c r="C91" i="10"/>
  <c r="H90" i="10"/>
  <c r="G90" i="10"/>
  <c r="F90" i="10"/>
  <c r="E90" i="10"/>
  <c r="D90" i="10"/>
  <c r="C90" i="10"/>
  <c r="D80" i="10"/>
  <c r="C80" i="10"/>
  <c r="D79" i="10"/>
  <c r="C79" i="10"/>
  <c r="C78" i="10"/>
  <c r="D77" i="10"/>
  <c r="C77" i="10"/>
  <c r="D76" i="10"/>
  <c r="C76" i="10"/>
  <c r="D75" i="10"/>
  <c r="C75" i="10"/>
  <c r="D74" i="10"/>
  <c r="C74" i="10"/>
  <c r="D73" i="10"/>
  <c r="C73" i="10"/>
  <c r="D72" i="10"/>
  <c r="C72" i="10"/>
  <c r="D71" i="10"/>
  <c r="C71" i="10"/>
  <c r="D70" i="10"/>
  <c r="C70" i="10"/>
  <c r="D69" i="10"/>
  <c r="I40" i="10"/>
  <c r="H40" i="10"/>
  <c r="G40" i="10"/>
  <c r="F40" i="10"/>
  <c r="E40" i="10"/>
  <c r="D40" i="10"/>
  <c r="C40" i="10"/>
  <c r="I39" i="10"/>
  <c r="H39" i="10"/>
  <c r="G39" i="10"/>
  <c r="F39" i="10"/>
  <c r="E39" i="10"/>
  <c r="D39" i="10"/>
  <c r="C39" i="10"/>
  <c r="I38" i="10"/>
  <c r="H38" i="10"/>
  <c r="G38" i="10"/>
  <c r="F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30" i="10"/>
  <c r="H30" i="10"/>
  <c r="G30" i="10"/>
  <c r="F30" i="10"/>
  <c r="E30" i="10"/>
  <c r="D30" i="10"/>
  <c r="I29" i="10"/>
  <c r="H29" i="10"/>
  <c r="G29" i="10"/>
  <c r="F29" i="10"/>
  <c r="E29" i="10"/>
  <c r="D29" i="10"/>
  <c r="C29" i="10"/>
  <c r="D19" i="10"/>
  <c r="C19" i="10"/>
  <c r="D18" i="10"/>
  <c r="C18" i="10"/>
  <c r="D17" i="10"/>
  <c r="C17" i="10"/>
  <c r="D16" i="10"/>
  <c r="C16" i="10"/>
  <c r="C15" i="10"/>
  <c r="D14" i="10"/>
  <c r="C14" i="10"/>
  <c r="D13" i="10"/>
  <c r="C13" i="10"/>
  <c r="D12" i="10"/>
  <c r="C12" i="10"/>
  <c r="D11" i="10"/>
  <c r="C11" i="10"/>
  <c r="D10" i="10"/>
  <c r="C10" i="10"/>
  <c r="D9" i="10"/>
  <c r="C9" i="10"/>
  <c r="D8" i="10"/>
  <c r="F160" i="9"/>
  <c r="E160" i="9"/>
  <c r="D160" i="9"/>
  <c r="C160" i="9"/>
  <c r="F159" i="9"/>
  <c r="E159" i="9"/>
  <c r="D159" i="9"/>
  <c r="C159" i="9"/>
  <c r="F158" i="9"/>
  <c r="E158" i="9"/>
  <c r="D158" i="9"/>
  <c r="C158" i="9"/>
  <c r="E157" i="9"/>
  <c r="D157" i="9"/>
  <c r="C157" i="9"/>
  <c r="F156" i="9"/>
  <c r="E156" i="9"/>
  <c r="D156" i="9"/>
  <c r="C156" i="9"/>
  <c r="F155" i="9"/>
  <c r="E155" i="9"/>
  <c r="D155" i="9"/>
  <c r="F154" i="9"/>
  <c r="E154" i="9"/>
  <c r="D154" i="9"/>
  <c r="C154" i="9"/>
  <c r="F153" i="9"/>
  <c r="E153" i="9"/>
  <c r="D153" i="9"/>
  <c r="C153" i="9"/>
  <c r="F152" i="9"/>
  <c r="E152" i="9"/>
  <c r="D152" i="9"/>
  <c r="C152" i="9"/>
  <c r="F151" i="9"/>
  <c r="E151" i="9"/>
  <c r="D151" i="9"/>
  <c r="C151" i="9"/>
  <c r="F150" i="9"/>
  <c r="E150" i="9"/>
  <c r="D150" i="9"/>
  <c r="C150" i="9"/>
  <c r="F149" i="9"/>
  <c r="E149" i="9"/>
  <c r="D149" i="9"/>
  <c r="C149" i="9"/>
  <c r="J120" i="9"/>
  <c r="I120" i="9"/>
  <c r="H120" i="9"/>
  <c r="G120" i="9"/>
  <c r="F120" i="9"/>
  <c r="E120" i="9"/>
  <c r="D120" i="9"/>
  <c r="C120" i="9"/>
  <c r="J119" i="9"/>
  <c r="I119" i="9"/>
  <c r="H119" i="9"/>
  <c r="G119" i="9"/>
  <c r="F119" i="9"/>
  <c r="E119" i="9"/>
  <c r="D119" i="9"/>
  <c r="C119" i="9"/>
  <c r="J118" i="9"/>
  <c r="H118" i="9"/>
  <c r="G118" i="9"/>
  <c r="F118" i="9"/>
  <c r="E118" i="9"/>
  <c r="D118" i="9"/>
  <c r="C118" i="9"/>
  <c r="J117" i="9"/>
  <c r="I117" i="9"/>
  <c r="H117" i="9"/>
  <c r="G117" i="9"/>
  <c r="F117" i="9"/>
  <c r="E117" i="9"/>
  <c r="D117" i="9"/>
  <c r="C117" i="9"/>
  <c r="J116" i="9"/>
  <c r="I116" i="9"/>
  <c r="H116" i="9"/>
  <c r="G116" i="9"/>
  <c r="F116" i="9"/>
  <c r="E116" i="9"/>
  <c r="D116" i="9"/>
  <c r="C116" i="9"/>
  <c r="J115" i="9"/>
  <c r="I115" i="9"/>
  <c r="H115" i="9"/>
  <c r="G115" i="9"/>
  <c r="F115" i="9"/>
  <c r="E115" i="9"/>
  <c r="D115" i="9"/>
  <c r="C115" i="9"/>
  <c r="J114" i="9"/>
  <c r="I114" i="9"/>
  <c r="H114" i="9"/>
  <c r="G114" i="9"/>
  <c r="F114" i="9"/>
  <c r="E114" i="9"/>
  <c r="D114" i="9"/>
  <c r="C114" i="9"/>
  <c r="J113" i="9"/>
  <c r="I113" i="9"/>
  <c r="H113" i="9"/>
  <c r="G113" i="9"/>
  <c r="F113" i="9"/>
  <c r="E113" i="9"/>
  <c r="D113" i="9"/>
  <c r="C113" i="9"/>
  <c r="J112" i="9"/>
  <c r="I112" i="9"/>
  <c r="H112" i="9"/>
  <c r="G112" i="9"/>
  <c r="F112" i="9"/>
  <c r="E112" i="9"/>
  <c r="D112" i="9"/>
  <c r="C112" i="9"/>
  <c r="J111" i="9"/>
  <c r="I111" i="9"/>
  <c r="H111" i="9"/>
  <c r="G111" i="9"/>
  <c r="F111" i="9"/>
  <c r="D111" i="9"/>
  <c r="C111" i="9"/>
  <c r="J110" i="9"/>
  <c r="I110" i="9"/>
  <c r="H110" i="9"/>
  <c r="G110" i="9"/>
  <c r="F110" i="9"/>
  <c r="E110" i="9"/>
  <c r="D110" i="9"/>
  <c r="C110" i="9"/>
  <c r="J109" i="9"/>
  <c r="I109" i="9"/>
  <c r="H109" i="9"/>
  <c r="G109" i="9"/>
  <c r="F109" i="9"/>
  <c r="E109" i="9"/>
  <c r="D109" i="9"/>
  <c r="C109" i="9"/>
  <c r="D99" i="9"/>
  <c r="C99" i="9"/>
  <c r="D98" i="9"/>
  <c r="C98" i="9"/>
  <c r="D97" i="9"/>
  <c r="C97" i="9"/>
  <c r="C96" i="9"/>
  <c r="D95" i="9"/>
  <c r="C95" i="9"/>
  <c r="D94" i="9"/>
  <c r="C94" i="9"/>
  <c r="D93" i="9"/>
  <c r="C93" i="9"/>
  <c r="D92" i="9"/>
  <c r="C92" i="9"/>
  <c r="D91" i="9"/>
  <c r="C91" i="9"/>
  <c r="D90" i="9"/>
  <c r="C90" i="9"/>
  <c r="D89" i="9"/>
  <c r="C89" i="9"/>
  <c r="D88" i="9"/>
  <c r="F59" i="9"/>
  <c r="E59" i="9"/>
  <c r="D59" i="9"/>
  <c r="C59" i="9"/>
  <c r="F58" i="9"/>
  <c r="E58" i="9"/>
  <c r="D58" i="9"/>
  <c r="C58" i="9"/>
  <c r="F57" i="9"/>
  <c r="E57" i="9"/>
  <c r="D57" i="9"/>
  <c r="C57" i="9"/>
  <c r="F56" i="9"/>
  <c r="E56" i="9"/>
  <c r="D56" i="9"/>
  <c r="C56" i="9"/>
  <c r="F55" i="9"/>
  <c r="D55" i="9"/>
  <c r="C55" i="9"/>
  <c r="F54" i="9"/>
  <c r="E54" i="9"/>
  <c r="D54" i="9"/>
  <c r="C54" i="9"/>
  <c r="F53" i="9"/>
  <c r="E53" i="9"/>
  <c r="D53" i="9"/>
  <c r="C53" i="9"/>
  <c r="F52" i="9"/>
  <c r="E52" i="9"/>
  <c r="D52" i="9"/>
  <c r="C52" i="9"/>
  <c r="F51" i="9"/>
  <c r="E51" i="9"/>
  <c r="D51" i="9"/>
  <c r="C51" i="9"/>
  <c r="F50" i="9"/>
  <c r="E50" i="9"/>
  <c r="D50" i="9"/>
  <c r="C50" i="9"/>
  <c r="F49" i="9"/>
  <c r="E49" i="9"/>
  <c r="D49" i="9"/>
  <c r="C49" i="9"/>
  <c r="F48" i="9"/>
  <c r="E48" i="9"/>
  <c r="D48" i="9"/>
  <c r="C81" i="5" a="1"/>
  <c r="C81" i="5" s="1"/>
  <c r="D81" i="5" s="1" a="1"/>
  <c r="D81" i="5" s="1"/>
  <c r="C80" i="5" a="1"/>
  <c r="C80" i="5" s="1"/>
  <c r="D80" i="5" s="1" a="1"/>
  <c r="D80" i="5" s="1"/>
  <c r="E80" i="5" s="1" a="1"/>
  <c r="E80" i="5" s="1"/>
  <c r="C79" i="5" a="1"/>
  <c r="C79" i="5" s="1"/>
  <c r="D79" i="5" s="1" a="1"/>
  <c r="D79" i="5" s="1"/>
  <c r="C78" i="5" a="1"/>
  <c r="C78" i="5" s="1"/>
  <c r="D78" i="5" s="1" a="1"/>
  <c r="D78" i="5" s="1"/>
  <c r="C77" i="5" a="1"/>
  <c r="C77" i="5" s="1"/>
  <c r="D77" i="5" s="1" a="1"/>
  <c r="D77" i="5" s="1"/>
  <c r="C76" i="5" a="1"/>
  <c r="C76" i="5" s="1"/>
  <c r="D76" i="5" s="1" a="1"/>
  <c r="D76" i="5" s="1"/>
  <c r="C75" i="5" a="1"/>
  <c r="C75" i="5" s="1"/>
  <c r="D75" i="5" s="1" a="1"/>
  <c r="D75" i="5" s="1"/>
  <c r="C74" i="5" a="1"/>
  <c r="C74" i="5" s="1"/>
  <c r="D74" i="5" s="1" a="1"/>
  <c r="D74" i="5" s="1"/>
  <c r="E74" i="5" s="1" a="1"/>
  <c r="E74" i="5" s="1"/>
  <c r="C73" i="5" a="1"/>
  <c r="C73" i="5" s="1"/>
  <c r="D73" i="5" s="1" a="1"/>
  <c r="D73" i="5" s="1"/>
  <c r="C72" i="5" a="1"/>
  <c r="C72" i="5" s="1"/>
  <c r="D72" i="5" s="1" a="1"/>
  <c r="D72" i="5" s="1"/>
  <c r="C71" i="5" a="1"/>
  <c r="C71" i="5" s="1"/>
  <c r="D71" i="5" s="1" a="1"/>
  <c r="D71" i="5" s="1"/>
  <c r="D50" i="5"/>
  <c r="E50" i="5"/>
  <c r="F50" i="5"/>
  <c r="G50" i="5"/>
  <c r="D51" i="5"/>
  <c r="E51" i="5"/>
  <c r="F51" i="5"/>
  <c r="G51" i="5"/>
  <c r="D52" i="5"/>
  <c r="E52" i="5"/>
  <c r="F52" i="5"/>
  <c r="G52" i="5"/>
  <c r="D53" i="5"/>
  <c r="E53" i="5"/>
  <c r="F53" i="5"/>
  <c r="G53" i="5"/>
  <c r="D54" i="5"/>
  <c r="E54" i="5"/>
  <c r="F54" i="5"/>
  <c r="G54" i="5"/>
  <c r="D55" i="5"/>
  <c r="E55" i="5"/>
  <c r="F55" i="5"/>
  <c r="G55" i="5"/>
  <c r="D56" i="5"/>
  <c r="E56" i="5"/>
  <c r="F56" i="5"/>
  <c r="G56" i="5"/>
  <c r="D57" i="5"/>
  <c r="E57" i="5"/>
  <c r="F57" i="5"/>
  <c r="G57" i="5"/>
  <c r="D58" i="5"/>
  <c r="E58" i="5"/>
  <c r="F58" i="5"/>
  <c r="G58" i="5"/>
  <c r="D59" i="5"/>
  <c r="E59" i="5"/>
  <c r="F59" i="5"/>
  <c r="G59" i="5"/>
  <c r="D60" i="5"/>
  <c r="E60" i="5"/>
  <c r="F60" i="5"/>
  <c r="D61" i="5"/>
  <c r="E61" i="5"/>
  <c r="F61" i="5"/>
  <c r="G61" i="5"/>
  <c r="C51" i="5"/>
  <c r="C52" i="5"/>
  <c r="C53" i="5"/>
  <c r="C55" i="5"/>
  <c r="C56" i="5"/>
  <c r="C57" i="5"/>
  <c r="C58" i="5"/>
  <c r="C59" i="5"/>
  <c r="C60" i="5"/>
  <c r="C61" i="5"/>
  <c r="C50" i="5"/>
  <c r="D29" i="5"/>
  <c r="E29" i="5"/>
  <c r="F29" i="5"/>
  <c r="G29" i="5"/>
  <c r="D30" i="5"/>
  <c r="E30" i="5"/>
  <c r="F30" i="5"/>
  <c r="G30" i="5"/>
  <c r="D31" i="5"/>
  <c r="E31" i="5"/>
  <c r="F31" i="5"/>
  <c r="G31" i="5"/>
  <c r="D32" i="5"/>
  <c r="E32" i="5"/>
  <c r="F32" i="5"/>
  <c r="G32" i="5"/>
  <c r="D33" i="5"/>
  <c r="E33" i="5"/>
  <c r="F33" i="5"/>
  <c r="G33" i="5"/>
  <c r="D34" i="5"/>
  <c r="E34" i="5"/>
  <c r="F34" i="5"/>
  <c r="G34" i="5"/>
  <c r="D35" i="5"/>
  <c r="E35" i="5"/>
  <c r="F35" i="5"/>
  <c r="G35" i="5"/>
  <c r="D36" i="5"/>
  <c r="E36" i="5"/>
  <c r="G36" i="5"/>
  <c r="D37" i="5"/>
  <c r="E37" i="5"/>
  <c r="F37" i="5"/>
  <c r="G37" i="5"/>
  <c r="D38" i="5"/>
  <c r="E38" i="5"/>
  <c r="F38" i="5"/>
  <c r="G38" i="5"/>
  <c r="D39" i="5"/>
  <c r="E39" i="5"/>
  <c r="F39" i="5"/>
  <c r="G39" i="5"/>
  <c r="D40" i="5"/>
  <c r="E40" i="5"/>
  <c r="F40" i="5"/>
  <c r="G40" i="5"/>
  <c r="C30" i="5"/>
  <c r="C31" i="5"/>
  <c r="C32" i="5"/>
  <c r="C33" i="5"/>
  <c r="C34" i="5"/>
  <c r="C35" i="5"/>
  <c r="C36" i="5"/>
  <c r="C37" i="5"/>
  <c r="C38" i="5"/>
  <c r="C39" i="5"/>
  <c r="C40" i="5"/>
  <c r="D8" i="5"/>
  <c r="D9" i="5"/>
  <c r="D10" i="5"/>
  <c r="D11" i="5"/>
  <c r="D13" i="5"/>
  <c r="D14" i="5"/>
  <c r="D15" i="5"/>
  <c r="D16" i="5"/>
  <c r="D17" i="5"/>
  <c r="D18" i="5"/>
  <c r="D19" i="5"/>
  <c r="C9" i="5"/>
  <c r="C10" i="5"/>
  <c r="C11" i="5"/>
  <c r="C12" i="5"/>
  <c r="C13" i="5"/>
  <c r="C14" i="5"/>
  <c r="C15" i="5"/>
  <c r="C16" i="5"/>
  <c r="C17" i="5"/>
  <c r="C18" i="5"/>
  <c r="C19" i="5"/>
  <c r="C8" i="5"/>
  <c r="C50" i="4"/>
  <c r="C51" i="4"/>
  <c r="C52" i="4"/>
  <c r="C54" i="4"/>
  <c r="C55" i="4"/>
  <c r="C56" i="4"/>
  <c r="C57" i="4"/>
  <c r="C58" i="4"/>
  <c r="C59" i="4"/>
  <c r="C60" i="4"/>
  <c r="C61" i="4"/>
  <c r="E50" i="4"/>
  <c r="F50" i="4"/>
  <c r="G50" i="4"/>
  <c r="H50" i="4"/>
  <c r="E51" i="4"/>
  <c r="F51" i="4"/>
  <c r="G51" i="4"/>
  <c r="H51" i="4"/>
  <c r="E52" i="4"/>
  <c r="F52" i="4"/>
  <c r="G52" i="4"/>
  <c r="H52" i="4"/>
  <c r="E53" i="4"/>
  <c r="F53" i="4"/>
  <c r="G53" i="4"/>
  <c r="E54" i="4"/>
  <c r="F54" i="4"/>
  <c r="G54" i="4"/>
  <c r="E55" i="4"/>
  <c r="F55" i="4"/>
  <c r="G55" i="4"/>
  <c r="H55" i="4"/>
  <c r="E56" i="4"/>
  <c r="F56" i="4"/>
  <c r="G56" i="4"/>
  <c r="H56" i="4"/>
  <c r="E57" i="4"/>
  <c r="F57" i="4"/>
  <c r="G57" i="4"/>
  <c r="H57" i="4"/>
  <c r="E58" i="4"/>
  <c r="F58" i="4"/>
  <c r="G58" i="4"/>
  <c r="H58" i="4"/>
  <c r="E59" i="4"/>
  <c r="F59" i="4"/>
  <c r="G59" i="4"/>
  <c r="H59" i="4"/>
  <c r="E60" i="4"/>
  <c r="F60" i="4"/>
  <c r="G60" i="4"/>
  <c r="H60" i="4"/>
  <c r="E61" i="4"/>
  <c r="F61" i="4"/>
  <c r="G61" i="4"/>
  <c r="H61" i="4"/>
  <c r="D50" i="4"/>
  <c r="D51" i="4"/>
  <c r="D52" i="4"/>
  <c r="D53" i="4"/>
  <c r="D54" i="4"/>
  <c r="D55" i="4"/>
  <c r="D57" i="4"/>
  <c r="D58" i="4"/>
  <c r="D59" i="4"/>
  <c r="D60" i="4"/>
  <c r="D61" i="4"/>
  <c r="D56" i="4"/>
  <c r="D29" i="4"/>
  <c r="E29" i="4"/>
  <c r="F29" i="4"/>
  <c r="G29" i="4"/>
  <c r="D30" i="4"/>
  <c r="E30" i="4"/>
  <c r="F30" i="4"/>
  <c r="G30" i="4"/>
  <c r="D31" i="4"/>
  <c r="E31" i="4"/>
  <c r="F31" i="4"/>
  <c r="G31" i="4"/>
  <c r="D32" i="4"/>
  <c r="E32" i="4"/>
  <c r="F32" i="4"/>
  <c r="G32" i="4"/>
  <c r="D33" i="4"/>
  <c r="E33" i="4"/>
  <c r="F33" i="4"/>
  <c r="G33" i="4"/>
  <c r="E34" i="4"/>
  <c r="F34" i="4"/>
  <c r="G34" i="4"/>
  <c r="D35" i="4"/>
  <c r="E35" i="4"/>
  <c r="G35" i="4"/>
  <c r="D36" i="4"/>
  <c r="E36" i="4"/>
  <c r="F36" i="4"/>
  <c r="G36" i="4"/>
  <c r="D37" i="4"/>
  <c r="E37" i="4"/>
  <c r="F37" i="4"/>
  <c r="G37" i="4"/>
  <c r="D38" i="4"/>
  <c r="E38" i="4"/>
  <c r="F38" i="4"/>
  <c r="G38" i="4"/>
  <c r="D39" i="4"/>
  <c r="E39" i="4"/>
  <c r="F39" i="4"/>
  <c r="G39" i="4"/>
  <c r="D40" i="4"/>
  <c r="E40" i="4"/>
  <c r="F40" i="4"/>
  <c r="G40" i="4"/>
  <c r="C30" i="4"/>
  <c r="C31" i="4"/>
  <c r="C32" i="4"/>
  <c r="C33" i="4"/>
  <c r="C35" i="4"/>
  <c r="C36" i="4"/>
  <c r="C37" i="4"/>
  <c r="C38" i="4"/>
  <c r="C39" i="4"/>
  <c r="C40" i="4"/>
  <c r="C29" i="4"/>
  <c r="D19" i="4"/>
  <c r="C19" i="4"/>
  <c r="D18" i="4"/>
  <c r="C18" i="4"/>
  <c r="D17" i="4"/>
  <c r="C17" i="4"/>
  <c r="D16" i="4"/>
  <c r="C16" i="4"/>
  <c r="D15" i="4"/>
  <c r="C15" i="4"/>
  <c r="D14" i="4"/>
  <c r="C14" i="4"/>
  <c r="D13" i="4"/>
  <c r="C13" i="4"/>
  <c r="D12" i="4"/>
  <c r="C12" i="4"/>
  <c r="D11" i="4"/>
  <c r="C11" i="4"/>
  <c r="D10" i="4"/>
  <c r="D9" i="4"/>
  <c r="C9" i="4"/>
  <c r="D8" i="4"/>
  <c r="C8" i="4"/>
  <c r="E71" i="10" l="1"/>
  <c r="E75" i="10"/>
  <c r="H54" i="5"/>
  <c r="C161" i="9"/>
  <c r="I100" i="10"/>
  <c r="J37" i="10"/>
  <c r="E176" i="9" a="1"/>
  <c r="E176" i="9" s="1"/>
  <c r="F176" i="9" s="1" a="1"/>
  <c r="F176" i="9" s="1"/>
  <c r="G176" i="9" s="1" a="1"/>
  <c r="G176" i="9" s="1"/>
  <c r="E56" i="10" a="1"/>
  <c r="E56" i="10" s="1"/>
  <c r="F56" i="10" s="1" a="1"/>
  <c r="F56" i="10" s="1"/>
  <c r="G56" i="10" s="1" a="1"/>
  <c r="G56" i="10" s="1"/>
  <c r="E178" i="9" a="1"/>
  <c r="E178" i="9" s="1"/>
  <c r="F178" i="9" s="1" a="1"/>
  <c r="F178" i="9" s="1"/>
  <c r="E170" i="9" a="1"/>
  <c r="E170" i="9" s="1"/>
  <c r="F170" i="9" s="1" a="1"/>
  <c r="F170" i="9" s="1"/>
  <c r="E58" i="10" a="1"/>
  <c r="E58" i="10" s="1"/>
  <c r="I54" i="4"/>
  <c r="H121" i="9"/>
  <c r="D177" i="9" a="1"/>
  <c r="D177" i="9" s="1"/>
  <c r="D15" i="6" a="1"/>
  <c r="D15" i="6" s="1"/>
  <c r="E15" i="6" s="1" a="1"/>
  <c r="E15" i="6" s="1"/>
  <c r="F15" i="6" s="1" a="1"/>
  <c r="F15" i="6" s="1"/>
  <c r="G15" i="6" s="1" a="1"/>
  <c r="G15" i="6" s="1"/>
  <c r="E18" i="5"/>
  <c r="G151" i="9"/>
  <c r="I53" i="4"/>
  <c r="D78" i="4" a="1"/>
  <c r="D78" i="4" s="1"/>
  <c r="E9" i="5"/>
  <c r="E14" i="6" a="1"/>
  <c r="E14" i="6" s="1"/>
  <c r="F14" i="6" s="1" a="1"/>
  <c r="F14" i="6" s="1"/>
  <c r="E13" i="6" a="1"/>
  <c r="E13" i="6" s="1"/>
  <c r="F13" i="6" s="1" a="1"/>
  <c r="F13" i="6" s="1"/>
  <c r="E12" i="6" a="1"/>
  <c r="E12" i="6" s="1"/>
  <c r="E11" i="6" a="1"/>
  <c r="E11" i="6" s="1"/>
  <c r="E18" i="6" a="1"/>
  <c r="E18" i="6" s="1"/>
  <c r="E10" i="6" a="1"/>
  <c r="E10" i="6" s="1"/>
  <c r="F10" i="6" s="1" a="1"/>
  <c r="F10" i="6" s="1"/>
  <c r="E17" i="6" a="1"/>
  <c r="E17" i="6" s="1"/>
  <c r="F17" i="6" s="1" a="1"/>
  <c r="F17" i="6" s="1"/>
  <c r="E9" i="6" a="1"/>
  <c r="E9" i="6" s="1"/>
  <c r="E16" i="6" a="1"/>
  <c r="E16" i="6" s="1"/>
  <c r="E8" i="6" a="1"/>
  <c r="E8" i="6" s="1"/>
  <c r="F8" i="6" s="1" a="1"/>
  <c r="F8" i="6" s="1"/>
  <c r="E7" i="6" a="1"/>
  <c r="E7" i="6" s="1"/>
  <c r="F7" i="6" s="1" a="1"/>
  <c r="F7" i="6" s="1"/>
  <c r="E13" i="5"/>
  <c r="E17" i="5"/>
  <c r="H52" i="5"/>
  <c r="H39" i="5"/>
  <c r="H50" i="5"/>
  <c r="H60" i="5"/>
  <c r="E19" i="5"/>
  <c r="H61" i="5"/>
  <c r="H58" i="5"/>
  <c r="H56" i="5"/>
  <c r="H53" i="5"/>
  <c r="E78" i="5" a="1"/>
  <c r="E78" i="5" s="1"/>
  <c r="F78" i="5" s="1" a="1"/>
  <c r="F78" i="5" s="1"/>
  <c r="E15" i="5"/>
  <c r="H55" i="5"/>
  <c r="H59" i="5"/>
  <c r="H57" i="5"/>
  <c r="H51" i="5"/>
  <c r="F62" i="5"/>
  <c r="E76" i="5" a="1"/>
  <c r="E76" i="5" s="1"/>
  <c r="F76" i="5" s="1" a="1"/>
  <c r="F76" i="5" s="1"/>
  <c r="G76" i="5" s="1" a="1"/>
  <c r="G76" i="5" s="1"/>
  <c r="E14" i="5"/>
  <c r="E72" i="5" a="1"/>
  <c r="E72" i="5" s="1"/>
  <c r="F72" i="5" s="1" a="1"/>
  <c r="F72" i="5" s="1"/>
  <c r="D62" i="5"/>
  <c r="H31" i="5"/>
  <c r="E12" i="5"/>
  <c r="E62" i="5"/>
  <c r="E117" i="10" a="1"/>
  <c r="E117" i="10" s="1"/>
  <c r="F117" i="10" s="1" a="1"/>
  <c r="F117" i="10" s="1"/>
  <c r="E116" i="10" a="1"/>
  <c r="E116" i="10" s="1"/>
  <c r="E115" i="10" a="1"/>
  <c r="E115" i="10" s="1"/>
  <c r="E114" i="10" a="1"/>
  <c r="E114" i="10" s="1"/>
  <c r="E121" i="10" a="1"/>
  <c r="E121" i="10" s="1"/>
  <c r="E113" i="10" a="1"/>
  <c r="E113" i="10" s="1"/>
  <c r="E120" i="10" a="1"/>
  <c r="E120" i="10" s="1"/>
  <c r="E112" i="10" a="1"/>
  <c r="E112" i="10" s="1"/>
  <c r="E119" i="10" a="1"/>
  <c r="E119" i="10" s="1"/>
  <c r="F119" i="10" s="1" a="1"/>
  <c r="F119" i="10" s="1"/>
  <c r="E111" i="10" a="1"/>
  <c r="E111" i="10" s="1"/>
  <c r="E118" i="10" a="1"/>
  <c r="E118" i="10" s="1"/>
  <c r="F118" i="10" s="1" a="1"/>
  <c r="F118" i="10" s="1"/>
  <c r="E110" i="10" a="1"/>
  <c r="E110" i="10" s="1"/>
  <c r="E53" i="10" a="1"/>
  <c r="E53" i="10" s="1"/>
  <c r="E55" i="10" a="1"/>
  <c r="E55" i="10" s="1"/>
  <c r="E57" i="10" a="1"/>
  <c r="E57" i="10" s="1"/>
  <c r="F57" i="10" s="1" a="1"/>
  <c r="F57" i="10" s="1"/>
  <c r="E51" i="10" a="1"/>
  <c r="E51" i="10" s="1"/>
  <c r="E59" i="10" a="1"/>
  <c r="E59" i="10" s="1"/>
  <c r="E49" i="10" a="1"/>
  <c r="E49" i="10" s="1"/>
  <c r="F60" i="10" a="1"/>
  <c r="F60" i="10" s="1"/>
  <c r="G60" i="10" s="1" a="1"/>
  <c r="G60" i="10" s="1"/>
  <c r="F58" i="10" a="1"/>
  <c r="F58" i="10" s="1"/>
  <c r="G58" i="10" s="1" a="1"/>
  <c r="G58" i="10" s="1"/>
  <c r="E54" i="10" a="1"/>
  <c r="E54" i="10" s="1"/>
  <c r="E52" i="10" a="1"/>
  <c r="E52" i="10" s="1"/>
  <c r="F52" i="10" s="1" a="1"/>
  <c r="F52" i="10" s="1"/>
  <c r="E50" i="10" a="1"/>
  <c r="E50" i="10" s="1"/>
  <c r="E70" i="10"/>
  <c r="E74" i="10"/>
  <c r="E78" i="10"/>
  <c r="E12" i="10"/>
  <c r="E8" i="10"/>
  <c r="E73" i="10"/>
  <c r="E77" i="10"/>
  <c r="E15" i="10"/>
  <c r="E19" i="10"/>
  <c r="E10" i="10"/>
  <c r="E14" i="10"/>
  <c r="E18" i="10"/>
  <c r="E69" i="10"/>
  <c r="I94" i="10"/>
  <c r="I97" i="10"/>
  <c r="I101" i="10"/>
  <c r="D81" i="10"/>
  <c r="I96" i="10"/>
  <c r="D41" i="10"/>
  <c r="J36" i="10"/>
  <c r="J35" i="10"/>
  <c r="E72" i="10"/>
  <c r="E76" i="10"/>
  <c r="E80" i="10"/>
  <c r="E9" i="10"/>
  <c r="D20" i="10"/>
  <c r="H102" i="10"/>
  <c r="B107" i="10" s="1"/>
  <c r="E41" i="10"/>
  <c r="E16" i="10"/>
  <c r="I99" i="10"/>
  <c r="E17" i="10"/>
  <c r="F41" i="10"/>
  <c r="G41" i="10"/>
  <c r="C41" i="10"/>
  <c r="I91" i="10"/>
  <c r="E13" i="10"/>
  <c r="H41" i="10"/>
  <c r="I93" i="10"/>
  <c r="I95" i="10"/>
  <c r="I41" i="10"/>
  <c r="B46" i="10" s="1"/>
  <c r="F180" i="9" a="1"/>
  <c r="F180" i="9" s="1"/>
  <c r="G180" i="9" s="1" a="1"/>
  <c r="G180" i="9" s="1"/>
  <c r="E173" i="9" a="1"/>
  <c r="E173" i="9" s="1"/>
  <c r="E177" i="9" a="1"/>
  <c r="E177" i="9" s="1"/>
  <c r="F174" i="9" a="1"/>
  <c r="F174" i="9" s="1"/>
  <c r="E171" i="9" a="1"/>
  <c r="E171" i="9" s="1"/>
  <c r="F171" i="9" s="1" a="1"/>
  <c r="F171" i="9" s="1"/>
  <c r="G171" i="9" s="1" a="1"/>
  <c r="G171" i="9" s="1"/>
  <c r="E175" i="9" a="1"/>
  <c r="E175" i="9" s="1"/>
  <c r="E179" i="9" a="1"/>
  <c r="E179" i="9" s="1"/>
  <c r="F179" i="9" s="1" a="1"/>
  <c r="F179" i="9" s="1"/>
  <c r="F172" i="9" a="1"/>
  <c r="F172" i="9" s="1"/>
  <c r="G172" i="9" s="1" a="1"/>
  <c r="G172" i="9" s="1"/>
  <c r="E169" i="9" a="1"/>
  <c r="E169" i="9" s="1"/>
  <c r="E97" i="9"/>
  <c r="K119" i="9"/>
  <c r="D138" i="9" a="1"/>
  <c r="D138" i="9" s="1"/>
  <c r="E138" i="9" s="1" a="1"/>
  <c r="E138" i="9" s="1"/>
  <c r="F138" i="9" s="1" a="1"/>
  <c r="F138" i="9" s="1"/>
  <c r="E134" i="9" a="1"/>
  <c r="E134" i="9" s="1"/>
  <c r="F134" i="9" s="1" a="1"/>
  <c r="F134" i="9" s="1"/>
  <c r="E133" i="9" a="1"/>
  <c r="E133" i="9" s="1"/>
  <c r="E136" i="9" a="1"/>
  <c r="E136" i="9" s="1"/>
  <c r="E135" i="9" a="1"/>
  <c r="E135" i="9" s="1"/>
  <c r="F135" i="9" s="1" a="1"/>
  <c r="F135" i="9" s="1"/>
  <c r="E140" i="9" a="1"/>
  <c r="E140" i="9" s="1"/>
  <c r="E132" i="9" a="1"/>
  <c r="E132" i="9" s="1"/>
  <c r="E139" i="9" a="1"/>
  <c r="E139" i="9" s="1"/>
  <c r="E131" i="9" a="1"/>
  <c r="E131" i="9" s="1"/>
  <c r="F131" i="9" s="1" a="1"/>
  <c r="F131" i="9" s="1"/>
  <c r="G131" i="9" s="1" a="1"/>
  <c r="G131" i="9" s="1"/>
  <c r="E130" i="9" a="1"/>
  <c r="E130" i="9" s="1"/>
  <c r="F130" i="9" s="1" a="1"/>
  <c r="F130" i="9" s="1"/>
  <c r="E137" i="9" a="1"/>
  <c r="E137" i="9" s="1"/>
  <c r="F137" i="9" s="1" a="1"/>
  <c r="F137" i="9" s="1"/>
  <c r="E129" i="9" a="1"/>
  <c r="E129" i="9" s="1"/>
  <c r="G56" i="9"/>
  <c r="E19" i="9"/>
  <c r="G48" i="9"/>
  <c r="D121" i="9"/>
  <c r="E71" i="9" a="1"/>
  <c r="E71" i="9" s="1"/>
  <c r="F71" i="9" s="1" a="1"/>
  <c r="F71" i="9" s="1"/>
  <c r="F161" i="9"/>
  <c r="B166" i="9" s="1"/>
  <c r="D69" i="9" a="1"/>
  <c r="D69" i="9" s="1"/>
  <c r="E76" i="9" a="1"/>
  <c r="E76" i="9" s="1"/>
  <c r="F76" i="9" s="1" a="1"/>
  <c r="F76" i="9" s="1"/>
  <c r="E74" i="9" a="1"/>
  <c r="E74" i="9" s="1"/>
  <c r="E70" i="9" a="1"/>
  <c r="E70" i="9" s="1"/>
  <c r="F70" i="9" s="1" a="1"/>
  <c r="F70" i="9" s="1"/>
  <c r="E73" i="9" a="1"/>
  <c r="E73" i="9" s="1"/>
  <c r="E72" i="9" a="1"/>
  <c r="E72" i="9" s="1"/>
  <c r="E75" i="9" a="1"/>
  <c r="E75" i="9" s="1"/>
  <c r="E79" i="9" a="1"/>
  <c r="E79" i="9" s="1"/>
  <c r="F79" i="9" s="1" a="1"/>
  <c r="F79" i="9" s="1"/>
  <c r="G79" i="9" s="1" a="1"/>
  <c r="G79" i="9" s="1"/>
  <c r="E78" i="9" a="1"/>
  <c r="E78" i="9" s="1"/>
  <c r="F78" i="9" s="1" a="1"/>
  <c r="F78" i="9" s="1"/>
  <c r="E77" i="9" a="1"/>
  <c r="E77" i="9" s="1"/>
  <c r="E68" i="9" a="1"/>
  <c r="E68" i="9" s="1"/>
  <c r="E94" i="9"/>
  <c r="G152" i="9"/>
  <c r="G154" i="9"/>
  <c r="G156" i="9"/>
  <c r="G158" i="9"/>
  <c r="E95" i="9"/>
  <c r="E88" i="9"/>
  <c r="E98" i="9"/>
  <c r="E90" i="9"/>
  <c r="J121" i="9"/>
  <c r="B126" i="9" s="1"/>
  <c r="E96" i="9"/>
  <c r="D100" i="9"/>
  <c r="B145" i="9" s="1"/>
  <c r="G50" i="9"/>
  <c r="G58" i="9"/>
  <c r="E89" i="9"/>
  <c r="E93" i="9"/>
  <c r="G155" i="9"/>
  <c r="E36" i="9" a="1"/>
  <c r="E36" i="9" s="1"/>
  <c r="E34" i="9" a="1"/>
  <c r="E34" i="9" s="1"/>
  <c r="E33" i="9" a="1"/>
  <c r="E33" i="9" s="1"/>
  <c r="E38" i="9" a="1"/>
  <c r="E38" i="9" s="1"/>
  <c r="E32" i="9" a="1"/>
  <c r="E32" i="9" s="1"/>
  <c r="E37" i="9" a="1"/>
  <c r="E37" i="9" s="1"/>
  <c r="E39" i="9" a="1"/>
  <c r="E39" i="9" s="1"/>
  <c r="E35" i="9" a="1"/>
  <c r="E35" i="9" s="1"/>
  <c r="E31" i="9" a="1"/>
  <c r="E31" i="9" s="1"/>
  <c r="E30" i="9" a="1"/>
  <c r="E30" i="9" s="1"/>
  <c r="E29" i="9" a="1"/>
  <c r="E29" i="9" s="1"/>
  <c r="E28" i="9" a="1"/>
  <c r="E28" i="9" s="1"/>
  <c r="F28" i="9" s="1" a="1"/>
  <c r="F28" i="9" s="1"/>
  <c r="G49" i="9"/>
  <c r="G57" i="9"/>
  <c r="E99" i="9"/>
  <c r="G150" i="9"/>
  <c r="G157" i="9"/>
  <c r="G55" i="9"/>
  <c r="G53" i="9"/>
  <c r="K110" i="9"/>
  <c r="K111" i="9"/>
  <c r="K114" i="9"/>
  <c r="K116" i="9"/>
  <c r="K118" i="9"/>
  <c r="K120" i="9"/>
  <c r="D60" i="9"/>
  <c r="E91" i="9"/>
  <c r="G160" i="9"/>
  <c r="I121" i="9"/>
  <c r="E60" i="9"/>
  <c r="E92" i="9"/>
  <c r="F121" i="9"/>
  <c r="E77" i="4" a="1"/>
  <c r="E77" i="4" s="1"/>
  <c r="E76" i="4" a="1"/>
  <c r="E76" i="4" s="1"/>
  <c r="E79" i="4" a="1"/>
  <c r="E79" i="4" s="1"/>
  <c r="E78" i="4" a="1"/>
  <c r="E78" i="4" s="1"/>
  <c r="E75" i="4" a="1"/>
  <c r="E75" i="4" s="1"/>
  <c r="E71" i="4" a="1"/>
  <c r="E71" i="4" s="1"/>
  <c r="F71" i="4" s="1" a="1"/>
  <c r="F71" i="4" s="1"/>
  <c r="E70" i="4" a="1"/>
  <c r="E70" i="4" s="1"/>
  <c r="E74" i="4" a="1"/>
  <c r="E74" i="4" s="1"/>
  <c r="F74" i="4" s="1" a="1"/>
  <c r="F74" i="4" s="1"/>
  <c r="E81" i="4" a="1"/>
  <c r="E81" i="4" s="1"/>
  <c r="F81" i="4" s="1" a="1"/>
  <c r="F81" i="4" s="1"/>
  <c r="E73" i="4" a="1"/>
  <c r="E73" i="4" s="1"/>
  <c r="F73" i="4" s="1" a="1"/>
  <c r="F73" i="4" s="1"/>
  <c r="E80" i="4" a="1"/>
  <c r="E80" i="4" s="1"/>
  <c r="E72" i="4" a="1"/>
  <c r="E72" i="4" s="1"/>
  <c r="E13" i="9"/>
  <c r="E11" i="4"/>
  <c r="H38" i="4"/>
  <c r="E14" i="9"/>
  <c r="E11" i="9"/>
  <c r="E16" i="9"/>
  <c r="I50" i="4"/>
  <c r="I58" i="4"/>
  <c r="E12" i="9"/>
  <c r="C20" i="10"/>
  <c r="J31" i="10"/>
  <c r="J39" i="10"/>
  <c r="E11" i="10"/>
  <c r="J29" i="10"/>
  <c r="C81" i="10"/>
  <c r="F102" i="10"/>
  <c r="J34" i="10"/>
  <c r="J32" i="10"/>
  <c r="J40" i="10"/>
  <c r="J33" i="10"/>
  <c r="D20" i="9"/>
  <c r="J30" i="10"/>
  <c r="J38" i="10"/>
  <c r="E10" i="9"/>
  <c r="E17" i="9"/>
  <c r="E79" i="10"/>
  <c r="I90" i="10"/>
  <c r="E102" i="10"/>
  <c r="E18" i="9"/>
  <c r="G102" i="10"/>
  <c r="E15" i="9"/>
  <c r="I92" i="10"/>
  <c r="I98" i="10"/>
  <c r="E9" i="9"/>
  <c r="D102" i="10"/>
  <c r="C102" i="10"/>
  <c r="C60" i="9"/>
  <c r="I60" i="4"/>
  <c r="E8" i="9"/>
  <c r="G52" i="9"/>
  <c r="F60" i="9"/>
  <c r="B65" i="9" s="1"/>
  <c r="G54" i="9"/>
  <c r="G59" i="9"/>
  <c r="C20" i="9"/>
  <c r="G51" i="9"/>
  <c r="C100" i="9"/>
  <c r="K109" i="9"/>
  <c r="E121" i="9"/>
  <c r="K112" i="9"/>
  <c r="K113" i="9"/>
  <c r="K115" i="9"/>
  <c r="G121" i="9"/>
  <c r="K117" i="9"/>
  <c r="D161" i="9"/>
  <c r="G159" i="9"/>
  <c r="C121" i="9"/>
  <c r="G149" i="9"/>
  <c r="E161" i="9"/>
  <c r="G153" i="9"/>
  <c r="F80" i="5" a="1"/>
  <c r="F80" i="5" s="1"/>
  <c r="G80" i="5" s="1" a="1"/>
  <c r="G80" i="5" s="1"/>
  <c r="E81" i="5" a="1"/>
  <c r="E81" i="5" s="1"/>
  <c r="E77" i="5" a="1"/>
  <c r="E77" i="5" s="1"/>
  <c r="E75" i="5" a="1"/>
  <c r="E75" i="5" s="1"/>
  <c r="E79" i="5" a="1"/>
  <c r="E79" i="5" s="1"/>
  <c r="F79" i="5" s="1" a="1"/>
  <c r="F79" i="5" s="1"/>
  <c r="F74" i="5" a="1"/>
  <c r="F74" i="5" s="1"/>
  <c r="G74" i="5" s="1" a="1"/>
  <c r="G74" i="5" s="1"/>
  <c r="H74" i="5" s="1" a="1"/>
  <c r="H74" i="5" s="1"/>
  <c r="E73" i="5" a="1"/>
  <c r="E73" i="5" s="1"/>
  <c r="F73" i="5" s="1" a="1"/>
  <c r="F73" i="5" s="1"/>
  <c r="E71" i="5" a="1"/>
  <c r="E71" i="5" s="1"/>
  <c r="E70" i="5" a="1"/>
  <c r="E70" i="5" s="1"/>
  <c r="G62" i="5"/>
  <c r="B67" i="5" s="1"/>
  <c r="H35" i="5"/>
  <c r="H30" i="5"/>
  <c r="H38" i="5"/>
  <c r="E10" i="5"/>
  <c r="E11" i="5"/>
  <c r="C62" i="5"/>
  <c r="E16" i="5"/>
  <c r="E41" i="5"/>
  <c r="H34" i="5"/>
  <c r="D20" i="5"/>
  <c r="H33" i="5"/>
  <c r="E8" i="5"/>
  <c r="D41" i="5"/>
  <c r="H29" i="5"/>
  <c r="C41" i="5"/>
  <c r="H37" i="5"/>
  <c r="H40" i="5"/>
  <c r="F41" i="5"/>
  <c r="C20" i="5"/>
  <c r="B25" i="5" s="1"/>
  <c r="G41" i="5"/>
  <c r="H32" i="5"/>
  <c r="H36" i="5"/>
  <c r="I52" i="4"/>
  <c r="I56" i="4"/>
  <c r="I55" i="4"/>
  <c r="I59" i="4"/>
  <c r="I51" i="4"/>
  <c r="I61" i="4"/>
  <c r="I57" i="4"/>
  <c r="F62" i="4"/>
  <c r="E19" i="4"/>
  <c r="E62" i="4"/>
  <c r="F41" i="4"/>
  <c r="H40" i="4"/>
  <c r="D62" i="4"/>
  <c r="G62" i="4"/>
  <c r="H62" i="4"/>
  <c r="C62" i="4"/>
  <c r="H33" i="4"/>
  <c r="H30" i="4"/>
  <c r="H31" i="4"/>
  <c r="E41" i="4"/>
  <c r="G41" i="4"/>
  <c r="H35" i="4"/>
  <c r="H39" i="4"/>
  <c r="H36" i="4"/>
  <c r="H34" i="4"/>
  <c r="H37" i="4"/>
  <c r="H32" i="4"/>
  <c r="C41" i="4"/>
  <c r="D41" i="4"/>
  <c r="H29" i="4"/>
  <c r="E8" i="4"/>
  <c r="E12" i="4"/>
  <c r="E16" i="4"/>
  <c r="D20" i="4"/>
  <c r="E14" i="4"/>
  <c r="E10" i="4"/>
  <c r="E15" i="4"/>
  <c r="E18" i="4"/>
  <c r="E9" i="4"/>
  <c r="E13" i="4"/>
  <c r="E17" i="4"/>
  <c r="C20" i="4"/>
  <c r="J41" i="10" l="1"/>
  <c r="G170" i="9" a="1"/>
  <c r="G170" i="9" s="1"/>
  <c r="H170" i="9" s="1" a="1"/>
  <c r="H170" i="9" s="1"/>
  <c r="G10" i="6" a="1"/>
  <c r="G10" i="6" s="1"/>
  <c r="H10" i="6" s="1" a="1"/>
  <c r="H10" i="6" s="1"/>
  <c r="B25" i="4"/>
  <c r="B46" i="4" s="1"/>
  <c r="B4" i="9"/>
  <c r="B84" i="9" s="1"/>
  <c r="B4" i="10"/>
  <c r="B65" i="10" s="1"/>
  <c r="B25" i="10"/>
  <c r="E20" i="10"/>
  <c r="B86" i="10"/>
  <c r="E81" i="10"/>
  <c r="I102" i="10"/>
  <c r="F11" i="6" a="1"/>
  <c r="F11" i="6" s="1"/>
  <c r="H15" i="6" a="1"/>
  <c r="H15" i="6" s="1"/>
  <c r="G13" i="6" a="1"/>
  <c r="G13" i="6" s="1"/>
  <c r="G17" i="6" a="1"/>
  <c r="G17" i="6" s="1"/>
  <c r="F9" i="6" a="1"/>
  <c r="F9" i="6" s="1"/>
  <c r="F18" i="6" a="1"/>
  <c r="F18" i="6" s="1"/>
  <c r="G7" i="6" a="1"/>
  <c r="G7" i="6" s="1"/>
  <c r="H7" i="6" s="1" a="1"/>
  <c r="H7" i="6" s="1"/>
  <c r="F12" i="6" a="1"/>
  <c r="F12" i="6" s="1"/>
  <c r="G8" i="6" a="1"/>
  <c r="G8" i="6" s="1"/>
  <c r="G14" i="6" a="1"/>
  <c r="G14" i="6" s="1"/>
  <c r="F16" i="6" a="1"/>
  <c r="F16" i="6" s="1"/>
  <c r="H62" i="5"/>
  <c r="H41" i="5"/>
  <c r="G72" i="5" a="1"/>
  <c r="G72" i="5" s="1"/>
  <c r="H72" i="5" s="1" a="1"/>
  <c r="H72" i="5" s="1"/>
  <c r="E20" i="5"/>
  <c r="F114" i="10" a="1"/>
  <c r="F114" i="10" s="1"/>
  <c r="G114" i="10" s="1" a="1"/>
  <c r="G114" i="10" s="1"/>
  <c r="F110" i="10" a="1"/>
  <c r="F110" i="10" s="1"/>
  <c r="F111" i="10" a="1"/>
  <c r="F111" i="10" s="1"/>
  <c r="F120" i="10" a="1"/>
  <c r="F120" i="10" s="1"/>
  <c r="F116" i="10" a="1"/>
  <c r="F116" i="10" s="1"/>
  <c r="F112" i="10" a="1"/>
  <c r="F112" i="10" s="1"/>
  <c r="G118" i="10" a="1"/>
  <c r="G118" i="10" s="1"/>
  <c r="G119" i="10" a="1"/>
  <c r="G119" i="10" s="1"/>
  <c r="F121" i="10" a="1"/>
  <c r="F121" i="10" s="1"/>
  <c r="G121" i="10" s="1" a="1"/>
  <c r="G121" i="10" s="1"/>
  <c r="H121" i="10" s="1" a="1"/>
  <c r="H121" i="10" s="1"/>
  <c r="F115" i="10" a="1"/>
  <c r="F115" i="10" s="1"/>
  <c r="F113" i="10" a="1"/>
  <c r="F113" i="10" s="1"/>
  <c r="G117" i="10" a="1"/>
  <c r="G117" i="10" s="1"/>
  <c r="G52" i="10" a="1"/>
  <c r="G52" i="10" s="1"/>
  <c r="G57" i="10" a="1"/>
  <c r="G57" i="10" s="1"/>
  <c r="H57" i="10" s="1" a="1"/>
  <c r="H57" i="10" s="1"/>
  <c r="F59" i="10" a="1"/>
  <c r="F59" i="10" s="1"/>
  <c r="G59" i="10" s="1" a="1"/>
  <c r="G59" i="10" s="1"/>
  <c r="H58" i="10" a="1"/>
  <c r="H58" i="10" s="1"/>
  <c r="I58" i="10" s="1" a="1"/>
  <c r="I58" i="10" s="1"/>
  <c r="F49" i="10" a="1"/>
  <c r="F49" i="10" s="1"/>
  <c r="F50" i="10" a="1"/>
  <c r="F50" i="10" s="1"/>
  <c r="F51" i="10" a="1"/>
  <c r="F51" i="10" s="1"/>
  <c r="F55" i="10" a="1"/>
  <c r="F55" i="10" s="1"/>
  <c r="H60" i="10" a="1"/>
  <c r="H60" i="10" s="1"/>
  <c r="H56" i="10" a="1"/>
  <c r="H56" i="10" s="1"/>
  <c r="I56" i="10" s="1" a="1"/>
  <c r="I56" i="10" s="1"/>
  <c r="F53" i="10" a="1"/>
  <c r="F53" i="10" s="1"/>
  <c r="F54" i="10" a="1"/>
  <c r="F54" i="10" s="1"/>
  <c r="G174" i="9" a="1"/>
  <c r="G174" i="9" s="1"/>
  <c r="H176" i="9" a="1"/>
  <c r="H176" i="9" s="1"/>
  <c r="I176" i="9" s="1" a="1"/>
  <c r="I176" i="9" s="1"/>
  <c r="H171" i="9" a="1"/>
  <c r="H171" i="9" s="1"/>
  <c r="F177" i="9" a="1"/>
  <c r="F177" i="9" s="1"/>
  <c r="F169" i="9" a="1"/>
  <c r="F169" i="9" s="1"/>
  <c r="F175" i="9" a="1"/>
  <c r="F175" i="9" s="1"/>
  <c r="H172" i="9" a="1"/>
  <c r="H172" i="9" s="1"/>
  <c r="I172" i="9" s="1" a="1"/>
  <c r="I172" i="9" s="1"/>
  <c r="G179" i="9" a="1"/>
  <c r="G179" i="9" s="1"/>
  <c r="H179" i="9" s="1" a="1"/>
  <c r="H179" i="9" s="1"/>
  <c r="F173" i="9" a="1"/>
  <c r="F173" i="9" s="1"/>
  <c r="H180" i="9" a="1"/>
  <c r="H180" i="9" s="1"/>
  <c r="G178" i="9" a="1"/>
  <c r="G178" i="9" s="1"/>
  <c r="G135" i="9" a="1"/>
  <c r="G135" i="9" s="1"/>
  <c r="H135" i="9" s="1" a="1"/>
  <c r="H135" i="9" s="1"/>
  <c r="G161" i="9"/>
  <c r="E100" i="9"/>
  <c r="G137" i="9" a="1"/>
  <c r="G137" i="9" s="1"/>
  <c r="H137" i="9" s="1" a="1"/>
  <c r="H137" i="9" s="1"/>
  <c r="I137" i="9" s="1" a="1"/>
  <c r="I137" i="9" s="1"/>
  <c r="J137" i="9" s="1" a="1"/>
  <c r="J137" i="9" s="1"/>
  <c r="G138" i="9" a="1"/>
  <c r="G138" i="9" s="1"/>
  <c r="H138" i="9" s="1" a="1"/>
  <c r="H138" i="9" s="1"/>
  <c r="F129" i="9" a="1"/>
  <c r="F129" i="9" s="1"/>
  <c r="G129" i="9" s="1" a="1"/>
  <c r="G129" i="9" s="1"/>
  <c r="F133" i="9" a="1"/>
  <c r="F133" i="9" s="1"/>
  <c r="H131" i="9" a="1"/>
  <c r="H131" i="9" s="1"/>
  <c r="I131" i="9" s="1" a="1"/>
  <c r="I131" i="9" s="1"/>
  <c r="F139" i="9" a="1"/>
  <c r="F139" i="9" s="1"/>
  <c r="F136" i="9" a="1"/>
  <c r="F136" i="9" s="1"/>
  <c r="G134" i="9" a="1"/>
  <c r="G134" i="9" s="1"/>
  <c r="G130" i="9" a="1"/>
  <c r="G130" i="9" s="1"/>
  <c r="F140" i="9" a="1"/>
  <c r="F140" i="9" s="1"/>
  <c r="F132" i="9" a="1"/>
  <c r="F132" i="9" s="1"/>
  <c r="K121" i="9"/>
  <c r="G71" i="9" a="1"/>
  <c r="G71" i="9" s="1"/>
  <c r="H71" i="9" s="1" a="1"/>
  <c r="H71" i="9" s="1"/>
  <c r="G60" i="9"/>
  <c r="E69" i="9" a="1"/>
  <c r="E69" i="9" s="1"/>
  <c r="F74" i="9" a="1"/>
  <c r="F74" i="9" s="1"/>
  <c r="G70" i="9" a="1"/>
  <c r="G70" i="9" s="1"/>
  <c r="H70" i="9" s="1" a="1"/>
  <c r="H70" i="9" s="1"/>
  <c r="F77" i="9" a="1"/>
  <c r="F77" i="9" s="1"/>
  <c r="F75" i="9" a="1"/>
  <c r="F75" i="9" s="1"/>
  <c r="G75" i="9" s="1" a="1"/>
  <c r="G75" i="9" s="1"/>
  <c r="H79" i="9" a="1"/>
  <c r="H79" i="9" s="1"/>
  <c r="F72" i="9" a="1"/>
  <c r="F72" i="9" s="1"/>
  <c r="G76" i="9" a="1"/>
  <c r="G76" i="9" s="1"/>
  <c r="G78" i="9" a="1"/>
  <c r="G78" i="9" s="1"/>
  <c r="F68" i="9" a="1"/>
  <c r="F68" i="9" s="1"/>
  <c r="F73" i="9" a="1"/>
  <c r="F73" i="9" s="1"/>
  <c r="G73" i="9" s="1" a="1"/>
  <c r="G73" i="9" s="1"/>
  <c r="E20" i="9"/>
  <c r="B25" i="9"/>
  <c r="B44" i="9" s="1"/>
  <c r="F35" i="9" a="1"/>
  <c r="F35" i="9" s="1"/>
  <c r="G35" i="9" s="1" a="1"/>
  <c r="G35" i="9" s="1"/>
  <c r="F30" i="9" a="1"/>
  <c r="F30" i="9" s="1"/>
  <c r="G30" i="9" s="1" a="1"/>
  <c r="G30" i="9" s="1"/>
  <c r="F33" i="9" a="1"/>
  <c r="F33" i="9" s="1"/>
  <c r="F36" i="9" a="1"/>
  <c r="F36" i="9" s="1"/>
  <c r="F39" i="9" a="1"/>
  <c r="F39" i="9" s="1"/>
  <c r="F32" i="9" a="1"/>
  <c r="F32" i="9" s="1"/>
  <c r="G28" i="9" a="1"/>
  <c r="G28" i="9" s="1"/>
  <c r="F29" i="9" a="1"/>
  <c r="F29" i="9" s="1"/>
  <c r="F31" i="9" a="1"/>
  <c r="F31" i="9" s="1"/>
  <c r="F38" i="9" a="1"/>
  <c r="F38" i="9" s="1"/>
  <c r="F34" i="9" a="1"/>
  <c r="F34" i="9" s="1"/>
  <c r="F37" i="9" a="1"/>
  <c r="F37" i="9" s="1"/>
  <c r="F80" i="4" a="1"/>
  <c r="F80" i="4" s="1"/>
  <c r="G73" i="4" a="1"/>
  <c r="G73" i="4" s="1"/>
  <c r="H73" i="4" s="1" a="1"/>
  <c r="H73" i="4" s="1"/>
  <c r="F70" i="4" a="1"/>
  <c r="F70" i="4" s="1"/>
  <c r="F72" i="4" a="1"/>
  <c r="F72" i="4" s="1"/>
  <c r="F78" i="4" a="1"/>
  <c r="F78" i="4" s="1"/>
  <c r="G74" i="4" a="1"/>
  <c r="G74" i="4" s="1"/>
  <c r="G71" i="4" a="1"/>
  <c r="G71" i="4" s="1"/>
  <c r="F75" i="4" a="1"/>
  <c r="F75" i="4" s="1"/>
  <c r="F76" i="4" a="1"/>
  <c r="F76" i="4" s="1"/>
  <c r="F77" i="4" a="1"/>
  <c r="F77" i="4" s="1"/>
  <c r="G77" i="4" s="1" a="1"/>
  <c r="G77" i="4" s="1"/>
  <c r="F79" i="4" a="1"/>
  <c r="F79" i="4" s="1"/>
  <c r="G81" i="4" a="1"/>
  <c r="G81" i="4" s="1"/>
  <c r="B67" i="4"/>
  <c r="I62" i="4"/>
  <c r="H41" i="4"/>
  <c r="B105" i="9"/>
  <c r="G78" i="5" a="1"/>
  <c r="G78" i="5" s="1"/>
  <c r="I74" i="5" a="1"/>
  <c r="I74" i="5" s="1"/>
  <c r="F77" i="5" a="1"/>
  <c r="F77" i="5" s="1"/>
  <c r="G77" i="5" s="1" a="1"/>
  <c r="G77" i="5" s="1"/>
  <c r="F71" i="5" a="1"/>
  <c r="F71" i="5" s="1"/>
  <c r="F75" i="5" a="1"/>
  <c r="F75" i="5" s="1"/>
  <c r="G75" i="5" s="1" a="1"/>
  <c r="G75" i="5" s="1"/>
  <c r="H75" i="5" s="1" a="1"/>
  <c r="H75" i="5" s="1"/>
  <c r="F81" i="5" a="1"/>
  <c r="F81" i="5" s="1"/>
  <c r="G81" i="5" s="1" a="1"/>
  <c r="G81" i="5" s="1"/>
  <c r="H81" i="5" s="1" a="1"/>
  <c r="H81" i="5" s="1"/>
  <c r="G73" i="5" a="1"/>
  <c r="G73" i="5" s="1"/>
  <c r="H80" i="5" a="1"/>
  <c r="H80" i="5" s="1"/>
  <c r="I80" i="5" s="1" a="1"/>
  <c r="I80" i="5" s="1"/>
  <c r="H76" i="5" a="1"/>
  <c r="H76" i="5" s="1"/>
  <c r="G79" i="5" a="1"/>
  <c r="G79" i="5" s="1"/>
  <c r="F70" i="5" a="1"/>
  <c r="F70" i="5" s="1"/>
  <c r="B46" i="5"/>
  <c r="E20" i="4"/>
  <c r="I170" i="9" l="1" a="1"/>
  <c r="I170" i="9" s="1"/>
  <c r="J170" i="9" s="1" a="1"/>
  <c r="J170" i="9" s="1"/>
  <c r="K170" i="9" s="1" a="1"/>
  <c r="K170" i="9" s="1"/>
  <c r="I57" i="10" a="1"/>
  <c r="I57" i="10" s="1"/>
  <c r="J57" i="10" s="1" a="1"/>
  <c r="J57" i="10" s="1"/>
  <c r="I60" i="10" a="1"/>
  <c r="I60" i="10" s="1"/>
  <c r="J60" i="10" s="1" a="1"/>
  <c r="J60" i="10" s="1"/>
  <c r="G11" i="6" a="1"/>
  <c r="G11" i="6" s="1"/>
  <c r="I10" i="6" a="1"/>
  <c r="I10" i="6" s="1"/>
  <c r="J10" i="6" s="1" a="1"/>
  <c r="J10" i="6" s="1"/>
  <c r="K10" i="6" s="1" a="1"/>
  <c r="K10" i="6" s="1"/>
  <c r="L10" i="6" s="1" a="1"/>
  <c r="L10" i="6" s="1"/>
  <c r="I135" i="9" a="1"/>
  <c r="I135" i="9" s="1"/>
  <c r="J135" i="9" s="1" a="1"/>
  <c r="J135" i="9" s="1"/>
  <c r="G111" i="10" a="1"/>
  <c r="G111" i="10" s="1"/>
  <c r="I15" i="6" a="1"/>
  <c r="I15" i="6" s="1"/>
  <c r="J15" i="6" s="1" a="1"/>
  <c r="J15" i="6" s="1"/>
  <c r="I7" i="6" a="1"/>
  <c r="I7" i="6" s="1"/>
  <c r="J7" i="6" s="1" a="1"/>
  <c r="J7" i="6" s="1"/>
  <c r="H13" i="6" a="1"/>
  <c r="H13" i="6" s="1"/>
  <c r="I13" i="6" s="1" a="1"/>
  <c r="I13" i="6" s="1"/>
  <c r="G16" i="6" a="1"/>
  <c r="G16" i="6" s="1"/>
  <c r="G18" i="6" a="1"/>
  <c r="G18" i="6" s="1"/>
  <c r="H8" i="6" a="1"/>
  <c r="H8" i="6" s="1"/>
  <c r="H14" i="6" a="1"/>
  <c r="H14" i="6" s="1"/>
  <c r="G12" i="6" a="1"/>
  <c r="G12" i="6" s="1"/>
  <c r="H17" i="6" a="1"/>
  <c r="H17" i="6" s="1"/>
  <c r="G9" i="6" a="1"/>
  <c r="G9" i="6" s="1"/>
  <c r="I72" i="5" a="1"/>
  <c r="I72" i="5" s="1"/>
  <c r="H78" i="5" a="1"/>
  <c r="H78" i="5" s="1"/>
  <c r="I78" i="5" s="1" a="1"/>
  <c r="I78" i="5" s="1"/>
  <c r="J78" i="5" s="1" a="1"/>
  <c r="J78" i="5" s="1"/>
  <c r="H118" i="10" a="1"/>
  <c r="H118" i="10" s="1"/>
  <c r="G113" i="10" a="1"/>
  <c r="G113" i="10" s="1"/>
  <c r="H113" i="10" s="1" a="1"/>
  <c r="H113" i="10" s="1"/>
  <c r="H117" i="10" a="1"/>
  <c r="H117" i="10" s="1"/>
  <c r="I121" i="10" a="1"/>
  <c r="I121" i="10" s="1"/>
  <c r="H114" i="10" a="1"/>
  <c r="H114" i="10" s="1"/>
  <c r="I114" i="10" s="1" a="1"/>
  <c r="I114" i="10" s="1"/>
  <c r="G110" i="10" a="1"/>
  <c r="G110" i="10" s="1"/>
  <c r="H110" i="10" s="1" a="1"/>
  <c r="H110" i="10" s="1"/>
  <c r="G116" i="10" a="1"/>
  <c r="G116" i="10" s="1"/>
  <c r="G115" i="10" a="1"/>
  <c r="G115" i="10" s="1"/>
  <c r="H115" i="10" s="1" a="1"/>
  <c r="H115" i="10" s="1"/>
  <c r="G112" i="10" a="1"/>
  <c r="G112" i="10" s="1"/>
  <c r="H112" i="10" s="1" a="1"/>
  <c r="H112" i="10" s="1"/>
  <c r="I112" i="10" s="1" a="1"/>
  <c r="I112" i="10" s="1"/>
  <c r="G120" i="10" a="1"/>
  <c r="G120" i="10" s="1"/>
  <c r="H119" i="10" a="1"/>
  <c r="H119" i="10" s="1"/>
  <c r="G53" i="10" a="1"/>
  <c r="G53" i="10" s="1"/>
  <c r="H53" i="10" s="1" a="1"/>
  <c r="H53" i="10" s="1"/>
  <c r="G55" i="10" a="1"/>
  <c r="G55" i="10" s="1"/>
  <c r="H52" i="10" a="1"/>
  <c r="H52" i="10" s="1"/>
  <c r="J58" i="10" a="1"/>
  <c r="J58" i="10" s="1"/>
  <c r="K58" i="10" s="1" a="1"/>
  <c r="K58" i="10" s="1"/>
  <c r="G51" i="10" a="1"/>
  <c r="G51" i="10" s="1"/>
  <c r="H51" i="10" s="1" a="1"/>
  <c r="H51" i="10" s="1"/>
  <c r="H59" i="10" a="1"/>
  <c r="H59" i="10" s="1"/>
  <c r="G50" i="10" a="1"/>
  <c r="G50" i="10" s="1"/>
  <c r="J56" i="10" a="1"/>
  <c r="J56" i="10" s="1"/>
  <c r="G49" i="10" a="1"/>
  <c r="G49" i="10" s="1"/>
  <c r="G54" i="10" a="1"/>
  <c r="G54" i="10" s="1"/>
  <c r="H174" i="9" a="1"/>
  <c r="H174" i="9" s="1"/>
  <c r="I174" i="9" s="1" a="1"/>
  <c r="I174" i="9" s="1"/>
  <c r="I179" i="9" a="1"/>
  <c r="I179" i="9" s="1"/>
  <c r="J179" i="9" s="1" a="1"/>
  <c r="J179" i="9" s="1"/>
  <c r="J172" i="9" a="1"/>
  <c r="J172" i="9" s="1"/>
  <c r="G175" i="9" a="1"/>
  <c r="G175" i="9" s="1"/>
  <c r="I180" i="9" a="1"/>
  <c r="I180" i="9" s="1"/>
  <c r="H178" i="9" a="1"/>
  <c r="H178" i="9" s="1"/>
  <c r="G173" i="9" a="1"/>
  <c r="G173" i="9" s="1"/>
  <c r="G169" i="9" a="1"/>
  <c r="G169" i="9" s="1"/>
  <c r="H169" i="9" s="1" a="1"/>
  <c r="H169" i="9" s="1"/>
  <c r="I169" i="9" s="1" a="1"/>
  <c r="I169" i="9" s="1"/>
  <c r="J176" i="9" a="1"/>
  <c r="J176" i="9" s="1"/>
  <c r="G177" i="9" a="1"/>
  <c r="G177" i="9" s="1"/>
  <c r="I171" i="9" a="1"/>
  <c r="I171" i="9" s="1"/>
  <c r="J171" i="9" s="1" a="1"/>
  <c r="J171" i="9" s="1"/>
  <c r="G133" i="9" a="1"/>
  <c r="G133" i="9" s="1"/>
  <c r="H130" i="9" a="1"/>
  <c r="H130" i="9" s="1"/>
  <c r="G140" i="9" a="1"/>
  <c r="G140" i="9" s="1"/>
  <c r="K137" i="9" a="1"/>
  <c r="K137" i="9" s="1"/>
  <c r="I138" i="9" a="1"/>
  <c r="I138" i="9" s="1"/>
  <c r="K135" i="9" a="1"/>
  <c r="K135" i="9" s="1"/>
  <c r="L135" i="9" s="1" a="1"/>
  <c r="L135" i="9" s="1"/>
  <c r="H129" i="9" a="1"/>
  <c r="H129" i="9" s="1"/>
  <c r="G132" i="9" a="1"/>
  <c r="G132" i="9" s="1"/>
  <c r="G139" i="9" a="1"/>
  <c r="G139" i="9" s="1"/>
  <c r="H134" i="9" a="1"/>
  <c r="H134" i="9" s="1"/>
  <c r="G136" i="9" a="1"/>
  <c r="G136" i="9" s="1"/>
  <c r="J131" i="9" a="1"/>
  <c r="J131" i="9" s="1"/>
  <c r="I71" i="9" a="1"/>
  <c r="I71" i="9" s="1"/>
  <c r="J71" i="9" s="1" a="1"/>
  <c r="J71" i="9" s="1"/>
  <c r="F69" i="9" a="1"/>
  <c r="F69" i="9" s="1"/>
  <c r="G69" i="9" s="1" a="1"/>
  <c r="G69" i="9" s="1"/>
  <c r="I70" i="9" a="1"/>
  <c r="I70" i="9" s="1"/>
  <c r="G74" i="9" a="1"/>
  <c r="G74" i="9" s="1"/>
  <c r="H73" i="9" a="1"/>
  <c r="H73" i="9" s="1"/>
  <c r="I73" i="9" s="1" a="1"/>
  <c r="I73" i="9" s="1"/>
  <c r="J73" i="9" s="1" a="1"/>
  <c r="J73" i="9" s="1"/>
  <c r="H76" i="9" a="1"/>
  <c r="H76" i="9" s="1"/>
  <c r="I76" i="9" s="1" a="1"/>
  <c r="I76" i="9" s="1"/>
  <c r="J76" i="9" s="1" a="1"/>
  <c r="J76" i="9" s="1"/>
  <c r="H78" i="9" a="1"/>
  <c r="H78" i="9" s="1"/>
  <c r="I78" i="9" s="1" a="1"/>
  <c r="I78" i="9" s="1"/>
  <c r="G77" i="9" a="1"/>
  <c r="G77" i="9" s="1"/>
  <c r="H75" i="9" a="1"/>
  <c r="H75" i="9" s="1"/>
  <c r="I79" i="9" a="1"/>
  <c r="I79" i="9" s="1"/>
  <c r="G72" i="9" a="1"/>
  <c r="G72" i="9" s="1"/>
  <c r="G68" i="9" a="1"/>
  <c r="G68" i="9" s="1"/>
  <c r="G33" i="9" a="1"/>
  <c r="G33" i="9" s="1"/>
  <c r="H33" i="9" s="1" a="1"/>
  <c r="H33" i="9" s="1"/>
  <c r="I33" i="9" s="1" a="1"/>
  <c r="I33" i="9" s="1"/>
  <c r="J33" i="9" s="1" a="1"/>
  <c r="J33" i="9" s="1"/>
  <c r="H30" i="9" a="1"/>
  <c r="H30" i="9" s="1"/>
  <c r="I30" i="9" s="1" a="1"/>
  <c r="I30" i="9" s="1"/>
  <c r="J30" i="9" s="1" a="1"/>
  <c r="J30" i="9" s="1"/>
  <c r="G39" i="9" a="1"/>
  <c r="G39" i="9" s="1"/>
  <c r="G29" i="9" a="1"/>
  <c r="G29" i="9" s="1"/>
  <c r="G34" i="9" a="1"/>
  <c r="G34" i="9" s="1"/>
  <c r="H34" i="9" s="1" a="1"/>
  <c r="H34" i="9" s="1"/>
  <c r="H35" i="9" a="1"/>
  <c r="H35" i="9" s="1"/>
  <c r="I35" i="9" s="1" a="1"/>
  <c r="I35" i="9" s="1"/>
  <c r="H28" i="9" a="1"/>
  <c r="H28" i="9" s="1"/>
  <c r="G36" i="9" a="1"/>
  <c r="G36" i="9" s="1"/>
  <c r="G31" i="9" a="1"/>
  <c r="G31" i="9" s="1"/>
  <c r="G38" i="9" a="1"/>
  <c r="G38" i="9" s="1"/>
  <c r="G37" i="9" a="1"/>
  <c r="G37" i="9" s="1"/>
  <c r="G32" i="9" a="1"/>
  <c r="G32" i="9" s="1"/>
  <c r="G76" i="4" a="1"/>
  <c r="G76" i="4" s="1"/>
  <c r="H76" i="4" s="1" a="1"/>
  <c r="H76" i="4" s="1"/>
  <c r="I76" i="4" s="1" a="1"/>
  <c r="I76" i="4" s="1"/>
  <c r="G70" i="4" a="1"/>
  <c r="G70" i="4" s="1"/>
  <c r="H70" i="4" s="1" a="1"/>
  <c r="H70" i="4" s="1"/>
  <c r="G80" i="4" a="1"/>
  <c r="G80" i="4" s="1"/>
  <c r="H80" i="4" s="1" a="1"/>
  <c r="H80" i="4" s="1"/>
  <c r="H74" i="4" a="1"/>
  <c r="H74" i="4" s="1"/>
  <c r="H81" i="4" a="1"/>
  <c r="H81" i="4" s="1"/>
  <c r="I81" i="4" s="1" a="1"/>
  <c r="I81" i="4" s="1"/>
  <c r="I73" i="4" a="1"/>
  <c r="I73" i="4" s="1"/>
  <c r="G79" i="4" a="1"/>
  <c r="G79" i="4" s="1"/>
  <c r="H79" i="4" s="1" a="1"/>
  <c r="H79" i="4" s="1"/>
  <c r="G75" i="4" a="1"/>
  <c r="G75" i="4" s="1"/>
  <c r="H71" i="4" a="1"/>
  <c r="H71" i="4" s="1"/>
  <c r="I71" i="4" s="1" a="1"/>
  <c r="I71" i="4" s="1"/>
  <c r="H77" i="4" a="1"/>
  <c r="H77" i="4" s="1"/>
  <c r="G78" i="4" a="1"/>
  <c r="G78" i="4" s="1"/>
  <c r="H78" i="4" s="1" a="1"/>
  <c r="H78" i="4" s="1"/>
  <c r="G72" i="4" a="1"/>
  <c r="G72" i="4" s="1"/>
  <c r="G71" i="5" a="1"/>
  <c r="G71" i="5" s="1"/>
  <c r="H79" i="5" a="1"/>
  <c r="H79" i="5" s="1"/>
  <c r="I81" i="5" a="1"/>
  <c r="I81" i="5" s="1"/>
  <c r="J74" i="5" a="1"/>
  <c r="J74" i="5" s="1"/>
  <c r="I75" i="5" a="1"/>
  <c r="I75" i="5" s="1"/>
  <c r="J75" i="5" s="1" a="1"/>
  <c r="J75" i="5" s="1"/>
  <c r="J80" i="5" a="1"/>
  <c r="J80" i="5" s="1"/>
  <c r="H73" i="5" a="1"/>
  <c r="H73" i="5" s="1"/>
  <c r="I73" i="5" s="1" a="1"/>
  <c r="I73" i="5" s="1"/>
  <c r="H77" i="5" a="1"/>
  <c r="H77" i="5" s="1"/>
  <c r="I77" i="5" s="1" a="1"/>
  <c r="I77" i="5" s="1"/>
  <c r="I76" i="5" a="1"/>
  <c r="I76" i="5" s="1"/>
  <c r="J76" i="5" s="1" a="1"/>
  <c r="J76" i="5" s="1"/>
  <c r="J72" i="5" a="1"/>
  <c r="J72" i="5" s="1"/>
  <c r="G70" i="5" a="1"/>
  <c r="G70" i="5" s="1"/>
  <c r="K60" i="10" l="1" a="1"/>
  <c r="K60" i="10" s="1"/>
  <c r="L60" i="10" s="1" a="1"/>
  <c r="L60" i="10" s="1"/>
  <c r="I8" i="6" a="1"/>
  <c r="I8" i="6" s="1"/>
  <c r="J8" i="6" s="1" a="1"/>
  <c r="J8" i="6" s="1"/>
  <c r="H111" i="10" a="1"/>
  <c r="H111" i="10" s="1"/>
  <c r="I111" i="10" s="1" a="1"/>
  <c r="I111" i="10" s="1"/>
  <c r="J111" i="10" s="1" a="1"/>
  <c r="J111" i="10" s="1"/>
  <c r="H11" i="6" a="1"/>
  <c r="H11" i="6" s="1"/>
  <c r="I14" i="6" a="1"/>
  <c r="I14" i="6" s="1"/>
  <c r="J14" i="6" s="1" a="1"/>
  <c r="J14" i="6" s="1"/>
  <c r="K7" i="6" a="1"/>
  <c r="K7" i="6" s="1"/>
  <c r="L7" i="6" s="1" a="1"/>
  <c r="L7" i="6" s="1"/>
  <c r="I17" i="6" a="1"/>
  <c r="I17" i="6" s="1"/>
  <c r="H16" i="6" a="1"/>
  <c r="H16" i="6" s="1"/>
  <c r="H12" i="6" a="1"/>
  <c r="H12" i="6" s="1"/>
  <c r="J13" i="6" a="1"/>
  <c r="J13" i="6" s="1"/>
  <c r="M10" i="6" a="1"/>
  <c r="M10" i="6" s="1"/>
  <c r="H9" i="6" a="1"/>
  <c r="H9" i="6" s="1"/>
  <c r="I9" i="6" s="1" a="1"/>
  <c r="I9" i="6" s="1"/>
  <c r="K15" i="6" a="1"/>
  <c r="K15" i="6" s="1"/>
  <c r="L15" i="6" s="1" a="1"/>
  <c r="L15" i="6" s="1"/>
  <c r="H18" i="6" a="1"/>
  <c r="H18" i="6" s="1"/>
  <c r="J77" i="5" a="1"/>
  <c r="J77" i="5" s="1"/>
  <c r="K77" i="5" s="1" a="1"/>
  <c r="K77" i="5" s="1"/>
  <c r="I119" i="10" a="1"/>
  <c r="I119" i="10" s="1"/>
  <c r="J119" i="10" s="1" a="1"/>
  <c r="J119" i="10" s="1"/>
  <c r="K119" i="10" s="1" a="1"/>
  <c r="K119" i="10" s="1"/>
  <c r="I110" i="10" a="1"/>
  <c r="I110" i="10" s="1"/>
  <c r="J110" i="10" s="1" a="1"/>
  <c r="J110" i="10" s="1"/>
  <c r="J114" i="10" a="1"/>
  <c r="J114" i="10" s="1"/>
  <c r="I118" i="10" a="1"/>
  <c r="I118" i="10" s="1"/>
  <c r="J121" i="10" a="1"/>
  <c r="J121" i="10" s="1"/>
  <c r="I117" i="10" a="1"/>
  <c r="I117" i="10" s="1"/>
  <c r="J117" i="10" s="1" a="1"/>
  <c r="J117" i="10" s="1"/>
  <c r="J112" i="10" a="1"/>
  <c r="J112" i="10" s="1"/>
  <c r="K112" i="10" s="1" a="1"/>
  <c r="K112" i="10" s="1"/>
  <c r="H120" i="10" a="1"/>
  <c r="H120" i="10" s="1"/>
  <c r="I120" i="10" s="1" a="1"/>
  <c r="I120" i="10" s="1"/>
  <c r="H116" i="10" a="1"/>
  <c r="H116" i="10" s="1"/>
  <c r="I113" i="10" a="1"/>
  <c r="I113" i="10" s="1"/>
  <c r="I115" i="10" a="1"/>
  <c r="I115" i="10" s="1"/>
  <c r="I52" i="10" a="1"/>
  <c r="I52" i="10" s="1"/>
  <c r="K56" i="10" a="1"/>
  <c r="K56" i="10" s="1"/>
  <c r="I59" i="10" a="1"/>
  <c r="I59" i="10" s="1"/>
  <c r="J59" i="10" s="1" a="1"/>
  <c r="J59" i="10" s="1"/>
  <c r="H50" i="10" a="1"/>
  <c r="H50" i="10" s="1"/>
  <c r="I53" i="10" a="1"/>
  <c r="I53" i="10" s="1"/>
  <c r="L58" i="10" a="1"/>
  <c r="L58" i="10" s="1"/>
  <c r="M58" i="10" s="1" a="1"/>
  <c r="M58" i="10" s="1"/>
  <c r="N58" i="10" s="1" a="1"/>
  <c r="N58" i="10" s="1"/>
  <c r="O58" i="10" s="1" a="1"/>
  <c r="O58" i="10" s="1"/>
  <c r="P58" i="10" s="1" a="1"/>
  <c r="P58" i="10" s="1"/>
  <c r="Q58" i="10" s="1" a="1"/>
  <c r="Q58" i="10" s="1"/>
  <c r="H54" i="10" a="1"/>
  <c r="H54" i="10" s="1"/>
  <c r="I54" i="10" s="1" a="1"/>
  <c r="I54" i="10" s="1"/>
  <c r="I51" i="10" a="1"/>
  <c r="I51" i="10" s="1"/>
  <c r="K57" i="10" a="1"/>
  <c r="K57" i="10" s="1"/>
  <c r="H49" i="10" a="1"/>
  <c r="H49" i="10" s="1"/>
  <c r="H55" i="10" a="1"/>
  <c r="H55" i="10" s="1"/>
  <c r="J174" i="9" a="1"/>
  <c r="J174" i="9" s="1"/>
  <c r="K174" i="9" s="1" a="1"/>
  <c r="K174" i="9" s="1"/>
  <c r="L170" i="9" a="1"/>
  <c r="L170" i="9" s="1"/>
  <c r="M170" i="9" s="1" a="1"/>
  <c r="M170" i="9" s="1"/>
  <c r="K172" i="9" a="1"/>
  <c r="K172" i="9" s="1"/>
  <c r="H173" i="9" a="1"/>
  <c r="H173" i="9" s="1"/>
  <c r="J180" i="9" a="1"/>
  <c r="J180" i="9" s="1"/>
  <c r="K180" i="9" s="1" a="1"/>
  <c r="K180" i="9" s="1"/>
  <c r="K179" i="9" a="1"/>
  <c r="K179" i="9" s="1"/>
  <c r="K171" i="9" a="1"/>
  <c r="K171" i="9" s="1"/>
  <c r="L171" i="9" s="1" a="1"/>
  <c r="L171" i="9" s="1"/>
  <c r="J169" i="9" a="1"/>
  <c r="J169" i="9" s="1"/>
  <c r="K169" i="9" s="1" a="1"/>
  <c r="K169" i="9" s="1"/>
  <c r="H177" i="9" a="1"/>
  <c r="H177" i="9" s="1"/>
  <c r="K176" i="9" a="1"/>
  <c r="K176" i="9" s="1"/>
  <c r="H175" i="9" a="1"/>
  <c r="H175" i="9" s="1"/>
  <c r="I178" i="9" a="1"/>
  <c r="I178" i="9" s="1"/>
  <c r="L137" i="9" a="1"/>
  <c r="L137" i="9" s="1"/>
  <c r="J138" i="9" a="1"/>
  <c r="J138" i="9" s="1"/>
  <c r="K131" i="9" a="1"/>
  <c r="K131" i="9" s="1"/>
  <c r="L131" i="9" s="1" a="1"/>
  <c r="L131" i="9" s="1"/>
  <c r="I130" i="9" a="1"/>
  <c r="I130" i="9" s="1"/>
  <c r="J130" i="9" s="1" a="1"/>
  <c r="J130" i="9" s="1"/>
  <c r="H139" i="9" a="1"/>
  <c r="H139" i="9" s="1"/>
  <c r="H133" i="9" a="1"/>
  <c r="H133" i="9" s="1"/>
  <c r="I133" i="9" s="1" a="1"/>
  <c r="I133" i="9" s="1"/>
  <c r="H136" i="9" a="1"/>
  <c r="H136" i="9" s="1"/>
  <c r="I136" i="9" s="1" a="1"/>
  <c r="I136" i="9" s="1"/>
  <c r="I134" i="9" a="1"/>
  <c r="I134" i="9" s="1"/>
  <c r="M135" i="9" a="1"/>
  <c r="M135" i="9" s="1"/>
  <c r="N135" i="9" s="1" a="1"/>
  <c r="N135" i="9" s="1"/>
  <c r="O135" i="9" s="1" a="1"/>
  <c r="O135" i="9" s="1"/>
  <c r="P135" i="9" s="1" a="1"/>
  <c r="P135" i="9" s="1"/>
  <c r="H140" i="9" a="1"/>
  <c r="H140" i="9" s="1"/>
  <c r="H132" i="9" a="1"/>
  <c r="H132" i="9" s="1"/>
  <c r="I129" i="9" a="1"/>
  <c r="I129" i="9" s="1"/>
  <c r="J129" i="9" s="1" a="1"/>
  <c r="J129" i="9" s="1"/>
  <c r="K71" i="9" a="1"/>
  <c r="K71" i="9" s="1"/>
  <c r="L71" i="9" s="1" a="1"/>
  <c r="L71" i="9" s="1"/>
  <c r="H69" i="9" a="1"/>
  <c r="H69" i="9" s="1"/>
  <c r="J78" i="9" a="1"/>
  <c r="J78" i="9" s="1"/>
  <c r="K73" i="9" a="1"/>
  <c r="K73" i="9" s="1"/>
  <c r="I75" i="9" a="1"/>
  <c r="I75" i="9" s="1"/>
  <c r="J70" i="9" a="1"/>
  <c r="J70" i="9" s="1"/>
  <c r="H77" i="9" a="1"/>
  <c r="H77" i="9" s="1"/>
  <c r="I77" i="9" s="1" a="1"/>
  <c r="I77" i="9" s="1"/>
  <c r="J79" i="9" a="1"/>
  <c r="J79" i="9" s="1"/>
  <c r="K79" i="9" s="1" a="1"/>
  <c r="K79" i="9" s="1"/>
  <c r="H72" i="9" a="1"/>
  <c r="H72" i="9" s="1"/>
  <c r="I72" i="9" s="1" a="1"/>
  <c r="I72" i="9" s="1"/>
  <c r="J72" i="9" s="1" a="1"/>
  <c r="J72" i="9" s="1"/>
  <c r="H68" i="9" a="1"/>
  <c r="H68" i="9" s="1"/>
  <c r="I68" i="9" s="1" a="1"/>
  <c r="I68" i="9" s="1"/>
  <c r="H74" i="9" a="1"/>
  <c r="H74" i="9" s="1"/>
  <c r="K76" i="9" a="1"/>
  <c r="K76" i="9" s="1"/>
  <c r="K33" i="9" a="1"/>
  <c r="K33" i="9" s="1"/>
  <c r="L33" i="9" s="1" a="1"/>
  <c r="L33" i="9" s="1"/>
  <c r="M33" i="9" s="1" a="1"/>
  <c r="M33" i="9" s="1"/>
  <c r="I34" i="9" a="1"/>
  <c r="I34" i="9" s="1"/>
  <c r="J34" i="9" s="1" a="1"/>
  <c r="J34" i="9" s="1"/>
  <c r="K30" i="9" a="1"/>
  <c r="K30" i="9" s="1"/>
  <c r="H29" i="9" a="1"/>
  <c r="H29" i="9" s="1"/>
  <c r="H32" i="9" a="1"/>
  <c r="H32" i="9" s="1"/>
  <c r="I32" i="9" s="1" a="1"/>
  <c r="I32" i="9" s="1"/>
  <c r="H37" i="9" a="1"/>
  <c r="H37" i="9" s="1"/>
  <c r="J35" i="9" a="1"/>
  <c r="J35" i="9" s="1"/>
  <c r="K35" i="9" s="1" a="1"/>
  <c r="K35" i="9" s="1"/>
  <c r="H39" i="9" a="1"/>
  <c r="H39" i="9" s="1"/>
  <c r="I39" i="9" s="1" a="1"/>
  <c r="I39" i="9" s="1"/>
  <c r="H38" i="9" a="1"/>
  <c r="H38" i="9" s="1"/>
  <c r="I38" i="9" s="1" a="1"/>
  <c r="I38" i="9" s="1"/>
  <c r="J38" i="9" s="1" a="1"/>
  <c r="J38" i="9" s="1"/>
  <c r="I28" i="9" a="1"/>
  <c r="I28" i="9" s="1"/>
  <c r="H31" i="9" a="1"/>
  <c r="H31" i="9" s="1"/>
  <c r="H36" i="9" a="1"/>
  <c r="H36" i="9" s="1"/>
  <c r="I36" i="9" s="1" a="1"/>
  <c r="I36" i="9" s="1"/>
  <c r="J81" i="4" a="1"/>
  <c r="J81" i="4" s="1"/>
  <c r="K81" i="4" s="1" a="1"/>
  <c r="K81" i="4" s="1"/>
  <c r="L81" i="4" s="1" a="1"/>
  <c r="L81" i="4" s="1"/>
  <c r="M81" i="4" s="1" a="1"/>
  <c r="M81" i="4" s="1"/>
  <c r="J76" i="4" a="1"/>
  <c r="J76" i="4" s="1"/>
  <c r="K76" i="4" s="1" a="1"/>
  <c r="K76" i="4" s="1"/>
  <c r="I74" i="4" a="1"/>
  <c r="I74" i="4" s="1"/>
  <c r="J74" i="4" s="1" a="1"/>
  <c r="J74" i="4" s="1"/>
  <c r="J73" i="4" a="1"/>
  <c r="J73" i="4" s="1"/>
  <c r="K73" i="4" a="1"/>
  <c r="K73" i="4" s="1"/>
  <c r="L73" i="4" s="1" a="1"/>
  <c r="L73" i="4" s="1"/>
  <c r="I80" i="4" a="1"/>
  <c r="I80" i="4" s="1"/>
  <c r="J71" i="4" a="1"/>
  <c r="J71" i="4" s="1"/>
  <c r="K71" i="4" s="1" a="1"/>
  <c r="K71" i="4" s="1"/>
  <c r="H75" i="4" a="1"/>
  <c r="H75" i="4" s="1"/>
  <c r="I75" i="4" s="1" a="1"/>
  <c r="I75" i="4" s="1"/>
  <c r="I79" i="4" a="1"/>
  <c r="I79" i="4" s="1"/>
  <c r="I77" i="4" a="1"/>
  <c r="I77" i="4" s="1"/>
  <c r="J77" i="4" s="1" a="1"/>
  <c r="J77" i="4" s="1"/>
  <c r="I78" i="4" a="1"/>
  <c r="I78" i="4" s="1"/>
  <c r="J78" i="4" s="1" a="1"/>
  <c r="J78" i="4" s="1"/>
  <c r="K78" i="4" s="1" a="1"/>
  <c r="K78" i="4" s="1"/>
  <c r="H72" i="4" a="1"/>
  <c r="H72" i="4" s="1"/>
  <c r="I70" i="4" a="1"/>
  <c r="I70" i="4" s="1"/>
  <c r="K76" i="5" a="1"/>
  <c r="K76" i="5" s="1"/>
  <c r="L76" i="5" s="1" a="1"/>
  <c r="L76" i="5" s="1"/>
  <c r="K80" i="5" a="1"/>
  <c r="K80" i="5" s="1"/>
  <c r="K78" i="5" a="1"/>
  <c r="K78" i="5" s="1"/>
  <c r="J81" i="5" a="1"/>
  <c r="J81" i="5" s="1"/>
  <c r="K74" i="5" a="1"/>
  <c r="K74" i="5" s="1"/>
  <c r="L74" i="5" s="1" a="1"/>
  <c r="L74" i="5" s="1"/>
  <c r="K75" i="5" a="1"/>
  <c r="K75" i="5" s="1"/>
  <c r="L75" i="5" s="1" a="1"/>
  <c r="L75" i="5" s="1"/>
  <c r="M75" i="5" s="1" a="1"/>
  <c r="M75" i="5" s="1"/>
  <c r="K72" i="5" a="1"/>
  <c r="K72" i="5" s="1"/>
  <c r="J73" i="5" a="1"/>
  <c r="J73" i="5" s="1"/>
  <c r="K73" i="5" s="1" a="1"/>
  <c r="K73" i="5" s="1"/>
  <c r="H71" i="5" a="1"/>
  <c r="H71" i="5" s="1"/>
  <c r="I79" i="5" a="1"/>
  <c r="I79" i="5" s="1"/>
  <c r="H70" i="5" a="1"/>
  <c r="H70" i="5" s="1"/>
  <c r="M60" i="10" l="1" a="1"/>
  <c r="M60" i="10" s="1"/>
  <c r="N60" i="10" s="1" a="1"/>
  <c r="N60" i="10" s="1"/>
  <c r="O60" i="10" s="1" a="1"/>
  <c r="O60" i="10" s="1"/>
  <c r="P60" i="10" s="1" a="1"/>
  <c r="P60" i="10" s="1"/>
  <c r="Q60" i="10" s="1" a="1"/>
  <c r="Q60" i="10" s="1"/>
  <c r="L169" i="9" a="1"/>
  <c r="L169" i="9" s="1"/>
  <c r="M169" i="9" s="1" a="1"/>
  <c r="M169" i="9" s="1"/>
  <c r="K13" i="6" a="1"/>
  <c r="K13" i="6" s="1"/>
  <c r="L13" i="6" s="1" a="1"/>
  <c r="L13" i="6" s="1"/>
  <c r="M13" i="6" s="1" a="1"/>
  <c r="M13" i="6" s="1"/>
  <c r="N13" i="6" s="1" a="1"/>
  <c r="N13" i="6" s="1"/>
  <c r="K8" i="6" a="1"/>
  <c r="K8" i="6" s="1"/>
  <c r="L8" i="6" s="1" a="1"/>
  <c r="L8" i="6" s="1"/>
  <c r="M8" i="6" s="1" a="1"/>
  <c r="M8" i="6" s="1"/>
  <c r="I11" i="6" a="1"/>
  <c r="I11" i="6" s="1"/>
  <c r="L112" i="10" a="1"/>
  <c r="L112" i="10" s="1"/>
  <c r="M112" i="10" s="1" a="1"/>
  <c r="M112" i="10" s="1"/>
  <c r="I16" i="6" a="1"/>
  <c r="I16" i="6" s="1"/>
  <c r="K14" i="6" a="1"/>
  <c r="K14" i="6" s="1"/>
  <c r="J9" i="6" a="1"/>
  <c r="J9" i="6" s="1"/>
  <c r="K9" i="6" s="1" a="1"/>
  <c r="K9" i="6" s="1"/>
  <c r="I18" i="6" a="1"/>
  <c r="I18" i="6" s="1"/>
  <c r="N10" i="6" a="1"/>
  <c r="N10" i="6" s="1"/>
  <c r="O10" i="6" s="1" a="1"/>
  <c r="O10" i="6" s="1"/>
  <c r="M15" i="6" a="1"/>
  <c r="M15" i="6" s="1"/>
  <c r="N15" i="6" s="1" a="1"/>
  <c r="N15" i="6" s="1"/>
  <c r="J17" i="6" a="1"/>
  <c r="J17" i="6" s="1"/>
  <c r="M7" i="6" a="1"/>
  <c r="M7" i="6" s="1"/>
  <c r="N7" i="6" s="1" a="1"/>
  <c r="N7" i="6" s="1"/>
  <c r="I12" i="6" a="1"/>
  <c r="I12" i="6" s="1"/>
  <c r="L77" i="5" a="1"/>
  <c r="L77" i="5" s="1"/>
  <c r="M77" i="5" s="1" a="1"/>
  <c r="M77" i="5" s="1"/>
  <c r="N77" i="5" s="1" a="1"/>
  <c r="N77" i="5" s="1"/>
  <c r="L119" i="10" a="1"/>
  <c r="L119" i="10" s="1"/>
  <c r="M119" i="10" s="1" a="1"/>
  <c r="M119" i="10" s="1"/>
  <c r="J120" i="10" a="1"/>
  <c r="J120" i="10" s="1"/>
  <c r="K110" i="10" a="1"/>
  <c r="K110" i="10" s="1"/>
  <c r="K117" i="10" a="1"/>
  <c r="K117" i="10" s="1"/>
  <c r="L117" i="10" s="1" a="1"/>
  <c r="L117" i="10" s="1"/>
  <c r="J115" i="10" a="1"/>
  <c r="J115" i="10" s="1"/>
  <c r="K115" i="10" s="1" a="1"/>
  <c r="K115" i="10" s="1"/>
  <c r="J118" i="10" a="1"/>
  <c r="J118" i="10" s="1"/>
  <c r="I116" i="10" a="1"/>
  <c r="I116" i="10" s="1"/>
  <c r="J116" i="10" s="1" a="1"/>
  <c r="J116" i="10" s="1"/>
  <c r="K111" i="10" a="1"/>
  <c r="K111" i="10" s="1"/>
  <c r="J113" i="10" a="1"/>
  <c r="J113" i="10" s="1"/>
  <c r="K114" i="10" a="1"/>
  <c r="K114" i="10" s="1"/>
  <c r="L114" i="10" s="1" a="1"/>
  <c r="L114" i="10" s="1"/>
  <c r="K121" i="10" a="1"/>
  <c r="K121" i="10" s="1"/>
  <c r="J54" i="10" a="1"/>
  <c r="J54" i="10" s="1"/>
  <c r="K54" i="10" s="1" a="1"/>
  <c r="K54" i="10" s="1"/>
  <c r="L57" i="10" a="1"/>
  <c r="L57" i="10" s="1"/>
  <c r="M57" i="10" s="1" a="1"/>
  <c r="M57" i="10" s="1"/>
  <c r="J51" i="10" a="1"/>
  <c r="J51" i="10" s="1"/>
  <c r="L56" i="10" a="1"/>
  <c r="L56" i="10" s="1"/>
  <c r="M56" i="10" s="1" a="1"/>
  <c r="M56" i="10" s="1"/>
  <c r="N56" i="10" s="1" a="1"/>
  <c r="N56" i="10" s="1"/>
  <c r="O56" i="10" s="1" a="1"/>
  <c r="O56" i="10" s="1"/>
  <c r="P56" i="10" s="1" a="1"/>
  <c r="P56" i="10" s="1"/>
  <c r="Q56" i="10" s="1" a="1"/>
  <c r="Q56" i="10" s="1"/>
  <c r="I50" i="10" a="1"/>
  <c r="I50" i="10" s="1"/>
  <c r="I55" i="10" a="1"/>
  <c r="I55" i="10" s="1"/>
  <c r="J52" i="10" a="1"/>
  <c r="J52" i="10" s="1"/>
  <c r="J53" i="10" a="1"/>
  <c r="J53" i="10" s="1"/>
  <c r="I49" i="10" a="1"/>
  <c r="I49" i="10" s="1"/>
  <c r="K59" i="10" a="1"/>
  <c r="K59" i="10" s="1"/>
  <c r="L174" i="9" a="1"/>
  <c r="L174" i="9" s="1"/>
  <c r="M174" i="9" s="1" a="1"/>
  <c r="M174" i="9" s="1"/>
  <c r="M171" i="9" a="1"/>
  <c r="M171" i="9" s="1"/>
  <c r="N171" i="9" s="1" a="1"/>
  <c r="N171" i="9" s="1"/>
  <c r="O171" i="9" s="1" a="1"/>
  <c r="O171" i="9" s="1"/>
  <c r="P171" i="9" s="1" a="1"/>
  <c r="P171" i="9" s="1"/>
  <c r="Q171" i="9" s="1" a="1"/>
  <c r="Q171" i="9" s="1"/>
  <c r="L180" i="9" a="1"/>
  <c r="L180" i="9" s="1"/>
  <c r="M180" i="9" s="1" a="1"/>
  <c r="M180" i="9" s="1"/>
  <c r="L176" i="9" a="1"/>
  <c r="L176" i="9" s="1"/>
  <c r="L179" i="9" a="1"/>
  <c r="L179" i="9" s="1"/>
  <c r="N170" i="9" a="1"/>
  <c r="N170" i="9" s="1"/>
  <c r="O170" i="9" s="1" a="1"/>
  <c r="O170" i="9" s="1"/>
  <c r="P170" i="9" s="1" a="1"/>
  <c r="P170" i="9" s="1"/>
  <c r="Q170" i="9" s="1" a="1"/>
  <c r="Q170" i="9" s="1"/>
  <c r="I173" i="9" a="1"/>
  <c r="I173" i="9" s="1"/>
  <c r="J173" i="9" s="1" a="1"/>
  <c r="J173" i="9" s="1"/>
  <c r="I175" i="9" a="1"/>
  <c r="I175" i="9" s="1"/>
  <c r="I177" i="9" a="1"/>
  <c r="I177" i="9" s="1"/>
  <c r="J177" i="9" s="1" a="1"/>
  <c r="J177" i="9" s="1"/>
  <c r="K177" i="9" s="1" a="1"/>
  <c r="K177" i="9" s="1"/>
  <c r="J178" i="9" a="1"/>
  <c r="J178" i="9" s="1"/>
  <c r="L172" i="9" a="1"/>
  <c r="L172" i="9" s="1"/>
  <c r="M172" i="9" s="1" a="1"/>
  <c r="M172" i="9" s="1"/>
  <c r="J136" i="9" a="1"/>
  <c r="J136" i="9" s="1"/>
  <c r="K136" i="9" s="1" a="1"/>
  <c r="K136" i="9" s="1"/>
  <c r="L136" i="9" s="1" a="1"/>
  <c r="L136" i="9" s="1"/>
  <c r="M136" i="9" s="1" a="1"/>
  <c r="M136" i="9" s="1"/>
  <c r="N136" i="9" s="1" a="1"/>
  <c r="N136" i="9" s="1"/>
  <c r="O136" i="9" s="1" a="1"/>
  <c r="O136" i="9" s="1"/>
  <c r="M131" i="9" a="1"/>
  <c r="M131" i="9" s="1"/>
  <c r="N131" i="9" s="1" a="1"/>
  <c r="N131" i="9" s="1"/>
  <c r="O131" i="9" s="1" a="1"/>
  <c r="O131" i="9" s="1"/>
  <c r="P131" i="9" s="1" a="1"/>
  <c r="P131" i="9" s="1"/>
  <c r="Q131" i="9" s="1" a="1"/>
  <c r="Q131" i="9" s="1"/>
  <c r="K129" i="9" a="1"/>
  <c r="K129" i="9" s="1"/>
  <c r="L129" i="9" s="1" a="1"/>
  <c r="L129" i="9" s="1"/>
  <c r="M129" i="9" s="1" a="1"/>
  <c r="M129" i="9" s="1"/>
  <c r="I132" i="9" a="1"/>
  <c r="I132" i="9" s="1"/>
  <c r="J132" i="9" s="1" a="1"/>
  <c r="J132" i="9" s="1"/>
  <c r="K132" i="9" s="1" a="1"/>
  <c r="K132" i="9" s="1"/>
  <c r="Q135" i="9" a="1"/>
  <c r="Q135" i="9" s="1"/>
  <c r="K130" i="9" a="1"/>
  <c r="K130" i="9" s="1"/>
  <c r="L130" i="9" s="1" a="1"/>
  <c r="L130" i="9" s="1"/>
  <c r="M137" i="9" a="1"/>
  <c r="M137" i="9" s="1"/>
  <c r="N137" i="9" s="1" a="1"/>
  <c r="N137" i="9" s="1"/>
  <c r="O137" i="9" s="1" a="1"/>
  <c r="O137" i="9" s="1"/>
  <c r="J134" i="9" a="1"/>
  <c r="J134" i="9" s="1"/>
  <c r="K134" i="9" s="1" a="1"/>
  <c r="K134" i="9" s="1"/>
  <c r="I140" i="9" a="1"/>
  <c r="I140" i="9" s="1"/>
  <c r="J140" i="9" s="1" a="1"/>
  <c r="J140" i="9" s="1"/>
  <c r="J133" i="9" a="1"/>
  <c r="J133" i="9" s="1"/>
  <c r="K133" i="9" s="1" a="1"/>
  <c r="K133" i="9" s="1"/>
  <c r="K138" i="9" a="1"/>
  <c r="K138" i="9" s="1"/>
  <c r="L138" i="9" s="1" a="1"/>
  <c r="L138" i="9" s="1"/>
  <c r="M138" i="9" s="1" a="1"/>
  <c r="M138" i="9" s="1"/>
  <c r="I139" i="9" a="1"/>
  <c r="I139" i="9" s="1"/>
  <c r="J139" i="9" s="1" a="1"/>
  <c r="J139" i="9" s="1"/>
  <c r="K139" i="9" s="1" a="1"/>
  <c r="K139" i="9" s="1"/>
  <c r="L139" i="9" s="1" a="1"/>
  <c r="L139" i="9" s="1"/>
  <c r="M139" i="9" s="1" a="1"/>
  <c r="M139" i="9" s="1"/>
  <c r="N139" i="9" s="1" a="1"/>
  <c r="N139" i="9" s="1"/>
  <c r="O139" i="9" s="1" a="1"/>
  <c r="O139" i="9" s="1"/>
  <c r="P139" i="9" s="1" a="1"/>
  <c r="P139" i="9" s="1"/>
  <c r="Q139" i="9" s="1" a="1"/>
  <c r="Q139" i="9" s="1"/>
  <c r="M71" i="9" a="1"/>
  <c r="M71" i="9" s="1"/>
  <c r="I69" i="9" a="1"/>
  <c r="I69" i="9" s="1"/>
  <c r="L79" i="9" a="1"/>
  <c r="L79" i="9" s="1"/>
  <c r="M79" i="9" s="1" a="1"/>
  <c r="M79" i="9" s="1"/>
  <c r="N79" i="9" s="1" a="1"/>
  <c r="N79" i="9" s="1"/>
  <c r="O79" i="9" s="1" a="1"/>
  <c r="O79" i="9" s="1"/>
  <c r="J75" i="9" a="1"/>
  <c r="J75" i="9" s="1"/>
  <c r="K75" i="9" s="1" a="1"/>
  <c r="K75" i="9" s="1"/>
  <c r="L75" i="9" s="1" a="1"/>
  <c r="L75" i="9" s="1"/>
  <c r="M75" i="9" s="1" a="1"/>
  <c r="M75" i="9" s="1"/>
  <c r="N75" i="9" s="1" a="1"/>
  <c r="N75" i="9" s="1"/>
  <c r="L76" i="9" a="1"/>
  <c r="L76" i="9" s="1"/>
  <c r="M76" i="9" s="1" a="1"/>
  <c r="M76" i="9" s="1"/>
  <c r="I74" i="9" a="1"/>
  <c r="I74" i="9" s="1"/>
  <c r="K72" i="9" a="1"/>
  <c r="K72" i="9" s="1"/>
  <c r="L72" i="9" s="1" a="1"/>
  <c r="L72" i="9" s="1"/>
  <c r="K78" i="9" a="1"/>
  <c r="K78" i="9" s="1"/>
  <c r="L73" i="9" a="1"/>
  <c r="L73" i="9" s="1"/>
  <c r="K70" i="9" a="1"/>
  <c r="K70" i="9" s="1"/>
  <c r="J68" i="9" a="1"/>
  <c r="J68" i="9" s="1"/>
  <c r="K68" i="9" s="1" a="1"/>
  <c r="K68" i="9" s="1"/>
  <c r="J77" i="9" a="1"/>
  <c r="J77" i="9" s="1"/>
  <c r="J32" i="9" a="1"/>
  <c r="J32" i="9" s="1"/>
  <c r="I31" i="9" a="1"/>
  <c r="I31" i="9" s="1"/>
  <c r="J31" i="9" s="1" a="1"/>
  <c r="J31" i="9" s="1"/>
  <c r="K31" i="9" s="1" a="1"/>
  <c r="K31" i="9" s="1"/>
  <c r="N33" i="9" a="1"/>
  <c r="N33" i="9" s="1"/>
  <c r="O33" i="9" s="1" a="1"/>
  <c r="O33" i="9" s="1"/>
  <c r="P33" i="9" s="1" a="1"/>
  <c r="P33" i="9" s="1"/>
  <c r="Q33" i="9" s="1" a="1"/>
  <c r="Q33" i="9" s="1"/>
  <c r="K34" i="9" a="1"/>
  <c r="K34" i="9" s="1"/>
  <c r="K38" i="9" a="1"/>
  <c r="K38" i="9" s="1"/>
  <c r="L30" i="9" a="1"/>
  <c r="L30" i="9" s="1"/>
  <c r="M30" i="9" s="1" a="1"/>
  <c r="M30" i="9" s="1"/>
  <c r="N30" i="9" s="1" a="1"/>
  <c r="N30" i="9" s="1"/>
  <c r="O30" i="9" s="1" a="1"/>
  <c r="O30" i="9" s="1"/>
  <c r="P30" i="9" s="1" a="1"/>
  <c r="P30" i="9" s="1"/>
  <c r="L35" i="9" a="1"/>
  <c r="L35" i="9" s="1"/>
  <c r="M35" i="9" s="1" a="1"/>
  <c r="M35" i="9" s="1"/>
  <c r="N35" i="9" s="1" a="1"/>
  <c r="N35" i="9" s="1"/>
  <c r="I37" i="9" a="1"/>
  <c r="I37" i="9" s="1"/>
  <c r="J36" i="9" a="1"/>
  <c r="J36" i="9" s="1"/>
  <c r="K36" i="9" s="1" a="1"/>
  <c r="K36" i="9" s="1"/>
  <c r="J39" i="9" a="1"/>
  <c r="J39" i="9" s="1"/>
  <c r="K39" i="9" s="1" a="1"/>
  <c r="K39" i="9" s="1"/>
  <c r="L39" i="9" s="1" a="1"/>
  <c r="L39" i="9" s="1"/>
  <c r="J28" i="9" a="1"/>
  <c r="J28" i="9" s="1"/>
  <c r="K28" i="9" s="1" a="1"/>
  <c r="K28" i="9" s="1"/>
  <c r="I29" i="9" a="1"/>
  <c r="I29" i="9" s="1"/>
  <c r="J29" i="9" s="1" a="1"/>
  <c r="J29" i="9" s="1"/>
  <c r="L76" i="4" a="1"/>
  <c r="L76" i="4" s="1"/>
  <c r="M76" i="4" s="1" a="1"/>
  <c r="M76" i="4" s="1"/>
  <c r="N76" i="4" s="1" a="1"/>
  <c r="N76" i="4" s="1"/>
  <c r="O76" i="4" s="1" a="1"/>
  <c r="O76" i="4" s="1"/>
  <c r="P76" i="4" s="1" a="1"/>
  <c r="P76" i="4" s="1"/>
  <c r="Q76" i="4" s="1" a="1"/>
  <c r="Q76" i="4" s="1"/>
  <c r="J75" i="4" a="1"/>
  <c r="J75" i="4" s="1"/>
  <c r="K75" i="4" s="1" a="1"/>
  <c r="K75" i="4" s="1"/>
  <c r="K74" i="4" a="1"/>
  <c r="K74" i="4" s="1"/>
  <c r="I72" i="4" a="1"/>
  <c r="I72" i="4" s="1"/>
  <c r="J72" i="4" s="1" a="1"/>
  <c r="J72" i="4" s="1"/>
  <c r="J70" i="4" a="1"/>
  <c r="J70" i="4" s="1"/>
  <c r="K77" i="4" a="1"/>
  <c r="K77" i="4" s="1"/>
  <c r="L77" i="4" s="1" a="1"/>
  <c r="L77" i="4" s="1"/>
  <c r="M77" i="4" s="1" a="1"/>
  <c r="M77" i="4" s="1"/>
  <c r="N77" i="4" s="1" a="1"/>
  <c r="N77" i="4" s="1"/>
  <c r="O77" i="4" s="1" a="1"/>
  <c r="O77" i="4" s="1"/>
  <c r="P77" i="4" s="1" a="1"/>
  <c r="P77" i="4" s="1"/>
  <c r="Q77" i="4" s="1" a="1"/>
  <c r="Q77" i="4" s="1"/>
  <c r="J79" i="4" a="1"/>
  <c r="J79" i="4" s="1"/>
  <c r="K79" i="4" s="1" a="1"/>
  <c r="K79" i="4" s="1"/>
  <c r="J80" i="4" a="1"/>
  <c r="J80" i="4" s="1"/>
  <c r="N81" i="4" a="1"/>
  <c r="N81" i="4" s="1"/>
  <c r="O81" i="4" s="1" a="1"/>
  <c r="O81" i="4" s="1"/>
  <c r="P81" i="4" s="1" a="1"/>
  <c r="P81" i="4" s="1"/>
  <c r="Q81" i="4" s="1" a="1"/>
  <c r="Q81" i="4" s="1"/>
  <c r="M73" i="4" a="1"/>
  <c r="M73" i="4" s="1"/>
  <c r="N73" i="4" s="1" a="1"/>
  <c r="N73" i="4" s="1"/>
  <c r="O73" i="4" s="1" a="1"/>
  <c r="O73" i="4" s="1"/>
  <c r="P73" i="4" s="1" a="1"/>
  <c r="P73" i="4" s="1"/>
  <c r="Q73" i="4" s="1" a="1"/>
  <c r="Q73" i="4" s="1"/>
  <c r="L78" i="4" a="1"/>
  <c r="L78" i="4" s="1"/>
  <c r="L71" i="4" a="1"/>
  <c r="L71" i="4" s="1"/>
  <c r="M76" i="5" a="1"/>
  <c r="M76" i="5" s="1"/>
  <c r="N76" i="5" s="1" a="1"/>
  <c r="N76" i="5" s="1"/>
  <c r="I71" i="5" a="1"/>
  <c r="I71" i="5" s="1"/>
  <c r="J71" i="5" s="1" a="1"/>
  <c r="J71" i="5" s="1"/>
  <c r="L78" i="5" a="1"/>
  <c r="L78" i="5" s="1"/>
  <c r="J79" i="5" a="1"/>
  <c r="J79" i="5" s="1"/>
  <c r="K81" i="5" a="1"/>
  <c r="K81" i="5" s="1"/>
  <c r="L81" i="5" s="1" a="1"/>
  <c r="L81" i="5" s="1"/>
  <c r="M74" i="5" a="1"/>
  <c r="M74" i="5" s="1"/>
  <c r="N74" i="5" s="1" a="1"/>
  <c r="N74" i="5" s="1"/>
  <c r="O74" i="5" s="1" a="1"/>
  <c r="O74" i="5" s="1"/>
  <c r="P74" i="5" s="1" a="1"/>
  <c r="P74" i="5" s="1"/>
  <c r="Q74" i="5" s="1" a="1"/>
  <c r="Q74" i="5" s="1"/>
  <c r="N75" i="5" a="1"/>
  <c r="N75" i="5" s="1"/>
  <c r="O75" i="5" s="1" a="1"/>
  <c r="O75" i="5" s="1"/>
  <c r="P75" i="5" s="1" a="1"/>
  <c r="P75" i="5" s="1"/>
  <c r="L80" i="5" a="1"/>
  <c r="L80" i="5" s="1"/>
  <c r="M80" i="5" s="1" a="1"/>
  <c r="M80" i="5" s="1"/>
  <c r="N80" i="5" s="1" a="1"/>
  <c r="N80" i="5" s="1"/>
  <c r="O80" i="5" s="1" a="1"/>
  <c r="O80" i="5" s="1"/>
  <c r="P80" i="5" s="1" a="1"/>
  <c r="P80" i="5" s="1"/>
  <c r="L73" i="5" a="1"/>
  <c r="L73" i="5" s="1"/>
  <c r="M73" i="5" s="1" a="1"/>
  <c r="M73" i="5" s="1"/>
  <c r="N73" i="5" s="1" a="1"/>
  <c r="N73" i="5" s="1"/>
  <c r="O73" i="5" s="1" a="1"/>
  <c r="O73" i="5" s="1"/>
  <c r="P73" i="5" s="1" a="1"/>
  <c r="P73" i="5" s="1"/>
  <c r="Q73" i="5" s="1" a="1"/>
  <c r="Q73" i="5" s="1"/>
  <c r="L72" i="5" a="1"/>
  <c r="L72" i="5" s="1"/>
  <c r="M72" i="5" s="1" a="1"/>
  <c r="M72" i="5" s="1"/>
  <c r="N72" i="5" s="1" a="1"/>
  <c r="N72" i="5" s="1"/>
  <c r="I70" i="5" a="1"/>
  <c r="I70" i="5" s="1"/>
  <c r="L74" i="4" l="1" a="1"/>
  <c r="L74" i="4" s="1"/>
  <c r="M74" i="4" s="1" a="1"/>
  <c r="M74" i="4" s="1"/>
  <c r="L177" i="9" a="1"/>
  <c r="L177" i="9" s="1"/>
  <c r="N112" i="10" a="1"/>
  <c r="N112" i="10" s="1"/>
  <c r="O112" i="10" s="1" a="1"/>
  <c r="O112" i="10" s="1"/>
  <c r="K173" i="9" a="1"/>
  <c r="K173" i="9" s="1"/>
  <c r="N169" i="9" a="1"/>
  <c r="N169" i="9" s="1"/>
  <c r="J11" i="6" a="1"/>
  <c r="J11" i="6" s="1"/>
  <c r="O13" i="6" a="1"/>
  <c r="O13" i="6" s="1"/>
  <c r="P13" i="6" s="1" a="1"/>
  <c r="P13" i="6" s="1"/>
  <c r="Q13" i="6" s="1" a="1"/>
  <c r="Q13" i="6" s="1"/>
  <c r="O15" i="6" a="1"/>
  <c r="O15" i="6" s="1"/>
  <c r="N8" i="6" a="1"/>
  <c r="N8" i="6" s="1"/>
  <c r="O7" i="6" a="1"/>
  <c r="O7" i="6" s="1"/>
  <c r="P10" i="6" a="1"/>
  <c r="P10" i="6" s="1"/>
  <c r="Q10" i="6" s="1" a="1"/>
  <c r="Q10" i="6" s="1"/>
  <c r="J12" i="6" a="1"/>
  <c r="J12" i="6" s="1"/>
  <c r="K12" i="6" s="1" a="1"/>
  <c r="K12" i="6" s="1"/>
  <c r="K17" i="6" a="1"/>
  <c r="K17" i="6" s="1"/>
  <c r="J16" i="6" a="1"/>
  <c r="J16" i="6" s="1"/>
  <c r="J18" i="6" a="1"/>
  <c r="J18" i="6" s="1"/>
  <c r="L14" i="6" a="1"/>
  <c r="L14" i="6" s="1"/>
  <c r="L9" i="6" a="1"/>
  <c r="L9" i="6" s="1"/>
  <c r="M9" i="6" s="1" a="1"/>
  <c r="M9" i="6" s="1"/>
  <c r="Q75" i="5" a="1"/>
  <c r="Q75" i="5" s="1"/>
  <c r="O77" i="5" a="1"/>
  <c r="O77" i="5" s="1"/>
  <c r="P77" i="5" s="1" a="1"/>
  <c r="P77" i="5" s="1"/>
  <c r="M117" i="10" a="1"/>
  <c r="M117" i="10" s="1"/>
  <c r="N117" i="10" s="1" a="1"/>
  <c r="N117" i="10" s="1"/>
  <c r="O117" i="10" s="1" a="1"/>
  <c r="O117" i="10" s="1"/>
  <c r="P117" i="10" s="1" a="1"/>
  <c r="P117" i="10" s="1"/>
  <c r="Q117" i="10" s="1" a="1"/>
  <c r="Q117" i="10" s="1"/>
  <c r="M114" i="10" a="1"/>
  <c r="M114" i="10" s="1"/>
  <c r="N114" i="10" s="1" a="1"/>
  <c r="N114" i="10" s="1"/>
  <c r="O114" i="10" s="1" a="1"/>
  <c r="O114" i="10" s="1"/>
  <c r="P114" i="10" s="1" a="1"/>
  <c r="P114" i="10" s="1"/>
  <c r="Q114" i="10" s="1" a="1"/>
  <c r="Q114" i="10" s="1"/>
  <c r="L115" i="10" a="1"/>
  <c r="L115" i="10" s="1"/>
  <c r="M115" i="10" s="1" a="1"/>
  <c r="M115" i="10" s="1"/>
  <c r="N115" i="10" s="1" a="1"/>
  <c r="N115" i="10" s="1"/>
  <c r="O115" i="10" s="1" a="1"/>
  <c r="O115" i="10" s="1"/>
  <c r="P115" i="10" s="1" a="1"/>
  <c r="P115" i="10" s="1"/>
  <c r="Q115" i="10" s="1" a="1"/>
  <c r="Q115" i="10" s="1"/>
  <c r="L121" i="10" a="1"/>
  <c r="L121" i="10" s="1"/>
  <c r="M121" i="10" s="1" a="1"/>
  <c r="M121" i="10" s="1"/>
  <c r="N121" i="10" s="1" a="1"/>
  <c r="N121" i="10" s="1"/>
  <c r="O121" i="10" s="1" a="1"/>
  <c r="O121" i="10" s="1"/>
  <c r="P121" i="10" s="1" a="1"/>
  <c r="P121" i="10" s="1"/>
  <c r="Q121" i="10" s="1" a="1"/>
  <c r="Q121" i="10" s="1"/>
  <c r="K118" i="10" a="1"/>
  <c r="K118" i="10" s="1"/>
  <c r="L118" i="10" s="1" a="1"/>
  <c r="L118" i="10" s="1"/>
  <c r="M118" i="10" s="1" a="1"/>
  <c r="M118" i="10" s="1"/>
  <c r="N118" i="10" s="1" a="1"/>
  <c r="N118" i="10" s="1"/>
  <c r="O118" i="10" s="1" a="1"/>
  <c r="O118" i="10" s="1"/>
  <c r="P118" i="10" s="1" a="1"/>
  <c r="P118" i="10" s="1"/>
  <c r="Q118" i="10" s="1" a="1"/>
  <c r="Q118" i="10" s="1"/>
  <c r="N119" i="10" a="1"/>
  <c r="N119" i="10" s="1"/>
  <c r="O119" i="10" s="1" a="1"/>
  <c r="O119" i="10" s="1"/>
  <c r="P119" i="10" s="1" a="1"/>
  <c r="P119" i="10" s="1"/>
  <c r="Q119" i="10" s="1" a="1"/>
  <c r="Q119" i="10" s="1"/>
  <c r="K116" i="10" a="1"/>
  <c r="K116" i="10" s="1"/>
  <c r="K113" i="10" a="1"/>
  <c r="K113" i="10" s="1"/>
  <c r="L113" i="10" s="1" a="1"/>
  <c r="L113" i="10" s="1"/>
  <c r="M113" i="10" s="1" a="1"/>
  <c r="M113" i="10" s="1"/>
  <c r="N113" i="10" s="1" a="1"/>
  <c r="N113" i="10" s="1"/>
  <c r="O113" i="10" s="1" a="1"/>
  <c r="O113" i="10" s="1"/>
  <c r="P113" i="10" s="1" a="1"/>
  <c r="P113" i="10" s="1"/>
  <c r="Q113" i="10" s="1" a="1"/>
  <c r="Q113" i="10" s="1"/>
  <c r="K120" i="10" a="1"/>
  <c r="K120" i="10" s="1"/>
  <c r="L116" i="10" a="1"/>
  <c r="L116" i="10" s="1"/>
  <c r="M116" i="10" s="1" a="1"/>
  <c r="M116" i="10" s="1"/>
  <c r="N116" i="10" s="1" a="1"/>
  <c r="N116" i="10" s="1"/>
  <c r="L110" i="10" a="1"/>
  <c r="L110" i="10" s="1"/>
  <c r="L111" i="10" a="1"/>
  <c r="L111" i="10" s="1"/>
  <c r="M111" i="10" s="1" a="1"/>
  <c r="M111" i="10" s="1"/>
  <c r="N111" i="10" s="1" a="1"/>
  <c r="N111" i="10" s="1"/>
  <c r="O111" i="10" s="1" a="1"/>
  <c r="O111" i="10" s="1"/>
  <c r="P111" i="10" s="1" a="1"/>
  <c r="P111" i="10" s="1"/>
  <c r="Q111" i="10" s="1" a="1"/>
  <c r="Q111" i="10" s="1"/>
  <c r="N57" i="10" a="1"/>
  <c r="N57" i="10" s="1"/>
  <c r="O57" i="10" s="1" a="1"/>
  <c r="O57" i="10" s="1"/>
  <c r="P57" i="10" s="1" a="1"/>
  <c r="P57" i="10" s="1"/>
  <c r="Q57" i="10" s="1" a="1"/>
  <c r="Q57" i="10" s="1"/>
  <c r="L54" i="10" a="1"/>
  <c r="L54" i="10" s="1"/>
  <c r="M54" i="10" s="1" a="1"/>
  <c r="M54" i="10" s="1"/>
  <c r="N54" i="10" s="1" a="1"/>
  <c r="N54" i="10" s="1"/>
  <c r="O54" i="10" s="1" a="1"/>
  <c r="O54" i="10" s="1"/>
  <c r="P54" i="10" s="1" a="1"/>
  <c r="P54" i="10" s="1"/>
  <c r="Q54" i="10" s="1" a="1"/>
  <c r="Q54" i="10" s="1"/>
  <c r="J55" i="10" a="1"/>
  <c r="J55" i="10" s="1"/>
  <c r="J50" i="10" a="1"/>
  <c r="J50" i="10" s="1"/>
  <c r="L59" i="10" a="1"/>
  <c r="L59" i="10" s="1"/>
  <c r="M59" i="10" s="1" a="1"/>
  <c r="M59" i="10" s="1"/>
  <c r="N59" i="10" s="1" a="1"/>
  <c r="N59" i="10" s="1"/>
  <c r="O59" i="10" s="1" a="1"/>
  <c r="O59" i="10" s="1"/>
  <c r="P59" i="10" s="1" a="1"/>
  <c r="P59" i="10" s="1"/>
  <c r="Q59" i="10" s="1" a="1"/>
  <c r="Q59" i="10" s="1"/>
  <c r="K51" i="10" a="1"/>
  <c r="K51" i="10" s="1"/>
  <c r="L51" i="10" s="1" a="1"/>
  <c r="L51" i="10" s="1"/>
  <c r="M51" i="10" s="1" a="1"/>
  <c r="M51" i="10" s="1"/>
  <c r="K53" i="10" a="1"/>
  <c r="K53" i="10" s="1"/>
  <c r="L53" i="10" s="1" a="1"/>
  <c r="L53" i="10" s="1"/>
  <c r="M53" i="10" s="1" a="1"/>
  <c r="M53" i="10" s="1"/>
  <c r="N53" i="10" s="1" a="1"/>
  <c r="N53" i="10" s="1"/>
  <c r="O53" i="10" s="1" a="1"/>
  <c r="O53" i="10" s="1"/>
  <c r="K52" i="10" a="1"/>
  <c r="K52" i="10" s="1"/>
  <c r="L52" i="10" s="1" a="1"/>
  <c r="L52" i="10" s="1"/>
  <c r="M52" i="10" s="1" a="1"/>
  <c r="M52" i="10" s="1"/>
  <c r="N52" i="10" s="1" a="1"/>
  <c r="N52" i="10" s="1"/>
  <c r="O52" i="10" s="1" a="1"/>
  <c r="O52" i="10" s="1"/>
  <c r="J49" i="10" a="1"/>
  <c r="J49" i="10" s="1"/>
  <c r="N174" i="9" a="1"/>
  <c r="N174" i="9" s="1"/>
  <c r="O174" i="9" s="1" a="1"/>
  <c r="O174" i="9" s="1"/>
  <c r="P174" i="9" s="1" a="1"/>
  <c r="P174" i="9" s="1"/>
  <c r="Q174" i="9" s="1" a="1"/>
  <c r="Q174" i="9" s="1"/>
  <c r="N180" i="9" a="1"/>
  <c r="N180" i="9" s="1"/>
  <c r="O180" i="9" s="1" a="1"/>
  <c r="O180" i="9" s="1"/>
  <c r="P180" i="9" s="1" a="1"/>
  <c r="P180" i="9" s="1"/>
  <c r="Q180" i="9" s="1" a="1"/>
  <c r="Q180" i="9" s="1"/>
  <c r="L173" i="9" a="1"/>
  <c r="L173" i="9" s="1"/>
  <c r="M173" i="9" s="1" a="1"/>
  <c r="M173" i="9" s="1"/>
  <c r="N173" i="9" s="1" a="1"/>
  <c r="N173" i="9" s="1"/>
  <c r="O173" i="9" s="1" a="1"/>
  <c r="O173" i="9" s="1"/>
  <c r="P173" i="9" s="1" a="1"/>
  <c r="P173" i="9" s="1"/>
  <c r="Q173" i="9" s="1" a="1"/>
  <c r="Q173" i="9" s="1"/>
  <c r="M177" i="9" a="1"/>
  <c r="M177" i="9" s="1"/>
  <c r="N177" i="9" s="1" a="1"/>
  <c r="N177" i="9" s="1"/>
  <c r="K178" i="9" a="1"/>
  <c r="K178" i="9" s="1"/>
  <c r="M176" i="9" a="1"/>
  <c r="M176" i="9" s="1"/>
  <c r="N176" i="9" s="1" a="1"/>
  <c r="N176" i="9" s="1"/>
  <c r="L178" i="9" a="1"/>
  <c r="L178" i="9" s="1"/>
  <c r="M178" i="9" s="1" a="1"/>
  <c r="M178" i="9" s="1"/>
  <c r="J175" i="9" a="1"/>
  <c r="J175" i="9" s="1"/>
  <c r="K175" i="9" s="1" a="1"/>
  <c r="K175" i="9" s="1"/>
  <c r="L175" i="9" s="1" a="1"/>
  <c r="L175" i="9" s="1"/>
  <c r="M175" i="9" s="1" a="1"/>
  <c r="M175" i="9" s="1"/>
  <c r="N172" i="9" a="1"/>
  <c r="N172" i="9" s="1"/>
  <c r="O172" i="9" s="1" a="1"/>
  <c r="O172" i="9" s="1"/>
  <c r="P172" i="9" s="1" a="1"/>
  <c r="P172" i="9" s="1"/>
  <c r="Q172" i="9" s="1" a="1"/>
  <c r="Q172" i="9" s="1"/>
  <c r="M179" i="9" a="1"/>
  <c r="M179" i="9" s="1"/>
  <c r="N179" i="9" s="1" a="1"/>
  <c r="N179" i="9" s="1"/>
  <c r="O179" i="9" s="1" a="1"/>
  <c r="O179" i="9" s="1"/>
  <c r="K140" i="9" a="1"/>
  <c r="K140" i="9" s="1"/>
  <c r="L140" i="9" s="1" a="1"/>
  <c r="L140" i="9" s="1"/>
  <c r="M140" i="9" s="1" a="1"/>
  <c r="M140" i="9" s="1"/>
  <c r="N140" i="9" s="1" a="1"/>
  <c r="N140" i="9" s="1"/>
  <c r="O140" i="9" s="1" a="1"/>
  <c r="O140" i="9" s="1"/>
  <c r="P140" i="9" s="1" a="1"/>
  <c r="P140" i="9" s="1"/>
  <c r="Q140" i="9" s="1" a="1"/>
  <c r="Q140" i="9" s="1"/>
  <c r="L134" i="9" a="1"/>
  <c r="L134" i="9" s="1"/>
  <c r="M134" i="9" s="1" a="1"/>
  <c r="M134" i="9" s="1"/>
  <c r="N129" i="9" a="1"/>
  <c r="N129" i="9" s="1"/>
  <c r="O129" i="9" s="1" a="1"/>
  <c r="O129" i="9" s="1"/>
  <c r="P129" i="9" s="1" a="1"/>
  <c r="P129" i="9" s="1"/>
  <c r="Q129" i="9" s="1" a="1"/>
  <c r="Q129" i="9" s="1"/>
  <c r="N138" i="9" a="1"/>
  <c r="N138" i="9" s="1"/>
  <c r="O138" i="9" s="1" a="1"/>
  <c r="O138" i="9" s="1"/>
  <c r="P138" i="9" s="1" a="1"/>
  <c r="P138" i="9" s="1"/>
  <c r="Q138" i="9" s="1" a="1"/>
  <c r="Q138" i="9" s="1"/>
  <c r="L133" i="9" a="1"/>
  <c r="L133" i="9" s="1"/>
  <c r="P137" i="9" a="1"/>
  <c r="P137" i="9" s="1"/>
  <c r="Q137" i="9" s="1" a="1"/>
  <c r="Q137" i="9" s="1"/>
  <c r="L132" i="9" a="1"/>
  <c r="L132" i="9" s="1"/>
  <c r="M132" i="9" s="1" a="1"/>
  <c r="M132" i="9" s="1"/>
  <c r="N132" i="9" s="1" a="1"/>
  <c r="N132" i="9" s="1"/>
  <c r="O132" i="9" s="1" a="1"/>
  <c r="O132" i="9" s="1"/>
  <c r="P132" i="9" s="1" a="1"/>
  <c r="P132" i="9" s="1"/>
  <c r="Q132" i="9" s="1" a="1"/>
  <c r="Q132" i="9" s="1"/>
  <c r="M130" i="9" a="1"/>
  <c r="M130" i="9" s="1"/>
  <c r="N130" i="9" s="1" a="1"/>
  <c r="N130" i="9" s="1"/>
  <c r="O130" i="9" s="1" a="1"/>
  <c r="O130" i="9" s="1"/>
  <c r="P130" i="9" s="1" a="1"/>
  <c r="P130" i="9" s="1"/>
  <c r="Q130" i="9" s="1" a="1"/>
  <c r="Q130" i="9" s="1"/>
  <c r="P136" i="9" a="1"/>
  <c r="P136" i="9" s="1"/>
  <c r="Q136" i="9" s="1" a="1"/>
  <c r="Q136" i="9" s="1"/>
  <c r="N71" i="9" a="1"/>
  <c r="N71" i="9" s="1"/>
  <c r="O71" i="9" s="1" a="1"/>
  <c r="O71" i="9" s="1"/>
  <c r="P71" i="9" s="1" a="1"/>
  <c r="P71" i="9" s="1"/>
  <c r="Q71" i="9" s="1" a="1"/>
  <c r="Q71" i="9" s="1"/>
  <c r="N76" i="9" a="1"/>
  <c r="N76" i="9" s="1"/>
  <c r="O76" i="9" s="1" a="1"/>
  <c r="O76" i="9" s="1"/>
  <c r="P76" i="9" s="1" a="1"/>
  <c r="P76" i="9" s="1"/>
  <c r="Q76" i="9" s="1" a="1"/>
  <c r="Q76" i="9" s="1"/>
  <c r="J69" i="9" a="1"/>
  <c r="J69" i="9" s="1"/>
  <c r="O75" i="9" a="1"/>
  <c r="O75" i="9" s="1"/>
  <c r="P75" i="9" s="1" a="1"/>
  <c r="P75" i="9" s="1"/>
  <c r="Q75" i="9" s="1" a="1"/>
  <c r="Q75" i="9" s="1"/>
  <c r="L68" i="9" a="1"/>
  <c r="L68" i="9" s="1"/>
  <c r="M68" i="9" s="1" a="1"/>
  <c r="M68" i="9" s="1"/>
  <c r="N68" i="9" s="1" a="1"/>
  <c r="N68" i="9" s="1"/>
  <c r="O68" i="9" s="1" a="1"/>
  <c r="O68" i="9" s="1"/>
  <c r="P68" i="9" s="1" a="1"/>
  <c r="P68" i="9" s="1"/>
  <c r="Q68" i="9" s="1" a="1"/>
  <c r="Q68" i="9" s="1"/>
  <c r="L70" i="9" a="1"/>
  <c r="L70" i="9" s="1"/>
  <c r="M70" i="9" s="1" a="1"/>
  <c r="M70" i="9" s="1"/>
  <c r="N70" i="9" s="1" a="1"/>
  <c r="N70" i="9" s="1"/>
  <c r="O70" i="9" s="1" a="1"/>
  <c r="O70" i="9" s="1"/>
  <c r="P70" i="9" s="1" a="1"/>
  <c r="P70" i="9" s="1"/>
  <c r="Q70" i="9" s="1" a="1"/>
  <c r="Q70" i="9" s="1"/>
  <c r="P79" i="9" a="1"/>
  <c r="P79" i="9" s="1"/>
  <c r="Q79" i="9" s="1" a="1"/>
  <c r="Q79" i="9" s="1"/>
  <c r="K77" i="9" a="1"/>
  <c r="K77" i="9" s="1"/>
  <c r="L77" i="9" s="1" a="1"/>
  <c r="L77" i="9" s="1"/>
  <c r="M77" i="9" s="1" a="1"/>
  <c r="M77" i="9" s="1"/>
  <c r="N77" i="9" s="1" a="1"/>
  <c r="N77" i="9" s="1"/>
  <c r="O77" i="9" s="1" a="1"/>
  <c r="O77" i="9" s="1"/>
  <c r="P77" i="9" s="1" a="1"/>
  <c r="P77" i="9" s="1"/>
  <c r="Q77" i="9" s="1" a="1"/>
  <c r="Q77" i="9" s="1"/>
  <c r="M72" i="9" a="1"/>
  <c r="M72" i="9" s="1"/>
  <c r="J74" i="9" a="1"/>
  <c r="J74" i="9" s="1"/>
  <c r="L78" i="9" a="1"/>
  <c r="L78" i="9" s="1"/>
  <c r="M78" i="9" s="1" a="1"/>
  <c r="M78" i="9" s="1"/>
  <c r="N78" i="9" s="1" a="1"/>
  <c r="N78" i="9" s="1"/>
  <c r="O78" i="9" s="1" a="1"/>
  <c r="O78" i="9" s="1"/>
  <c r="P78" i="9" s="1" a="1"/>
  <c r="P78" i="9" s="1"/>
  <c r="Q78" i="9" s="1" a="1"/>
  <c r="Q78" i="9" s="1"/>
  <c r="M73" i="9" a="1"/>
  <c r="M73" i="9" s="1"/>
  <c r="N73" i="9" s="1" a="1"/>
  <c r="N73" i="9" s="1"/>
  <c r="O73" i="9" s="1" a="1"/>
  <c r="O73" i="9" s="1"/>
  <c r="P73" i="9" s="1" a="1"/>
  <c r="P73" i="9" s="1"/>
  <c r="Q73" i="9" s="1" a="1"/>
  <c r="Q73" i="9" s="1"/>
  <c r="O35" i="9" a="1"/>
  <c r="O35" i="9" s="1"/>
  <c r="P35" i="9" s="1" a="1"/>
  <c r="P35" i="9" s="1"/>
  <c r="Q35" i="9" s="1" a="1"/>
  <c r="Q35" i="9" s="1"/>
  <c r="M39" i="9" a="1"/>
  <c r="M39" i="9" s="1"/>
  <c r="N39" i="9" s="1" a="1"/>
  <c r="N39" i="9" s="1"/>
  <c r="O39" i="9" s="1" a="1"/>
  <c r="O39" i="9" s="1"/>
  <c r="P39" i="9" s="1" a="1"/>
  <c r="P39" i="9" s="1"/>
  <c r="Q39" i="9" s="1" a="1"/>
  <c r="Q39" i="9" s="1"/>
  <c r="L31" i="9" a="1"/>
  <c r="L31" i="9" s="1"/>
  <c r="M31" i="9" s="1" a="1"/>
  <c r="M31" i="9" s="1"/>
  <c r="N31" i="9" s="1" a="1"/>
  <c r="N31" i="9" s="1"/>
  <c r="O31" i="9" s="1" a="1"/>
  <c r="O31" i="9" s="1"/>
  <c r="P31" i="9" s="1" a="1"/>
  <c r="P31" i="9" s="1"/>
  <c r="Q31" i="9" s="1" a="1"/>
  <c r="Q31" i="9" s="1"/>
  <c r="K32" i="9" a="1"/>
  <c r="K32" i="9" s="1"/>
  <c r="L32" i="9" s="1" a="1"/>
  <c r="L32" i="9" s="1"/>
  <c r="M32" i="9" s="1" a="1"/>
  <c r="M32" i="9" s="1"/>
  <c r="N32" i="9" s="1" a="1"/>
  <c r="N32" i="9" s="1"/>
  <c r="O32" i="9" s="1" a="1"/>
  <c r="O32" i="9" s="1"/>
  <c r="P32" i="9" s="1" a="1"/>
  <c r="P32" i="9" s="1"/>
  <c r="Q32" i="9" s="1" a="1"/>
  <c r="Q32" i="9" s="1"/>
  <c r="K29" i="9" a="1"/>
  <c r="K29" i="9" s="1"/>
  <c r="L29" i="9" s="1" a="1"/>
  <c r="L29" i="9" s="1"/>
  <c r="M29" i="9" s="1" a="1"/>
  <c r="M29" i="9" s="1"/>
  <c r="N29" i="9" s="1" a="1"/>
  <c r="N29" i="9" s="1"/>
  <c r="O29" i="9" s="1" a="1"/>
  <c r="O29" i="9" s="1"/>
  <c r="P29" i="9" s="1" a="1"/>
  <c r="P29" i="9" s="1"/>
  <c r="Q29" i="9" s="1" a="1"/>
  <c r="Q29" i="9" s="1"/>
  <c r="L28" i="9" a="1"/>
  <c r="L28" i="9" s="1"/>
  <c r="M28" i="9" s="1" a="1"/>
  <c r="M28" i="9" s="1"/>
  <c r="N28" i="9" s="1" a="1"/>
  <c r="N28" i="9" s="1"/>
  <c r="O28" i="9" s="1" a="1"/>
  <c r="O28" i="9" s="1"/>
  <c r="P28" i="9" s="1" a="1"/>
  <c r="P28" i="9" s="1"/>
  <c r="Q28" i="9" s="1" a="1"/>
  <c r="Q28" i="9" s="1"/>
  <c r="J37" i="9" a="1"/>
  <c r="J37" i="9" s="1"/>
  <c r="L38" i="9" a="1"/>
  <c r="L38" i="9" s="1"/>
  <c r="L36" i="9" a="1"/>
  <c r="L36" i="9" s="1"/>
  <c r="M36" i="9" s="1" a="1"/>
  <c r="M36" i="9" s="1"/>
  <c r="Q30" i="9" a="1"/>
  <c r="Q30" i="9" s="1"/>
  <c r="L34" i="9" a="1"/>
  <c r="L34" i="9" s="1"/>
  <c r="M34" i="9" s="1" a="1"/>
  <c r="M34" i="9" s="1"/>
  <c r="L75" i="4" a="1"/>
  <c r="L75" i="4" s="1"/>
  <c r="M75" i="4" s="1" a="1"/>
  <c r="M75" i="4" s="1"/>
  <c r="N75" i="4" s="1" a="1"/>
  <c r="N75" i="4" s="1"/>
  <c r="O75" i="4" s="1" a="1"/>
  <c r="O75" i="4" s="1"/>
  <c r="P75" i="4" s="1" a="1"/>
  <c r="P75" i="4" s="1"/>
  <c r="Q75" i="4" s="1" a="1"/>
  <c r="Q75" i="4" s="1"/>
  <c r="M78" i="4" a="1"/>
  <c r="M78" i="4" s="1"/>
  <c r="N78" i="4" s="1" a="1"/>
  <c r="N78" i="4" s="1"/>
  <c r="O78" i="4" s="1" a="1"/>
  <c r="O78" i="4" s="1"/>
  <c r="P78" i="4" s="1" a="1"/>
  <c r="P78" i="4" s="1"/>
  <c r="Q78" i="4" s="1" a="1"/>
  <c r="Q78" i="4" s="1"/>
  <c r="K72" i="4" a="1"/>
  <c r="K72" i="4" s="1"/>
  <c r="L72" i="4" s="1" a="1"/>
  <c r="L72" i="4" s="1"/>
  <c r="M72" i="4" s="1" a="1"/>
  <c r="M72" i="4" s="1"/>
  <c r="N72" i="4" s="1" a="1"/>
  <c r="N72" i="4" s="1"/>
  <c r="O72" i="4" s="1" a="1"/>
  <c r="O72" i="4" s="1"/>
  <c r="P72" i="4" s="1" a="1"/>
  <c r="P72" i="4" s="1"/>
  <c r="Q72" i="4" s="1" a="1"/>
  <c r="Q72" i="4" s="1"/>
  <c r="K70" i="4" a="1"/>
  <c r="K70" i="4" s="1"/>
  <c r="L70" i="4" s="1" a="1"/>
  <c r="L70" i="4" s="1"/>
  <c r="L79" i="4" a="1"/>
  <c r="L79" i="4" s="1"/>
  <c r="M79" i="4" s="1" a="1"/>
  <c r="M79" i="4" s="1"/>
  <c r="N79" i="4" s="1" a="1"/>
  <c r="N79" i="4" s="1"/>
  <c r="O79" i="4" s="1" a="1"/>
  <c r="O79" i="4" s="1"/>
  <c r="P79" i="4" s="1" a="1"/>
  <c r="P79" i="4" s="1"/>
  <c r="Q79" i="4" s="1" a="1"/>
  <c r="Q79" i="4" s="1"/>
  <c r="K80" i="4" a="1"/>
  <c r="K80" i="4" s="1"/>
  <c r="M71" i="4" a="1"/>
  <c r="M71" i="4" s="1"/>
  <c r="N71" i="4" s="1" a="1"/>
  <c r="N71" i="4" s="1"/>
  <c r="O71" i="4" s="1" a="1"/>
  <c r="O71" i="4" s="1"/>
  <c r="P71" i="4" s="1" a="1"/>
  <c r="P71" i="4" s="1"/>
  <c r="Q71" i="4" s="1" a="1"/>
  <c r="Q71" i="4" s="1"/>
  <c r="O76" i="5" a="1"/>
  <c r="O76" i="5" s="1"/>
  <c r="P76" i="5" s="1" a="1"/>
  <c r="P76" i="5" s="1"/>
  <c r="Q76" i="5" s="1" a="1"/>
  <c r="Q76" i="5" s="1"/>
  <c r="M78" i="5" a="1"/>
  <c r="M78" i="5" s="1"/>
  <c r="N78" i="5" s="1" a="1"/>
  <c r="N78" i="5" s="1"/>
  <c r="O78" i="5" s="1" a="1"/>
  <c r="O78" i="5" s="1"/>
  <c r="P78" i="5" s="1" a="1"/>
  <c r="P78" i="5" s="1"/>
  <c r="Q78" i="5" s="1" a="1"/>
  <c r="Q78" i="5" s="1"/>
  <c r="M81" i="5" a="1"/>
  <c r="M81" i="5" s="1"/>
  <c r="N81" i="5" s="1" a="1"/>
  <c r="N81" i="5" s="1"/>
  <c r="O81" i="5" s="1" a="1"/>
  <c r="O81" i="5" s="1"/>
  <c r="P81" i="5" s="1" a="1"/>
  <c r="P81" i="5" s="1"/>
  <c r="Q81" i="5" s="1" a="1"/>
  <c r="Q81" i="5" s="1"/>
  <c r="K79" i="5" a="1"/>
  <c r="K79" i="5" s="1"/>
  <c r="L79" i="5" s="1" a="1"/>
  <c r="L79" i="5" s="1"/>
  <c r="M79" i="5" s="1" a="1"/>
  <c r="M79" i="5" s="1"/>
  <c r="Q80" i="5" a="1"/>
  <c r="Q80" i="5" s="1"/>
  <c r="O72" i="5" a="1"/>
  <c r="O72" i="5" s="1"/>
  <c r="P72" i="5" s="1" a="1"/>
  <c r="P72" i="5" s="1"/>
  <c r="Q72" i="5" s="1" a="1"/>
  <c r="Q72" i="5" s="1"/>
  <c r="K71" i="5" a="1"/>
  <c r="K71" i="5" s="1"/>
  <c r="J70" i="5" a="1"/>
  <c r="J70" i="5" s="1"/>
  <c r="K70" i="5" s="1" a="1"/>
  <c r="K70" i="5" s="1"/>
  <c r="L70" i="5" s="1" a="1"/>
  <c r="L70" i="5" s="1"/>
  <c r="M70" i="5" s="1" a="1"/>
  <c r="M70" i="5" s="1"/>
  <c r="N70" i="5" s="1" a="1"/>
  <c r="N70" i="5" s="1"/>
  <c r="O70" i="5" s="1" a="1"/>
  <c r="O70" i="5" s="1"/>
  <c r="N74" i="4" l="1" a="1"/>
  <c r="N74" i="4" s="1"/>
  <c r="P112" i="10" a="1"/>
  <c r="P112" i="10" s="1"/>
  <c r="Q112" i="10" s="1" a="1"/>
  <c r="Q112" i="10" s="1"/>
  <c r="O116" i="10" a="1"/>
  <c r="O116" i="10" s="1"/>
  <c r="P116" i="10" s="1" a="1"/>
  <c r="P116" i="10" s="1"/>
  <c r="Q116" i="10" s="1" a="1"/>
  <c r="Q116" i="10" s="1"/>
  <c r="O169" i="9" a="1"/>
  <c r="O169" i="9" s="1"/>
  <c r="P169" i="9" s="1" a="1"/>
  <c r="P169" i="9" s="1"/>
  <c r="Q169" i="9" s="1" a="1"/>
  <c r="Q169" i="9" s="1"/>
  <c r="K11" i="6" a="1"/>
  <c r="K11" i="6" s="1"/>
  <c r="P15" i="6" a="1"/>
  <c r="P15" i="6" s="1"/>
  <c r="Q15" i="6" s="1" a="1"/>
  <c r="Q15" i="6" s="1"/>
  <c r="P7" i="6" a="1"/>
  <c r="P7" i="6" s="1"/>
  <c r="Q7" i="6" s="1" a="1"/>
  <c r="Q7" i="6" s="1"/>
  <c r="K18" i="6" a="1"/>
  <c r="K18" i="6" s="1"/>
  <c r="L18" i="6" s="1" a="1"/>
  <c r="L18" i="6" s="1"/>
  <c r="N9" i="6" a="1"/>
  <c r="N9" i="6" s="1"/>
  <c r="M14" i="6" a="1"/>
  <c r="M14" i="6" s="1"/>
  <c r="O8" i="6" a="1"/>
  <c r="O8" i="6" s="1"/>
  <c r="P8" i="6" s="1" a="1"/>
  <c r="P8" i="6" s="1"/>
  <c r="L17" i="6" a="1"/>
  <c r="L17" i="6" s="1"/>
  <c r="M17" i="6" s="1" a="1"/>
  <c r="M17" i="6" s="1"/>
  <c r="K16" i="6" a="1"/>
  <c r="K16" i="6" s="1"/>
  <c r="L12" i="6" a="1"/>
  <c r="L12" i="6" s="1"/>
  <c r="Q77" i="5" a="1"/>
  <c r="Q77" i="5" s="1"/>
  <c r="M110" i="10" a="1"/>
  <c r="M110" i="10" s="1"/>
  <c r="N110" i="10" s="1" a="1"/>
  <c r="N110" i="10" s="1"/>
  <c r="O110" i="10" s="1" a="1"/>
  <c r="O110" i="10" s="1"/>
  <c r="P110" i="10" s="1" a="1"/>
  <c r="P110" i="10" s="1"/>
  <c r="Q110" i="10" s="1" a="1"/>
  <c r="Q110" i="10" s="1"/>
  <c r="L120" i="10" a="1"/>
  <c r="L120" i="10" s="1"/>
  <c r="M120" i="10" s="1" a="1"/>
  <c r="M120" i="10" s="1"/>
  <c r="N120" i="10" s="1" a="1"/>
  <c r="N120" i="10" s="1"/>
  <c r="O120" i="10" s="1" a="1"/>
  <c r="O120" i="10" s="1"/>
  <c r="P120" i="10" s="1" a="1"/>
  <c r="P120" i="10" s="1"/>
  <c r="Q120" i="10" s="1" a="1"/>
  <c r="Q120" i="10" s="1"/>
  <c r="N51" i="10" a="1"/>
  <c r="N51" i="10" s="1"/>
  <c r="O51" i="10" s="1" a="1"/>
  <c r="O51" i="10" s="1"/>
  <c r="P51" i="10" s="1" a="1"/>
  <c r="P51" i="10" s="1"/>
  <c r="Q51" i="10" s="1" a="1"/>
  <c r="Q51" i="10" s="1"/>
  <c r="K50" i="10" a="1"/>
  <c r="K50" i="10" s="1"/>
  <c r="L50" i="10" s="1" a="1"/>
  <c r="L50" i="10" s="1"/>
  <c r="M50" i="10" s="1" a="1"/>
  <c r="M50" i="10" s="1"/>
  <c r="N50" i="10" s="1" a="1"/>
  <c r="N50" i="10" s="1"/>
  <c r="O50" i="10" s="1" a="1"/>
  <c r="O50" i="10" s="1"/>
  <c r="P50" i="10" s="1" a="1"/>
  <c r="P50" i="10" s="1"/>
  <c r="Q50" i="10" s="1" a="1"/>
  <c r="Q50" i="10" s="1"/>
  <c r="P52" i="10" a="1"/>
  <c r="P52" i="10" s="1"/>
  <c r="Q52" i="10" s="1" a="1"/>
  <c r="Q52" i="10" s="1"/>
  <c r="K49" i="10" a="1"/>
  <c r="K49" i="10" s="1"/>
  <c r="L49" i="10" s="1" a="1"/>
  <c r="L49" i="10" s="1"/>
  <c r="M49" i="10" s="1" a="1"/>
  <c r="M49" i="10" s="1"/>
  <c r="N49" i="10" s="1" a="1"/>
  <c r="N49" i="10" s="1"/>
  <c r="O49" i="10" s="1" a="1"/>
  <c r="O49" i="10" s="1"/>
  <c r="P49" i="10" s="1" a="1"/>
  <c r="P49" i="10" s="1"/>
  <c r="Q49" i="10" s="1" a="1"/>
  <c r="Q49" i="10" s="1"/>
  <c r="P53" i="10" a="1"/>
  <c r="P53" i="10" s="1"/>
  <c r="Q53" i="10" s="1" a="1"/>
  <c r="Q53" i="10" s="1"/>
  <c r="K55" i="10" a="1"/>
  <c r="K55" i="10" s="1"/>
  <c r="L55" i="10" s="1" a="1"/>
  <c r="L55" i="10" s="1"/>
  <c r="M55" i="10" s="1" a="1"/>
  <c r="M55" i="10" s="1"/>
  <c r="N55" i="10" s="1" a="1"/>
  <c r="N55" i="10" s="1"/>
  <c r="O177" i="9" a="1"/>
  <c r="O177" i="9" s="1"/>
  <c r="P177" i="9" s="1" a="1"/>
  <c r="P177" i="9" s="1"/>
  <c r="Q177" i="9" s="1" a="1"/>
  <c r="Q177" i="9" s="1"/>
  <c r="N178" i="9" a="1"/>
  <c r="N178" i="9" s="1"/>
  <c r="O178" i="9" s="1" a="1"/>
  <c r="O178" i="9" s="1"/>
  <c r="P178" i="9" s="1" a="1"/>
  <c r="P178" i="9" s="1"/>
  <c r="Q178" i="9" s="1" a="1"/>
  <c r="Q178" i="9" s="1"/>
  <c r="P179" i="9" a="1"/>
  <c r="P179" i="9" s="1"/>
  <c r="Q179" i="9" s="1" a="1"/>
  <c r="Q179" i="9" s="1"/>
  <c r="O176" i="9" a="1"/>
  <c r="O176" i="9" s="1"/>
  <c r="P176" i="9" s="1" a="1"/>
  <c r="P176" i="9" s="1"/>
  <c r="Q176" i="9" s="1" a="1"/>
  <c r="Q176" i="9" s="1"/>
  <c r="N175" i="9" a="1"/>
  <c r="N175" i="9" s="1"/>
  <c r="O175" i="9" s="1" a="1"/>
  <c r="O175" i="9" s="1"/>
  <c r="P175" i="9" s="1" a="1"/>
  <c r="P175" i="9" s="1"/>
  <c r="Q175" i="9" s="1" a="1"/>
  <c r="Q175" i="9" s="1"/>
  <c r="N134" i="9" a="1"/>
  <c r="N134" i="9" s="1"/>
  <c r="O134" i="9" s="1" a="1"/>
  <c r="O134" i="9" s="1"/>
  <c r="P134" i="9" s="1" a="1"/>
  <c r="P134" i="9" s="1"/>
  <c r="Q134" i="9" s="1" a="1"/>
  <c r="Q134" i="9" s="1"/>
  <c r="M133" i="9" a="1"/>
  <c r="M133" i="9" s="1"/>
  <c r="N133" i="9" s="1" a="1"/>
  <c r="N133" i="9" s="1"/>
  <c r="O133" i="9" s="1" a="1"/>
  <c r="O133" i="9" s="1"/>
  <c r="K69" i="9" a="1"/>
  <c r="K69" i="9" s="1"/>
  <c r="N72" i="9" a="1"/>
  <c r="N72" i="9" s="1"/>
  <c r="O72" i="9" s="1" a="1"/>
  <c r="O72" i="9" s="1"/>
  <c r="P72" i="9" s="1" a="1"/>
  <c r="P72" i="9" s="1"/>
  <c r="K74" i="9" a="1"/>
  <c r="K74" i="9" s="1"/>
  <c r="L74" i="9" s="1" a="1"/>
  <c r="L74" i="9" s="1"/>
  <c r="M74" i="9" s="1" a="1"/>
  <c r="M74" i="9" s="1"/>
  <c r="N74" i="9" s="1" a="1"/>
  <c r="N74" i="9" s="1"/>
  <c r="O74" i="9" s="1" a="1"/>
  <c r="O74" i="9" s="1"/>
  <c r="P74" i="9" s="1" a="1"/>
  <c r="P74" i="9" s="1"/>
  <c r="Q74" i="9" s="1" a="1"/>
  <c r="Q74" i="9" s="1"/>
  <c r="N36" i="9" a="1"/>
  <c r="N36" i="9" s="1"/>
  <c r="O36" i="9" s="1" a="1"/>
  <c r="O36" i="9" s="1"/>
  <c r="P36" i="9" s="1" a="1"/>
  <c r="P36" i="9" s="1"/>
  <c r="Q36" i="9" s="1" a="1"/>
  <c r="Q36" i="9" s="1"/>
  <c r="N34" i="9" a="1"/>
  <c r="N34" i="9" s="1"/>
  <c r="O34" i="9" s="1" a="1"/>
  <c r="O34" i="9" s="1"/>
  <c r="P34" i="9" s="1" a="1"/>
  <c r="P34" i="9" s="1"/>
  <c r="Q34" i="9" s="1" a="1"/>
  <c r="Q34" i="9" s="1"/>
  <c r="M38" i="9" a="1"/>
  <c r="M38" i="9" s="1"/>
  <c r="N38" i="9" s="1" a="1"/>
  <c r="N38" i="9" s="1"/>
  <c r="O38" i="9" s="1" a="1"/>
  <c r="O38" i="9" s="1"/>
  <c r="P38" i="9" s="1" a="1"/>
  <c r="P38" i="9" s="1"/>
  <c r="Q38" i="9" s="1" a="1"/>
  <c r="Q38" i="9" s="1"/>
  <c r="K37" i="9" a="1"/>
  <c r="K37" i="9" s="1"/>
  <c r="L37" i="9" s="1" a="1"/>
  <c r="L37" i="9" s="1"/>
  <c r="M37" i="9" s="1" a="1"/>
  <c r="M37" i="9" s="1"/>
  <c r="N37" i="9" s="1" a="1"/>
  <c r="N37" i="9" s="1"/>
  <c r="O37" i="9" s="1" a="1"/>
  <c r="O37" i="9" s="1"/>
  <c r="P37" i="9" s="1" a="1"/>
  <c r="P37" i="9" s="1"/>
  <c r="Q37" i="9" s="1" a="1"/>
  <c r="Q37" i="9" s="1"/>
  <c r="M70" i="4" a="1"/>
  <c r="M70" i="4" s="1"/>
  <c r="N70" i="4" s="1" a="1"/>
  <c r="N70" i="4" s="1"/>
  <c r="O70" i="4" s="1" a="1"/>
  <c r="O70" i="4" s="1"/>
  <c r="P70" i="4" s="1" a="1"/>
  <c r="P70" i="4" s="1"/>
  <c r="Q70" i="4" s="1" a="1"/>
  <c r="Q70" i="4" s="1"/>
  <c r="L80" i="4" a="1"/>
  <c r="L80" i="4" s="1"/>
  <c r="M80" i="4" s="1" a="1"/>
  <c r="M80" i="4" s="1"/>
  <c r="N80" i="4" s="1" a="1"/>
  <c r="N80" i="4" s="1"/>
  <c r="O80" i="4" s="1" a="1"/>
  <c r="O80" i="4" s="1"/>
  <c r="P80" i="4" s="1" a="1"/>
  <c r="P80" i="4" s="1"/>
  <c r="Q80" i="4" s="1" a="1"/>
  <c r="Q80" i="4" s="1"/>
  <c r="N79" i="5" a="1"/>
  <c r="N79" i="5" s="1"/>
  <c r="O79" i="5" s="1" a="1"/>
  <c r="O79" i="5" s="1"/>
  <c r="P79" i="5" s="1" a="1"/>
  <c r="P79" i="5" s="1"/>
  <c r="Q79" i="5" s="1" a="1"/>
  <c r="Q79" i="5" s="1"/>
  <c r="L71" i="5" a="1"/>
  <c r="L71" i="5" s="1"/>
  <c r="M71" i="5" s="1" a="1"/>
  <c r="M71" i="5" s="1"/>
  <c r="N71" i="5" s="1" a="1"/>
  <c r="N71" i="5" s="1"/>
  <c r="O71" i="5" s="1" a="1"/>
  <c r="O71" i="5" s="1"/>
  <c r="P71" i="5" s="1" a="1"/>
  <c r="P71" i="5" s="1"/>
  <c r="Q71" i="5" s="1" a="1"/>
  <c r="Q71" i="5" s="1"/>
  <c r="P70" i="5" a="1"/>
  <c r="P70" i="5" s="1"/>
  <c r="Q70" i="5" s="1" a="1"/>
  <c r="Q70" i="5" s="1"/>
  <c r="O74" i="4" l="1" a="1"/>
  <c r="O74" i="4" s="1"/>
  <c r="P74" i="4" s="1" a="1"/>
  <c r="P74" i="4" s="1"/>
  <c r="Q74" i="4" s="1" a="1"/>
  <c r="Q74" i="4" s="1"/>
  <c r="L11" i="6" a="1"/>
  <c r="L11" i="6" s="1"/>
  <c r="O9" i="6" a="1"/>
  <c r="O9" i="6" s="1"/>
  <c r="P9" i="6" s="1" a="1"/>
  <c r="P9" i="6" s="1"/>
  <c r="N14" i="6" a="1"/>
  <c r="N14" i="6" s="1"/>
  <c r="Q8" i="6" a="1"/>
  <c r="Q8" i="6" s="1"/>
  <c r="L16" i="6" a="1"/>
  <c r="L16" i="6" s="1"/>
  <c r="M16" i="6" s="1" a="1"/>
  <c r="M16" i="6" s="1"/>
  <c r="M12" i="6" a="1"/>
  <c r="M12" i="6" s="1"/>
  <c r="N17" i="6" a="1"/>
  <c r="N17" i="6" s="1"/>
  <c r="M18" i="6" a="1"/>
  <c r="M18" i="6" s="1"/>
  <c r="O55" i="10" a="1"/>
  <c r="O55" i="10" s="1"/>
  <c r="P55" i="10" s="1" a="1"/>
  <c r="P55" i="10" s="1"/>
  <c r="Q55" i="10" s="1" a="1"/>
  <c r="Q55" i="10" s="1"/>
  <c r="P133" i="9" a="1"/>
  <c r="P133" i="9" s="1"/>
  <c r="Q133" i="9" s="1" a="1"/>
  <c r="Q133" i="9" s="1"/>
  <c r="L69" i="9" a="1"/>
  <c r="L69" i="9" s="1"/>
  <c r="Q72" i="9" a="1"/>
  <c r="Q72" i="9" s="1"/>
  <c r="M11" i="6" l="1" a="1"/>
  <c r="M11" i="6" s="1"/>
  <c r="N11" i="6" s="1" a="1"/>
  <c r="N11" i="6" s="1"/>
  <c r="N12" i="6" a="1"/>
  <c r="N12" i="6" s="1"/>
  <c r="O17" i="6" a="1"/>
  <c r="O17" i="6" s="1"/>
  <c r="P17" i="6" s="1" a="1"/>
  <c r="P17" i="6" s="1"/>
  <c r="Q9" i="6" a="1"/>
  <c r="Q9" i="6" s="1"/>
  <c r="N18" i="6" a="1"/>
  <c r="N18" i="6" s="1"/>
  <c r="O18" i="6" s="1" a="1"/>
  <c r="O18" i="6" s="1"/>
  <c r="O14" i="6" a="1"/>
  <c r="O14" i="6" s="1"/>
  <c r="P14" i="6" s="1" a="1"/>
  <c r="P14" i="6" s="1"/>
  <c r="N16" i="6" a="1"/>
  <c r="N16" i="6" s="1"/>
  <c r="O16" i="6" s="1" a="1"/>
  <c r="O16" i="6" s="1"/>
  <c r="M69" i="9" a="1"/>
  <c r="M69" i="9" s="1"/>
  <c r="N69" i="9" s="1" a="1"/>
  <c r="N69" i="9" s="1"/>
  <c r="O69" i="9" s="1" a="1"/>
  <c r="O69" i="9" s="1"/>
  <c r="P69" i="9" s="1" a="1"/>
  <c r="P69" i="9" s="1"/>
  <c r="Q69" i="9" s="1" a="1"/>
  <c r="Q69" i="9" s="1"/>
  <c r="Q17" i="6" l="1" a="1"/>
  <c r="Q17" i="6" s="1"/>
  <c r="O11" i="6" a="1"/>
  <c r="O11" i="6" s="1"/>
  <c r="P11" i="6" s="1" a="1"/>
  <c r="P11" i="6" s="1"/>
  <c r="Q14" i="6" a="1"/>
  <c r="Q14" i="6" s="1"/>
  <c r="P18" i="6" a="1"/>
  <c r="P18" i="6" s="1"/>
  <c r="Q18" i="6" s="1" a="1"/>
  <c r="Q18" i="6" s="1"/>
  <c r="O12" i="6" a="1"/>
  <c r="O12" i="6" s="1"/>
  <c r="P16" i="6" a="1"/>
  <c r="P16" i="6" s="1"/>
  <c r="Q16" i="6" s="1" a="1"/>
  <c r="Q16" i="6" s="1"/>
  <c r="Q11" i="6" l="1" a="1"/>
  <c r="Q11" i="6" s="1"/>
  <c r="P12" i="6" a="1"/>
  <c r="P12" i="6" s="1"/>
  <c r="Q12" i="6" s="1" a="1"/>
  <c r="Q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<sst xmlns="http://schemas.openxmlformats.org/spreadsheetml/2006/main" count="3196" uniqueCount="763">
  <si>
    <t>start</t>
  </si>
  <si>
    <t>end</t>
  </si>
  <si>
    <t>today</t>
  </si>
  <si>
    <t>deviceid</t>
  </si>
  <si>
    <t>field_officer</t>
  </si>
  <si>
    <t>consent</t>
  </si>
  <si>
    <t>district_name</t>
  </si>
  <si>
    <t>city_municipality</t>
  </si>
  <si>
    <t>respondent_id</t>
  </si>
  <si>
    <t>secondary_city</t>
  </si>
  <si>
    <t>municipality</t>
  </si>
  <si>
    <t>job_title</t>
  </si>
  <si>
    <t>job_title_other</t>
  </si>
  <si>
    <t>refugees_inflow</t>
  </si>
  <si>
    <t>reasons_refugees_inflow</t>
  </si>
  <si>
    <t>reasons_refugees_inflow/access_medical_services</t>
  </si>
  <si>
    <t>reasons_refugees_inflow/access_education_training</t>
  </si>
  <si>
    <t>reasons_refugees_inflow/employment_opportunities</t>
  </si>
  <si>
    <t>reasons_refugees_inflow/live_other_family_members</t>
  </si>
  <si>
    <t>reasons_refugees_inflow/gfa_changes</t>
  </si>
  <si>
    <t>reasons_refugees_inflow/other</t>
  </si>
  <si>
    <t>reasons_refugees_inflow_other</t>
  </si>
  <si>
    <t>number_refugees_inflow</t>
  </si>
  <si>
    <t>estimate_refugees_inflow</t>
  </si>
  <si>
    <t>refugees_outflow</t>
  </si>
  <si>
    <t>reasons_refugees_outflow</t>
  </si>
  <si>
    <t>reasons_refugees_outflow/high_rental_prices_cost_of_living</t>
  </si>
  <si>
    <t>reasons_refugees_outflow/unemployment</t>
  </si>
  <si>
    <t>reasons_refugees_outflow/gfa_changes</t>
  </si>
  <si>
    <t>reasons_refugees_outflow/social_networks</t>
  </si>
  <si>
    <t>reasons_refugees_outflow/other</t>
  </si>
  <si>
    <t>reasons_refugees_outflow_other</t>
  </si>
  <si>
    <t>number_refugees_outflow</t>
  </si>
  <si>
    <t>estimate_refugees_outflow</t>
  </si>
  <si>
    <t>refugees_location</t>
  </si>
  <si>
    <t>location_areas</t>
  </si>
  <si>
    <t>location_reasons</t>
  </si>
  <si>
    <t>location_reasons/availability_shelters</t>
  </si>
  <si>
    <t>location_reasons/most_refugees_settled_here_social_networks</t>
  </si>
  <si>
    <t>location_reasons/affordability_price_shelters</t>
  </si>
  <si>
    <t>location_reasons/other</t>
  </si>
  <si>
    <t>location_reasons_other</t>
  </si>
  <si>
    <t>shelter_access</t>
  </si>
  <si>
    <t>shelter_type</t>
  </si>
  <si>
    <t>shelter_type_other</t>
  </si>
  <si>
    <t>access_challenges</t>
  </si>
  <si>
    <t>access_challenges/not_enough_money_to_afford_housing</t>
  </si>
  <si>
    <t>access_challenges/high_rental_costs</t>
  </si>
  <si>
    <t>access_challenges/bad_geographic_location</t>
  </si>
  <si>
    <t>access_challenges/other</t>
  </si>
  <si>
    <t>access_challenges_other</t>
  </si>
  <si>
    <t>refugee_immediate_needs</t>
  </si>
  <si>
    <t>immediate_needs_required</t>
  </si>
  <si>
    <t>immediate_needs_required/no_immediate_or_urgent_needs</t>
  </si>
  <si>
    <t>immediate_needs_required/food</t>
  </si>
  <si>
    <t>immediate_needs_required/clean_water</t>
  </si>
  <si>
    <t>immediate_needs_required/shelter</t>
  </si>
  <si>
    <t>immediate_needs_required/non_food_items</t>
  </si>
  <si>
    <t>immediate_needs_required/medical_care</t>
  </si>
  <si>
    <t>immediate_needs_required/other</t>
  </si>
  <si>
    <t>immediate_needs_required_other</t>
  </si>
  <si>
    <t>support_services</t>
  </si>
  <si>
    <t>support_services_available</t>
  </si>
  <si>
    <t>support_services_available/food</t>
  </si>
  <si>
    <t>support_services_available/clean_water</t>
  </si>
  <si>
    <t>support_services_available/shelter</t>
  </si>
  <si>
    <t>support_services_available/non_food_items</t>
  </si>
  <si>
    <t>support_services_available/medical_care</t>
  </si>
  <si>
    <t>support_services_available/other</t>
  </si>
  <si>
    <t>support_services_available_other</t>
  </si>
  <si>
    <t>any_other_feedback</t>
  </si>
  <si>
    <t>end_note</t>
  </si>
  <si>
    <t>_id</t>
  </si>
  <si>
    <t>_uuid</t>
  </si>
  <si>
    <t>_submission_time</t>
  </si>
  <si>
    <t>_validation_status</t>
  </si>
  <si>
    <t>_notes</t>
  </si>
  <si>
    <t>_status</t>
  </si>
  <si>
    <t>_submitted_by</t>
  </si>
  <si>
    <t>__version__</t>
  </si>
  <si>
    <t>_tags</t>
  </si>
  <si>
    <t>_index</t>
  </si>
  <si>
    <t>yes</t>
  </si>
  <si>
    <t>mbarara</t>
  </si>
  <si>
    <t>mbarara_city</t>
  </si>
  <si>
    <t>refugee_leaders</t>
  </si>
  <si>
    <t>gfa_changes</t>
  </si>
  <si>
    <t>100_or_less</t>
  </si>
  <si>
    <t>no</t>
  </si>
  <si>
    <t>houses_apartments_rent</t>
  </si>
  <si>
    <t>food shelter</t>
  </si>
  <si>
    <t xml:space="preserve">Education is a concern </t>
  </si>
  <si>
    <t>62276f87-6756-49a7-b30b-79a5f4e49c59</t>
  </si>
  <si>
    <t>submitted_via_web</t>
  </si>
  <si>
    <t>uga_reach_enum</t>
  </si>
  <si>
    <t>vMw57L7isAcG6jzN8D7JgV</t>
  </si>
  <si>
    <t>moyo</t>
  </si>
  <si>
    <t>moyo_town_council</t>
  </si>
  <si>
    <t>clerks</t>
  </si>
  <si>
    <t>employment_opportunities access_medical_services other</t>
  </si>
  <si>
    <t xml:space="preserve">Market </t>
  </si>
  <si>
    <t>Central one and two, lowi quarter's, Metu quarter's, Besia cell, pelecelia, Elenderia, Edua</t>
  </si>
  <si>
    <t>most_refugees_settled_here_social_networks availability_shelters other</t>
  </si>
  <si>
    <t xml:space="preserve">Had been there initially  before  repatriation </t>
  </si>
  <si>
    <t>houses_apartments_friends_family</t>
  </si>
  <si>
    <t>There is need for improved infrastructure , water supply, and the market services. 
The refugees cone as individuals not as a group so it makes hard to plan for them</t>
  </si>
  <si>
    <t>f3e41e29-b747-45c1-a921-97fbb0779484</t>
  </si>
  <si>
    <t>kitgum</t>
  </si>
  <si>
    <t>kitgum_municipality</t>
  </si>
  <si>
    <t>local_councils</t>
  </si>
  <si>
    <t>access_education_training gfa_changes</t>
  </si>
  <si>
    <t>2nd jenge , kony paco</t>
  </si>
  <si>
    <t>most_refugees_settled_here_social_networks affordability_price_shelters</t>
  </si>
  <si>
    <t>None for now.</t>
  </si>
  <si>
    <t>84cc26a4-d636-43d8-9151-5cf1d375ca01</t>
  </si>
  <si>
    <t>gfa_changes access_education_training access_medical_services employment_opportunities live_other_family_members</t>
  </si>
  <si>
    <t>Kony paco</t>
  </si>
  <si>
    <t>affordability_price_shelters</t>
  </si>
  <si>
    <t>food shelter non_food_items</t>
  </si>
  <si>
    <t>It would be a good idea to have programs for the newly arrived so that we avoid having high crime rates</t>
  </si>
  <si>
    <t>aa02197d-eb7a-4dad-b9e2-88c3417c0a59</t>
  </si>
  <si>
    <t>other</t>
  </si>
  <si>
    <t>gfa_changes employment_opportunities</t>
  </si>
  <si>
    <t>501_to_1000</t>
  </si>
  <si>
    <t>Lowi quarters,  pelecelia, Besia, Central one, Central two</t>
  </si>
  <si>
    <t>other availability_shelters most_refugees_settled_here_social_networks</t>
  </si>
  <si>
    <t xml:space="preserve">Proximity to social services </t>
  </si>
  <si>
    <t>food shelter other</t>
  </si>
  <si>
    <t xml:space="preserve">Livelihood, financial support </t>
  </si>
  <si>
    <t>For now there isn't  much because  the refugees that come to town are considered as those that take care of themselves,  but as the number increases , there ie need for planning von how to look after them.</t>
  </si>
  <si>
    <t>4931cd14-caa6-4d2d-942c-ae0b6ed230de</t>
  </si>
  <si>
    <t>yumbe</t>
  </si>
  <si>
    <t>yumbe_town_council</t>
  </si>
  <si>
    <t>gfa_changes live_other_family_members other</t>
  </si>
  <si>
    <t>Insecurity situation at tikijorrea</t>
  </si>
  <si>
    <t>101_to_200</t>
  </si>
  <si>
    <t>Parikile, odropi</t>
  </si>
  <si>
    <t>affordability_price_shelters other availability_shelters</t>
  </si>
  <si>
    <t>Proximity to the urban social  facilities like Aringa SS, Good security , health centres</t>
  </si>
  <si>
    <t>shelter medical_care other</t>
  </si>
  <si>
    <t xml:space="preserve">Same challenges the host community face  like shelter, shortage of medical supplies like drugs , limited water points which pose challenges during dry season </t>
  </si>
  <si>
    <t>non_food_items medical_care clean_water</t>
  </si>
  <si>
    <t>No</t>
  </si>
  <si>
    <t>814fc74b-d225-4e14-b458-602a0c072241</t>
  </si>
  <si>
    <t>access_education_training employment_opportunities live_other_family_members access_medical_services gfa_changes</t>
  </si>
  <si>
    <t>Eyaru, odriga,  Rube, Drakachi, Milia cell, odropil</t>
  </si>
  <si>
    <t>affordability_price_shelters availability_shelters</t>
  </si>
  <si>
    <t>medical_care other clean_water food</t>
  </si>
  <si>
    <t xml:space="preserve">Capacity building e.g. in busines start and management's to support their livelihood needs </t>
  </si>
  <si>
    <t>clean_water</t>
  </si>
  <si>
    <t xml:space="preserve">Some Arab companies are trying to dig some borehole to supply clean water points to the host and refugees communities within yumbe Town Council.  The refugees within YTC lack busines management skills and startup capital so there's need to empower them. </t>
  </si>
  <si>
    <t>c21d0ea4-1f04-4dd6-af3b-f48f3a0e1929</t>
  </si>
  <si>
    <t>community_development_officer</t>
  </si>
  <si>
    <t>access_medical_services gfa_changes employment_opportunities access_education_training</t>
  </si>
  <si>
    <t>Central, Pelecelia, Besia Parish, Lowi Quarter,  Congo</t>
  </si>
  <si>
    <t>other availability_shelters most_refugees_settled_here_social_networks affordability_price_shelters</t>
  </si>
  <si>
    <t xml:space="preserve">Some of the parts are near the market for those that are doing business </t>
  </si>
  <si>
    <t>Since we plan earlier, we shall not have enough resources to support  both refugees  and host communities due yo the increased numbers</t>
  </si>
  <si>
    <t>4a9aa397-9b4e-44ff-b786-3ff3f7b949ee</t>
  </si>
  <si>
    <t>adjumani</t>
  </si>
  <si>
    <t>adjumani_town_council</t>
  </si>
  <si>
    <t>employment_opportunities gfa_changes access_education_training</t>
  </si>
  <si>
    <t>food other</t>
  </si>
  <si>
    <t xml:space="preserve">All social services  due to increased numbers </t>
  </si>
  <si>
    <t xml:space="preserve">There is need for WASH, Livelihoods and environmental interventions </t>
  </si>
  <si>
    <t>4bc6fa9a-da55-4cc6-9929-a81d3c817c1d</t>
  </si>
  <si>
    <t>gfa_changes access_education_training employment_opportunities</t>
  </si>
  <si>
    <t>2nd jenge, Westland, ogwal wor,</t>
  </si>
  <si>
    <t>availability_shelters affordability_price_shelters</t>
  </si>
  <si>
    <t>not_enough_money_to_afford_housing high_rental_costs</t>
  </si>
  <si>
    <t>A good number of urban refugees were put in category 3 and are now suffering. People really need help</t>
  </si>
  <si>
    <t>c1b942fd-8bf8-4b9f-8d5e-bb099f10114b</t>
  </si>
  <si>
    <t>refugee_community_members</t>
  </si>
  <si>
    <t xml:space="preserve">Ayul, ogwal wor, lamit, ayul a, 2nd jenge, Westland, quarters, senior quarters </t>
  </si>
  <si>
    <t>non_food_items shelter food</t>
  </si>
  <si>
    <t>Many urban refugees are crying out for help. The numbers might increase here and we will suffer. We might even get thieves.</t>
  </si>
  <si>
    <t>96e4654a-9ff1-41b8-9ad7-9eea0c19a0ac</t>
  </si>
  <si>
    <t>gulu</t>
  </si>
  <si>
    <t>gulu_city</t>
  </si>
  <si>
    <t>gfa_changes access_education_training employment_opportunities live_other_family_members</t>
  </si>
  <si>
    <t>Kasubi, kanyagooga, aywee, ariaga, pece, kirombe</t>
  </si>
  <si>
    <t>most_refugees_settled_here_social_networks affordability_price_shelters availability_shelters</t>
  </si>
  <si>
    <t>high_rental_costs</t>
  </si>
  <si>
    <t>We are here but people are suffering. We have no help.</t>
  </si>
  <si>
    <t>c11bbdc3-cc86-4928-a0f7-f864b5daac23</t>
  </si>
  <si>
    <t>gfa_changes employment_opportunities access_education_training live_other_family_members access_medical_services</t>
  </si>
  <si>
    <t>Kasubi, kanyagooga, ariaga,aywee, kabedopong, laroo</t>
  </si>
  <si>
    <t xml:space="preserve">None for now </t>
  </si>
  <si>
    <t>ac9b2c60-d37c-464c-bd78-5b7116a71139</t>
  </si>
  <si>
    <t>access_education_training employment_opportunities live_other_family_members gfa_changes</t>
  </si>
  <si>
    <t>Kanyagooga, kasubi central</t>
  </si>
  <si>
    <t>shelter non_food_items food</t>
  </si>
  <si>
    <t>The mayor's office requested for a list of refugees leaving in our areas. I hope they are intending to have a program for the refugees. There is a gap in service provision with the increment in refugee numbers</t>
  </si>
  <si>
    <t>8f11c384-523c-4784-83c6-11a63ec11d1f</t>
  </si>
  <si>
    <t>kiryandongo</t>
  </si>
  <si>
    <t>kiryandongo_town_council</t>
  </si>
  <si>
    <t>district_community_development_officer</t>
  </si>
  <si>
    <t xml:space="preserve">Central business centre and kigumba, Bweyale Town Council </t>
  </si>
  <si>
    <t>most_refugees_settled_here_social_networks other</t>
  </si>
  <si>
    <t xml:space="preserve">Proximity to settlement </t>
  </si>
  <si>
    <t>food non_food_items other</t>
  </si>
  <si>
    <t xml:space="preserve">Livelihood </t>
  </si>
  <si>
    <t xml:space="preserve">Refugee movement has posed a burden to town council and government in terms of planning, hygiene and security, higher crime rates and conflict </t>
  </si>
  <si>
    <t>cc1f1b2a-2616-4589-892d-348937cd9408</t>
  </si>
  <si>
    <t>Bweyale Town council</t>
  </si>
  <si>
    <t>Near the settlement where they can always go back to get food</t>
  </si>
  <si>
    <t>food non_food_items clean_water</t>
  </si>
  <si>
    <t xml:space="preserve">Refugees continue to occupy the town councils and right now there is a lot of population pressure </t>
  </si>
  <si>
    <t>28adbf4e-5a5c-4dd5-8699-aaa83d1d24aa</t>
  </si>
  <si>
    <t>access_medical_services employment_opportunities gfa_changes access_education_training other</t>
  </si>
  <si>
    <t>Security reason since some have being living in urban areas in their home</t>
  </si>
  <si>
    <t>Charanga ward, Bilewu Ward,  lukutua Ward. Arekuwa iiyi</t>
  </si>
  <si>
    <t>availability_shelters other</t>
  </si>
  <si>
    <t xml:space="preserve">Vast land for cultivation  , Approximaty to healthy facilties and schools </t>
  </si>
  <si>
    <t>other medical_care food clean_water</t>
  </si>
  <si>
    <t xml:space="preserve">Support with Cash grant to Boast their livelihood means , Waste management issues </t>
  </si>
  <si>
    <t>clean_water medical_care</t>
  </si>
  <si>
    <t xml:space="preserve">Any services or assistance provided to the refugees should also target the host community because their influx to the town council has overwhelmed the existing resources </t>
  </si>
  <si>
    <t>f598750e-6aed-43b5-8e09-1dee23714a0e</t>
  </si>
  <si>
    <t>planner</t>
  </si>
  <si>
    <t>gfa_changes employment_opportunities other live_other_family_members access_education_training access_medical_services</t>
  </si>
  <si>
    <t xml:space="preserve">Demand for better standard of living since they have been living on urban center in their home countries </t>
  </si>
  <si>
    <t>Not sure of the names of the places</t>
  </si>
  <si>
    <t>NA</t>
  </si>
  <si>
    <t>medical_care clean_water shelter food non_food_items other</t>
  </si>
  <si>
    <t xml:space="preserve">Security , Education of their children find it hard because of their mobility </t>
  </si>
  <si>
    <t xml:space="preserve">The idea of giving cash instead of inking food assistance to refugees isn't a good plan because they may fail to buy anything with the cash assistance so WFP should think about this twice.  To help this situation partners should extend livelihood assistance to both the refugees and host community so that issues of shortage of demand and supply of agricultural products is curbed hence cash assistance can be supported easily </t>
  </si>
  <si>
    <t>1c490329-175a-494e-817c-6dd8d0fc98c6</t>
  </si>
  <si>
    <t>1a620f01-c485-4708-be78-63969573dd3e</t>
  </si>
  <si>
    <t>koboko</t>
  </si>
  <si>
    <t>koboko_municipality</t>
  </si>
  <si>
    <t>employment_opportunities gfa_changes other</t>
  </si>
  <si>
    <t>Farming</t>
  </si>
  <si>
    <t>Alimakoda, yibongo, Ombachi, triangle, gaaga, Market Square.</t>
  </si>
  <si>
    <t>availability_shelters most_refugees_settled_here_social_networks affordability_price_shelters other</t>
  </si>
  <si>
    <t xml:space="preserve">Prostitution for the girls, many girls are there so many go there to do that business </t>
  </si>
  <si>
    <t>other food shelter</t>
  </si>
  <si>
    <t>Child protection is most needed</t>
  </si>
  <si>
    <t>Psychosocial support, Child protection structures in the local government can be used.</t>
  </si>
  <si>
    <t xml:space="preserve">We have the personnel,  all we need is facilitation to carry out these services.
There are also other CBOs like SSURA, CORA. </t>
  </si>
  <si>
    <t>fabb8475-1e85-45e1-bb38-eeb6b8c5305c</t>
  </si>
  <si>
    <t>gfa_changes other employment_opportunities</t>
  </si>
  <si>
    <t>Land for farming especially around the border is more fertile</t>
  </si>
  <si>
    <t>Busia, near the border, west division</t>
  </si>
  <si>
    <t>availability_shelters affordability_price_shelters other</t>
  </si>
  <si>
    <t>Spaces to rent</t>
  </si>
  <si>
    <t>other food medical_care shelter</t>
  </si>
  <si>
    <t>Education. They have moved but education here is expensive compared to the settlement</t>
  </si>
  <si>
    <t xml:space="preserve">At the moment there is no immediate support to the urban refugees. </t>
  </si>
  <si>
    <t>3d877c15-ea0f-4d37-ac1f-ee865f7f5d03</t>
  </si>
  <si>
    <t>Northern division,  ajimakoda</t>
  </si>
  <si>
    <t>availability_shelters most_refugees_settled_here_social_networks</t>
  </si>
  <si>
    <t>food other shelter</t>
  </si>
  <si>
    <t>Start up capital for the women so that they can afford school fees</t>
  </si>
  <si>
    <t>Bring some projects in koboko, because most are in Arua. Start up business for the youth.</t>
  </si>
  <si>
    <t>b4f4a5fb-e17c-4286-aa1a-b9b04644f2b4</t>
  </si>
  <si>
    <t>gfa_changes other employment_opportunities access_education_training</t>
  </si>
  <si>
    <t xml:space="preserve">Ability to speak the Aringa language makes them to feel comfortable to live with host community </t>
  </si>
  <si>
    <t>Bile ward (Oyaru cell, kuji cell, prison cell and parikile , )Rube Ward ( odringa, cell, odringa North, rube cell and East yumbe cell) Arunga Ward ( Boma cell, Amuna,  Drijale and ogufe)</t>
  </si>
  <si>
    <t>Proximity to social services like education , Market facilities,  health . Security reason , peaceful coexistence e</t>
  </si>
  <si>
    <t>medical_care other</t>
  </si>
  <si>
    <t xml:space="preserve">Financial support to Boast their businesses </t>
  </si>
  <si>
    <t>medical_care</t>
  </si>
  <si>
    <t>It's IRC supporting with medical supplies and ambulance though the support isn't enough .</t>
  </si>
  <si>
    <t>946ca439-655e-451f-bbe2-d815e4f9f06e</t>
  </si>
  <si>
    <t>access_education_training employment_opportunities live_other_family_members</t>
  </si>
  <si>
    <t>Westland, langa langa, lamit, quarters.</t>
  </si>
  <si>
    <t>affordability_price_shelters most_refugees_settled_here_social_networks</t>
  </si>
  <si>
    <t>We see the refugees in the community and we believe some need help. There are those that are also well off.</t>
  </si>
  <si>
    <t>c1d52567-8a0b-4368-b76c-c38e52c523a2</t>
  </si>
  <si>
    <t>a18b1ad9-890e-411d-b8b4-dc5d23013211</t>
  </si>
  <si>
    <t>religious_leaders</t>
  </si>
  <si>
    <t>d251a6ef-573f-4bcc-ac2d-12fc9e7ed2f8</t>
  </si>
  <si>
    <t>arua</t>
  </si>
  <si>
    <t>arua_city</t>
  </si>
  <si>
    <t>access_education_training employment_opportunities live_other_family_members other gfa_changes</t>
  </si>
  <si>
    <t xml:space="preserve">Population increase in their settlement areas trigared their migration.  Increase in the poverty level in the settlement . Increased spread rate o diseases like cholera </t>
  </si>
  <si>
    <t>high_rental_prices_cost_of_living gfa_changes other social_networks</t>
  </si>
  <si>
    <t>Increaded high cost of living in urban areas such as Arua city. Unfavorable environmental which makes them to fall sick all the time</t>
  </si>
  <si>
    <t xml:space="preserve">Oludri cell, dadamu cell, orionzi cell, Aiforo  cell </t>
  </si>
  <si>
    <t xml:space="preserve">Proximity to the town areas . Access to social amenities like electricity,  water  . better  Education facilties,  </t>
  </si>
  <si>
    <t>food other non_food_items</t>
  </si>
  <si>
    <t>Capacity building on skill. Training on social norms and laws</t>
  </si>
  <si>
    <t>The new arrivals in the city are facing a lot of challenges such as fears, how to live with neighbours, like fighting among themselves, its rear for them to fight with the host communities hence need for partners to address such challenges .</t>
  </si>
  <si>
    <t>72d99a8b-e30c-472a-848c-1fefe9d08cd2</t>
  </si>
  <si>
    <t>4f5574f0-4439-4733-acde-c71e66718bf7</t>
  </si>
  <si>
    <t>high_rental_prices_cost_of_living unemployment</t>
  </si>
  <si>
    <t>Muyenga, Kiswahili, Kisenyi</t>
  </si>
  <si>
    <t>shelter food</t>
  </si>
  <si>
    <t xml:space="preserve">There is need to train these new arrivals mostly financially literacy and skills training </t>
  </si>
  <si>
    <t>8f1e4db0-aaf8-4e3a-bb78-41f3157eebb2</t>
  </si>
  <si>
    <t>employment_opportunities gfa_changes</t>
  </si>
  <si>
    <t xml:space="preserve">There is urgent need to sensitize refugees that it is not necessary required to move to town to get better.
There is need to train all the refugees in the settlements in livelihood so that they can be self-reliant and cope with the situation </t>
  </si>
  <si>
    <t>805cd5bf-5e1e-449e-9f1a-7b322aa72be0</t>
  </si>
  <si>
    <t>gfa_changes access_medical_services access_education_training</t>
  </si>
  <si>
    <t>Dadamu cell</t>
  </si>
  <si>
    <t xml:space="preserve">Proximity to the social to services like schools </t>
  </si>
  <si>
    <t xml:space="preserve">Population pressure in the settlement </t>
  </si>
  <si>
    <t xml:space="preserve">No </t>
  </si>
  <si>
    <t>292a5643-b35d-4c5a-b7e6-e9e1a6830f27</t>
  </si>
  <si>
    <t>0d50d95e-5faf-4480-b1b5-f8749b9c5e4d</t>
  </si>
  <si>
    <t>gfa_changes access_education_training</t>
  </si>
  <si>
    <t>Congaloya cell, Nsambia North cell, Academy Cell</t>
  </si>
  <si>
    <t>most_refugees_settled_here_social_networks other affordability_price_shelters</t>
  </si>
  <si>
    <t>Neighbourhood are peaceful . Availability of public tape water</t>
  </si>
  <si>
    <t xml:space="preserve">Affordability of education and training services which may lead to high dropout rates </t>
  </si>
  <si>
    <t>UNHCR should support urban refugees with medical supplies and shouldn't cut down food ratio completely otherwise it will have a very great negative impact on them</t>
  </si>
  <si>
    <t>36638bd5-41bd-49e5-a388-a173e6363541</t>
  </si>
  <si>
    <t>live_other_family_members access_education_training</t>
  </si>
  <si>
    <t>Northern division</t>
  </si>
  <si>
    <t>clean_water medical_care food</t>
  </si>
  <si>
    <t>medical_care clean_water</t>
  </si>
  <si>
    <t>Most times we don't plan for them so there is crowding in the health centers, education, water points, so we need more help.
Some have even moved with their animals.</t>
  </si>
  <si>
    <t>958304e6-f199-47af-9b7f-d9dc4ff502df</t>
  </si>
  <si>
    <t>mubende</t>
  </si>
  <si>
    <t>mubende_municipality</t>
  </si>
  <si>
    <t xml:space="preserve">Kangulumira, Kirungi, Kyamarasi mainly </t>
  </si>
  <si>
    <t>availability_shelters affordability_price_shelters other most_refugees_settled_here_social_networks</t>
  </si>
  <si>
    <t>Educational support to refugees (some schools offer discount on schools )</t>
  </si>
  <si>
    <t xml:space="preserve">We are worried about the life in the towns we are residing in because of the increasing cost of living 
</t>
  </si>
  <si>
    <t>8a532793-3f5a-4dda-ba67-10633515c10f</t>
  </si>
  <si>
    <t>483dede7-7e7c-4457-86dd-2f95abddf8ca</t>
  </si>
  <si>
    <t>live_other_family_members gfa_changes other employment_opportunities access_medical_services</t>
  </si>
  <si>
    <t xml:space="preserve">Land wrangles with the host community after planting crops </t>
  </si>
  <si>
    <t>high_rental_prices_cost_of_living social_networks other</t>
  </si>
  <si>
    <t xml:space="preserve">Agricultural purpose to cultivate land </t>
  </si>
  <si>
    <t xml:space="preserve">Mvara Ward ,  Oli areas on central division and pajulu in Western division of the city </t>
  </si>
  <si>
    <t xml:space="preserve">Need to recognise self-settled Urban refugees so that they can be equally support . Reduction in the food ration is less than the transport cost used to collect the food hence need to start distributing food in the urban areas with many self- settled  refugees . No one is standing for refugees behind bars especially in Arua city  court of law hearing. Medical attention and drugs are somehow problematic due to language barriers and shortages of supplies </t>
  </si>
  <si>
    <t>68ad4deb-aded-4052-9719-1ba641c6b1a7</t>
  </si>
  <si>
    <t>access_medical_services access_education_training employment_opportunities live_other_family_members gfa_changes other</t>
  </si>
  <si>
    <t xml:space="preserve">Shelter </t>
  </si>
  <si>
    <t>201_to_500</t>
  </si>
  <si>
    <t>Pajulu,  Ediofe, oli division , manibe area, Ozivu area</t>
  </si>
  <si>
    <t>most_refugees_settled_here_social_networks affordability_price_shelters other</t>
  </si>
  <si>
    <t>Proximity to the urban centre for business start up</t>
  </si>
  <si>
    <t>Financial literacy training. Busines management and start up skills.  Electricity issues to ran their business .</t>
  </si>
  <si>
    <t>8f814bc4-0524-4cc9-8bd4-782df8955777</t>
  </si>
  <si>
    <t>kabarole</t>
  </si>
  <si>
    <t>fortportal_city</t>
  </si>
  <si>
    <t>access_education_training employment_opportunities</t>
  </si>
  <si>
    <t>Buraro</t>
  </si>
  <si>
    <t xml:space="preserve">They should build for them houses and provide </t>
  </si>
  <si>
    <t>9894aab5-9c82-43d1-b2f5-c785130d1ed1</t>
  </si>
  <si>
    <t>gfa_changes access_medical_services</t>
  </si>
  <si>
    <t>shelter food medical_care</t>
  </si>
  <si>
    <t>I don't know much about them so I can't say much</t>
  </si>
  <si>
    <t>5a801c6f-8166-4f22-b03a-a41d9a32e9e2</t>
  </si>
  <si>
    <t>gfa_changes access_education_training access_medical_services employment_opportunities</t>
  </si>
  <si>
    <t>social_networks gfa_changes</t>
  </si>
  <si>
    <t>The problem is money, they used to give us money but not any more, they should give us money to help us because many are leaving to other countries like Kenya. Some will better die on the road but go to Kenya, although Kenya is also not a nice country,they end up coming back but still suffer here. So we request they continue giving us the money they used to give us.</t>
  </si>
  <si>
    <t>6cd6d2f9-edef-4648-ab95-974e4dc24e29</t>
  </si>
  <si>
    <t>access_medical_services gfa_changes</t>
  </si>
  <si>
    <t>I don't know the frame works of refugees, but what I would advise is there is an influx in these urban centers so I would ask those authority concerned with refugees to provide them with identification at least maybe through the local council so that we take them as part of the community.</t>
  </si>
  <si>
    <t>d73917cc-60ee-4fcd-bbba-04657a58faf9</t>
  </si>
  <si>
    <t>bc7a97c0-7360-45ee-96ae-f4798695f150</t>
  </si>
  <si>
    <t>hoima</t>
  </si>
  <si>
    <t>hoima_city</t>
  </si>
  <si>
    <t>employment_opportunities</t>
  </si>
  <si>
    <t>Kiganda,busiisi,</t>
  </si>
  <si>
    <t>most_refugees_settled_here_social_networks</t>
  </si>
  <si>
    <t xml:space="preserve">The refugees in the city  as individuals are living agood life(B scale life) because they have commercial businesses and are supported by their relatives living abroad. The challenge is that their increased migration imposes security needs and pressure on services yet agencies are focusing on settlements </t>
  </si>
  <si>
    <t>b15048e9-4298-449f-b9d0-e7815f8d9d4f</t>
  </si>
  <si>
    <t>employment_opportunities live_other_family_members other</t>
  </si>
  <si>
    <t xml:space="preserve">Looking for visas and passports to travel to America </t>
  </si>
  <si>
    <t xml:space="preserve">Kiryateete surburb, kibingo, kinubi </t>
  </si>
  <si>
    <t xml:space="preserve">When arefugee decides to move , they can afford the standards of living or are already getting support through relatives and friends.  So they don't have urgent needs because they are not vulnerable.  The areas where they stay need support in terms of service delivery to an increased population </t>
  </si>
  <si>
    <t>fd9a3d2e-49dc-415b-9a5a-73ed351324ef</t>
  </si>
  <si>
    <t>inspector_of_schools</t>
  </si>
  <si>
    <t>gfa_changes other access_medical_services live_other_family_members</t>
  </si>
  <si>
    <t xml:space="preserve">Ugandas open door policy that allows them to move </t>
  </si>
  <si>
    <t>Kinubi, central park areas and other areas that still have land</t>
  </si>
  <si>
    <t>most_refugees_settled_here_social_networks availability_shelters</t>
  </si>
  <si>
    <t xml:space="preserve">Start up capital </t>
  </si>
  <si>
    <t xml:space="preserve">I think there is a need for mapping these refugees, assessed and their concerns addressed </t>
  </si>
  <si>
    <t>df0396b1-83e1-44d3-8621-c97566750ed4</t>
  </si>
  <si>
    <t>other access_education_training access_medical_services</t>
  </si>
  <si>
    <t xml:space="preserve">Availability of better general services like water and electricity </t>
  </si>
  <si>
    <t>Kigumba and Bweyale</t>
  </si>
  <si>
    <t xml:space="preserve">The refugees moving to urban centres do not have urgent needs because they have powerful relatives back in their countries and abroad who support them, they also go back to the settlement during food distribution, some already have thriving income businesses, they can easily rent houses, the only issue is because they come in large numbers and want to stay together and so the landlords sometimes deny them the houses . The refugees that need urgent assistance are those in the settlement because they lack land for crop growingdue to population pressure </t>
  </si>
  <si>
    <t>6417484c-adff-4c07-98b6-c386550afa62</t>
  </si>
  <si>
    <t>gfa_changes live_other_family_members employment_opportunities</t>
  </si>
  <si>
    <t>Biyaya, Paridi and Minia</t>
  </si>
  <si>
    <t>food shelter medical_care clean_water</t>
  </si>
  <si>
    <t xml:space="preserve">The continued coming of the refugees  may cause conflicts between refugees and the host community due to the limited resources </t>
  </si>
  <si>
    <t>700e9ad5-dd20-4c19-b9ed-b324fdff3316</t>
  </si>
  <si>
    <t>e9e6f93a-53b2-4dff-9f15-8801a24ad7ae</t>
  </si>
  <si>
    <t>gfa_changes access_education_training live_other_family_members other access_medical_services</t>
  </si>
  <si>
    <t>Access  to churches, market, burial place availability ( Most of the important facilities  are in the village)</t>
  </si>
  <si>
    <t xml:space="preserve">Paridi, and the whole of town council 
</t>
  </si>
  <si>
    <t xml:space="preserve">Available of schools, market, health facilities </t>
  </si>
  <si>
    <t>shelter food non_food_items</t>
  </si>
  <si>
    <t xml:space="preserve">Data has been collected  and shared with the authorities yet nothing has been  done  yet the number of new arrival keeps  increasing </t>
  </si>
  <si>
    <t>b744d350-439f-489a-a8cd-68c88a0a9cdd</t>
  </si>
  <si>
    <t>access_education_training employment_opportunities live_other_family_members gfa_changes access_medical_services</t>
  </si>
  <si>
    <t>Kirombe, kanyagooga, aywee, kasubi, layibi</t>
  </si>
  <si>
    <t>shelter medical_care food</t>
  </si>
  <si>
    <t>Hope Alive gives training on hands on skills here. The trainings are however not immediate needs.</t>
  </si>
  <si>
    <t>2c4031a2-b2b1-4468-93bf-fc89d192c8fd</t>
  </si>
  <si>
    <t>ecab720a-d449-47d8-b418-243a07502a03</t>
  </si>
  <si>
    <t>unemployment high_rental_prices_cost_of_living</t>
  </si>
  <si>
    <t>food shelter medical_care</t>
  </si>
  <si>
    <t xml:space="preserve">If the refugees could be employed it would  be good because they would get some money to support  their families </t>
  </si>
  <si>
    <t>e42f928f-223e-4c3e-a049-11cc44748db0</t>
  </si>
  <si>
    <t>type</t>
  </si>
  <si>
    <t>name</t>
  </si>
  <si>
    <t>label</t>
  </si>
  <si>
    <t>hint</t>
  </si>
  <si>
    <t>required</t>
  </si>
  <si>
    <t>relevant</t>
  </si>
  <si>
    <t>choice_filter</t>
  </si>
  <si>
    <t>appearance</t>
  </si>
  <si>
    <t>constraint</t>
  </si>
  <si>
    <t>constraint_message</t>
  </si>
  <si>
    <t>repeat_count</t>
  </si>
  <si>
    <t>calculation</t>
  </si>
  <si>
    <t>Device ID</t>
  </si>
  <si>
    <t>select_one field_officer_list</t>
  </si>
  <si>
    <t>Field Officer ID</t>
  </si>
  <si>
    <t>begin group</t>
  </si>
  <si>
    <t>grp_consent</t>
  </si>
  <si>
    <t>Consent</t>
  </si>
  <si>
    <t>select_one yn_list</t>
  </si>
  <si>
    <r>
      <t>Hello, my name is […............] and I am working with IMPACT/REACH Initiatives. We are doing an assessment to understand whether there is an increase in the number of refugees moving from the settlements to urban centers as a result of the general food assistance (GFA) changes in Uganda which are effective from July,</t>
    </r>
    <r>
      <rPr>
        <sz val="11"/>
        <rFont val="Arial Narrow"/>
        <family val="2"/>
      </rPr>
      <t xml:space="preserve"> where they have settled and what their immediate needs are in the urban centers.</t>
    </r>
    <r>
      <rPr>
        <sz val="11"/>
        <color theme="1"/>
        <rFont val="Arial Narrow"/>
        <family val="2"/>
      </rPr>
      <t xml:space="preserve"> This will be used to inform allocation decisions regarding extension of assistance to urban centres. We do not provide any assistance ourselves. If you agree to participate, any information you give us will be anonymous and your personal information will under no circumstances be shared with others. The discussion will take approximately 10 - 15 minutes. Are you willing to participate? </t>
    </r>
  </si>
  <si>
    <t>end group</t>
  </si>
  <si>
    <t>grp_consent_received</t>
  </si>
  <si>
    <t>Consent received</t>
  </si>
  <si>
    <t>selected(${consent}, "yes")</t>
  </si>
  <si>
    <t>grp_introduction</t>
  </si>
  <si>
    <t>Introduction</t>
  </si>
  <si>
    <t>select_one district_list</t>
  </si>
  <si>
    <t>In which district is the interview taking place?</t>
  </si>
  <si>
    <t>select_one city_municipality_list</t>
  </si>
  <si>
    <t>For which city/municipality is the interview being conducted?</t>
  </si>
  <si>
    <t>district = ${district_name}</t>
  </si>
  <si>
    <t>select_one respondent_id_list</t>
  </si>
  <si>
    <t>Respondent ID</t>
  </si>
  <si>
    <t>select_one sec_city_list</t>
  </si>
  <si>
    <t>For which secondary city is the interview being conducted?</t>
  </si>
  <si>
    <t>selected(${district_name}, "secondary_city")</t>
  </si>
  <si>
    <t>select_one mun_list</t>
  </si>
  <si>
    <t>For which municipality is the interview being conducted?</t>
  </si>
  <si>
    <t>selected(${district_name}, "municipality" )</t>
  </si>
  <si>
    <t>select_one job_title_list</t>
  </si>
  <si>
    <t xml:space="preserve">What is your position in the City/Municipal Council? </t>
  </si>
  <si>
    <t>text</t>
  </si>
  <si>
    <t>Other, please specify:</t>
  </si>
  <si>
    <t>selected(${job_title}, "other")</t>
  </si>
  <si>
    <t>grp_inflows</t>
  </si>
  <si>
    <t>Inflows</t>
  </si>
  <si>
    <t>Have you observed an increase in the number of refugees migrating from settlements to your town/city/municipality in Uganda in the last two weeks?</t>
  </si>
  <si>
    <t>select_multiple reasons_refugees_inflow_list</t>
  </si>
  <si>
    <t>If yes? What are some of the reasons for the migration from the settlement to your town/city/municipality in Uganda?</t>
  </si>
  <si>
    <t>selected(${refugees_inflow}, "yes")</t>
  </si>
  <si>
    <t>selected(${reasons_refugees_inflow}, "other")</t>
  </si>
  <si>
    <t>select_one number_refugee_inflow_list</t>
  </si>
  <si>
    <t>If yes? How many?</t>
  </si>
  <si>
    <t>integer</t>
  </si>
  <si>
    <t xml:space="preserve">If over 1000, can you give an estimate of how many have arrived? </t>
  </si>
  <si>
    <t>selected(${number_refugees_inflow}, "over_1000")</t>
  </si>
  <si>
    <t>Are there urban refugees who are moving back to the settlement from the urban centers in Uganda?</t>
  </si>
  <si>
    <t>select_multiple reasons_refugees_outflow_list</t>
  </si>
  <si>
    <t>If yes? What are some of the reasons for the migration from the urban centers to the settlement in Uganda?</t>
  </si>
  <si>
    <t>selected(${refugees_outflow}, "yes")</t>
  </si>
  <si>
    <t>selected(${reasons_refugees_outflow}, "other")</t>
  </si>
  <si>
    <t>select_one number_refugee_outflow_list</t>
  </si>
  <si>
    <t>selected(${number_refugees_outflow}, "over_1000")</t>
  </si>
  <si>
    <t>grp_location</t>
  </si>
  <si>
    <t>Location</t>
  </si>
  <si>
    <t xml:space="preserve">selected(${refugees_inflow}, "yes") </t>
  </si>
  <si>
    <t xml:space="preserve">Are newly arrived refugees concentrated in certain villages or areas within the town/city/municpality? </t>
  </si>
  <si>
    <t>If yes, which areas in the urban centers are the new arrivals settled in?</t>
  </si>
  <si>
    <t>selected(${refugees_location}, "yes")</t>
  </si>
  <si>
    <t>select_multiple location_reasons_list</t>
  </si>
  <si>
    <t>What are the reasons for their choice of these particular areas?</t>
  </si>
  <si>
    <t>If other, what are the reasons for their choice of these particular areas?</t>
  </si>
  <si>
    <t>selected(${location_reasons}, "other")</t>
  </si>
  <si>
    <t>grp_shelter</t>
  </si>
  <si>
    <t>Shelter</t>
  </si>
  <si>
    <t>Can they easily access shelter/housing?</t>
  </si>
  <si>
    <t>select_one shelter_list</t>
  </si>
  <si>
    <t>What type of shelters are refugees mostly staying in when they arrive in this area?</t>
  </si>
  <si>
    <t>selected(${shelter_access}, "yes")</t>
  </si>
  <si>
    <t>If other, what type of shelters are refugees mostly staying in when they arrive in this area?</t>
  </si>
  <si>
    <t>selected(${shelter_type}, "other")</t>
  </si>
  <si>
    <t>select_multiple access_challenges_list</t>
  </si>
  <si>
    <t>What are the main reasons you find it challenging to access shelter or housing?</t>
  </si>
  <si>
    <t>selected(${shelter_access}, "no")</t>
  </si>
  <si>
    <t>selected(${access_challenges}, "other")</t>
  </si>
  <si>
    <t>grp_needs</t>
  </si>
  <si>
    <t>Needs</t>
  </si>
  <si>
    <t>Based on your knowledge, do the newly arrived refugees have any urgent or immediate needs?</t>
  </si>
  <si>
    <t>select_multiple immediate_needs_list</t>
  </si>
  <si>
    <t>If yes, what are they?</t>
  </si>
  <si>
    <t>selected(${refugee_immediate_needs}, "yes")</t>
  </si>
  <si>
    <t xml:space="preserve">If other, do the newly arrived refugees have any urgent or immediate needs, and if yes what are they? </t>
  </si>
  <si>
    <t>selected(${immediate_needs_required}, "other")</t>
  </si>
  <si>
    <t>Are there existing support services or programs available to address the immediate needs of newly arrived refugees in urban centers?</t>
  </si>
  <si>
    <t>select_multiple support_services_available_list</t>
  </si>
  <si>
    <t>If yes? Which services or programs are available?</t>
  </si>
  <si>
    <t>selected(${support_services}, "yes")</t>
  </si>
  <si>
    <t>If yes, which services or programs are available?</t>
  </si>
  <si>
    <t>selected(${support_services_available}, "other")</t>
  </si>
  <si>
    <t xml:space="preserve">Is there anything else you would like service and assistance providers to know about newly arrived refugees in your town/city/municipality? </t>
  </si>
  <si>
    <t>note</t>
  </si>
  <si>
    <t>Thank you for your time!</t>
  </si>
  <si>
    <t>list_name</t>
  </si>
  <si>
    <t>city</t>
  </si>
  <si>
    <t>district</t>
  </si>
  <si>
    <t>yn_list</t>
  </si>
  <si>
    <t>Yes</t>
  </si>
  <si>
    <t>sec_city_list</t>
  </si>
  <si>
    <t>Fortportal City</t>
  </si>
  <si>
    <t>Mbarara City</t>
  </si>
  <si>
    <t>Gulu City</t>
  </si>
  <si>
    <t>Arua City</t>
  </si>
  <si>
    <t>Hoima City</t>
  </si>
  <si>
    <t>mun_list</t>
  </si>
  <si>
    <t>Moyo</t>
  </si>
  <si>
    <t>Koboko</t>
  </si>
  <si>
    <t>Yumbe</t>
  </si>
  <si>
    <t>Adjumani</t>
  </si>
  <si>
    <t>Kitgum</t>
  </si>
  <si>
    <t>Mubende</t>
  </si>
  <si>
    <t>Kiryandongo</t>
  </si>
  <si>
    <t>shelter_list</t>
  </si>
  <si>
    <t>Houses/apartments of friends and family</t>
  </si>
  <si>
    <t>Houses/apartments that they rent</t>
  </si>
  <si>
    <t>stores_friends_family</t>
  </si>
  <si>
    <t>Stores of friends and family</t>
  </si>
  <si>
    <t>public_and_or_religious_buildings</t>
  </si>
  <si>
    <t>Public and/or religious buildings (e.g., schools, churches, or community centres)</t>
  </si>
  <si>
    <t>abandoned_buildings_or_apartments</t>
  </si>
  <si>
    <t>Abandoned buildings or apartments</t>
  </si>
  <si>
    <t>in_tents_and_or_makeshift_shelters</t>
  </si>
  <si>
    <t>In tents and/or makeshift shelters</t>
  </si>
  <si>
    <t>no_shelter_they_stay_on_streets</t>
  </si>
  <si>
    <t>No shelter/they stay on the streets</t>
  </si>
  <si>
    <t>Other (specify)</t>
  </si>
  <si>
    <t>location_reasons_list</t>
  </si>
  <si>
    <t>availability_shelters</t>
  </si>
  <si>
    <t>Availability of shelters</t>
  </si>
  <si>
    <t>Most of the refugees have settled here/social networks</t>
  </si>
  <si>
    <t>Affordability/price of shelters</t>
  </si>
  <si>
    <t xml:space="preserve">other </t>
  </si>
  <si>
    <t xml:space="preserve">Other (specify) </t>
  </si>
  <si>
    <t xml:space="preserve"> immediate_needs_list</t>
  </si>
  <si>
    <t>no_immediate_or_urgent_needs</t>
  </si>
  <si>
    <t>No immediate or urgent needs</t>
  </si>
  <si>
    <t>food</t>
  </si>
  <si>
    <t>Food</t>
  </si>
  <si>
    <t>Clean Water</t>
  </si>
  <si>
    <t>shelter</t>
  </si>
  <si>
    <t>non_food_items</t>
  </si>
  <si>
    <t xml:space="preserve">Non-food items (e.g., cooking equipment, bedding, or clothes) </t>
  </si>
  <si>
    <t>Medical care</t>
  </si>
  <si>
    <t>support_services_available_list</t>
  </si>
  <si>
    <t>number_refugee_inflow_list</t>
  </si>
  <si>
    <t>100 or less</t>
  </si>
  <si>
    <t>101 to 200</t>
  </si>
  <si>
    <t>201 to 500</t>
  </si>
  <si>
    <t>501 to 1000</t>
  </si>
  <si>
    <t>over_1000</t>
  </si>
  <si>
    <t>Over 1000</t>
  </si>
  <si>
    <t xml:space="preserve"> number_refugee_outflow_list</t>
  </si>
  <si>
    <t xml:space="preserve"> interview_location_list</t>
  </si>
  <si>
    <t>Secondary City</t>
  </si>
  <si>
    <t>Municipality</t>
  </si>
  <si>
    <t>field_officer_list</t>
  </si>
  <si>
    <t>org_type_list</t>
  </si>
  <si>
    <t>community_based_organization</t>
  </si>
  <si>
    <t>Community based organization (CBO)</t>
  </si>
  <si>
    <t>district_local_government</t>
  </si>
  <si>
    <t>District local government</t>
  </si>
  <si>
    <t>international_government_donor</t>
  </si>
  <si>
    <t>International government donor</t>
  </si>
  <si>
    <t>international_non_governmental_organization</t>
  </si>
  <si>
    <t>International non-governmental organization (INGO)</t>
  </si>
  <si>
    <t>national_non_governmental_organization</t>
  </si>
  <si>
    <t>National non-governmental organization (NGO) or CBO/CSO</t>
  </si>
  <si>
    <t>local_non_governmental_organization</t>
  </si>
  <si>
    <t>Local non-governmental organization (NGO) or CBO/CSO</t>
  </si>
  <si>
    <t>national_government</t>
  </si>
  <si>
    <t>National government</t>
  </si>
  <si>
    <t>private_sector_actor_or_innovator</t>
  </si>
  <si>
    <t>Private sector actor or Innovator (social businesses, start up etc.)</t>
  </si>
  <si>
    <t>refugee_led_organization</t>
  </si>
  <si>
    <t>Refugee led organization (RLO)</t>
  </si>
  <si>
    <t>Other</t>
  </si>
  <si>
    <t>access_challenges_list</t>
  </si>
  <si>
    <t>not_enough_money_to_afford_housing</t>
  </si>
  <si>
    <t>Not enough money to afford housing</t>
  </si>
  <si>
    <t>High rental costs</t>
  </si>
  <si>
    <t>bad_geographic_location</t>
  </si>
  <si>
    <t>Bad geographic location</t>
  </si>
  <si>
    <t>job_title_list</t>
  </si>
  <si>
    <t>Planner</t>
  </si>
  <si>
    <t>District Community Development Officer</t>
  </si>
  <si>
    <t>Community Development Officer</t>
  </si>
  <si>
    <t>Local Councils</t>
  </si>
  <si>
    <t>Clerks (City or Municipal)</t>
  </si>
  <si>
    <t>Refugee leaders</t>
  </si>
  <si>
    <t>Refugee community members</t>
  </si>
  <si>
    <t>Religious leaders</t>
  </si>
  <si>
    <t>health_assistant</t>
  </si>
  <si>
    <t>Health Assistant </t>
  </si>
  <si>
    <t>registration_officer</t>
  </si>
  <si>
    <t>Registration Officer</t>
  </si>
  <si>
    <t>labor_and_probation_officer</t>
  </si>
  <si>
    <t>Labor and Probation Officer</t>
  </si>
  <si>
    <t>Inspector of Schools/Education</t>
  </si>
  <si>
    <t>information_and_technology</t>
  </si>
  <si>
    <t>Information and Technology</t>
  </si>
  <si>
    <t>reasons_refugees_inflow_list</t>
  </si>
  <si>
    <t>access_medical_services</t>
  </si>
  <si>
    <t>Access to medical services</t>
  </si>
  <si>
    <t>access_education_training</t>
  </si>
  <si>
    <t>Access to education and training</t>
  </si>
  <si>
    <t>Employment opportunities</t>
  </si>
  <si>
    <t>live_other_family_members</t>
  </si>
  <si>
    <t>To live with other family members</t>
  </si>
  <si>
    <t>General Food Assistance changes</t>
  </si>
  <si>
    <t>reasons_refugees_outflow_list</t>
  </si>
  <si>
    <t>high_rental_prices_cost_of_living</t>
  </si>
  <si>
    <t>High rental prices/cost of living</t>
  </si>
  <si>
    <t>unemployment</t>
  </si>
  <si>
    <t>Unemployment/loss of jobs</t>
  </si>
  <si>
    <t>social_networks</t>
  </si>
  <si>
    <t>Social networks (To stay with other family members)</t>
  </si>
  <si>
    <t xml:space="preserve">Other </t>
  </si>
  <si>
    <t>respondent_id_list</t>
  </si>
  <si>
    <t>fortportal</t>
  </si>
  <si>
    <t>district_list</t>
  </si>
  <si>
    <t>Kabarole</t>
  </si>
  <si>
    <t>Mbarara</t>
  </si>
  <si>
    <t>Gulu</t>
  </si>
  <si>
    <t>Arua</t>
  </si>
  <si>
    <t>Hoima</t>
  </si>
  <si>
    <t>city_municipality_list</t>
  </si>
  <si>
    <t>Moyo Town Council</t>
  </si>
  <si>
    <t>Koboko Municipality</t>
  </si>
  <si>
    <t>Yumbe Town Council</t>
  </si>
  <si>
    <t>Adjumani Town Council</t>
  </si>
  <si>
    <t>Kitgum Municipality</t>
  </si>
  <si>
    <t>Mubende Municipality</t>
  </si>
  <si>
    <t>Kiryandongo Town Council</t>
  </si>
  <si>
    <t xml:space="preserve">Question: </t>
  </si>
  <si>
    <t xml:space="preserve">Question name: </t>
  </si>
  <si>
    <t xml:space="preserve">Subset size: </t>
  </si>
  <si>
    <t>District</t>
  </si>
  <si>
    <t>Adjumani Town</t>
  </si>
  <si>
    <t>Kiryandongo Town</t>
  </si>
  <si>
    <t>Moyo Town</t>
  </si>
  <si>
    <t>Yumbe Town</t>
  </si>
  <si>
    <t>Fort Portal City</t>
  </si>
  <si>
    <t>Total</t>
  </si>
  <si>
    <t>N/A</t>
  </si>
  <si>
    <t>Responses</t>
  </si>
  <si>
    <t>Item</t>
  </si>
  <si>
    <t>Further information</t>
  </si>
  <si>
    <t>Assessment background</t>
  </si>
  <si>
    <t>Methodology</t>
  </si>
  <si>
    <t>Scope</t>
  </si>
  <si>
    <t>Data collection timeline</t>
  </si>
  <si>
    <t>In this workbook</t>
  </si>
  <si>
    <t>Terms of reference</t>
  </si>
  <si>
    <t>Contact</t>
  </si>
  <si>
    <t xml:space="preserve">Melle van Hilten, melle.van-hilten@impact-initiatives.org </t>
  </si>
  <si>
    <t>Details</t>
  </si>
  <si>
    <t>Sheet</t>
  </si>
  <si>
    <t>access_education_training employment_opportunities gfa_changes</t>
  </si>
  <si>
    <t>Rubiri, Rwentondo, kakoba and more</t>
  </si>
  <si>
    <t>I would like request more support to these School fees for the children,  and guidance</t>
  </si>
  <si>
    <t>97bf0f27-86ae-4cd3-8607-21c27fdcad96</t>
  </si>
  <si>
    <t>Better accommodation and security</t>
  </si>
  <si>
    <t xml:space="preserve">Bweyale Town Council with many  bweyale cell, Nyakadot and kichwabugingo 
</t>
  </si>
  <si>
    <t>Better Security in these areas</t>
  </si>
  <si>
    <t>non_food_items food medical_care</t>
  </si>
  <si>
    <t xml:space="preserve">They are affecting the existing communities due to crime and conflict created , </t>
  </si>
  <si>
    <t>5aa86ccf-99e5-46d0-a552-b9556edbf9cd</t>
  </si>
  <si>
    <t>gfa_changes employment_opportunities live_other_family_members</t>
  </si>
  <si>
    <t xml:space="preserve">Scattered in Bweyale </t>
  </si>
  <si>
    <t xml:space="preserve">It's important for government and agencies to advocate for more land for Agriculture </t>
  </si>
  <si>
    <t>f84721ca-4357-4978-8382-7d1ef2c3b244</t>
  </si>
  <si>
    <t>other high_rental_prices_cost_of_living</t>
  </si>
  <si>
    <t xml:space="preserve">When relatives that support them seize to
When they need to start processing for resettlement abroad </t>
  </si>
  <si>
    <t xml:space="preserve">Kiryateete, kibingo </t>
  </si>
  <si>
    <t xml:space="preserve">None </t>
  </si>
  <si>
    <t>6da6a1f2-a93f-4833-ab90-14f32a43c4ad</t>
  </si>
  <si>
    <t>Kinubi, Hoima central Park, Hoima East and west wards</t>
  </si>
  <si>
    <t>food non_food_items</t>
  </si>
  <si>
    <t xml:space="preserve">The refugees in the city are not as needy as those in the settlements </t>
  </si>
  <si>
    <t>d316b323-a3ce-47b4-9bb1-a6b04670fffd</t>
  </si>
  <si>
    <t>When employers fail to pay us</t>
  </si>
  <si>
    <t>We mostly leave family behind and our families still require support I the settlement 
New arrivals find it hard to get medication and to continue working while in cities.</t>
  </si>
  <si>
    <t>a72ad0d8-f00a-43cb-a499-1b6a91687c78</t>
  </si>
  <si>
    <t>9c303390-c9e1-415c-9c69-0bf0fffe72ce</t>
  </si>
  <si>
    <t>employment_opportunities access_education_training live_other_family_members</t>
  </si>
  <si>
    <t>Pelecelia, Besia</t>
  </si>
  <si>
    <t xml:space="preserve">It is likely  that more refugees will move to the urban centers in the near future  so there is a need for proper planning  for the available resources </t>
  </si>
  <si>
    <t>9c647932-b6a7-4dd4-bd47-7f8006a9b721</t>
  </si>
  <si>
    <t>97ac63ec-5cdd-4d57-b195-7517189f9e09</t>
  </si>
  <si>
    <t>Dadamu cell, Oli division , pajulu, onzivu, Asuru, Jacko under dadamu</t>
  </si>
  <si>
    <t>availability_shelters affordability_price_shelters most_refugees_settled_here_social_networks</t>
  </si>
  <si>
    <t>non_food_items shelter other medical_care</t>
  </si>
  <si>
    <t>Start up capital , business location</t>
  </si>
  <si>
    <t>shelter other</t>
  </si>
  <si>
    <t xml:space="preserve">NRC is supporting those refugees who have been evicted from their houses by talking to the landlord and compensating them before transporting the victims to the settlement </t>
  </si>
  <si>
    <t xml:space="preserve">Need for more partners to support the urban refugees with livelihood needs and trainings to enhance their livelihood sustenance with the urban areas </t>
  </si>
  <si>
    <t>a0bb1898-4264-4e71-91d3-d4be1d2746d7</t>
  </si>
  <si>
    <t>employment_opportunities live_other_family_members</t>
  </si>
  <si>
    <t>Here in Kinubi growing center</t>
  </si>
  <si>
    <t>affordability_price_shelters other</t>
  </si>
  <si>
    <t xml:space="preserve">Being on main roads of Kampala and Masindi </t>
  </si>
  <si>
    <t xml:space="preserve">Refugees have always come around not only in the last two weeks, they have established businesses here and kiosks , when I see people I can easily tell that these are Congolese </t>
  </si>
  <si>
    <t>de254aca-a475-4f96-b356-c5f3778d99e3</t>
  </si>
  <si>
    <t>employment_opportunities live_other_family_members gfa_changes</t>
  </si>
  <si>
    <t xml:space="preserve">Kiryateete slum area </t>
  </si>
  <si>
    <t>clean_water non_food_items medical_care food</t>
  </si>
  <si>
    <t>62ab856f-d5bd-4ce1-b81d-d97381dcd62f</t>
  </si>
  <si>
    <t>27e31096-cf87-4e9c-8ff7-32aa915e08da</t>
  </si>
  <si>
    <t>gfa_changes high_rental_prices_cost_of_living</t>
  </si>
  <si>
    <t>0383485c-3293-461c-9432-c35443227cc1</t>
  </si>
  <si>
    <t>employment_opportunities access_education_training access_medical_services</t>
  </si>
  <si>
    <t>other social_networks</t>
  </si>
  <si>
    <t xml:space="preserve">They still have things to take care of in the settlement </t>
  </si>
  <si>
    <t>Kinubi, hoima central business centres and some in kiryateete</t>
  </si>
  <si>
    <t xml:space="preserve">Those refugees impose population pressure and security issues </t>
  </si>
  <si>
    <t>0dab73fa-0226-4b0e-82ed-fadb26a92813</t>
  </si>
  <si>
    <t>gfa_changes live_other_family_members employment_opportunities access_education_training</t>
  </si>
  <si>
    <t xml:space="preserve">Hoima city central and Kinubi </t>
  </si>
  <si>
    <t xml:space="preserve">I need to go on ground to establish how many come every two weeks </t>
  </si>
  <si>
    <t>dd166a38-05fd-48ab-b571-4efbabf74a92</t>
  </si>
  <si>
    <t>employment_opportunities access_medical_services</t>
  </si>
  <si>
    <t>Bukwali, karago</t>
  </si>
  <si>
    <t>We need to get to know these people, we need to know how we can register them, then track a way they come in and go and lastly we can then find a way to help them.</t>
  </si>
  <si>
    <t>916bd892-f4c8-4ada-9096-91f69b89dbd6</t>
  </si>
  <si>
    <t>175b2602-59e5-4246-9a7d-4b475efc5a60</t>
  </si>
  <si>
    <t>Monitoring Urban Refugee Influxes due to Food Assistance Changes in Uganda</t>
  </si>
  <si>
    <t>Data and Analysis: Round 1, August 2023</t>
  </si>
  <si>
    <t xml:space="preserve">As of the start of July 2023, General Food Assistance (GFA) to refugees in Uganda is being prioritized according to the third phase prioritization model developed by the World Food Programme (WFP) and (UNHCR), and approved by the Office of the Prime Minister (OPM). In conjunction with the prioritization of the GFA, considerable food cuts due to funding gaps have also been implemented. The considerable decrease in food rations available to refugees has caused concerns about the impacts on refugee well-being, social cohesion, and movement. 
IMPACT, through its REACH initiative, is therefore developing a monitoring system to determine if there is an increase in the number of refugees moving to the urban centers, the impact of this movement on the hosting areas, and the various needs that may be associated with this movement. REACH plans to collect data through a minimum of 3 rounds at 3 week intervals. </t>
  </si>
  <si>
    <t>Urban centres were selected based on whether they are currently known to host refugees, as well as their proximity to settlements. The assumption is that these locations will see the most significant influxes as a result of spontaneous migration, if any. A total of 12 locations were selected, including towns, municipalities, and cities.</t>
  </si>
  <si>
    <t xml:space="preserve">For round 1, data collection took place between the 27th of July and the 4th of August. </t>
  </si>
  <si>
    <t xml:space="preserve">Data collection is done through a structured tool, with several open questions to allow for broad feedback. In each location, 5-10 key informants (KIs) were pre-selected based on their knowledge of their area and connections to the refugee communities present in that location. The number of KIs was decided on based on the number and size of refugee communities in the locations, as well as the overall size of the location. E.g., if KIs could speak to influxes in the entire town, municipality, or city, then 5 KIs were selected. If a KI would only be able to speak to a specfiic division or neighborhoord, up to 10 KIs were selected from different divisions to cover the entire town, municipality, or city. All interviews are done remotely over the phone, and responses are entered by the REACH field officers into KOBO. </t>
  </si>
  <si>
    <t xml:space="preserve">In this workbook, the data and preliminary analysis for Round 1 of data collection can be found. </t>
  </si>
  <si>
    <t>The terms of reference can be found here</t>
  </si>
  <si>
    <t>Survey</t>
  </si>
  <si>
    <t>Choices</t>
  </si>
  <si>
    <t>Data</t>
  </si>
  <si>
    <t>Inflows_intro</t>
  </si>
  <si>
    <t>Inflows_shelter</t>
  </si>
  <si>
    <t>Inflows_needs</t>
  </si>
  <si>
    <t>Outflows</t>
  </si>
  <si>
    <t>Open feedback</t>
  </si>
  <si>
    <t>The questions asked during the survey, in the KOBO format. The tool can be found in a more accessible format through the terms of reference link above</t>
  </si>
  <si>
    <t xml:space="preserve">The answer options provided in the survey tool. </t>
  </si>
  <si>
    <t xml:space="preserve">The data collected during Round 1. </t>
  </si>
  <si>
    <t xml:space="preserve">Analysis of the indicators related to the location and shelter status of newly arrived refugees in the locations, if any. </t>
  </si>
  <si>
    <t xml:space="preserve">Analysis of the indicators related to the immediate needs of newly arrived refugees in the locations, if any. </t>
  </si>
  <si>
    <t>Analysis of the indicators related to inflows of refugees, the extend of the inflows, and the reasons, if any inflows.</t>
  </si>
  <si>
    <t xml:space="preserve">Analysis of the indicators related to the outflows of refugees, if any. </t>
  </si>
  <si>
    <t xml:space="preserve">Responses to the final question regarding open feedback regarding urban refugees and influxes. </t>
  </si>
  <si>
    <t>Limitations</t>
  </si>
  <si>
    <t>Due to the nature of the data, which is structured but qualitative in nature, comprehensive data cleaning was foregone. During the analysis and reporting, attention will be paid to sense-checking of the data and ensuring that unreliable data is omitted from the eventual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</si>
</sst>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
      <color theme="1"/>
      <name val="Arial Narrow"/>
      <family val="2"/>
    </font>
    <font>
      <b/>
      <i/>
      <sz val="11"/>
      <color theme="1"/>
      <name val="Arial Narrow"/>
      <family val="2"/>
    </font>
    <font>
      <sz val="11"/>
      <color theme="1"/>
      <name val="Arial Narrow"/>
      <family val="2"/>
    </font>
    <font>
      <b/>
      <sz val="11"/>
      <color theme="0"/>
      <name val="Arial Narrow"/>
      <family val="2"/>
    </font>
    <font>
      <sz val="11"/>
      <name val="Arial Narrow"/>
      <family val="2"/>
    </font>
    <font>
      <sz val="11"/>
      <color theme="0"/>
      <name val="Arial Narrow"/>
      <family val="2"/>
    </font>
    <font>
      <b/>
      <i/>
      <sz val="11"/>
      <color theme="0"/>
      <name val="Arial Narrow"/>
      <family val="2"/>
    </font>
    <font>
      <i/>
      <sz val="11"/>
      <color theme="1"/>
      <name val="Arial Narrow"/>
      <family val="2"/>
    </font>
    <font>
      <sz val="11"/>
      <color rgb="FFFFFFFF"/>
      <name val="Arial Narrow"/>
      <family val="2"/>
    </font>
    <font>
      <b/>
      <sz val="11"/>
      <name val="Arial Narrow"/>
      <family val="2"/>
    </font>
    <font>
      <i/>
      <sz val="11"/>
      <name val="Arial Narrow"/>
      <family val="2"/>
    </font>
    <font>
      <sz val="11"/>
      <color rgb="FF000000"/>
      <name val="Arial Narrow"/>
      <family val="2"/>
    </font>
    <font>
      <sz val="10"/>
      <color rgb="FF000000"/>
      <name val="Arial"/>
      <family val="2"/>
    </font>
    <font>
      <u/>
      <sz val="11"/>
      <color theme="10"/>
      <name val="Calibri"/>
      <family val="2"/>
      <scheme val="minor"/>
    </font>
    <font>
      <b/>
      <sz val="16"/>
      <name val="Arial Narrow"/>
      <family val="2"/>
    </font>
    <font>
      <b/>
      <sz val="14"/>
      <name val="Arial Narrow"/>
      <family val="2"/>
    </font>
    <font>
      <u/>
      <sz val="11"/>
      <color theme="10"/>
      <name val="Arial Narrow"/>
      <family val="2"/>
    </font>
    <font>
      <sz val="10"/>
      <color theme="1"/>
      <name val="Arial Narrow"/>
      <family val="2"/>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1"/>
        <bgColor rgb="FF000000"/>
      </patternFill>
    </fill>
    <fill>
      <patternFill patternType="solid">
        <fgColor rgb="FF000000"/>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EE5859"/>
        <bgColor indexed="64"/>
      </patternFill>
    </fill>
    <fill>
      <patternFill patternType="solid">
        <fgColor rgb="FFF39B9C"/>
        <bgColor indexed="64"/>
      </patternFill>
    </fill>
    <fill>
      <patternFill patternType="solid">
        <fgColor rgb="FFFCDEDC"/>
        <bgColor indexed="64"/>
      </patternFill>
    </fill>
    <fill>
      <patternFill patternType="solid">
        <fgColor rgb="FF58585A"/>
        <bgColor indexed="64"/>
      </patternFill>
    </fill>
    <fill>
      <patternFill patternType="solid">
        <fgColor rgb="FF9A999A"/>
        <bgColor indexed="64"/>
      </patternFill>
    </fill>
    <fill>
      <patternFill patternType="solid">
        <fgColor rgb="FFDDDDDE"/>
        <bgColor indexed="64"/>
      </patternFill>
    </fill>
    <fill>
      <patternFill patternType="solid">
        <fgColor rgb="FFD2CBB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s>
  <cellStyleXfs count="3">
    <xf numFmtId="0" fontId="0" fillId="0" borderId="0"/>
    <xf numFmtId="0" fontId="13" fillId="0" borderId="0"/>
    <xf numFmtId="0" fontId="14" fillId="0" borderId="0" applyNumberFormat="0" applyFill="0" applyBorder="0" applyAlignment="0" applyProtection="0"/>
  </cellStyleXfs>
  <cellXfs count="83">
    <xf numFmtId="0" fontId="0" fillId="0" borderId="0" xfId="0"/>
    <xf numFmtId="0" fontId="1" fillId="2" borderId="0" xfId="0" applyFont="1" applyFill="1"/>
    <xf numFmtId="0" fontId="2" fillId="2" borderId="0" xfId="0" applyFont="1" applyFill="1"/>
    <xf numFmtId="0" fontId="1" fillId="0" borderId="0" xfId="0" applyFont="1"/>
    <xf numFmtId="0" fontId="3" fillId="0" borderId="0" xfId="0" applyFont="1"/>
    <xf numFmtId="0" fontId="3" fillId="3" borderId="0" xfId="0" applyFont="1" applyFill="1"/>
    <xf numFmtId="0" fontId="3" fillId="2" borderId="0" xfId="0" applyFont="1" applyFill="1"/>
    <xf numFmtId="0" fontId="4" fillId="4" borderId="0" xfId="0" applyFont="1" applyFill="1"/>
    <xf numFmtId="0" fontId="3" fillId="0" borderId="0" xfId="0" applyFont="1" applyAlignment="1">
      <alignment horizontal="left" vertical="top" wrapText="1"/>
    </xf>
    <xf numFmtId="0" fontId="4" fillId="0" borderId="0" xfId="0" applyFont="1"/>
    <xf numFmtId="0" fontId="7" fillId="4" borderId="0" xfId="0" applyFont="1" applyFill="1"/>
    <xf numFmtId="0" fontId="6" fillId="5" borderId="0" xfId="0" applyFont="1" applyFill="1" applyAlignment="1">
      <alignment vertical="top"/>
    </xf>
    <xf numFmtId="0" fontId="3" fillId="4" borderId="0" xfId="0" applyFont="1" applyFill="1"/>
    <xf numFmtId="0" fontId="8" fillId="0" borderId="0" xfId="0" applyFont="1"/>
    <xf numFmtId="0" fontId="5" fillId="2" borderId="0" xfId="0" applyFont="1" applyFill="1"/>
    <xf numFmtId="0" fontId="9" fillId="6" borderId="0" xfId="0" applyFont="1" applyFill="1" applyAlignment="1">
      <alignment vertical="top"/>
    </xf>
    <xf numFmtId="0" fontId="3"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5" fillId="0" borderId="0" xfId="0" applyFont="1"/>
    <xf numFmtId="0" fontId="10" fillId="0" borderId="0" xfId="0" applyFont="1"/>
    <xf numFmtId="0" fontId="11" fillId="0" borderId="0" xfId="0" applyFont="1"/>
    <xf numFmtId="0" fontId="6" fillId="4" borderId="0" xfId="0" applyFont="1" applyFill="1"/>
    <xf numFmtId="0" fontId="12" fillId="0" borderId="0" xfId="0" applyFont="1"/>
    <xf numFmtId="0" fontId="3" fillId="0" borderId="0" xfId="0" applyFont="1" applyAlignment="1">
      <alignment vertical="center"/>
    </xf>
    <xf numFmtId="0" fontId="3" fillId="0" borderId="0" xfId="0" applyFont="1" applyAlignment="1">
      <alignment wrapText="1"/>
    </xf>
    <xf numFmtId="0" fontId="5" fillId="7" borderId="0" xfId="0" applyFont="1" applyFill="1" applyAlignment="1">
      <alignment vertical="top"/>
    </xf>
    <xf numFmtId="0" fontId="10" fillId="8" borderId="0" xfId="0" applyFont="1" applyFill="1"/>
    <xf numFmtId="0" fontId="10" fillId="8" borderId="0" xfId="0" applyFont="1" applyFill="1" applyAlignment="1">
      <alignment horizontal="left"/>
    </xf>
    <xf numFmtId="0" fontId="12" fillId="0" borderId="0" xfId="1" applyFont="1" applyAlignment="1">
      <alignment horizontal="left"/>
    </xf>
    <xf numFmtId="0" fontId="3" fillId="0" borderId="0" xfId="0" applyFont="1" applyAlignment="1">
      <alignment horizontal="left" vertical="center"/>
    </xf>
    <xf numFmtId="0" fontId="3" fillId="0" borderId="0" xfId="0" applyFont="1" applyAlignment="1">
      <alignment horizontal="left" vertical="top"/>
    </xf>
    <xf numFmtId="0" fontId="3" fillId="9" borderId="1" xfId="0" applyFont="1" applyFill="1" applyBorder="1" applyAlignment="1">
      <alignment horizontal="left"/>
    </xf>
    <xf numFmtId="0" fontId="3" fillId="9" borderId="1" xfId="0" applyFont="1" applyFill="1" applyBorder="1" applyAlignment="1">
      <alignment horizontal="left" vertical="center"/>
    </xf>
    <xf numFmtId="0" fontId="3" fillId="9" borderId="1" xfId="0" applyFont="1" applyFill="1" applyBorder="1"/>
    <xf numFmtId="0" fontId="3" fillId="2" borderId="1" xfId="0" applyFont="1" applyFill="1" applyBorder="1"/>
    <xf numFmtId="0" fontId="3" fillId="2" borderId="1" xfId="0" applyFont="1" applyFill="1" applyBorder="1" applyAlignment="1">
      <alignment horizontal="left" vertical="top"/>
    </xf>
    <xf numFmtId="0" fontId="3" fillId="2" borderId="1" xfId="0" applyFont="1" applyFill="1" applyBorder="1" applyAlignment="1">
      <alignment vertical="top"/>
    </xf>
    <xf numFmtId="0" fontId="3" fillId="2" borderId="1" xfId="0" applyFont="1" applyFill="1" applyBorder="1" applyAlignment="1">
      <alignment horizontal="left" vertical="top" wrapText="1"/>
    </xf>
    <xf numFmtId="0" fontId="3" fillId="10" borderId="0" xfId="0" applyFont="1" applyFill="1"/>
    <xf numFmtId="0" fontId="3" fillId="10" borderId="1" xfId="0" applyFont="1" applyFill="1" applyBorder="1"/>
    <xf numFmtId="0" fontId="3" fillId="10" borderId="1" xfId="0" applyFont="1" applyFill="1" applyBorder="1" applyAlignment="1">
      <alignment horizontal="left" vertical="top"/>
    </xf>
    <xf numFmtId="0" fontId="3" fillId="10" borderId="1" xfId="0" applyFont="1" applyFill="1" applyBorder="1" applyAlignment="1">
      <alignment vertical="top"/>
    </xf>
    <xf numFmtId="0" fontId="3" fillId="10" borderId="1" xfId="0" applyFont="1" applyFill="1" applyBorder="1" applyAlignment="1">
      <alignment horizontal="left" vertical="top" wrapText="1"/>
    </xf>
    <xf numFmtId="0" fontId="3" fillId="2" borderId="1" xfId="0" applyFont="1" applyFill="1" applyBorder="1" applyAlignment="1">
      <alignment horizontal="left"/>
    </xf>
    <xf numFmtId="0" fontId="3" fillId="2" borderId="0" xfId="0" applyFont="1" applyFill="1" applyAlignment="1">
      <alignment horizontal="left"/>
    </xf>
    <xf numFmtId="0" fontId="3" fillId="2" borderId="2" xfId="0" applyFont="1" applyFill="1" applyBorder="1"/>
    <xf numFmtId="0" fontId="5" fillId="10" borderId="0" xfId="0" applyFont="1" applyFill="1"/>
    <xf numFmtId="0" fontId="3" fillId="10" borderId="1" xfId="0" applyFont="1" applyFill="1" applyBorder="1" applyAlignment="1">
      <alignment horizontal="left"/>
    </xf>
    <xf numFmtId="0" fontId="3" fillId="10" borderId="0" xfId="0" applyFont="1" applyFill="1" applyAlignment="1">
      <alignment horizontal="left"/>
    </xf>
    <xf numFmtId="0" fontId="3" fillId="10" borderId="2" xfId="0" applyFont="1" applyFill="1" applyBorder="1"/>
    <xf numFmtId="0" fontId="1" fillId="2" borderId="0" xfId="0" applyFont="1" applyFill="1" applyAlignment="1">
      <alignment horizontal="center"/>
    </xf>
    <xf numFmtId="0" fontId="3" fillId="2" borderId="0" xfId="0" applyFont="1" applyFill="1" applyAlignment="1">
      <alignment vertical="center"/>
    </xf>
    <xf numFmtId="0" fontId="1" fillId="10" borderId="0" xfId="0" applyFont="1" applyFill="1" applyAlignment="1">
      <alignment horizontal="center"/>
    </xf>
    <xf numFmtId="0" fontId="3" fillId="10" borderId="0" xfId="0" applyFont="1" applyFill="1" applyAlignment="1">
      <alignment vertical="center"/>
    </xf>
    <xf numFmtId="0" fontId="4" fillId="11" borderId="3" xfId="0" applyFont="1" applyFill="1" applyBorder="1"/>
    <xf numFmtId="0" fontId="3" fillId="10"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0" xfId="0" applyFont="1" applyFill="1" applyAlignment="1">
      <alignment horizontal="left" vertical="top" wrapText="1"/>
    </xf>
    <xf numFmtId="0" fontId="4" fillId="11" borderId="4" xfId="0" applyFont="1" applyFill="1" applyBorder="1"/>
    <xf numFmtId="0" fontId="4" fillId="11" borderId="5" xfId="0" applyFont="1" applyFill="1" applyBorder="1"/>
    <xf numFmtId="0" fontId="3" fillId="2" borderId="6" xfId="0" applyFont="1" applyFill="1" applyBorder="1" applyAlignment="1">
      <alignment wrapText="1"/>
    </xf>
    <xf numFmtId="0" fontId="6" fillId="11"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12"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6" fillId="14"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3" fillId="16" borderId="1" xfId="0" applyFont="1" applyFill="1" applyBorder="1"/>
    <xf numFmtId="0" fontId="3" fillId="17" borderId="1" xfId="0" applyFont="1" applyFill="1" applyBorder="1"/>
    <xf numFmtId="0" fontId="18" fillId="2" borderId="0" xfId="0" applyFont="1" applyFill="1"/>
    <xf numFmtId="164" fontId="0" fillId="0" borderId="0" xfId="0" applyNumberFormat="1"/>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1" fillId="10" borderId="1" xfId="0" applyFont="1" applyFill="1" applyBorder="1" applyAlignment="1">
      <alignment horizontal="center"/>
    </xf>
    <xf numFmtId="0" fontId="1" fillId="9" borderId="1" xfId="0" applyFont="1" applyFill="1" applyBorder="1" applyAlignment="1">
      <alignment horizontal="center" vertical="center"/>
    </xf>
    <xf numFmtId="0" fontId="3" fillId="9" borderId="1" xfId="0" applyFont="1" applyFill="1" applyBorder="1" applyAlignment="1">
      <alignment horizontal="center"/>
    </xf>
    <xf numFmtId="0" fontId="3" fillId="9" borderId="1" xfId="0" applyFont="1" applyFill="1" applyBorder="1" applyAlignment="1">
      <alignment horizontal="center" vertical="center"/>
    </xf>
    <xf numFmtId="0" fontId="1" fillId="2" borderId="1" xfId="0" applyFont="1" applyFill="1" applyBorder="1" applyAlignment="1">
      <alignment horizontal="center"/>
    </xf>
    <xf numFmtId="0" fontId="17" fillId="10" borderId="3" xfId="2" applyFont="1" applyFill="1" applyBorder="1"/>
    <xf numFmtId="0" fontId="3" fillId="0" borderId="3" xfId="0" applyFont="1" applyFill="1" applyBorder="1" applyAlignment="1">
      <alignment horizontal="left" vertical="top" wrapText="1"/>
    </xf>
    <xf numFmtId="0" fontId="3" fillId="0" borderId="3" xfId="0" applyFont="1" applyFill="1" applyBorder="1"/>
  </cellXfs>
  <cellStyles count="3">
    <cellStyle name="Hyperlink" xfId="2" builtinId="8"/>
    <cellStyle name="Normal" xfId="0" builtinId="0"/>
    <cellStyle name="Normal 2 3 2" xfId="1" xr:uid="{140498BA-1332-41CE-81F8-124BD5C73BDD}"/>
  </cellStyles>
  <dxfs count="77">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F0DA58-DCA6-49DA-AE00-B6258AD3750E}" name="data" displayName="data" ref="A1:BW72" totalsRowShown="0" headerRowDxfId="76" dataDxfId="75">
  <autoFilter ref="A1:BW72" xr:uid="{39F0DA58-DCA6-49DA-AE00-B6258AD3750E}"/>
  <tableColumns count="75">
    <tableColumn id="1" xr3:uid="{D43300E0-98F1-4D30-97CF-CD72B1048D42}" name="start" dataDxfId="74"/>
    <tableColumn id="2" xr3:uid="{A957F22E-0DCA-4418-B949-862206997DBF}" name="end" dataDxfId="73"/>
    <tableColumn id="3" xr3:uid="{9AC6FFF0-1E6C-465C-B051-683C77B2780F}" name="today" dataDxfId="72"/>
    <tableColumn id="6" xr3:uid="{812E7204-D4A4-403F-89DD-570A2A11FA5A}" name="consent" dataDxfId="71"/>
    <tableColumn id="7" xr3:uid="{C41D727A-8645-40C6-A5DF-CCA27C0D1554}" name="district_name" dataDxfId="70"/>
    <tableColumn id="8" xr3:uid="{9658B9C6-5A4C-4D1B-917A-D0AEB2F57811}" name="city_municipality" dataDxfId="69"/>
    <tableColumn id="14" xr3:uid="{C8D4AC69-CAA3-4C8E-9FB0-B655AE1EF879}" name="refugees_inflow" dataDxfId="68"/>
    <tableColumn id="15" xr3:uid="{AD4300EC-EEA2-4808-8877-089F5AC7FEB4}" name="reasons_refugees_inflow" dataDxfId="67"/>
    <tableColumn id="16" xr3:uid="{A48D519F-7B41-4258-947C-2C80412687EA}" name="reasons_refugees_inflow/access_medical_services" dataDxfId="66"/>
    <tableColumn id="17" xr3:uid="{F5EDF8D7-82D0-4FF5-A09D-B40771F38241}" name="reasons_refugees_inflow/access_education_training" dataDxfId="65"/>
    <tableColumn id="18" xr3:uid="{A8DC5FEF-1A76-4D03-8694-D3B22D9CEF41}" name="reasons_refugees_inflow/employment_opportunities" dataDxfId="64"/>
    <tableColumn id="19" xr3:uid="{29A917F1-BBCE-4820-80A2-C014061729A2}" name="reasons_refugees_inflow/live_other_family_members" dataDxfId="63"/>
    <tableColumn id="20" xr3:uid="{8B08F5C6-855C-475F-8426-740B46778764}" name="reasons_refugees_inflow/gfa_changes" dataDxfId="62"/>
    <tableColumn id="21" xr3:uid="{714BCA37-0A6E-4AE3-9882-765F0B0AAD1D}" name="reasons_refugees_inflow/other" dataDxfId="61"/>
    <tableColumn id="22" xr3:uid="{5B0A0C67-86C1-45FA-8C23-23C58963D662}" name="reasons_refugees_inflow_other" dataDxfId="60"/>
    <tableColumn id="23" xr3:uid="{AC423184-F611-4413-BFBA-1BE41F0093AC}" name="number_refugees_inflow" dataDxfId="59"/>
    <tableColumn id="24" xr3:uid="{BBBC3822-2794-4BEA-9955-3D3E9C9930C0}" name="estimate_refugees_inflow" dataDxfId="58"/>
    <tableColumn id="25" xr3:uid="{65A53D8B-F621-4934-BA82-35E4D824B50C}" name="refugees_outflow" dataDxfId="57"/>
    <tableColumn id="26" xr3:uid="{B58DF9F7-C349-456B-A2D6-39D032F08229}" name="reasons_refugees_outflow" dataDxfId="56"/>
    <tableColumn id="27" xr3:uid="{DAA18F61-3D7D-4A9E-9D3E-2DCD9AC7C452}" name="reasons_refugees_outflow/high_rental_prices_cost_of_living" dataDxfId="55"/>
    <tableColumn id="28" xr3:uid="{635D06CC-AB8F-4A39-BBBF-C68472770C34}" name="reasons_refugees_outflow/unemployment" dataDxfId="54"/>
    <tableColumn id="29" xr3:uid="{45CEF389-9922-48E3-822E-6516F791D539}" name="reasons_refugees_outflow/gfa_changes" dataDxfId="53"/>
    <tableColumn id="30" xr3:uid="{0EEC7CAB-4AB5-4D01-A7E8-F021B79D7DBA}" name="reasons_refugees_outflow/social_networks" dataDxfId="52"/>
    <tableColumn id="31" xr3:uid="{E684CBB2-C4C3-45C9-AE3C-24445D6ACEAD}" name="reasons_refugees_outflow/other" dataDxfId="51"/>
    <tableColumn id="32" xr3:uid="{2975B358-6588-4EFE-A81C-7F974B1BBA2A}" name="reasons_refugees_outflow_other" dataDxfId="50"/>
    <tableColumn id="33" xr3:uid="{AC124ED5-6F39-4473-A443-4961656900AC}" name="number_refugees_outflow" dataDxfId="49"/>
    <tableColumn id="34" xr3:uid="{A10E851D-AC3D-4F18-9754-9B7717713869}" name="estimate_refugees_outflow" dataDxfId="48"/>
    <tableColumn id="35" xr3:uid="{30CDE792-589D-40F0-AE79-A1292191F1E5}" name="refugees_location" dataDxfId="47"/>
    <tableColumn id="36" xr3:uid="{2A0A149A-910D-4B9B-AD2A-0C934C9BE930}" name="location_areas" dataDxfId="46"/>
    <tableColumn id="37" xr3:uid="{A9632CD8-C8A2-4F63-881F-4A4C098B01B0}" name="location_reasons" dataDxfId="45"/>
    <tableColumn id="38" xr3:uid="{EBFFB994-5CEE-447F-98E2-7C9A17DF1A81}" name="location_reasons/availability_shelters" dataDxfId="44"/>
    <tableColumn id="39" xr3:uid="{6F5730E4-9A55-45B7-B82C-5647FA253BF8}" name="location_reasons/most_refugees_settled_here_social_networks" dataDxfId="43"/>
    <tableColumn id="40" xr3:uid="{F32DC8E9-568B-4C18-83F9-3C5E5DB05BC2}" name="location_reasons/affordability_price_shelters" dataDxfId="42"/>
    <tableColumn id="41" xr3:uid="{9C874140-DF72-42E5-800A-C61CF845C9A6}" name="location_reasons/other" dataDxfId="41"/>
    <tableColumn id="42" xr3:uid="{9FD11B5C-9421-4E6C-BD3C-9ED24429808E}" name="location_reasons_other" dataDxfId="40"/>
    <tableColumn id="43" xr3:uid="{9784D8C7-841C-4D30-81C2-FD8BEA0F1CE3}" name="shelter_access" dataDxfId="39"/>
    <tableColumn id="44" xr3:uid="{FCCA6100-0A4A-464E-96E5-88F40B387ADB}" name="shelter_type" dataDxfId="38"/>
    <tableColumn id="45" xr3:uid="{5FEC4586-4EA1-491C-B71C-2C5EEE57233B}" name="shelter_type_other" dataDxfId="37"/>
    <tableColumn id="46" xr3:uid="{1C3C985D-BDB2-4B90-8BF6-B409F0682A3F}" name="access_challenges" dataDxfId="36"/>
    <tableColumn id="47" xr3:uid="{5C964D14-13A6-4E55-868F-943EB2247542}" name="access_challenges/not_enough_money_to_afford_housing" dataDxfId="35"/>
    <tableColumn id="48" xr3:uid="{0B12A167-4A53-4BBC-84ED-EF4C3AE49267}" name="access_challenges/high_rental_costs" dataDxfId="34"/>
    <tableColumn id="49" xr3:uid="{C76363F7-059E-42F8-BCB3-762BA785C112}" name="access_challenges/bad_geographic_location" dataDxfId="33"/>
    <tableColumn id="50" xr3:uid="{C8AF03B3-567D-4069-8175-6B8690E5E39D}" name="access_challenges/other" dataDxfId="32"/>
    <tableColumn id="51" xr3:uid="{901C1895-86E9-4582-8828-469A48A43281}" name="access_challenges_other" dataDxfId="31"/>
    <tableColumn id="52" xr3:uid="{8013E73F-0145-41DA-B154-48C351740641}" name="refugee_immediate_needs" dataDxfId="30"/>
    <tableColumn id="53" xr3:uid="{D7C55458-83C7-4588-866C-581E90E4D38E}" name="immediate_needs_required" dataDxfId="29"/>
    <tableColumn id="54" xr3:uid="{E8E9F1F1-2B22-4268-B7EA-DDC55EA05FE3}" name="immediate_needs_required/no_immediate_or_urgent_needs" dataDxfId="28"/>
    <tableColumn id="55" xr3:uid="{91C00842-E866-4437-8397-EFF059CF2E9A}" name="immediate_needs_required/food" dataDxfId="27"/>
    <tableColumn id="56" xr3:uid="{C0F26279-4056-4D26-A9A6-5BC516728194}" name="immediate_needs_required/clean_water" dataDxfId="26"/>
    <tableColumn id="57" xr3:uid="{80F75752-B19B-47DE-9742-E0DC21485377}" name="immediate_needs_required/shelter" dataDxfId="25"/>
    <tableColumn id="58" xr3:uid="{15359540-F2B4-407F-8C9F-1CA0DAEE03EF}" name="immediate_needs_required/non_food_items" dataDxfId="24"/>
    <tableColumn id="59" xr3:uid="{C1D21B85-3126-429B-9F24-7252EA5FDBF2}" name="immediate_needs_required/medical_care" dataDxfId="23"/>
    <tableColumn id="60" xr3:uid="{55EA51E5-9669-4948-8030-60708D740DD6}" name="immediate_needs_required/other" dataDxfId="22"/>
    <tableColumn id="61" xr3:uid="{90CAB504-2B14-4AD0-9F77-7F72712E5C0B}" name="immediate_needs_required_other" dataDxfId="21"/>
    <tableColumn id="62" xr3:uid="{E0614C70-E185-4E54-BA88-71FCD9931E35}" name="support_services" dataDxfId="20"/>
    <tableColumn id="63" xr3:uid="{E07096FE-95FC-4B52-AD0C-58CA731D745D}" name="support_services_available" dataDxfId="19"/>
    <tableColumn id="64" xr3:uid="{00312A02-3A73-4752-BA47-FF72145BAE3C}" name="support_services_available/food" dataDxfId="18"/>
    <tableColumn id="65" xr3:uid="{1E0FAEB2-FB0C-43F9-A9DA-66BF92132EB2}" name="support_services_available/clean_water" dataDxfId="17"/>
    <tableColumn id="66" xr3:uid="{9815C00C-E06A-4B30-9DF2-29DF96F1BDAF}" name="support_services_available/shelter" dataDxfId="16"/>
    <tableColumn id="67" xr3:uid="{C3C2A1AB-E4CA-43D2-BBB4-503399CDCF7B}" name="support_services_available/non_food_items" dataDxfId="15"/>
    <tableColumn id="68" xr3:uid="{73920A99-731C-4276-BCCA-8CC6F8F36CCA}" name="support_services_available/medical_care" dataDxfId="14"/>
    <tableColumn id="69" xr3:uid="{9A60CBB3-E50D-4C37-8181-7CADBB2A4624}" name="support_services_available/other" dataDxfId="13"/>
    <tableColumn id="70" xr3:uid="{9C9A1B3B-B408-45DF-8DA4-85EF9AB3741C}" name="support_services_available_other" dataDxfId="12"/>
    <tableColumn id="71" xr3:uid="{3B726ABB-3B8D-4E1F-9E37-1D0FAA8F08E3}" name="any_other_feedback" dataDxfId="11"/>
    <tableColumn id="72" xr3:uid="{0091AA40-F8D7-4D41-BE90-49B79C41788B}" name="end_note" dataDxfId="10"/>
    <tableColumn id="73" xr3:uid="{706F183E-0289-4990-A60E-5AE036309D52}" name="_id" dataDxfId="9"/>
    <tableColumn id="74" xr3:uid="{2DEED1C0-7F70-4296-8919-D8147490723B}" name="_uuid" dataDxfId="8"/>
    <tableColumn id="75" xr3:uid="{9FC8359C-4BA5-4E31-91E0-E32F993AB4A5}" name="_submission_time" dataDxfId="7"/>
    <tableColumn id="76" xr3:uid="{16BAEF39-93CB-4D3B-A95D-65ED02999D2B}" name="_validation_status" dataDxfId="6"/>
    <tableColumn id="77" xr3:uid="{9FF5C9FB-CB4D-4FE5-8D35-3A18353199F7}" name="_notes" dataDxfId="5"/>
    <tableColumn id="78" xr3:uid="{65CBF1E7-D1DD-4DF4-83AC-0817655E3081}" name="_status" dataDxfId="4"/>
    <tableColumn id="79" xr3:uid="{98D2590D-3B98-4DE7-9031-D9DD731B4469}" name="_submitted_by" dataDxfId="3"/>
    <tableColumn id="80" xr3:uid="{AF862D52-F0E7-41FB-97AE-697D2145ED91}" name="__version__" dataDxfId="2"/>
    <tableColumn id="81" xr3:uid="{E2293D9A-4049-46DF-A089-65A3EF7911FB}" name="_tags" dataDxfId="1"/>
    <tableColumn id="82" xr3:uid="{39786CB1-ECE7-4B8E-996D-5746BD19303A}" name="_index"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REACH">
      <a:dk1>
        <a:srgbClr val="000000"/>
      </a:dk1>
      <a:lt1>
        <a:sysClr val="window" lastClr="FFFFFF"/>
      </a:lt1>
      <a:dk2>
        <a:srgbClr val="EE5859"/>
      </a:dk2>
      <a:lt2>
        <a:srgbClr val="585859"/>
      </a:lt2>
      <a:accent1>
        <a:srgbClr val="D2CBB8"/>
      </a:accent1>
      <a:accent2>
        <a:srgbClr val="D1D3D4"/>
      </a:accent2>
      <a:accent3>
        <a:srgbClr val="F49A9B"/>
      </a:accent3>
      <a:accent4>
        <a:srgbClr val="969696"/>
      </a:accent4>
      <a:accent5>
        <a:srgbClr val="AC9F7C"/>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document/reach/da59a254/REACH_UGA_TOR_UGA2304_July-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86B8-3811-4A78-AD42-EC8B8610B45B}">
  <dimension ref="A1:B26"/>
  <sheetViews>
    <sheetView tabSelected="1" topLeftCell="A3" workbookViewId="0">
      <selection activeCell="B33" sqref="B33"/>
    </sheetView>
  </sheetViews>
  <sheetFormatPr defaultColWidth="8.81640625" defaultRowHeight="14" x14ac:dyDescent="0.3"/>
  <cols>
    <col min="1" max="1" width="30.1796875" style="6" customWidth="1"/>
    <col min="2" max="2" width="98.54296875" style="6" customWidth="1"/>
    <col min="3" max="16384" width="8.81640625" style="6"/>
  </cols>
  <sheetData>
    <row r="1" spans="1:2" ht="24.5" customHeight="1" x14ac:dyDescent="0.3">
      <c r="A1" s="72" t="s">
        <v>737</v>
      </c>
      <c r="B1" s="73"/>
    </row>
    <row r="2" spans="1:2" ht="7" customHeight="1" x14ac:dyDescent="0.3">
      <c r="A2" s="74" t="s">
        <v>738</v>
      </c>
      <c r="B2" s="74"/>
    </row>
    <row r="3" spans="1:2" ht="22" customHeight="1" x14ac:dyDescent="0.3">
      <c r="A3" s="74"/>
      <c r="B3" s="74"/>
    </row>
    <row r="4" spans="1:2" x14ac:dyDescent="0.3">
      <c r="A4" s="55" t="s">
        <v>657</v>
      </c>
      <c r="B4" s="55" t="s">
        <v>658</v>
      </c>
    </row>
    <row r="5" spans="1:2" ht="152" customHeight="1" x14ac:dyDescent="0.3">
      <c r="A5" s="56" t="s">
        <v>659</v>
      </c>
      <c r="B5" s="56" t="s">
        <v>739</v>
      </c>
    </row>
    <row r="6" spans="1:2" ht="121" customHeight="1" x14ac:dyDescent="0.3">
      <c r="A6" s="57" t="s">
        <v>660</v>
      </c>
      <c r="B6" s="57" t="s">
        <v>742</v>
      </c>
    </row>
    <row r="7" spans="1:2" ht="42" x14ac:dyDescent="0.3">
      <c r="A7" s="56" t="s">
        <v>661</v>
      </c>
      <c r="B7" s="56" t="s">
        <v>740</v>
      </c>
    </row>
    <row r="8" spans="1:2" x14ac:dyDescent="0.3">
      <c r="A8" s="57" t="s">
        <v>662</v>
      </c>
      <c r="B8" s="57" t="s">
        <v>741</v>
      </c>
    </row>
    <row r="9" spans="1:2" ht="42" x14ac:dyDescent="0.3">
      <c r="A9" s="56" t="s">
        <v>761</v>
      </c>
      <c r="B9" s="56" t="s">
        <v>762</v>
      </c>
    </row>
    <row r="10" spans="1:2" x14ac:dyDescent="0.3">
      <c r="A10" s="81" t="s">
        <v>663</v>
      </c>
      <c r="B10" s="81" t="s">
        <v>743</v>
      </c>
    </row>
    <row r="11" spans="1:2" x14ac:dyDescent="0.3">
      <c r="A11" s="56" t="s">
        <v>664</v>
      </c>
      <c r="B11" s="80" t="s">
        <v>744</v>
      </c>
    </row>
    <row r="12" spans="1:2" x14ac:dyDescent="0.3">
      <c r="A12" s="81" t="s">
        <v>665</v>
      </c>
      <c r="B12" s="82" t="s">
        <v>666</v>
      </c>
    </row>
    <row r="13" spans="1:2" x14ac:dyDescent="0.3">
      <c r="A13" s="58"/>
      <c r="B13" s="58"/>
    </row>
    <row r="14" spans="1:2" x14ac:dyDescent="0.3">
      <c r="A14" s="59" t="s">
        <v>668</v>
      </c>
      <c r="B14" s="60" t="s">
        <v>667</v>
      </c>
    </row>
    <row r="15" spans="1:2" ht="28" x14ac:dyDescent="0.3">
      <c r="A15" s="37" t="s">
        <v>745</v>
      </c>
      <c r="B15" s="61" t="s">
        <v>753</v>
      </c>
    </row>
    <row r="16" spans="1:2" x14ac:dyDescent="0.3">
      <c r="A16" s="62" t="s">
        <v>746</v>
      </c>
      <c r="B16" s="63" t="s">
        <v>754</v>
      </c>
    </row>
    <row r="17" spans="1:2" x14ac:dyDescent="0.3">
      <c r="A17" s="64" t="s">
        <v>747</v>
      </c>
      <c r="B17" s="38" t="s">
        <v>755</v>
      </c>
    </row>
    <row r="18" spans="1:2" x14ac:dyDescent="0.3">
      <c r="A18" s="65" t="s">
        <v>748</v>
      </c>
      <c r="B18" s="38" t="s">
        <v>758</v>
      </c>
    </row>
    <row r="19" spans="1:2" x14ac:dyDescent="0.3">
      <c r="A19" s="66" t="s">
        <v>749</v>
      </c>
      <c r="B19" s="38" t="s">
        <v>756</v>
      </c>
    </row>
    <row r="20" spans="1:2" x14ac:dyDescent="0.3">
      <c r="A20" s="67" t="s">
        <v>750</v>
      </c>
      <c r="B20" s="38" t="s">
        <v>757</v>
      </c>
    </row>
    <row r="21" spans="1:2" x14ac:dyDescent="0.3">
      <c r="A21" s="68" t="s">
        <v>751</v>
      </c>
      <c r="B21" s="38" t="s">
        <v>759</v>
      </c>
    </row>
    <row r="22" spans="1:2" x14ac:dyDescent="0.3">
      <c r="A22" s="69" t="s">
        <v>752</v>
      </c>
      <c r="B22" s="35" t="s">
        <v>760</v>
      </c>
    </row>
    <row r="23" spans="1:2" x14ac:dyDescent="0.3">
      <c r="A23" s="70"/>
    </row>
    <row r="24" spans="1:2" x14ac:dyDescent="0.3">
      <c r="A24" s="70"/>
    </row>
    <row r="25" spans="1:2" x14ac:dyDescent="0.3">
      <c r="A25" s="70"/>
    </row>
    <row r="26" spans="1:2" x14ac:dyDescent="0.3">
      <c r="A26" s="70"/>
      <c r="B26" s="70"/>
    </row>
  </sheetData>
  <mergeCells count="2">
    <mergeCell ref="A1:B1"/>
    <mergeCell ref="A2:B3"/>
  </mergeCells>
  <hyperlinks>
    <hyperlink ref="B11" r:id="rId1" xr:uid="{F7323D0F-2194-42FA-962B-80D9017458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49E-E74B-47C0-832B-5E3410AFF211}">
  <sheetPr>
    <tabColor theme="0"/>
  </sheetPr>
  <dimension ref="A1:L64"/>
  <sheetViews>
    <sheetView workbookViewId="0">
      <pane ySplit="1" topLeftCell="A23" activePane="bottomLeft" state="frozen"/>
      <selection pane="bottomLeft" activeCell="C40" sqref="C40"/>
    </sheetView>
  </sheetViews>
  <sheetFormatPr defaultColWidth="8.90625" defaultRowHeight="14" x14ac:dyDescent="0.3"/>
  <cols>
    <col min="1" max="1" width="39.90625" style="4" customWidth="1"/>
    <col min="2" max="2" width="19.6328125" style="4" customWidth="1"/>
    <col min="3" max="3" width="85.6328125" style="4" bestFit="1" customWidth="1"/>
    <col min="4" max="4" width="10" style="4" customWidth="1"/>
    <col min="5" max="5" width="8.08984375" style="4" bestFit="1" customWidth="1"/>
    <col min="6" max="6" width="7.90625" style="4" bestFit="1" customWidth="1"/>
    <col min="7" max="8" width="7.90625" style="4" customWidth="1"/>
    <col min="9" max="9" width="9.453125" style="4" bestFit="1" customWidth="1"/>
    <col min="10" max="10" width="35" style="4" customWidth="1"/>
    <col min="11" max="16384" width="8.90625" style="4"/>
  </cols>
  <sheetData>
    <row r="1" spans="1:12" x14ac:dyDescent="0.3">
      <c r="A1" s="1" t="s">
        <v>403</v>
      </c>
      <c r="B1" s="1" t="s">
        <v>404</v>
      </c>
      <c r="C1" s="1" t="s">
        <v>405</v>
      </c>
      <c r="D1" s="2" t="s">
        <v>406</v>
      </c>
      <c r="E1" s="1" t="s">
        <v>407</v>
      </c>
      <c r="F1" s="1" t="s">
        <v>408</v>
      </c>
      <c r="G1" s="1" t="s">
        <v>409</v>
      </c>
      <c r="H1" s="1" t="s">
        <v>410</v>
      </c>
      <c r="I1" s="1" t="s">
        <v>411</v>
      </c>
      <c r="J1" s="1" t="s">
        <v>412</v>
      </c>
      <c r="K1" s="3" t="s">
        <v>413</v>
      </c>
      <c r="L1" s="3" t="s">
        <v>414</v>
      </c>
    </row>
    <row r="2" spans="1:12" x14ac:dyDescent="0.3">
      <c r="A2" s="5" t="s">
        <v>0</v>
      </c>
      <c r="B2" s="5" t="s">
        <v>0</v>
      </c>
      <c r="C2" s="5"/>
      <c r="D2" s="5"/>
      <c r="E2" s="5"/>
      <c r="F2" s="5"/>
      <c r="G2" s="5"/>
      <c r="H2" s="5"/>
      <c r="I2" s="5"/>
      <c r="J2" s="5"/>
    </row>
    <row r="3" spans="1:12" x14ac:dyDescent="0.3">
      <c r="A3" s="5" t="s">
        <v>1</v>
      </c>
      <c r="B3" s="5" t="s">
        <v>1</v>
      </c>
      <c r="C3" s="5"/>
      <c r="D3" s="5"/>
      <c r="E3" s="5"/>
      <c r="F3" s="5"/>
      <c r="G3" s="5"/>
      <c r="H3" s="5"/>
      <c r="I3" s="5"/>
      <c r="J3" s="5"/>
    </row>
    <row r="4" spans="1:12" x14ac:dyDescent="0.3">
      <c r="A4" s="5" t="s">
        <v>2</v>
      </c>
      <c r="B4" s="5" t="s">
        <v>2</v>
      </c>
      <c r="C4" s="5"/>
      <c r="D4" s="5"/>
      <c r="E4" s="5"/>
      <c r="F4" s="5"/>
      <c r="G4" s="5"/>
      <c r="H4" s="5"/>
      <c r="I4" s="5"/>
      <c r="J4" s="5"/>
    </row>
    <row r="5" spans="1:12" x14ac:dyDescent="0.3">
      <c r="A5" s="5" t="s">
        <v>3</v>
      </c>
      <c r="B5" s="5" t="s">
        <v>3</v>
      </c>
      <c r="C5" s="5" t="s">
        <v>415</v>
      </c>
      <c r="D5" s="5"/>
      <c r="E5" s="5"/>
      <c r="F5" s="5"/>
      <c r="G5" s="5"/>
      <c r="H5" s="5"/>
      <c r="I5" s="5"/>
      <c r="J5" s="5"/>
    </row>
    <row r="6" spans="1:12" s="6" customFormat="1" x14ac:dyDescent="0.3">
      <c r="A6" s="6" t="s">
        <v>416</v>
      </c>
      <c r="B6" s="6" t="s">
        <v>4</v>
      </c>
      <c r="C6" s="6" t="s">
        <v>417</v>
      </c>
      <c r="E6" s="6" t="b">
        <v>1</v>
      </c>
    </row>
    <row r="7" spans="1:12" x14ac:dyDescent="0.3">
      <c r="A7" s="7" t="s">
        <v>418</v>
      </c>
      <c r="B7" s="7" t="s">
        <v>419</v>
      </c>
      <c r="C7" s="7" t="s">
        <v>420</v>
      </c>
      <c r="D7" s="7"/>
      <c r="E7" s="7"/>
      <c r="F7" s="7"/>
      <c r="G7" s="7"/>
      <c r="H7" s="7"/>
      <c r="I7" s="7"/>
      <c r="J7" s="7"/>
    </row>
    <row r="8" spans="1:12" ht="136.75" customHeight="1" x14ac:dyDescent="0.3">
      <c r="A8" s="5" t="s">
        <v>421</v>
      </c>
      <c r="B8" s="5" t="s">
        <v>5</v>
      </c>
      <c r="C8" s="8" t="s">
        <v>422</v>
      </c>
      <c r="D8" s="8"/>
      <c r="E8" s="4" t="b">
        <v>1</v>
      </c>
    </row>
    <row r="9" spans="1:12" x14ac:dyDescent="0.3">
      <c r="A9" s="7" t="s">
        <v>423</v>
      </c>
      <c r="B9" s="7"/>
      <c r="C9" s="7"/>
      <c r="D9" s="7"/>
      <c r="E9" s="7"/>
      <c r="F9" s="7"/>
      <c r="G9" s="7"/>
      <c r="H9" s="7"/>
      <c r="I9" s="7"/>
      <c r="J9" s="7"/>
    </row>
    <row r="10" spans="1:12" x14ac:dyDescent="0.3">
      <c r="A10" s="9"/>
      <c r="B10" s="9"/>
      <c r="C10" s="9"/>
      <c r="D10" s="9"/>
      <c r="E10" s="9"/>
      <c r="F10" s="9"/>
      <c r="G10" s="9"/>
      <c r="H10" s="9"/>
      <c r="I10" s="9"/>
      <c r="J10" s="9"/>
    </row>
    <row r="11" spans="1:12" x14ac:dyDescent="0.3">
      <c r="A11" s="7" t="s">
        <v>418</v>
      </c>
      <c r="B11" s="7" t="s">
        <v>424</v>
      </c>
      <c r="C11" s="7" t="s">
        <v>425</v>
      </c>
      <c r="D11" s="7"/>
      <c r="E11" s="7"/>
      <c r="F11" s="11" t="s">
        <v>426</v>
      </c>
      <c r="G11" s="11"/>
      <c r="H11" s="11"/>
      <c r="I11" s="7"/>
      <c r="J11" s="7"/>
    </row>
    <row r="12" spans="1:12" x14ac:dyDescent="0.3">
      <c r="A12" s="9"/>
      <c r="B12" s="9"/>
      <c r="C12" s="9"/>
      <c r="D12" s="9"/>
      <c r="E12" s="9"/>
      <c r="F12" s="9"/>
      <c r="G12" s="9"/>
      <c r="H12" s="9"/>
      <c r="I12" s="9"/>
      <c r="J12" s="9"/>
    </row>
    <row r="13" spans="1:12" x14ac:dyDescent="0.3">
      <c r="A13" s="7" t="s">
        <v>418</v>
      </c>
      <c r="B13" s="7" t="s">
        <v>427</v>
      </c>
      <c r="C13" s="7" t="s">
        <v>428</v>
      </c>
      <c r="D13" s="7"/>
      <c r="E13" s="10"/>
      <c r="F13" s="11" t="s">
        <v>426</v>
      </c>
      <c r="G13" s="11"/>
      <c r="H13" s="11"/>
      <c r="I13" s="12"/>
      <c r="J13" s="12"/>
    </row>
    <row r="14" spans="1:12" x14ac:dyDescent="0.3">
      <c r="A14" s="4" t="s">
        <v>429</v>
      </c>
      <c r="B14" s="4" t="s">
        <v>6</v>
      </c>
      <c r="C14" s="4" t="s">
        <v>430</v>
      </c>
      <c r="D14" s="13"/>
      <c r="E14" s="4" t="b">
        <v>1</v>
      </c>
    </row>
    <row r="15" spans="1:12" x14ac:dyDescent="0.3">
      <c r="A15" s="4" t="s">
        <v>431</v>
      </c>
      <c r="B15" s="4" t="s">
        <v>7</v>
      </c>
      <c r="C15" s="4" t="s">
        <v>432</v>
      </c>
      <c r="D15" s="13"/>
      <c r="E15" s="4" t="b">
        <v>1</v>
      </c>
      <c r="G15" s="4" t="s">
        <v>433</v>
      </c>
    </row>
    <row r="16" spans="1:12" x14ac:dyDescent="0.3">
      <c r="A16" s="4" t="s">
        <v>434</v>
      </c>
      <c r="B16" s="4" t="s">
        <v>8</v>
      </c>
      <c r="C16" s="4" t="s">
        <v>435</v>
      </c>
      <c r="E16" s="4" t="b">
        <v>1</v>
      </c>
      <c r="F16" s="14"/>
      <c r="G16" s="14" t="s">
        <v>433</v>
      </c>
      <c r="H16" s="14"/>
    </row>
    <row r="17" spans="1:10" x14ac:dyDescent="0.3">
      <c r="A17" s="4" t="s">
        <v>436</v>
      </c>
      <c r="B17" s="4" t="s">
        <v>9</v>
      </c>
      <c r="C17" s="4" t="s">
        <v>437</v>
      </c>
      <c r="E17" s="4" t="b">
        <v>1</v>
      </c>
      <c r="F17" s="14" t="s">
        <v>438</v>
      </c>
      <c r="G17" s="14"/>
      <c r="H17" s="14"/>
    </row>
    <row r="18" spans="1:10" x14ac:dyDescent="0.3">
      <c r="A18" s="4" t="s">
        <v>439</v>
      </c>
      <c r="B18" s="4" t="s">
        <v>10</v>
      </c>
      <c r="C18" s="4" t="s">
        <v>440</v>
      </c>
      <c r="E18" s="4" t="b">
        <v>1</v>
      </c>
      <c r="F18" s="14" t="s">
        <v>441</v>
      </c>
      <c r="G18" s="14"/>
      <c r="H18" s="14"/>
    </row>
    <row r="19" spans="1:10" x14ac:dyDescent="0.3">
      <c r="A19" s="4" t="s">
        <v>442</v>
      </c>
      <c r="B19" s="4" t="s">
        <v>11</v>
      </c>
      <c r="C19" s="4" t="s">
        <v>443</v>
      </c>
      <c r="E19" s="4" t="b">
        <v>1</v>
      </c>
      <c r="F19" s="14"/>
      <c r="G19" s="14"/>
      <c r="H19" s="14"/>
    </row>
    <row r="20" spans="1:10" x14ac:dyDescent="0.3">
      <c r="A20" s="4" t="s">
        <v>444</v>
      </c>
      <c r="B20" s="4" t="s">
        <v>12</v>
      </c>
      <c r="C20" s="4" t="s">
        <v>443</v>
      </c>
      <c r="D20" s="13" t="s">
        <v>445</v>
      </c>
      <c r="E20" s="4" t="b">
        <v>1</v>
      </c>
      <c r="F20" s="14" t="s">
        <v>446</v>
      </c>
      <c r="G20" s="14"/>
      <c r="H20" s="14"/>
    </row>
    <row r="21" spans="1:10" x14ac:dyDescent="0.3">
      <c r="A21" s="7" t="s">
        <v>423</v>
      </c>
      <c r="B21" s="7"/>
      <c r="C21" s="7"/>
      <c r="D21" s="7"/>
      <c r="E21" s="7"/>
      <c r="F21" s="7"/>
      <c r="G21" s="7"/>
      <c r="H21" s="7"/>
      <c r="I21" s="7"/>
      <c r="J21" s="7"/>
    </row>
    <row r="23" spans="1:10" x14ac:dyDescent="0.3">
      <c r="A23" s="7" t="s">
        <v>418</v>
      </c>
      <c r="B23" s="7" t="s">
        <v>447</v>
      </c>
      <c r="C23" s="7" t="s">
        <v>448</v>
      </c>
      <c r="D23" s="7"/>
      <c r="E23" s="10"/>
      <c r="F23" s="15" t="s">
        <v>426</v>
      </c>
      <c r="G23" s="15"/>
      <c r="H23" s="15"/>
      <c r="I23" s="12"/>
      <c r="J23" s="12"/>
    </row>
    <row r="24" spans="1:10" ht="28" x14ac:dyDescent="0.3">
      <c r="A24" s="4" t="s">
        <v>421</v>
      </c>
      <c r="B24" s="4" t="s">
        <v>13</v>
      </c>
      <c r="C24" s="16" t="s">
        <v>449</v>
      </c>
      <c r="D24" s="16"/>
      <c r="E24" s="4" t="b">
        <v>1</v>
      </c>
    </row>
    <row r="25" spans="1:10" ht="28" x14ac:dyDescent="0.3">
      <c r="A25" s="4" t="s">
        <v>450</v>
      </c>
      <c r="B25" s="4" t="s">
        <v>14</v>
      </c>
      <c r="C25" s="16" t="s">
        <v>451</v>
      </c>
      <c r="D25" s="16"/>
      <c r="E25" s="4" t="b">
        <v>1</v>
      </c>
      <c r="F25" s="4" t="s">
        <v>452</v>
      </c>
    </row>
    <row r="26" spans="1:10" x14ac:dyDescent="0.3">
      <c r="A26" s="4" t="s">
        <v>444</v>
      </c>
      <c r="B26" s="4" t="s">
        <v>21</v>
      </c>
      <c r="C26" s="17" t="s">
        <v>451</v>
      </c>
      <c r="D26" s="18" t="s">
        <v>445</v>
      </c>
      <c r="E26" s="4" t="b">
        <v>1</v>
      </c>
      <c r="F26" s="4" t="s">
        <v>453</v>
      </c>
    </row>
    <row r="27" spans="1:10" x14ac:dyDescent="0.3">
      <c r="A27" s="6" t="s">
        <v>454</v>
      </c>
      <c r="B27" s="6" t="s">
        <v>22</v>
      </c>
      <c r="C27" s="4" t="s">
        <v>455</v>
      </c>
      <c r="E27" s="4" t="b">
        <v>1</v>
      </c>
      <c r="F27" s="14" t="s">
        <v>452</v>
      </c>
      <c r="G27" s="14"/>
      <c r="H27" s="14"/>
    </row>
    <row r="28" spans="1:10" x14ac:dyDescent="0.3">
      <c r="A28" s="4" t="s">
        <v>456</v>
      </c>
      <c r="B28" s="4" t="s">
        <v>23</v>
      </c>
      <c r="C28" s="4" t="s">
        <v>457</v>
      </c>
      <c r="E28" s="4" t="b">
        <v>1</v>
      </c>
      <c r="F28" s="14" t="s">
        <v>458</v>
      </c>
      <c r="G28" s="14"/>
      <c r="H28" s="14"/>
    </row>
    <row r="29" spans="1:10" s="19" customFormat="1" x14ac:dyDescent="0.3">
      <c r="A29" s="19" t="s">
        <v>421</v>
      </c>
      <c r="B29" s="19" t="s">
        <v>24</v>
      </c>
      <c r="C29" s="19" t="s">
        <v>459</v>
      </c>
      <c r="D29" s="20"/>
      <c r="E29" s="19" t="b">
        <v>1</v>
      </c>
      <c r="F29" s="20"/>
      <c r="G29" s="20"/>
      <c r="H29" s="20"/>
      <c r="I29" s="20"/>
      <c r="J29" s="20"/>
    </row>
    <row r="30" spans="1:10" s="19" customFormat="1" x14ac:dyDescent="0.3">
      <c r="A30" s="19" t="s">
        <v>460</v>
      </c>
      <c r="B30" s="19" t="s">
        <v>25</v>
      </c>
      <c r="C30" s="19" t="s">
        <v>461</v>
      </c>
      <c r="D30" s="20"/>
      <c r="E30" s="19" t="b">
        <v>1</v>
      </c>
      <c r="F30" s="19" t="s">
        <v>462</v>
      </c>
      <c r="G30" s="20"/>
      <c r="H30" s="20"/>
      <c r="I30" s="20"/>
      <c r="J30" s="20"/>
    </row>
    <row r="31" spans="1:10" s="19" customFormat="1" x14ac:dyDescent="0.3">
      <c r="A31" s="19" t="s">
        <v>444</v>
      </c>
      <c r="B31" s="19" t="s">
        <v>31</v>
      </c>
      <c r="C31" s="19" t="s">
        <v>461</v>
      </c>
      <c r="D31" s="21" t="s">
        <v>445</v>
      </c>
      <c r="E31" s="19" t="b">
        <v>1</v>
      </c>
      <c r="F31" s="19" t="s">
        <v>463</v>
      </c>
      <c r="G31" s="20"/>
      <c r="H31" s="20"/>
      <c r="I31" s="20"/>
      <c r="J31" s="20"/>
    </row>
    <row r="32" spans="1:10" s="19" customFormat="1" x14ac:dyDescent="0.3">
      <c r="A32" s="19" t="s">
        <v>464</v>
      </c>
      <c r="B32" s="19" t="s">
        <v>32</v>
      </c>
      <c r="C32" s="19" t="s">
        <v>455</v>
      </c>
      <c r="D32" s="20"/>
      <c r="E32" s="19" t="b">
        <v>1</v>
      </c>
      <c r="F32" s="19" t="s">
        <v>462</v>
      </c>
      <c r="G32" s="20"/>
      <c r="H32" s="20"/>
      <c r="I32" s="20"/>
      <c r="J32" s="20"/>
    </row>
    <row r="33" spans="1:10" s="19" customFormat="1" x14ac:dyDescent="0.3">
      <c r="A33" s="19" t="s">
        <v>456</v>
      </c>
      <c r="B33" s="19" t="s">
        <v>33</v>
      </c>
      <c r="C33" s="19" t="s">
        <v>457</v>
      </c>
      <c r="D33" s="20"/>
      <c r="E33" s="19" t="b">
        <v>1</v>
      </c>
      <c r="F33" s="19" t="s">
        <v>465</v>
      </c>
      <c r="G33" s="20"/>
      <c r="H33" s="20"/>
      <c r="I33" s="20"/>
      <c r="J33" s="20"/>
    </row>
    <row r="34" spans="1:10" x14ac:dyDescent="0.3">
      <c r="A34" s="7" t="s">
        <v>423</v>
      </c>
      <c r="B34" s="7"/>
      <c r="C34" s="7"/>
      <c r="D34" s="7"/>
      <c r="E34" s="7"/>
      <c r="F34" s="7"/>
      <c r="G34" s="7"/>
      <c r="H34" s="7"/>
      <c r="I34" s="7"/>
      <c r="J34" s="7"/>
    </row>
    <row r="35" spans="1:10" x14ac:dyDescent="0.3">
      <c r="A35" s="9"/>
      <c r="B35" s="9"/>
      <c r="C35" s="9"/>
      <c r="D35" s="9"/>
      <c r="E35" s="9"/>
      <c r="F35" s="9"/>
      <c r="G35" s="9"/>
      <c r="H35" s="9"/>
      <c r="I35" s="9"/>
      <c r="J35" s="9"/>
    </row>
    <row r="36" spans="1:10" x14ac:dyDescent="0.3">
      <c r="A36" s="7" t="s">
        <v>418</v>
      </c>
      <c r="B36" s="7" t="s">
        <v>466</v>
      </c>
      <c r="C36" s="7" t="s">
        <v>467</v>
      </c>
      <c r="D36" s="7"/>
      <c r="E36" s="10"/>
      <c r="F36" s="22" t="s">
        <v>468</v>
      </c>
      <c r="G36" s="22"/>
      <c r="H36" s="22"/>
      <c r="I36" s="12"/>
      <c r="J36" s="12"/>
    </row>
    <row r="37" spans="1:10" x14ac:dyDescent="0.3">
      <c r="A37" s="4" t="s">
        <v>421</v>
      </c>
      <c r="B37" s="4" t="s">
        <v>34</v>
      </c>
      <c r="C37" s="4" t="s">
        <v>469</v>
      </c>
      <c r="E37" s="4" t="b">
        <v>1</v>
      </c>
    </row>
    <row r="38" spans="1:10" x14ac:dyDescent="0.3">
      <c r="A38" s="4" t="s">
        <v>444</v>
      </c>
      <c r="B38" s="4" t="s">
        <v>35</v>
      </c>
      <c r="C38" s="4" t="s">
        <v>470</v>
      </c>
      <c r="E38" s="4" t="b">
        <v>1</v>
      </c>
      <c r="F38" s="14" t="s">
        <v>471</v>
      </c>
      <c r="G38" s="14"/>
      <c r="H38" s="14"/>
    </row>
    <row r="39" spans="1:10" x14ac:dyDescent="0.3">
      <c r="A39" s="23" t="s">
        <v>472</v>
      </c>
      <c r="B39" s="4" t="s">
        <v>36</v>
      </c>
      <c r="C39" s="4" t="s">
        <v>473</v>
      </c>
      <c r="E39" s="4" t="b">
        <v>1</v>
      </c>
      <c r="F39" s="14" t="s">
        <v>471</v>
      </c>
      <c r="G39" s="14"/>
      <c r="H39" s="14"/>
    </row>
    <row r="40" spans="1:10" x14ac:dyDescent="0.3">
      <c r="A40" s="4" t="s">
        <v>444</v>
      </c>
      <c r="B40" s="4" t="s">
        <v>41</v>
      </c>
      <c r="C40" s="4" t="s">
        <v>474</v>
      </c>
      <c r="D40" s="13" t="s">
        <v>445</v>
      </c>
      <c r="E40" s="4" t="b">
        <v>1</v>
      </c>
      <c r="F40" s="19" t="s">
        <v>475</v>
      </c>
      <c r="G40" s="19"/>
      <c r="H40" s="19"/>
    </row>
    <row r="41" spans="1:10" x14ac:dyDescent="0.3">
      <c r="A41" s="7" t="s">
        <v>423</v>
      </c>
      <c r="B41" s="7"/>
      <c r="C41" s="7"/>
      <c r="D41" s="7"/>
      <c r="E41" s="7"/>
      <c r="F41" s="7"/>
      <c r="G41" s="7"/>
      <c r="H41" s="7"/>
      <c r="I41" s="7"/>
      <c r="J41" s="7"/>
    </row>
    <row r="43" spans="1:10" x14ac:dyDescent="0.3">
      <c r="A43" s="7" t="s">
        <v>418</v>
      </c>
      <c r="B43" s="7" t="s">
        <v>476</v>
      </c>
      <c r="C43" s="7" t="s">
        <v>477</v>
      </c>
      <c r="D43" s="7"/>
      <c r="E43" s="10"/>
      <c r="F43" s="22" t="s">
        <v>452</v>
      </c>
      <c r="G43" s="22"/>
      <c r="H43" s="22"/>
      <c r="I43" s="12"/>
      <c r="J43" s="12"/>
    </row>
    <row r="44" spans="1:10" x14ac:dyDescent="0.3">
      <c r="A44" s="4" t="s">
        <v>421</v>
      </c>
      <c r="B44" s="4" t="s">
        <v>42</v>
      </c>
      <c r="C44" s="4" t="s">
        <v>478</v>
      </c>
      <c r="E44" s="4" t="b">
        <v>1</v>
      </c>
    </row>
    <row r="45" spans="1:10" x14ac:dyDescent="0.3">
      <c r="A45" s="4" t="s">
        <v>479</v>
      </c>
      <c r="B45" s="4" t="s">
        <v>43</v>
      </c>
      <c r="C45" s="4" t="s">
        <v>480</v>
      </c>
      <c r="E45" s="4" t="b">
        <v>1</v>
      </c>
      <c r="F45" s="14" t="s">
        <v>481</v>
      </c>
      <c r="G45" s="14"/>
      <c r="H45" s="14"/>
    </row>
    <row r="46" spans="1:10" x14ac:dyDescent="0.3">
      <c r="A46" s="4" t="s">
        <v>444</v>
      </c>
      <c r="B46" s="4" t="s">
        <v>44</v>
      </c>
      <c r="C46" s="4" t="s">
        <v>482</v>
      </c>
      <c r="D46" s="13" t="s">
        <v>445</v>
      </c>
      <c r="E46" s="4" t="b">
        <v>1</v>
      </c>
      <c r="F46" s="19" t="s">
        <v>483</v>
      </c>
      <c r="G46" s="19"/>
      <c r="H46" s="19"/>
    </row>
    <row r="47" spans="1:10" x14ac:dyDescent="0.3">
      <c r="A47" s="23" t="s">
        <v>484</v>
      </c>
      <c r="B47" s="4" t="s">
        <v>45</v>
      </c>
      <c r="C47" s="24" t="s">
        <v>485</v>
      </c>
      <c r="D47" s="13"/>
      <c r="E47" s="4" t="b">
        <v>1</v>
      </c>
      <c r="F47" s="14" t="s">
        <v>486</v>
      </c>
      <c r="G47" s="14"/>
      <c r="H47" s="14"/>
    </row>
    <row r="48" spans="1:10" x14ac:dyDescent="0.3">
      <c r="A48" s="23" t="s">
        <v>444</v>
      </c>
      <c r="B48" s="4" t="s">
        <v>50</v>
      </c>
      <c r="C48" s="24" t="s">
        <v>485</v>
      </c>
      <c r="D48" s="13" t="s">
        <v>445</v>
      </c>
      <c r="E48" s="4" t="b">
        <v>1</v>
      </c>
      <c r="F48" s="14" t="s">
        <v>487</v>
      </c>
      <c r="G48" s="14"/>
      <c r="H48" s="14"/>
    </row>
    <row r="49" spans="1:10" x14ac:dyDescent="0.3">
      <c r="A49" s="7" t="s">
        <v>423</v>
      </c>
      <c r="B49" s="7"/>
      <c r="C49" s="7"/>
      <c r="D49" s="7"/>
      <c r="E49" s="7"/>
      <c r="F49" s="7"/>
      <c r="G49" s="7"/>
      <c r="H49" s="7"/>
      <c r="I49" s="7"/>
      <c r="J49" s="7"/>
    </row>
    <row r="51" spans="1:10" x14ac:dyDescent="0.3">
      <c r="A51" s="7" t="s">
        <v>418</v>
      </c>
      <c r="B51" s="7" t="s">
        <v>488</v>
      </c>
      <c r="C51" s="7" t="s">
        <v>489</v>
      </c>
      <c r="D51" s="7"/>
      <c r="E51" s="10"/>
      <c r="F51" s="22" t="s">
        <v>452</v>
      </c>
      <c r="G51" s="22"/>
      <c r="H51" s="22"/>
      <c r="I51" s="12"/>
      <c r="J51" s="12"/>
    </row>
    <row r="52" spans="1:10" s="19" customFormat="1" x14ac:dyDescent="0.3">
      <c r="A52" s="19" t="s">
        <v>421</v>
      </c>
      <c r="B52" s="19" t="s">
        <v>51</v>
      </c>
      <c r="C52" s="19" t="s">
        <v>490</v>
      </c>
      <c r="D52" s="20"/>
      <c r="E52" s="19" t="b">
        <v>1</v>
      </c>
    </row>
    <row r="53" spans="1:10" x14ac:dyDescent="0.3">
      <c r="A53" s="23" t="s">
        <v>491</v>
      </c>
      <c r="B53" s="4" t="s">
        <v>52</v>
      </c>
      <c r="C53" s="4" t="s">
        <v>492</v>
      </c>
      <c r="E53" s="4" t="b">
        <v>1</v>
      </c>
      <c r="F53" s="4" t="s">
        <v>493</v>
      </c>
    </row>
    <row r="54" spans="1:10" x14ac:dyDescent="0.3">
      <c r="A54" s="4" t="s">
        <v>444</v>
      </c>
      <c r="B54" s="4" t="s">
        <v>60</v>
      </c>
      <c r="C54" s="4" t="s">
        <v>494</v>
      </c>
      <c r="D54" s="13" t="s">
        <v>445</v>
      </c>
      <c r="E54" s="4" t="b">
        <v>1</v>
      </c>
      <c r="F54" s="19" t="s">
        <v>495</v>
      </c>
      <c r="G54" s="19"/>
      <c r="H54" s="19"/>
    </row>
    <row r="55" spans="1:10" ht="28" x14ac:dyDescent="0.3">
      <c r="A55" s="4" t="s">
        <v>421</v>
      </c>
      <c r="B55" s="4" t="s">
        <v>61</v>
      </c>
      <c r="C55" s="25" t="s">
        <v>496</v>
      </c>
      <c r="D55" s="25"/>
      <c r="E55" s="4" t="b">
        <v>1</v>
      </c>
    </row>
    <row r="56" spans="1:10" x14ac:dyDescent="0.3">
      <c r="A56" s="23" t="s">
        <v>497</v>
      </c>
      <c r="B56" s="4" t="s">
        <v>62</v>
      </c>
      <c r="C56" s="4" t="s">
        <v>498</v>
      </c>
      <c r="E56" s="4" t="b">
        <v>1</v>
      </c>
      <c r="F56" s="14" t="s">
        <v>499</v>
      </c>
      <c r="G56" s="14"/>
      <c r="H56" s="14"/>
    </row>
    <row r="57" spans="1:10" x14ac:dyDescent="0.3">
      <c r="A57" s="4" t="s">
        <v>444</v>
      </c>
      <c r="B57" s="4" t="s">
        <v>69</v>
      </c>
      <c r="C57" s="4" t="s">
        <v>500</v>
      </c>
      <c r="D57" s="13" t="s">
        <v>445</v>
      </c>
      <c r="E57" s="4" t="b">
        <v>1</v>
      </c>
      <c r="F57" s="19" t="s">
        <v>501</v>
      </c>
      <c r="G57" s="19"/>
      <c r="H57" s="19"/>
    </row>
    <row r="58" spans="1:10" ht="28" x14ac:dyDescent="0.3">
      <c r="A58" s="4" t="s">
        <v>444</v>
      </c>
      <c r="B58" s="4" t="s">
        <v>70</v>
      </c>
      <c r="C58" s="25" t="s">
        <v>502</v>
      </c>
      <c r="D58" s="25"/>
      <c r="E58" s="4" t="b">
        <v>1</v>
      </c>
      <c r="F58" s="14"/>
      <c r="G58" s="14"/>
      <c r="H58" s="14"/>
    </row>
    <row r="59" spans="1:10" x14ac:dyDescent="0.3">
      <c r="C59" s="25"/>
      <c r="D59" s="25"/>
      <c r="F59" s="14"/>
      <c r="G59" s="14"/>
      <c r="H59" s="14"/>
    </row>
    <row r="61" spans="1:10" x14ac:dyDescent="0.3">
      <c r="C61" s="25"/>
      <c r="D61" s="25"/>
    </row>
    <row r="62" spans="1:10" x14ac:dyDescent="0.3">
      <c r="A62" s="7" t="s">
        <v>423</v>
      </c>
      <c r="B62" s="7"/>
      <c r="C62" s="7"/>
      <c r="D62" s="7"/>
      <c r="E62" s="7"/>
      <c r="F62" s="7"/>
      <c r="G62" s="7"/>
      <c r="H62" s="7"/>
      <c r="I62" s="7"/>
      <c r="J62" s="7"/>
    </row>
    <row r="63" spans="1:10" x14ac:dyDescent="0.3">
      <c r="A63" s="7" t="s">
        <v>423</v>
      </c>
      <c r="B63" s="7"/>
      <c r="C63" s="7"/>
      <c r="D63" s="7"/>
      <c r="E63" s="7"/>
      <c r="F63" s="7"/>
      <c r="G63" s="7"/>
      <c r="H63" s="7"/>
      <c r="I63" s="7"/>
      <c r="J63" s="7"/>
    </row>
    <row r="64" spans="1:10" x14ac:dyDescent="0.3">
      <c r="A64" s="4" t="s">
        <v>503</v>
      </c>
      <c r="B64" s="4" t="s">
        <v>71</v>
      </c>
      <c r="C64" s="25" t="s">
        <v>504</v>
      </c>
      <c r="D64" s="25"/>
      <c r="F64" s="26"/>
      <c r="G64" s="26"/>
      <c r="H64"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DF3C-9937-4618-9D7E-20275772329E}">
  <sheetPr>
    <tabColor theme="3"/>
  </sheetPr>
  <dimension ref="A1:F230"/>
  <sheetViews>
    <sheetView workbookViewId="0">
      <pane ySplit="1" topLeftCell="A97" activePane="bottomLeft" state="frozen"/>
      <selection pane="bottomLeft" activeCell="C111" sqref="C111"/>
    </sheetView>
  </sheetViews>
  <sheetFormatPr defaultColWidth="8.90625" defaultRowHeight="14" x14ac:dyDescent="0.3"/>
  <cols>
    <col min="1" max="1" width="22.81640625" style="4" bestFit="1" customWidth="1"/>
    <col min="2" max="2" width="29.1796875" style="17" customWidth="1"/>
    <col min="3" max="3" width="35.54296875" style="17" customWidth="1"/>
    <col min="4" max="16384" width="8.90625" style="4"/>
  </cols>
  <sheetData>
    <row r="1" spans="1:6" x14ac:dyDescent="0.3">
      <c r="A1" s="27" t="s">
        <v>505</v>
      </c>
      <c r="B1" s="28" t="s">
        <v>404</v>
      </c>
      <c r="C1" s="28" t="s">
        <v>405</v>
      </c>
      <c r="D1" s="4" t="s">
        <v>506</v>
      </c>
      <c r="E1" s="4" t="s">
        <v>10</v>
      </c>
      <c r="F1" s="4" t="s">
        <v>507</v>
      </c>
    </row>
    <row r="2" spans="1:6" x14ac:dyDescent="0.3">
      <c r="A2" s="4" t="s">
        <v>508</v>
      </c>
      <c r="B2" s="17" t="s">
        <v>82</v>
      </c>
      <c r="C2" s="17" t="s">
        <v>509</v>
      </c>
    </row>
    <row r="3" spans="1:6" x14ac:dyDescent="0.3">
      <c r="A3" s="4" t="s">
        <v>508</v>
      </c>
      <c r="B3" s="17" t="s">
        <v>88</v>
      </c>
      <c r="C3" s="17" t="s">
        <v>142</v>
      </c>
    </row>
    <row r="5" spans="1:6" x14ac:dyDescent="0.3">
      <c r="A5" s="4" t="s">
        <v>510</v>
      </c>
      <c r="B5" s="17" t="s">
        <v>338</v>
      </c>
      <c r="C5" s="17" t="s">
        <v>511</v>
      </c>
      <c r="F5" s="4" t="s">
        <v>337</v>
      </c>
    </row>
    <row r="6" spans="1:6" x14ac:dyDescent="0.3">
      <c r="A6" s="4" t="s">
        <v>510</v>
      </c>
      <c r="B6" s="17" t="s">
        <v>84</v>
      </c>
      <c r="C6" s="17" t="s">
        <v>512</v>
      </c>
      <c r="F6" s="4" t="s">
        <v>83</v>
      </c>
    </row>
    <row r="7" spans="1:6" x14ac:dyDescent="0.3">
      <c r="A7" s="4" t="s">
        <v>510</v>
      </c>
      <c r="B7" s="17" t="s">
        <v>178</v>
      </c>
      <c r="C7" s="17" t="s">
        <v>513</v>
      </c>
      <c r="F7" s="4" t="s">
        <v>177</v>
      </c>
    </row>
    <row r="8" spans="1:6" x14ac:dyDescent="0.3">
      <c r="A8" s="4" t="s">
        <v>510</v>
      </c>
      <c r="B8" s="17" t="s">
        <v>274</v>
      </c>
      <c r="C8" s="17" t="s">
        <v>514</v>
      </c>
      <c r="F8" s="4" t="s">
        <v>273</v>
      </c>
    </row>
    <row r="9" spans="1:6" x14ac:dyDescent="0.3">
      <c r="A9" s="4" t="s">
        <v>510</v>
      </c>
      <c r="B9" s="17" t="s">
        <v>356</v>
      </c>
      <c r="C9" s="17" t="s">
        <v>515</v>
      </c>
      <c r="F9" s="4" t="s">
        <v>355</v>
      </c>
    </row>
    <row r="11" spans="1:6" x14ac:dyDescent="0.3">
      <c r="A11" s="4" t="s">
        <v>516</v>
      </c>
      <c r="B11" s="17" t="s">
        <v>96</v>
      </c>
      <c r="C11" s="17" t="s">
        <v>517</v>
      </c>
      <c r="F11" s="4" t="s">
        <v>96</v>
      </c>
    </row>
    <row r="12" spans="1:6" x14ac:dyDescent="0.3">
      <c r="A12" s="4" t="s">
        <v>516</v>
      </c>
      <c r="B12" s="17" t="s">
        <v>229</v>
      </c>
      <c r="C12" s="17" t="s">
        <v>518</v>
      </c>
      <c r="F12" s="4" t="s">
        <v>229</v>
      </c>
    </row>
    <row r="13" spans="1:6" x14ac:dyDescent="0.3">
      <c r="A13" s="4" t="s">
        <v>516</v>
      </c>
      <c r="B13" s="17" t="s">
        <v>131</v>
      </c>
      <c r="C13" s="17" t="s">
        <v>519</v>
      </c>
      <c r="F13" s="4" t="s">
        <v>131</v>
      </c>
    </row>
    <row r="14" spans="1:6" x14ac:dyDescent="0.3">
      <c r="A14" s="4" t="s">
        <v>516</v>
      </c>
      <c r="B14" s="17" t="s">
        <v>159</v>
      </c>
      <c r="C14" s="17" t="s">
        <v>520</v>
      </c>
      <c r="F14" s="4" t="s">
        <v>159</v>
      </c>
    </row>
    <row r="15" spans="1:6" x14ac:dyDescent="0.3">
      <c r="A15" s="4" t="s">
        <v>516</v>
      </c>
      <c r="B15" s="17" t="s">
        <v>107</v>
      </c>
      <c r="C15" s="17" t="s">
        <v>521</v>
      </c>
      <c r="F15" s="4" t="s">
        <v>107</v>
      </c>
    </row>
    <row r="16" spans="1:6" x14ac:dyDescent="0.3">
      <c r="A16" s="4" t="s">
        <v>516</v>
      </c>
      <c r="B16" s="17" t="s">
        <v>314</v>
      </c>
      <c r="C16" s="17" t="s">
        <v>522</v>
      </c>
      <c r="F16" s="4" t="s">
        <v>314</v>
      </c>
    </row>
    <row r="17" spans="1:6" x14ac:dyDescent="0.3">
      <c r="A17" s="4" t="s">
        <v>516</v>
      </c>
      <c r="B17" s="17" t="s">
        <v>194</v>
      </c>
      <c r="C17" s="17" t="s">
        <v>523</v>
      </c>
      <c r="F17" s="4" t="s">
        <v>194</v>
      </c>
    </row>
    <row r="19" spans="1:6" x14ac:dyDescent="0.3">
      <c r="A19" s="4" t="s">
        <v>524</v>
      </c>
      <c r="B19" s="17" t="s">
        <v>104</v>
      </c>
      <c r="C19" s="17" t="s">
        <v>525</v>
      </c>
    </row>
    <row r="20" spans="1:6" x14ac:dyDescent="0.3">
      <c r="A20" s="4" t="s">
        <v>524</v>
      </c>
      <c r="B20" s="17" t="s">
        <v>89</v>
      </c>
      <c r="C20" s="17" t="s">
        <v>526</v>
      </c>
    </row>
    <row r="21" spans="1:6" x14ac:dyDescent="0.3">
      <c r="A21" s="4" t="s">
        <v>524</v>
      </c>
      <c r="B21" s="17" t="s">
        <v>527</v>
      </c>
      <c r="C21" s="17" t="s">
        <v>528</v>
      </c>
    </row>
    <row r="22" spans="1:6" x14ac:dyDescent="0.3">
      <c r="A22" s="4" t="s">
        <v>524</v>
      </c>
      <c r="B22" s="17" t="s">
        <v>529</v>
      </c>
      <c r="C22" s="17" t="s">
        <v>530</v>
      </c>
    </row>
    <row r="23" spans="1:6" x14ac:dyDescent="0.3">
      <c r="A23" s="4" t="s">
        <v>524</v>
      </c>
      <c r="B23" s="17" t="s">
        <v>531</v>
      </c>
      <c r="C23" s="17" t="s">
        <v>532</v>
      </c>
    </row>
    <row r="24" spans="1:6" x14ac:dyDescent="0.3">
      <c r="A24" s="4" t="s">
        <v>524</v>
      </c>
      <c r="B24" s="17" t="s">
        <v>533</v>
      </c>
      <c r="C24" s="17" t="s">
        <v>534</v>
      </c>
    </row>
    <row r="25" spans="1:6" x14ac:dyDescent="0.3">
      <c r="A25" s="4" t="s">
        <v>524</v>
      </c>
      <c r="B25" s="17" t="s">
        <v>535</v>
      </c>
      <c r="C25" s="17" t="s">
        <v>536</v>
      </c>
    </row>
    <row r="26" spans="1:6" x14ac:dyDescent="0.3">
      <c r="A26" s="4" t="s">
        <v>524</v>
      </c>
      <c r="B26" s="17" t="s">
        <v>121</v>
      </c>
      <c r="C26" s="17" t="s">
        <v>537</v>
      </c>
    </row>
    <row r="28" spans="1:6" x14ac:dyDescent="0.3">
      <c r="A28" s="4" t="s">
        <v>538</v>
      </c>
      <c r="B28" s="17" t="s">
        <v>539</v>
      </c>
      <c r="C28" s="17" t="s">
        <v>540</v>
      </c>
    </row>
    <row r="29" spans="1:6" x14ac:dyDescent="0.3">
      <c r="A29" s="4" t="s">
        <v>538</v>
      </c>
      <c r="B29" s="17" t="s">
        <v>359</v>
      </c>
      <c r="C29" s="17" t="s">
        <v>541</v>
      </c>
    </row>
    <row r="30" spans="1:6" x14ac:dyDescent="0.3">
      <c r="A30" s="4" t="s">
        <v>538</v>
      </c>
      <c r="B30" s="17" t="s">
        <v>117</v>
      </c>
      <c r="C30" s="17" t="s">
        <v>542</v>
      </c>
    </row>
    <row r="31" spans="1:6" x14ac:dyDescent="0.3">
      <c r="A31" s="4" t="s">
        <v>538</v>
      </c>
      <c r="B31" s="17" t="s">
        <v>543</v>
      </c>
      <c r="C31" s="17" t="s">
        <v>544</v>
      </c>
    </row>
    <row r="33" spans="1:3" x14ac:dyDescent="0.3">
      <c r="A33" s="4" t="s">
        <v>545</v>
      </c>
      <c r="B33" s="17" t="s">
        <v>546</v>
      </c>
      <c r="C33" s="17" t="s">
        <v>547</v>
      </c>
    </row>
    <row r="34" spans="1:3" x14ac:dyDescent="0.3">
      <c r="A34" s="4" t="s">
        <v>545</v>
      </c>
      <c r="B34" s="17" t="s">
        <v>548</v>
      </c>
      <c r="C34" s="17" t="s">
        <v>549</v>
      </c>
    </row>
    <row r="35" spans="1:3" x14ac:dyDescent="0.3">
      <c r="A35" s="4" t="s">
        <v>545</v>
      </c>
      <c r="B35" s="17" t="s">
        <v>149</v>
      </c>
      <c r="C35" s="17" t="s">
        <v>550</v>
      </c>
    </row>
    <row r="36" spans="1:3" x14ac:dyDescent="0.3">
      <c r="A36" s="4" t="s">
        <v>545</v>
      </c>
      <c r="B36" s="17" t="s">
        <v>551</v>
      </c>
      <c r="C36" s="17" t="s">
        <v>477</v>
      </c>
    </row>
    <row r="37" spans="1:3" x14ac:dyDescent="0.3">
      <c r="A37" s="4" t="s">
        <v>545</v>
      </c>
      <c r="B37" s="17" t="s">
        <v>552</v>
      </c>
      <c r="C37" s="17" t="s">
        <v>553</v>
      </c>
    </row>
    <row r="38" spans="1:3" x14ac:dyDescent="0.3">
      <c r="A38" s="4" t="s">
        <v>545</v>
      </c>
      <c r="B38" s="17" t="s">
        <v>262</v>
      </c>
      <c r="C38" s="17" t="s">
        <v>554</v>
      </c>
    </row>
    <row r="39" spans="1:3" x14ac:dyDescent="0.3">
      <c r="A39" s="4" t="s">
        <v>545</v>
      </c>
      <c r="B39" s="17" t="s">
        <v>121</v>
      </c>
      <c r="C39" s="17" t="s">
        <v>537</v>
      </c>
    </row>
    <row r="41" spans="1:3" x14ac:dyDescent="0.3">
      <c r="A41" s="4" t="s">
        <v>555</v>
      </c>
      <c r="B41" s="17" t="s">
        <v>548</v>
      </c>
      <c r="C41" s="17" t="s">
        <v>549</v>
      </c>
    </row>
    <row r="42" spans="1:3" x14ac:dyDescent="0.3">
      <c r="A42" s="4" t="s">
        <v>555</v>
      </c>
      <c r="B42" s="17" t="s">
        <v>149</v>
      </c>
      <c r="C42" s="17" t="s">
        <v>550</v>
      </c>
    </row>
    <row r="43" spans="1:3" x14ac:dyDescent="0.3">
      <c r="A43" s="4" t="s">
        <v>555</v>
      </c>
      <c r="B43" s="17" t="s">
        <v>551</v>
      </c>
      <c r="C43" s="17" t="s">
        <v>477</v>
      </c>
    </row>
    <row r="44" spans="1:3" x14ac:dyDescent="0.3">
      <c r="A44" s="4" t="s">
        <v>555</v>
      </c>
      <c r="B44" s="17" t="s">
        <v>552</v>
      </c>
      <c r="C44" s="17" t="s">
        <v>553</v>
      </c>
    </row>
    <row r="45" spans="1:3" x14ac:dyDescent="0.3">
      <c r="A45" s="4" t="s">
        <v>555</v>
      </c>
      <c r="B45" s="17" t="s">
        <v>262</v>
      </c>
      <c r="C45" s="17" t="s">
        <v>554</v>
      </c>
    </row>
    <row r="46" spans="1:3" x14ac:dyDescent="0.3">
      <c r="A46" s="4" t="s">
        <v>555</v>
      </c>
      <c r="B46" s="17" t="s">
        <v>121</v>
      </c>
      <c r="C46" s="17" t="s">
        <v>537</v>
      </c>
    </row>
    <row r="48" spans="1:3" x14ac:dyDescent="0.3">
      <c r="A48" s="4" t="s">
        <v>556</v>
      </c>
      <c r="B48" s="17" t="s">
        <v>87</v>
      </c>
      <c r="C48" s="17" t="s">
        <v>557</v>
      </c>
    </row>
    <row r="49" spans="1:3" x14ac:dyDescent="0.3">
      <c r="A49" s="4" t="s">
        <v>556</v>
      </c>
      <c r="B49" s="17" t="s">
        <v>135</v>
      </c>
      <c r="C49" s="17" t="s">
        <v>558</v>
      </c>
    </row>
    <row r="50" spans="1:3" x14ac:dyDescent="0.3">
      <c r="A50" s="4" t="s">
        <v>556</v>
      </c>
      <c r="B50" s="17" t="s">
        <v>331</v>
      </c>
      <c r="C50" s="17" t="s">
        <v>559</v>
      </c>
    </row>
    <row r="51" spans="1:3" x14ac:dyDescent="0.3">
      <c r="A51" s="4" t="s">
        <v>556</v>
      </c>
      <c r="B51" s="17" t="s">
        <v>123</v>
      </c>
      <c r="C51" s="17" t="s">
        <v>560</v>
      </c>
    </row>
    <row r="52" spans="1:3" x14ac:dyDescent="0.3">
      <c r="A52" s="4" t="s">
        <v>556</v>
      </c>
      <c r="B52" s="17" t="s">
        <v>561</v>
      </c>
      <c r="C52" s="17" t="s">
        <v>562</v>
      </c>
    </row>
    <row r="54" spans="1:3" x14ac:dyDescent="0.3">
      <c r="A54" s="4" t="s">
        <v>563</v>
      </c>
      <c r="B54" s="17" t="s">
        <v>87</v>
      </c>
      <c r="C54" s="17" t="s">
        <v>557</v>
      </c>
    </row>
    <row r="55" spans="1:3" x14ac:dyDescent="0.3">
      <c r="A55" s="4" t="s">
        <v>563</v>
      </c>
      <c r="B55" s="17" t="s">
        <v>135</v>
      </c>
      <c r="C55" s="17" t="s">
        <v>558</v>
      </c>
    </row>
    <row r="56" spans="1:3" x14ac:dyDescent="0.3">
      <c r="A56" s="4" t="s">
        <v>563</v>
      </c>
      <c r="B56" s="17" t="s">
        <v>331</v>
      </c>
      <c r="C56" s="17" t="s">
        <v>559</v>
      </c>
    </row>
    <row r="57" spans="1:3" x14ac:dyDescent="0.3">
      <c r="A57" s="4" t="s">
        <v>563</v>
      </c>
      <c r="B57" s="17" t="s">
        <v>123</v>
      </c>
      <c r="C57" s="17" t="s">
        <v>560</v>
      </c>
    </row>
    <row r="58" spans="1:3" x14ac:dyDescent="0.3">
      <c r="A58" s="4" t="s">
        <v>563</v>
      </c>
      <c r="B58" s="17" t="s">
        <v>561</v>
      </c>
      <c r="C58" s="17" t="s">
        <v>562</v>
      </c>
    </row>
    <row r="60" spans="1:3" x14ac:dyDescent="0.3">
      <c r="A60" s="4" t="s">
        <v>564</v>
      </c>
      <c r="B60" s="17" t="s">
        <v>9</v>
      </c>
      <c r="C60" s="17" t="s">
        <v>565</v>
      </c>
    </row>
    <row r="61" spans="1:3" x14ac:dyDescent="0.3">
      <c r="A61" s="4" t="s">
        <v>564</v>
      </c>
      <c r="B61" s="17" t="s">
        <v>10</v>
      </c>
      <c r="C61" s="17" t="s">
        <v>566</v>
      </c>
    </row>
    <row r="63" spans="1:3" x14ac:dyDescent="0.3">
      <c r="A63" s="4" t="s">
        <v>567</v>
      </c>
      <c r="B63" s="17">
        <v>1</v>
      </c>
      <c r="C63" s="17">
        <v>1</v>
      </c>
    </row>
    <row r="64" spans="1:3" x14ac:dyDescent="0.3">
      <c r="A64" s="4" t="s">
        <v>567</v>
      </c>
      <c r="B64" s="17">
        <v>2</v>
      </c>
      <c r="C64" s="17">
        <v>2</v>
      </c>
    </row>
    <row r="65" spans="1:3" x14ac:dyDescent="0.3">
      <c r="A65" s="4" t="s">
        <v>567</v>
      </c>
      <c r="B65" s="17">
        <v>3</v>
      </c>
      <c r="C65" s="17">
        <v>3</v>
      </c>
    </row>
    <row r="66" spans="1:3" x14ac:dyDescent="0.3">
      <c r="A66" s="4" t="s">
        <v>567</v>
      </c>
      <c r="B66" s="17">
        <v>4</v>
      </c>
      <c r="C66" s="17">
        <v>4</v>
      </c>
    </row>
    <row r="67" spans="1:3" x14ac:dyDescent="0.3">
      <c r="A67" s="4" t="s">
        <v>567</v>
      </c>
      <c r="B67" s="17">
        <v>5</v>
      </c>
      <c r="C67" s="17">
        <v>5</v>
      </c>
    </row>
    <row r="68" spans="1:3" x14ac:dyDescent="0.3">
      <c r="A68" s="4" t="s">
        <v>567</v>
      </c>
      <c r="B68" s="17">
        <v>6</v>
      </c>
      <c r="C68" s="17">
        <v>6</v>
      </c>
    </row>
    <row r="69" spans="1:3" x14ac:dyDescent="0.3">
      <c r="A69" s="4" t="s">
        <v>567</v>
      </c>
      <c r="B69" s="17">
        <v>7</v>
      </c>
      <c r="C69" s="17">
        <v>7</v>
      </c>
    </row>
    <row r="70" spans="1:3" x14ac:dyDescent="0.3">
      <c r="A70" s="4" t="s">
        <v>567</v>
      </c>
      <c r="B70" s="17">
        <v>8</v>
      </c>
      <c r="C70" s="17">
        <v>8</v>
      </c>
    </row>
    <row r="71" spans="1:3" x14ac:dyDescent="0.3">
      <c r="A71" s="4" t="s">
        <v>567</v>
      </c>
      <c r="B71" s="17">
        <v>9</v>
      </c>
      <c r="C71" s="17">
        <v>9</v>
      </c>
    </row>
    <row r="72" spans="1:3" x14ac:dyDescent="0.3">
      <c r="A72" s="4" t="s">
        <v>567</v>
      </c>
      <c r="B72" s="17">
        <v>10</v>
      </c>
      <c r="C72" s="17">
        <v>10</v>
      </c>
    </row>
    <row r="73" spans="1:3" x14ac:dyDescent="0.3">
      <c r="A73" s="4" t="s">
        <v>567</v>
      </c>
      <c r="B73" s="17">
        <v>11</v>
      </c>
      <c r="C73" s="17">
        <v>11</v>
      </c>
    </row>
    <row r="74" spans="1:3" x14ac:dyDescent="0.3">
      <c r="A74" s="4" t="s">
        <v>567</v>
      </c>
      <c r="B74" s="17">
        <v>12</v>
      </c>
      <c r="C74" s="17">
        <v>12</v>
      </c>
    </row>
    <row r="76" spans="1:3" x14ac:dyDescent="0.3">
      <c r="A76" s="4" t="s">
        <v>568</v>
      </c>
      <c r="B76" s="29" t="s">
        <v>569</v>
      </c>
      <c r="C76" s="29" t="s">
        <v>570</v>
      </c>
    </row>
    <row r="77" spans="1:3" x14ac:dyDescent="0.3">
      <c r="A77" s="4" t="s">
        <v>568</v>
      </c>
      <c r="B77" s="29" t="s">
        <v>571</v>
      </c>
      <c r="C77" s="29" t="s">
        <v>572</v>
      </c>
    </row>
    <row r="78" spans="1:3" x14ac:dyDescent="0.3">
      <c r="A78" s="4" t="s">
        <v>568</v>
      </c>
      <c r="B78" s="29" t="s">
        <v>573</v>
      </c>
      <c r="C78" s="29" t="s">
        <v>574</v>
      </c>
    </row>
    <row r="79" spans="1:3" x14ac:dyDescent="0.3">
      <c r="A79" s="4" t="s">
        <v>568</v>
      </c>
      <c r="B79" s="29" t="s">
        <v>575</v>
      </c>
      <c r="C79" s="29" t="s">
        <v>576</v>
      </c>
    </row>
    <row r="80" spans="1:3" x14ac:dyDescent="0.3">
      <c r="A80" s="4" t="s">
        <v>568</v>
      </c>
      <c r="B80" s="29" t="s">
        <v>577</v>
      </c>
      <c r="C80" s="29" t="s">
        <v>578</v>
      </c>
    </row>
    <row r="81" spans="1:3" x14ac:dyDescent="0.3">
      <c r="A81" s="4" t="s">
        <v>568</v>
      </c>
      <c r="B81" s="29" t="s">
        <v>579</v>
      </c>
      <c r="C81" s="29" t="s">
        <v>580</v>
      </c>
    </row>
    <row r="82" spans="1:3" x14ac:dyDescent="0.3">
      <c r="A82" s="4" t="s">
        <v>568</v>
      </c>
      <c r="B82" s="29" t="s">
        <v>581</v>
      </c>
      <c r="C82" s="29" t="s">
        <v>582</v>
      </c>
    </row>
    <row r="83" spans="1:3" x14ac:dyDescent="0.3">
      <c r="A83" s="4" t="s">
        <v>568</v>
      </c>
      <c r="B83" s="29" t="s">
        <v>583</v>
      </c>
      <c r="C83" s="29" t="s">
        <v>584</v>
      </c>
    </row>
    <row r="84" spans="1:3" x14ac:dyDescent="0.3">
      <c r="A84" s="4" t="s">
        <v>568</v>
      </c>
      <c r="B84" s="29" t="s">
        <v>585</v>
      </c>
      <c r="C84" s="29" t="s">
        <v>586</v>
      </c>
    </row>
    <row r="85" spans="1:3" x14ac:dyDescent="0.3">
      <c r="A85" s="4" t="s">
        <v>568</v>
      </c>
      <c r="B85" s="29" t="s">
        <v>121</v>
      </c>
      <c r="C85" s="29" t="s">
        <v>587</v>
      </c>
    </row>
    <row r="87" spans="1:3" x14ac:dyDescent="0.3">
      <c r="A87" s="4" t="s">
        <v>588</v>
      </c>
      <c r="B87" s="17" t="s">
        <v>589</v>
      </c>
      <c r="C87" s="17" t="s">
        <v>590</v>
      </c>
    </row>
    <row r="88" spans="1:3" x14ac:dyDescent="0.3">
      <c r="A88" s="4" t="s">
        <v>588</v>
      </c>
      <c r="B88" s="17" t="s">
        <v>182</v>
      </c>
      <c r="C88" s="17" t="s">
        <v>591</v>
      </c>
    </row>
    <row r="89" spans="1:3" x14ac:dyDescent="0.3">
      <c r="A89" s="4" t="s">
        <v>588</v>
      </c>
      <c r="B89" s="17" t="s">
        <v>592</v>
      </c>
      <c r="C89" s="17" t="s">
        <v>593</v>
      </c>
    </row>
    <row r="90" spans="1:3" x14ac:dyDescent="0.3">
      <c r="A90" s="4" t="s">
        <v>588</v>
      </c>
      <c r="B90" s="17" t="s">
        <v>121</v>
      </c>
      <c r="C90" s="17" t="s">
        <v>537</v>
      </c>
    </row>
    <row r="92" spans="1:3" x14ac:dyDescent="0.3">
      <c r="A92" s="4" t="s">
        <v>594</v>
      </c>
      <c r="B92" s="17" t="s">
        <v>219</v>
      </c>
      <c r="C92" s="30" t="s">
        <v>595</v>
      </c>
    </row>
    <row r="93" spans="1:3" x14ac:dyDescent="0.3">
      <c r="A93" s="4" t="s">
        <v>594</v>
      </c>
      <c r="B93" s="17" t="s">
        <v>196</v>
      </c>
      <c r="C93" s="30" t="s">
        <v>596</v>
      </c>
    </row>
    <row r="94" spans="1:3" x14ac:dyDescent="0.3">
      <c r="A94" s="4" t="s">
        <v>594</v>
      </c>
      <c r="B94" s="17" t="s">
        <v>152</v>
      </c>
      <c r="C94" s="30" t="s">
        <v>597</v>
      </c>
    </row>
    <row r="95" spans="1:3" x14ac:dyDescent="0.3">
      <c r="A95" s="4" t="s">
        <v>594</v>
      </c>
      <c r="B95" s="17" t="s">
        <v>109</v>
      </c>
      <c r="C95" s="30" t="s">
        <v>598</v>
      </c>
    </row>
    <row r="96" spans="1:3" x14ac:dyDescent="0.3">
      <c r="A96" s="4" t="s">
        <v>594</v>
      </c>
      <c r="B96" s="17" t="s">
        <v>98</v>
      </c>
      <c r="C96" s="30" t="s">
        <v>599</v>
      </c>
    </row>
    <row r="97" spans="1:3" x14ac:dyDescent="0.3">
      <c r="A97" s="4" t="s">
        <v>594</v>
      </c>
      <c r="B97" s="17" t="s">
        <v>85</v>
      </c>
      <c r="C97" s="30" t="s">
        <v>600</v>
      </c>
    </row>
    <row r="98" spans="1:3" x14ac:dyDescent="0.3">
      <c r="A98" s="4" t="s">
        <v>594</v>
      </c>
      <c r="B98" s="17" t="s">
        <v>172</v>
      </c>
      <c r="C98" s="31" t="s">
        <v>601</v>
      </c>
    </row>
    <row r="99" spans="1:3" x14ac:dyDescent="0.3">
      <c r="A99" s="4" t="s">
        <v>594</v>
      </c>
      <c r="B99" s="17" t="s">
        <v>271</v>
      </c>
      <c r="C99" s="31" t="s">
        <v>602</v>
      </c>
    </row>
    <row r="100" spans="1:3" x14ac:dyDescent="0.3">
      <c r="A100" s="4" t="s">
        <v>594</v>
      </c>
      <c r="B100" s="17" t="s">
        <v>603</v>
      </c>
      <c r="C100" s="31" t="s">
        <v>604</v>
      </c>
    </row>
    <row r="101" spans="1:3" x14ac:dyDescent="0.3">
      <c r="A101" s="4" t="s">
        <v>594</v>
      </c>
      <c r="B101" s="17" t="s">
        <v>605</v>
      </c>
      <c r="C101" s="31" t="s">
        <v>606</v>
      </c>
    </row>
    <row r="102" spans="1:3" x14ac:dyDescent="0.3">
      <c r="A102" s="4" t="s">
        <v>594</v>
      </c>
      <c r="B102" s="17" t="s">
        <v>607</v>
      </c>
      <c r="C102" s="31" t="s">
        <v>608</v>
      </c>
    </row>
    <row r="103" spans="1:3" x14ac:dyDescent="0.3">
      <c r="A103" s="4" t="s">
        <v>594</v>
      </c>
      <c r="B103" s="17" t="s">
        <v>367</v>
      </c>
      <c r="C103" s="30" t="s">
        <v>609</v>
      </c>
    </row>
    <row r="104" spans="1:3" x14ac:dyDescent="0.3">
      <c r="A104" s="4" t="s">
        <v>594</v>
      </c>
      <c r="B104" s="17" t="s">
        <v>610</v>
      </c>
      <c r="C104" s="17" t="s">
        <v>611</v>
      </c>
    </row>
    <row r="105" spans="1:3" x14ac:dyDescent="0.3">
      <c r="A105" s="4" t="s">
        <v>594</v>
      </c>
      <c r="B105" s="17" t="s">
        <v>121</v>
      </c>
      <c r="C105" s="17" t="s">
        <v>587</v>
      </c>
    </row>
    <row r="107" spans="1:3" x14ac:dyDescent="0.3">
      <c r="A107" s="4" t="s">
        <v>612</v>
      </c>
      <c r="B107" s="17" t="s">
        <v>613</v>
      </c>
      <c r="C107" s="17" t="s">
        <v>614</v>
      </c>
    </row>
    <row r="108" spans="1:3" x14ac:dyDescent="0.3">
      <c r="A108" s="4" t="s">
        <v>612</v>
      </c>
      <c r="B108" s="17" t="s">
        <v>615</v>
      </c>
      <c r="C108" s="17" t="s">
        <v>616</v>
      </c>
    </row>
    <row r="109" spans="1:3" x14ac:dyDescent="0.3">
      <c r="A109" s="4" t="s">
        <v>612</v>
      </c>
      <c r="B109" s="17" t="s">
        <v>357</v>
      </c>
      <c r="C109" s="17" t="s">
        <v>617</v>
      </c>
    </row>
    <row r="110" spans="1:3" x14ac:dyDescent="0.3">
      <c r="A110" s="4" t="s">
        <v>612</v>
      </c>
      <c r="B110" s="17" t="s">
        <v>618</v>
      </c>
      <c r="C110" s="17" t="s">
        <v>619</v>
      </c>
    </row>
    <row r="111" spans="1:3" x14ac:dyDescent="0.3">
      <c r="A111" s="4" t="s">
        <v>612</v>
      </c>
      <c r="B111" s="17" t="s">
        <v>86</v>
      </c>
      <c r="C111" s="17" t="s">
        <v>620</v>
      </c>
    </row>
    <row r="112" spans="1:3" x14ac:dyDescent="0.3">
      <c r="A112" s="4" t="s">
        <v>612</v>
      </c>
      <c r="B112" s="17" t="s">
        <v>121</v>
      </c>
      <c r="C112" s="17" t="s">
        <v>587</v>
      </c>
    </row>
    <row r="114" spans="1:6" x14ac:dyDescent="0.3">
      <c r="A114" s="4" t="s">
        <v>621</v>
      </c>
      <c r="B114" s="17" t="s">
        <v>622</v>
      </c>
      <c r="C114" s="17" t="s">
        <v>623</v>
      </c>
    </row>
    <row r="115" spans="1:6" x14ac:dyDescent="0.3">
      <c r="A115" s="4" t="s">
        <v>621</v>
      </c>
      <c r="B115" s="17" t="s">
        <v>624</v>
      </c>
      <c r="C115" s="17" t="s">
        <v>625</v>
      </c>
    </row>
    <row r="116" spans="1:6" x14ac:dyDescent="0.3">
      <c r="A116" s="4" t="s">
        <v>621</v>
      </c>
      <c r="B116" s="17" t="s">
        <v>86</v>
      </c>
      <c r="C116" s="17" t="s">
        <v>620</v>
      </c>
    </row>
    <row r="117" spans="1:6" x14ac:dyDescent="0.3">
      <c r="A117" s="4" t="s">
        <v>621</v>
      </c>
      <c r="B117" s="17" t="s">
        <v>626</v>
      </c>
      <c r="C117" s="17" t="s">
        <v>627</v>
      </c>
    </row>
    <row r="118" spans="1:6" x14ac:dyDescent="0.3">
      <c r="A118" s="4" t="s">
        <v>621</v>
      </c>
      <c r="B118" s="17" t="s">
        <v>543</v>
      </c>
      <c r="C118" s="17" t="s">
        <v>628</v>
      </c>
    </row>
    <row r="120" spans="1:6" x14ac:dyDescent="0.3">
      <c r="A120" s="4" t="s">
        <v>629</v>
      </c>
      <c r="B120" s="17">
        <v>101</v>
      </c>
      <c r="C120" s="17">
        <v>101</v>
      </c>
      <c r="D120" s="4" t="s">
        <v>630</v>
      </c>
      <c r="F120" s="4" t="s">
        <v>337</v>
      </c>
    </row>
    <row r="121" spans="1:6" x14ac:dyDescent="0.3">
      <c r="A121" s="4" t="s">
        <v>629</v>
      </c>
      <c r="B121" s="17">
        <v>102</v>
      </c>
      <c r="C121" s="17">
        <v>102</v>
      </c>
      <c r="D121" s="4" t="s">
        <v>630</v>
      </c>
      <c r="F121" s="4" t="s">
        <v>337</v>
      </c>
    </row>
    <row r="122" spans="1:6" x14ac:dyDescent="0.3">
      <c r="A122" s="4" t="s">
        <v>629</v>
      </c>
      <c r="B122" s="17">
        <v>103</v>
      </c>
      <c r="C122" s="17">
        <v>103</v>
      </c>
      <c r="D122" s="4" t="s">
        <v>630</v>
      </c>
      <c r="F122" s="4" t="s">
        <v>337</v>
      </c>
    </row>
    <row r="123" spans="1:6" x14ac:dyDescent="0.3">
      <c r="A123" s="4" t="s">
        <v>629</v>
      </c>
      <c r="B123" s="17">
        <v>104</v>
      </c>
      <c r="C123" s="17">
        <v>104</v>
      </c>
      <c r="D123" s="4" t="s">
        <v>630</v>
      </c>
      <c r="F123" s="4" t="s">
        <v>337</v>
      </c>
    </row>
    <row r="124" spans="1:6" x14ac:dyDescent="0.3">
      <c r="A124" s="4" t="s">
        <v>629</v>
      </c>
      <c r="B124" s="17">
        <v>105</v>
      </c>
      <c r="C124" s="17">
        <v>105</v>
      </c>
      <c r="D124" s="4" t="s">
        <v>630</v>
      </c>
      <c r="F124" s="4" t="s">
        <v>337</v>
      </c>
    </row>
    <row r="125" spans="1:6" x14ac:dyDescent="0.3">
      <c r="A125" s="4" t="s">
        <v>629</v>
      </c>
      <c r="B125" s="17">
        <v>106</v>
      </c>
      <c r="C125" s="17">
        <v>106</v>
      </c>
      <c r="D125" s="4" t="s">
        <v>630</v>
      </c>
      <c r="F125" s="4" t="s">
        <v>337</v>
      </c>
    </row>
    <row r="126" spans="1:6" x14ac:dyDescent="0.3">
      <c r="A126" s="4" t="s">
        <v>629</v>
      </c>
      <c r="B126" s="17">
        <v>107</v>
      </c>
      <c r="C126" s="17">
        <v>107</v>
      </c>
      <c r="D126" s="4" t="s">
        <v>630</v>
      </c>
      <c r="F126" s="4" t="s">
        <v>337</v>
      </c>
    </row>
    <row r="127" spans="1:6" x14ac:dyDescent="0.3">
      <c r="A127" s="4" t="s">
        <v>629</v>
      </c>
      <c r="B127" s="17">
        <v>108</v>
      </c>
      <c r="C127" s="17">
        <v>108</v>
      </c>
      <c r="D127" s="4" t="s">
        <v>630</v>
      </c>
      <c r="F127" s="4" t="s">
        <v>337</v>
      </c>
    </row>
    <row r="128" spans="1:6" x14ac:dyDescent="0.3">
      <c r="A128" s="4" t="s">
        <v>629</v>
      </c>
      <c r="B128" s="17">
        <v>109</v>
      </c>
      <c r="C128" s="17">
        <v>109</v>
      </c>
      <c r="D128" s="4" t="s">
        <v>630</v>
      </c>
      <c r="F128" s="4" t="s">
        <v>337</v>
      </c>
    </row>
    <row r="129" spans="1:6" x14ac:dyDescent="0.3">
      <c r="A129" s="4" t="s">
        <v>629</v>
      </c>
      <c r="B129" s="17">
        <v>110</v>
      </c>
      <c r="C129" s="17">
        <v>110</v>
      </c>
      <c r="D129" s="4" t="s">
        <v>630</v>
      </c>
      <c r="F129" s="4" t="s">
        <v>337</v>
      </c>
    </row>
    <row r="130" spans="1:6" x14ac:dyDescent="0.3">
      <c r="A130" s="4" t="s">
        <v>629</v>
      </c>
      <c r="B130" s="17">
        <v>201</v>
      </c>
      <c r="C130" s="17">
        <v>201</v>
      </c>
      <c r="D130" s="4" t="s">
        <v>83</v>
      </c>
      <c r="F130" s="4" t="s">
        <v>83</v>
      </c>
    </row>
    <row r="131" spans="1:6" x14ac:dyDescent="0.3">
      <c r="A131" s="4" t="s">
        <v>629</v>
      </c>
      <c r="B131" s="17">
        <v>202</v>
      </c>
      <c r="C131" s="17">
        <v>202</v>
      </c>
      <c r="D131" s="4" t="s">
        <v>83</v>
      </c>
      <c r="F131" s="4" t="s">
        <v>83</v>
      </c>
    </row>
    <row r="132" spans="1:6" x14ac:dyDescent="0.3">
      <c r="A132" s="4" t="s">
        <v>629</v>
      </c>
      <c r="B132" s="17">
        <v>203</v>
      </c>
      <c r="C132" s="17">
        <v>203</v>
      </c>
      <c r="D132" s="4" t="s">
        <v>83</v>
      </c>
      <c r="F132" s="4" t="s">
        <v>83</v>
      </c>
    </row>
    <row r="133" spans="1:6" x14ac:dyDescent="0.3">
      <c r="A133" s="4" t="s">
        <v>629</v>
      </c>
      <c r="B133" s="17">
        <v>204</v>
      </c>
      <c r="C133" s="17">
        <v>204</v>
      </c>
      <c r="D133" s="4" t="s">
        <v>83</v>
      </c>
      <c r="F133" s="4" t="s">
        <v>83</v>
      </c>
    </row>
    <row r="134" spans="1:6" x14ac:dyDescent="0.3">
      <c r="A134" s="4" t="s">
        <v>629</v>
      </c>
      <c r="B134" s="17">
        <v>205</v>
      </c>
      <c r="C134" s="17">
        <v>205</v>
      </c>
      <c r="D134" s="4" t="s">
        <v>83</v>
      </c>
      <c r="F134" s="4" t="s">
        <v>83</v>
      </c>
    </row>
    <row r="135" spans="1:6" x14ac:dyDescent="0.3">
      <c r="A135" s="4" t="s">
        <v>629</v>
      </c>
      <c r="B135" s="17">
        <v>206</v>
      </c>
      <c r="C135" s="17">
        <v>206</v>
      </c>
      <c r="D135" s="4" t="s">
        <v>83</v>
      </c>
      <c r="F135" s="4" t="s">
        <v>83</v>
      </c>
    </row>
    <row r="136" spans="1:6" x14ac:dyDescent="0.3">
      <c r="A136" s="4" t="s">
        <v>629</v>
      </c>
      <c r="B136" s="17">
        <v>207</v>
      </c>
      <c r="C136" s="17">
        <v>207</v>
      </c>
      <c r="D136" s="4" t="s">
        <v>83</v>
      </c>
      <c r="F136" s="4" t="s">
        <v>83</v>
      </c>
    </row>
    <row r="137" spans="1:6" x14ac:dyDescent="0.3">
      <c r="A137" s="4" t="s">
        <v>629</v>
      </c>
      <c r="B137" s="17">
        <v>208</v>
      </c>
      <c r="C137" s="17">
        <v>208</v>
      </c>
      <c r="D137" s="4" t="s">
        <v>83</v>
      </c>
      <c r="F137" s="4" t="s">
        <v>83</v>
      </c>
    </row>
    <row r="138" spans="1:6" x14ac:dyDescent="0.3">
      <c r="A138" s="4" t="s">
        <v>629</v>
      </c>
      <c r="B138" s="17">
        <v>209</v>
      </c>
      <c r="C138" s="17">
        <v>209</v>
      </c>
      <c r="D138" s="4" t="s">
        <v>83</v>
      </c>
      <c r="F138" s="4" t="s">
        <v>83</v>
      </c>
    </row>
    <row r="139" spans="1:6" x14ac:dyDescent="0.3">
      <c r="A139" s="4" t="s">
        <v>629</v>
      </c>
      <c r="B139" s="17">
        <v>210</v>
      </c>
      <c r="C139" s="17">
        <v>210</v>
      </c>
      <c r="D139" s="4" t="s">
        <v>83</v>
      </c>
      <c r="F139" s="4" t="s">
        <v>83</v>
      </c>
    </row>
    <row r="140" spans="1:6" x14ac:dyDescent="0.3">
      <c r="A140" s="4" t="s">
        <v>629</v>
      </c>
      <c r="B140" s="17">
        <v>301</v>
      </c>
      <c r="C140" s="17">
        <v>301</v>
      </c>
      <c r="D140" s="4" t="s">
        <v>177</v>
      </c>
      <c r="F140" s="4" t="s">
        <v>177</v>
      </c>
    </row>
    <row r="141" spans="1:6" x14ac:dyDescent="0.3">
      <c r="A141" s="4" t="s">
        <v>629</v>
      </c>
      <c r="B141" s="17">
        <v>302</v>
      </c>
      <c r="C141" s="17">
        <v>302</v>
      </c>
      <c r="D141" s="4" t="s">
        <v>177</v>
      </c>
      <c r="F141" s="4" t="s">
        <v>177</v>
      </c>
    </row>
    <row r="142" spans="1:6" x14ac:dyDescent="0.3">
      <c r="A142" s="4" t="s">
        <v>629</v>
      </c>
      <c r="B142" s="17">
        <v>303</v>
      </c>
      <c r="C142" s="17">
        <v>303</v>
      </c>
      <c r="D142" s="4" t="s">
        <v>177</v>
      </c>
      <c r="F142" s="4" t="s">
        <v>177</v>
      </c>
    </row>
    <row r="143" spans="1:6" x14ac:dyDescent="0.3">
      <c r="A143" s="4" t="s">
        <v>629</v>
      </c>
      <c r="B143" s="17">
        <v>304</v>
      </c>
      <c r="C143" s="17">
        <v>304</v>
      </c>
      <c r="D143" s="4" t="s">
        <v>177</v>
      </c>
      <c r="F143" s="4" t="s">
        <v>177</v>
      </c>
    </row>
    <row r="144" spans="1:6" x14ac:dyDescent="0.3">
      <c r="A144" s="4" t="s">
        <v>629</v>
      </c>
      <c r="B144" s="17">
        <v>305</v>
      </c>
      <c r="C144" s="17">
        <v>305</v>
      </c>
      <c r="D144" s="4" t="s">
        <v>177</v>
      </c>
      <c r="F144" s="4" t="s">
        <v>177</v>
      </c>
    </row>
    <row r="145" spans="1:6" x14ac:dyDescent="0.3">
      <c r="A145" s="4" t="s">
        <v>629</v>
      </c>
      <c r="B145" s="17">
        <v>306</v>
      </c>
      <c r="C145" s="17">
        <v>306</v>
      </c>
      <c r="D145" s="4" t="s">
        <v>177</v>
      </c>
      <c r="F145" s="4" t="s">
        <v>177</v>
      </c>
    </row>
    <row r="146" spans="1:6" x14ac:dyDescent="0.3">
      <c r="A146" s="4" t="s">
        <v>629</v>
      </c>
      <c r="B146" s="17">
        <v>307</v>
      </c>
      <c r="C146" s="17">
        <v>307</v>
      </c>
      <c r="D146" s="4" t="s">
        <v>177</v>
      </c>
      <c r="F146" s="4" t="s">
        <v>177</v>
      </c>
    </row>
    <row r="147" spans="1:6" x14ac:dyDescent="0.3">
      <c r="A147" s="4" t="s">
        <v>629</v>
      </c>
      <c r="B147" s="17">
        <v>308</v>
      </c>
      <c r="C147" s="17">
        <v>308</v>
      </c>
      <c r="D147" s="4" t="s">
        <v>177</v>
      </c>
      <c r="F147" s="4" t="s">
        <v>177</v>
      </c>
    </row>
    <row r="148" spans="1:6" x14ac:dyDescent="0.3">
      <c r="A148" s="4" t="s">
        <v>629</v>
      </c>
      <c r="B148" s="17">
        <v>309</v>
      </c>
      <c r="C148" s="17">
        <v>309</v>
      </c>
      <c r="D148" s="4" t="s">
        <v>177</v>
      </c>
      <c r="F148" s="4" t="s">
        <v>177</v>
      </c>
    </row>
    <row r="149" spans="1:6" x14ac:dyDescent="0.3">
      <c r="A149" s="4" t="s">
        <v>629</v>
      </c>
      <c r="B149" s="17">
        <v>310</v>
      </c>
      <c r="C149" s="17">
        <v>310</v>
      </c>
      <c r="D149" s="4" t="s">
        <v>177</v>
      </c>
      <c r="F149" s="4" t="s">
        <v>177</v>
      </c>
    </row>
    <row r="150" spans="1:6" x14ac:dyDescent="0.3">
      <c r="A150" s="4" t="s">
        <v>629</v>
      </c>
      <c r="B150" s="17">
        <v>401</v>
      </c>
      <c r="C150" s="17">
        <v>401</v>
      </c>
      <c r="D150" s="4" t="s">
        <v>273</v>
      </c>
      <c r="F150" s="4" t="s">
        <v>273</v>
      </c>
    </row>
    <row r="151" spans="1:6" x14ac:dyDescent="0.3">
      <c r="A151" s="4" t="s">
        <v>629</v>
      </c>
      <c r="B151" s="17">
        <v>402</v>
      </c>
      <c r="C151" s="17">
        <v>402</v>
      </c>
      <c r="D151" s="4" t="s">
        <v>273</v>
      </c>
      <c r="F151" s="4" t="s">
        <v>273</v>
      </c>
    </row>
    <row r="152" spans="1:6" x14ac:dyDescent="0.3">
      <c r="A152" s="4" t="s">
        <v>629</v>
      </c>
      <c r="B152" s="17">
        <v>403</v>
      </c>
      <c r="C152" s="17">
        <v>403</v>
      </c>
      <c r="D152" s="4" t="s">
        <v>273</v>
      </c>
      <c r="F152" s="4" t="s">
        <v>273</v>
      </c>
    </row>
    <row r="153" spans="1:6" x14ac:dyDescent="0.3">
      <c r="A153" s="4" t="s">
        <v>629</v>
      </c>
      <c r="B153" s="17">
        <v>404</v>
      </c>
      <c r="C153" s="17">
        <v>404</v>
      </c>
      <c r="D153" s="4" t="s">
        <v>273</v>
      </c>
      <c r="F153" s="4" t="s">
        <v>273</v>
      </c>
    </row>
    <row r="154" spans="1:6" x14ac:dyDescent="0.3">
      <c r="A154" s="4" t="s">
        <v>629</v>
      </c>
      <c r="B154" s="17">
        <v>405</v>
      </c>
      <c r="C154" s="17">
        <v>405</v>
      </c>
      <c r="D154" s="4" t="s">
        <v>273</v>
      </c>
      <c r="F154" s="4" t="s">
        <v>273</v>
      </c>
    </row>
    <row r="155" spans="1:6" x14ac:dyDescent="0.3">
      <c r="A155" s="4" t="s">
        <v>629</v>
      </c>
      <c r="B155" s="17">
        <v>406</v>
      </c>
      <c r="C155" s="17">
        <v>406</v>
      </c>
      <c r="D155" s="4" t="s">
        <v>273</v>
      </c>
      <c r="F155" s="4" t="s">
        <v>273</v>
      </c>
    </row>
    <row r="156" spans="1:6" x14ac:dyDescent="0.3">
      <c r="A156" s="4" t="s">
        <v>629</v>
      </c>
      <c r="B156" s="17">
        <v>407</v>
      </c>
      <c r="C156" s="17">
        <v>407</v>
      </c>
      <c r="D156" s="4" t="s">
        <v>273</v>
      </c>
      <c r="F156" s="4" t="s">
        <v>273</v>
      </c>
    </row>
    <row r="157" spans="1:6" x14ac:dyDescent="0.3">
      <c r="A157" s="4" t="s">
        <v>629</v>
      </c>
      <c r="B157" s="17">
        <v>408</v>
      </c>
      <c r="C157" s="17">
        <v>408</v>
      </c>
      <c r="D157" s="4" t="s">
        <v>273</v>
      </c>
      <c r="F157" s="4" t="s">
        <v>273</v>
      </c>
    </row>
    <row r="158" spans="1:6" x14ac:dyDescent="0.3">
      <c r="A158" s="4" t="s">
        <v>629</v>
      </c>
      <c r="B158" s="17">
        <v>409</v>
      </c>
      <c r="C158" s="17">
        <v>409</v>
      </c>
      <c r="D158" s="4" t="s">
        <v>273</v>
      </c>
      <c r="F158" s="4" t="s">
        <v>273</v>
      </c>
    </row>
    <row r="159" spans="1:6" x14ac:dyDescent="0.3">
      <c r="A159" s="4" t="s">
        <v>629</v>
      </c>
      <c r="B159" s="17">
        <v>410</v>
      </c>
      <c r="C159" s="17">
        <v>410</v>
      </c>
      <c r="D159" s="4" t="s">
        <v>273</v>
      </c>
      <c r="F159" s="4" t="s">
        <v>273</v>
      </c>
    </row>
    <row r="160" spans="1:6" x14ac:dyDescent="0.3">
      <c r="A160" s="4" t="s">
        <v>629</v>
      </c>
      <c r="B160" s="17">
        <v>501</v>
      </c>
      <c r="C160" s="17">
        <v>501</v>
      </c>
      <c r="D160" s="4" t="s">
        <v>355</v>
      </c>
      <c r="F160" s="4" t="s">
        <v>355</v>
      </c>
    </row>
    <row r="161" spans="1:6" x14ac:dyDescent="0.3">
      <c r="A161" s="4" t="s">
        <v>629</v>
      </c>
      <c r="B161" s="17">
        <v>502</v>
      </c>
      <c r="C161" s="17">
        <v>502</v>
      </c>
      <c r="D161" s="4" t="s">
        <v>355</v>
      </c>
      <c r="F161" s="4" t="s">
        <v>355</v>
      </c>
    </row>
    <row r="162" spans="1:6" x14ac:dyDescent="0.3">
      <c r="A162" s="4" t="s">
        <v>629</v>
      </c>
      <c r="B162" s="17">
        <v>503</v>
      </c>
      <c r="C162" s="17">
        <v>503</v>
      </c>
      <c r="D162" s="4" t="s">
        <v>355</v>
      </c>
      <c r="F162" s="4" t="s">
        <v>355</v>
      </c>
    </row>
    <row r="163" spans="1:6" x14ac:dyDescent="0.3">
      <c r="A163" s="4" t="s">
        <v>629</v>
      </c>
      <c r="B163" s="17">
        <v>504</v>
      </c>
      <c r="C163" s="17">
        <v>504</v>
      </c>
      <c r="D163" s="4" t="s">
        <v>355</v>
      </c>
      <c r="F163" s="4" t="s">
        <v>355</v>
      </c>
    </row>
    <row r="164" spans="1:6" x14ac:dyDescent="0.3">
      <c r="A164" s="4" t="s">
        <v>629</v>
      </c>
      <c r="B164" s="17">
        <v>505</v>
      </c>
      <c r="C164" s="17">
        <v>505</v>
      </c>
      <c r="D164" s="4" t="s">
        <v>355</v>
      </c>
      <c r="F164" s="4" t="s">
        <v>355</v>
      </c>
    </row>
    <row r="165" spans="1:6" x14ac:dyDescent="0.3">
      <c r="A165" s="4" t="s">
        <v>629</v>
      </c>
      <c r="B165" s="17">
        <v>506</v>
      </c>
      <c r="C165" s="17">
        <v>506</v>
      </c>
      <c r="D165" s="4" t="s">
        <v>355</v>
      </c>
      <c r="F165" s="4" t="s">
        <v>355</v>
      </c>
    </row>
    <row r="166" spans="1:6" x14ac:dyDescent="0.3">
      <c r="A166" s="4" t="s">
        <v>629</v>
      </c>
      <c r="B166" s="17">
        <v>507</v>
      </c>
      <c r="C166" s="17">
        <v>507</v>
      </c>
      <c r="D166" s="4" t="s">
        <v>355</v>
      </c>
      <c r="F166" s="4" t="s">
        <v>355</v>
      </c>
    </row>
    <row r="167" spans="1:6" x14ac:dyDescent="0.3">
      <c r="A167" s="4" t="s">
        <v>629</v>
      </c>
      <c r="B167" s="17">
        <v>508</v>
      </c>
      <c r="C167" s="17">
        <v>508</v>
      </c>
      <c r="D167" s="4" t="s">
        <v>355</v>
      </c>
      <c r="F167" s="4" t="s">
        <v>355</v>
      </c>
    </row>
    <row r="168" spans="1:6" x14ac:dyDescent="0.3">
      <c r="A168" s="4" t="s">
        <v>629</v>
      </c>
      <c r="B168" s="17">
        <v>509</v>
      </c>
      <c r="C168" s="17">
        <v>509</v>
      </c>
      <c r="D168" s="4" t="s">
        <v>355</v>
      </c>
      <c r="F168" s="4" t="s">
        <v>355</v>
      </c>
    </row>
    <row r="169" spans="1:6" x14ac:dyDescent="0.3">
      <c r="A169" s="4" t="s">
        <v>629</v>
      </c>
      <c r="B169" s="17">
        <v>510</v>
      </c>
      <c r="C169" s="17">
        <v>510</v>
      </c>
      <c r="D169" s="4" t="s">
        <v>355</v>
      </c>
      <c r="F169" s="4" t="s">
        <v>355</v>
      </c>
    </row>
    <row r="170" spans="1:6" x14ac:dyDescent="0.3">
      <c r="A170" s="4" t="s">
        <v>629</v>
      </c>
      <c r="B170" s="17">
        <v>601</v>
      </c>
      <c r="C170" s="17">
        <v>601</v>
      </c>
      <c r="E170" s="4" t="s">
        <v>159</v>
      </c>
      <c r="F170" s="4" t="s">
        <v>159</v>
      </c>
    </row>
    <row r="171" spans="1:6" x14ac:dyDescent="0.3">
      <c r="A171" s="4" t="s">
        <v>629</v>
      </c>
      <c r="B171" s="17">
        <v>602</v>
      </c>
      <c r="C171" s="17">
        <v>602</v>
      </c>
      <c r="E171" s="4" t="s">
        <v>159</v>
      </c>
      <c r="F171" s="4" t="s">
        <v>159</v>
      </c>
    </row>
    <row r="172" spans="1:6" x14ac:dyDescent="0.3">
      <c r="A172" s="4" t="s">
        <v>629</v>
      </c>
      <c r="B172" s="17">
        <v>603</v>
      </c>
      <c r="C172" s="17">
        <v>603</v>
      </c>
      <c r="E172" s="4" t="s">
        <v>159</v>
      </c>
      <c r="F172" s="4" t="s">
        <v>159</v>
      </c>
    </row>
    <row r="173" spans="1:6" x14ac:dyDescent="0.3">
      <c r="A173" s="4" t="s">
        <v>629</v>
      </c>
      <c r="B173" s="17">
        <v>604</v>
      </c>
      <c r="C173" s="17">
        <v>604</v>
      </c>
      <c r="E173" s="4" t="s">
        <v>159</v>
      </c>
      <c r="F173" s="4" t="s">
        <v>159</v>
      </c>
    </row>
    <row r="174" spans="1:6" x14ac:dyDescent="0.3">
      <c r="A174" s="4" t="s">
        <v>629</v>
      </c>
      <c r="B174" s="17">
        <v>605</v>
      </c>
      <c r="C174" s="17">
        <v>605</v>
      </c>
      <c r="E174" s="4" t="s">
        <v>159</v>
      </c>
      <c r="F174" s="4" t="s">
        <v>159</v>
      </c>
    </row>
    <row r="175" spans="1:6" x14ac:dyDescent="0.3">
      <c r="A175" s="4" t="s">
        <v>629</v>
      </c>
      <c r="B175" s="17">
        <v>701</v>
      </c>
      <c r="C175" s="17">
        <v>701</v>
      </c>
      <c r="E175" s="4" t="s">
        <v>194</v>
      </c>
      <c r="F175" s="4" t="s">
        <v>194</v>
      </c>
    </row>
    <row r="176" spans="1:6" x14ac:dyDescent="0.3">
      <c r="A176" s="4" t="s">
        <v>629</v>
      </c>
      <c r="B176" s="17">
        <v>702</v>
      </c>
      <c r="C176" s="17">
        <v>702</v>
      </c>
      <c r="E176" s="4" t="s">
        <v>194</v>
      </c>
      <c r="F176" s="4" t="s">
        <v>194</v>
      </c>
    </row>
    <row r="177" spans="1:6" x14ac:dyDescent="0.3">
      <c r="A177" s="4" t="s">
        <v>629</v>
      </c>
      <c r="B177" s="17">
        <v>703</v>
      </c>
      <c r="C177" s="17">
        <v>703</v>
      </c>
      <c r="E177" s="4" t="s">
        <v>194</v>
      </c>
      <c r="F177" s="4" t="s">
        <v>194</v>
      </c>
    </row>
    <row r="178" spans="1:6" x14ac:dyDescent="0.3">
      <c r="A178" s="4" t="s">
        <v>629</v>
      </c>
      <c r="B178" s="17">
        <v>704</v>
      </c>
      <c r="C178" s="17">
        <v>704</v>
      </c>
      <c r="E178" s="4" t="s">
        <v>194</v>
      </c>
      <c r="F178" s="4" t="s">
        <v>194</v>
      </c>
    </row>
    <row r="179" spans="1:6" x14ac:dyDescent="0.3">
      <c r="A179" s="4" t="s">
        <v>629</v>
      </c>
      <c r="B179" s="17">
        <v>705</v>
      </c>
      <c r="C179" s="17">
        <v>705</v>
      </c>
      <c r="E179" s="4" t="s">
        <v>194</v>
      </c>
      <c r="F179" s="4" t="s">
        <v>194</v>
      </c>
    </row>
    <row r="180" spans="1:6" x14ac:dyDescent="0.3">
      <c r="A180" s="4" t="s">
        <v>629</v>
      </c>
      <c r="B180" s="17">
        <v>801</v>
      </c>
      <c r="C180" s="17">
        <v>801</v>
      </c>
      <c r="E180" s="4" t="s">
        <v>107</v>
      </c>
      <c r="F180" s="4" t="s">
        <v>107</v>
      </c>
    </row>
    <row r="181" spans="1:6" x14ac:dyDescent="0.3">
      <c r="A181" s="4" t="s">
        <v>629</v>
      </c>
      <c r="B181" s="17">
        <v>802</v>
      </c>
      <c r="C181" s="17">
        <v>802</v>
      </c>
      <c r="E181" s="4" t="s">
        <v>107</v>
      </c>
      <c r="F181" s="4" t="s">
        <v>107</v>
      </c>
    </row>
    <row r="182" spans="1:6" x14ac:dyDescent="0.3">
      <c r="A182" s="4" t="s">
        <v>629</v>
      </c>
      <c r="B182" s="17">
        <v>803</v>
      </c>
      <c r="C182" s="17">
        <v>803</v>
      </c>
      <c r="E182" s="4" t="s">
        <v>107</v>
      </c>
      <c r="F182" s="4" t="s">
        <v>107</v>
      </c>
    </row>
    <row r="183" spans="1:6" x14ac:dyDescent="0.3">
      <c r="A183" s="4" t="s">
        <v>629</v>
      </c>
      <c r="B183" s="17">
        <v>804</v>
      </c>
      <c r="C183" s="17">
        <v>804</v>
      </c>
      <c r="E183" s="4" t="s">
        <v>107</v>
      </c>
      <c r="F183" s="4" t="s">
        <v>107</v>
      </c>
    </row>
    <row r="184" spans="1:6" x14ac:dyDescent="0.3">
      <c r="A184" s="4" t="s">
        <v>629</v>
      </c>
      <c r="B184" s="17">
        <v>805</v>
      </c>
      <c r="C184" s="17">
        <v>805</v>
      </c>
      <c r="E184" s="4" t="s">
        <v>107</v>
      </c>
      <c r="F184" s="4" t="s">
        <v>107</v>
      </c>
    </row>
    <row r="185" spans="1:6" x14ac:dyDescent="0.3">
      <c r="A185" s="4" t="s">
        <v>629</v>
      </c>
      <c r="B185" s="17">
        <v>901</v>
      </c>
      <c r="C185" s="17">
        <v>901</v>
      </c>
      <c r="E185" s="4" t="s">
        <v>229</v>
      </c>
      <c r="F185" s="4" t="s">
        <v>229</v>
      </c>
    </row>
    <row r="186" spans="1:6" x14ac:dyDescent="0.3">
      <c r="A186" s="4" t="s">
        <v>629</v>
      </c>
      <c r="B186" s="17">
        <v>902</v>
      </c>
      <c r="C186" s="17">
        <v>902</v>
      </c>
      <c r="E186" s="4" t="s">
        <v>229</v>
      </c>
      <c r="F186" s="4" t="s">
        <v>229</v>
      </c>
    </row>
    <row r="187" spans="1:6" x14ac:dyDescent="0.3">
      <c r="A187" s="4" t="s">
        <v>629</v>
      </c>
      <c r="B187" s="17">
        <v>903</v>
      </c>
      <c r="C187" s="17">
        <v>903</v>
      </c>
      <c r="E187" s="4" t="s">
        <v>229</v>
      </c>
      <c r="F187" s="4" t="s">
        <v>229</v>
      </c>
    </row>
    <row r="188" spans="1:6" x14ac:dyDescent="0.3">
      <c r="A188" s="4" t="s">
        <v>629</v>
      </c>
      <c r="B188" s="17">
        <v>904</v>
      </c>
      <c r="C188" s="17">
        <v>904</v>
      </c>
      <c r="E188" s="4" t="s">
        <v>229</v>
      </c>
      <c r="F188" s="4" t="s">
        <v>229</v>
      </c>
    </row>
    <row r="189" spans="1:6" x14ac:dyDescent="0.3">
      <c r="A189" s="4" t="s">
        <v>629</v>
      </c>
      <c r="B189" s="17">
        <v>905</v>
      </c>
      <c r="C189" s="17">
        <v>905</v>
      </c>
      <c r="E189" s="4" t="s">
        <v>229</v>
      </c>
      <c r="F189" s="4" t="s">
        <v>229</v>
      </c>
    </row>
    <row r="190" spans="1:6" x14ac:dyDescent="0.3">
      <c r="A190" s="4" t="s">
        <v>629</v>
      </c>
      <c r="B190" s="17">
        <v>1001</v>
      </c>
      <c r="C190" s="17">
        <v>1001</v>
      </c>
      <c r="E190" s="4" t="s">
        <v>96</v>
      </c>
      <c r="F190" s="4" t="s">
        <v>96</v>
      </c>
    </row>
    <row r="191" spans="1:6" x14ac:dyDescent="0.3">
      <c r="A191" s="4" t="s">
        <v>629</v>
      </c>
      <c r="B191" s="17">
        <v>1002</v>
      </c>
      <c r="C191" s="17">
        <v>1002</v>
      </c>
      <c r="E191" s="4" t="s">
        <v>96</v>
      </c>
      <c r="F191" s="4" t="s">
        <v>96</v>
      </c>
    </row>
    <row r="192" spans="1:6" x14ac:dyDescent="0.3">
      <c r="A192" s="4" t="s">
        <v>629</v>
      </c>
      <c r="B192" s="17">
        <v>1003</v>
      </c>
      <c r="C192" s="17">
        <v>1003</v>
      </c>
      <c r="E192" s="4" t="s">
        <v>96</v>
      </c>
      <c r="F192" s="4" t="s">
        <v>96</v>
      </c>
    </row>
    <row r="193" spans="1:6" x14ac:dyDescent="0.3">
      <c r="A193" s="4" t="s">
        <v>629</v>
      </c>
      <c r="B193" s="17">
        <v>1004</v>
      </c>
      <c r="C193" s="17">
        <v>1004</v>
      </c>
      <c r="E193" s="4" t="s">
        <v>96</v>
      </c>
      <c r="F193" s="4" t="s">
        <v>96</v>
      </c>
    </row>
    <row r="194" spans="1:6" x14ac:dyDescent="0.3">
      <c r="A194" s="4" t="s">
        <v>629</v>
      </c>
      <c r="B194" s="17">
        <v>1005</v>
      </c>
      <c r="C194" s="17">
        <v>1005</v>
      </c>
      <c r="E194" s="4" t="s">
        <v>96</v>
      </c>
      <c r="F194" s="4" t="s">
        <v>96</v>
      </c>
    </row>
    <row r="195" spans="1:6" x14ac:dyDescent="0.3">
      <c r="A195" s="4" t="s">
        <v>629</v>
      </c>
      <c r="B195" s="17">
        <v>1101</v>
      </c>
      <c r="C195" s="17">
        <v>1101</v>
      </c>
      <c r="E195" s="4" t="s">
        <v>314</v>
      </c>
      <c r="F195" s="4" t="s">
        <v>314</v>
      </c>
    </row>
    <row r="196" spans="1:6" x14ac:dyDescent="0.3">
      <c r="A196" s="4" t="s">
        <v>629</v>
      </c>
      <c r="B196" s="17">
        <v>1102</v>
      </c>
      <c r="C196" s="17">
        <v>1102</v>
      </c>
      <c r="E196" s="4" t="s">
        <v>314</v>
      </c>
      <c r="F196" s="4" t="s">
        <v>314</v>
      </c>
    </row>
    <row r="197" spans="1:6" x14ac:dyDescent="0.3">
      <c r="A197" s="4" t="s">
        <v>629</v>
      </c>
      <c r="B197" s="17">
        <v>1103</v>
      </c>
      <c r="C197" s="17">
        <v>1103</v>
      </c>
      <c r="E197" s="4" t="s">
        <v>314</v>
      </c>
      <c r="F197" s="4" t="s">
        <v>314</v>
      </c>
    </row>
    <row r="198" spans="1:6" x14ac:dyDescent="0.3">
      <c r="A198" s="4" t="s">
        <v>629</v>
      </c>
      <c r="B198" s="17">
        <v>1104</v>
      </c>
      <c r="C198" s="17">
        <v>1104</v>
      </c>
      <c r="E198" s="4" t="s">
        <v>314</v>
      </c>
      <c r="F198" s="4" t="s">
        <v>314</v>
      </c>
    </row>
    <row r="199" spans="1:6" x14ac:dyDescent="0.3">
      <c r="A199" s="4" t="s">
        <v>629</v>
      </c>
      <c r="B199" s="17">
        <v>1105</v>
      </c>
      <c r="C199" s="17">
        <v>1105</v>
      </c>
      <c r="E199" s="4" t="s">
        <v>314</v>
      </c>
      <c r="F199" s="4" t="s">
        <v>314</v>
      </c>
    </row>
    <row r="200" spans="1:6" x14ac:dyDescent="0.3">
      <c r="A200" s="4" t="s">
        <v>629</v>
      </c>
      <c r="B200" s="17">
        <v>1201</v>
      </c>
      <c r="C200" s="17">
        <v>1201</v>
      </c>
      <c r="E200" s="4" t="s">
        <v>131</v>
      </c>
      <c r="F200" s="4" t="s">
        <v>131</v>
      </c>
    </row>
    <row r="201" spans="1:6" x14ac:dyDescent="0.3">
      <c r="A201" s="4" t="s">
        <v>629</v>
      </c>
      <c r="B201" s="17">
        <v>1202</v>
      </c>
      <c r="C201" s="17">
        <v>1202</v>
      </c>
      <c r="E201" s="4" t="s">
        <v>131</v>
      </c>
      <c r="F201" s="4" t="s">
        <v>131</v>
      </c>
    </row>
    <row r="202" spans="1:6" x14ac:dyDescent="0.3">
      <c r="A202" s="4" t="s">
        <v>629</v>
      </c>
      <c r="B202" s="17">
        <v>1203</v>
      </c>
      <c r="C202" s="17">
        <v>1203</v>
      </c>
      <c r="E202" s="4" t="s">
        <v>131</v>
      </c>
      <c r="F202" s="4" t="s">
        <v>131</v>
      </c>
    </row>
    <row r="203" spans="1:6" x14ac:dyDescent="0.3">
      <c r="A203" s="4" t="s">
        <v>629</v>
      </c>
      <c r="B203" s="17">
        <v>1204</v>
      </c>
      <c r="C203" s="17">
        <v>1204</v>
      </c>
      <c r="E203" s="4" t="s">
        <v>131</v>
      </c>
      <c r="F203" s="4" t="s">
        <v>131</v>
      </c>
    </row>
    <row r="204" spans="1:6" x14ac:dyDescent="0.3">
      <c r="A204" s="4" t="s">
        <v>629</v>
      </c>
      <c r="B204" s="17">
        <v>1205</v>
      </c>
      <c r="C204" s="17">
        <v>1205</v>
      </c>
      <c r="E204" s="4" t="s">
        <v>131</v>
      </c>
      <c r="F204" s="4" t="s">
        <v>131</v>
      </c>
    </row>
    <row r="206" spans="1:6" x14ac:dyDescent="0.3">
      <c r="A206" s="4" t="s">
        <v>631</v>
      </c>
      <c r="B206" s="17" t="s">
        <v>337</v>
      </c>
      <c r="C206" s="17" t="s">
        <v>632</v>
      </c>
    </row>
    <row r="207" spans="1:6" x14ac:dyDescent="0.3">
      <c r="A207" s="4" t="s">
        <v>631</v>
      </c>
      <c r="B207" s="17" t="s">
        <v>83</v>
      </c>
      <c r="C207" s="17" t="s">
        <v>633</v>
      </c>
    </row>
    <row r="208" spans="1:6" x14ac:dyDescent="0.3">
      <c r="A208" s="4" t="s">
        <v>631</v>
      </c>
      <c r="B208" s="17" t="s">
        <v>177</v>
      </c>
      <c r="C208" s="17" t="s">
        <v>634</v>
      </c>
    </row>
    <row r="209" spans="1:6" x14ac:dyDescent="0.3">
      <c r="A209" s="4" t="s">
        <v>631</v>
      </c>
      <c r="B209" s="17" t="s">
        <v>273</v>
      </c>
      <c r="C209" s="17" t="s">
        <v>635</v>
      </c>
    </row>
    <row r="210" spans="1:6" x14ac:dyDescent="0.3">
      <c r="A210" s="4" t="s">
        <v>631</v>
      </c>
      <c r="B210" s="17" t="s">
        <v>355</v>
      </c>
      <c r="C210" s="17" t="s">
        <v>636</v>
      </c>
    </row>
    <row r="211" spans="1:6" x14ac:dyDescent="0.3">
      <c r="A211" s="4" t="s">
        <v>631</v>
      </c>
      <c r="B211" s="17" t="s">
        <v>96</v>
      </c>
      <c r="C211" s="17" t="s">
        <v>517</v>
      </c>
    </row>
    <row r="212" spans="1:6" x14ac:dyDescent="0.3">
      <c r="A212" s="4" t="s">
        <v>631</v>
      </c>
      <c r="B212" s="17" t="s">
        <v>229</v>
      </c>
      <c r="C212" s="17" t="s">
        <v>518</v>
      </c>
    </row>
    <row r="213" spans="1:6" x14ac:dyDescent="0.3">
      <c r="A213" s="4" t="s">
        <v>631</v>
      </c>
      <c r="B213" s="17" t="s">
        <v>131</v>
      </c>
      <c r="C213" s="17" t="s">
        <v>519</v>
      </c>
    </row>
    <row r="214" spans="1:6" x14ac:dyDescent="0.3">
      <c r="A214" s="4" t="s">
        <v>631</v>
      </c>
      <c r="B214" s="17" t="s">
        <v>159</v>
      </c>
      <c r="C214" s="17" t="s">
        <v>520</v>
      </c>
    </row>
    <row r="215" spans="1:6" x14ac:dyDescent="0.3">
      <c r="A215" s="4" t="s">
        <v>631</v>
      </c>
      <c r="B215" s="17" t="s">
        <v>107</v>
      </c>
      <c r="C215" s="17" t="s">
        <v>521</v>
      </c>
    </row>
    <row r="216" spans="1:6" x14ac:dyDescent="0.3">
      <c r="A216" s="4" t="s">
        <v>631</v>
      </c>
      <c r="B216" s="17" t="s">
        <v>314</v>
      </c>
      <c r="C216" s="17" t="s">
        <v>522</v>
      </c>
    </row>
    <row r="217" spans="1:6" x14ac:dyDescent="0.3">
      <c r="A217" s="4" t="s">
        <v>631</v>
      </c>
      <c r="B217" s="17" t="s">
        <v>194</v>
      </c>
      <c r="C217" s="17" t="s">
        <v>523</v>
      </c>
    </row>
    <row r="219" spans="1:6" x14ac:dyDescent="0.3">
      <c r="A219" s="4" t="s">
        <v>637</v>
      </c>
      <c r="B219" s="17" t="s">
        <v>338</v>
      </c>
      <c r="C219" s="17" t="s">
        <v>511</v>
      </c>
      <c r="F219" s="4" t="s">
        <v>337</v>
      </c>
    </row>
    <row r="220" spans="1:6" x14ac:dyDescent="0.3">
      <c r="A220" s="4" t="s">
        <v>637</v>
      </c>
      <c r="B220" s="17" t="s">
        <v>84</v>
      </c>
      <c r="C220" s="17" t="s">
        <v>512</v>
      </c>
      <c r="F220" s="4" t="s">
        <v>83</v>
      </c>
    </row>
    <row r="221" spans="1:6" x14ac:dyDescent="0.3">
      <c r="A221" s="4" t="s">
        <v>637</v>
      </c>
      <c r="B221" s="17" t="s">
        <v>178</v>
      </c>
      <c r="C221" s="17" t="s">
        <v>513</v>
      </c>
      <c r="F221" s="4" t="s">
        <v>177</v>
      </c>
    </row>
    <row r="222" spans="1:6" x14ac:dyDescent="0.3">
      <c r="A222" s="4" t="s">
        <v>637</v>
      </c>
      <c r="B222" s="17" t="s">
        <v>274</v>
      </c>
      <c r="C222" s="17" t="s">
        <v>514</v>
      </c>
      <c r="F222" s="4" t="s">
        <v>273</v>
      </c>
    </row>
    <row r="223" spans="1:6" x14ac:dyDescent="0.3">
      <c r="A223" s="4" t="s">
        <v>637</v>
      </c>
      <c r="B223" s="17" t="s">
        <v>356</v>
      </c>
      <c r="C223" s="17" t="s">
        <v>515</v>
      </c>
      <c r="F223" s="4" t="s">
        <v>355</v>
      </c>
    </row>
    <row r="224" spans="1:6" x14ac:dyDescent="0.3">
      <c r="A224" s="4" t="s">
        <v>637</v>
      </c>
      <c r="B224" s="17" t="s">
        <v>97</v>
      </c>
      <c r="C224" s="17" t="s">
        <v>638</v>
      </c>
      <c r="F224" s="4" t="s">
        <v>96</v>
      </c>
    </row>
    <row r="225" spans="1:6" x14ac:dyDescent="0.3">
      <c r="A225" s="4" t="s">
        <v>637</v>
      </c>
      <c r="B225" s="17" t="s">
        <v>230</v>
      </c>
      <c r="C225" s="17" t="s">
        <v>639</v>
      </c>
      <c r="F225" s="4" t="s">
        <v>229</v>
      </c>
    </row>
    <row r="226" spans="1:6" x14ac:dyDescent="0.3">
      <c r="A226" s="4" t="s">
        <v>637</v>
      </c>
      <c r="B226" s="17" t="s">
        <v>132</v>
      </c>
      <c r="C226" s="17" t="s">
        <v>640</v>
      </c>
      <c r="F226" s="4" t="s">
        <v>131</v>
      </c>
    </row>
    <row r="227" spans="1:6" x14ac:dyDescent="0.3">
      <c r="A227" s="4" t="s">
        <v>637</v>
      </c>
      <c r="B227" s="17" t="s">
        <v>160</v>
      </c>
      <c r="C227" s="17" t="s">
        <v>641</v>
      </c>
      <c r="F227" s="4" t="s">
        <v>159</v>
      </c>
    </row>
    <row r="228" spans="1:6" x14ac:dyDescent="0.3">
      <c r="A228" s="4" t="s">
        <v>637</v>
      </c>
      <c r="B228" s="17" t="s">
        <v>108</v>
      </c>
      <c r="C228" s="17" t="s">
        <v>642</v>
      </c>
      <c r="F228" s="4" t="s">
        <v>107</v>
      </c>
    </row>
    <row r="229" spans="1:6" x14ac:dyDescent="0.3">
      <c r="A229" s="4" t="s">
        <v>637</v>
      </c>
      <c r="B229" s="17" t="s">
        <v>315</v>
      </c>
      <c r="C229" s="17" t="s">
        <v>643</v>
      </c>
      <c r="F229" s="4" t="s">
        <v>314</v>
      </c>
    </row>
    <row r="230" spans="1:6" x14ac:dyDescent="0.3">
      <c r="A230" s="4" t="s">
        <v>637</v>
      </c>
      <c r="B230" s="17" t="s">
        <v>195</v>
      </c>
      <c r="C230" s="17" t="s">
        <v>644</v>
      </c>
      <c r="F230" s="4"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BW72"/>
  <sheetViews>
    <sheetView topLeftCell="BK1" workbookViewId="0">
      <selection activeCell="BP16" sqref="BP16"/>
    </sheetView>
  </sheetViews>
  <sheetFormatPr defaultRowHeight="14" x14ac:dyDescent="0.3"/>
  <cols>
    <col min="1" max="3" width="10.453125" style="4" bestFit="1" customWidth="1"/>
    <col min="4" max="4" width="9.54296875" style="4" customWidth="1"/>
    <col min="5" max="5" width="14.453125" style="4" customWidth="1"/>
    <col min="6" max="6" width="17.36328125" style="4" customWidth="1"/>
    <col min="7" max="7" width="16.81640625" style="4" customWidth="1"/>
    <col min="8" max="8" width="24.26953125" style="4" customWidth="1"/>
    <col min="9" max="9" width="45.81640625" style="4" customWidth="1"/>
    <col min="10" max="10" width="47.36328125" style="4" customWidth="1"/>
    <col min="11" max="11" width="48.54296875" style="4" customWidth="1"/>
    <col min="12" max="12" width="49.08984375" style="4" customWidth="1"/>
    <col min="13" max="13" width="35.453125" style="4" customWidth="1"/>
    <col min="14" max="14" width="29.7265625" style="4" customWidth="1"/>
    <col min="15" max="15" width="29.90625" style="4" customWidth="1"/>
    <col min="16" max="16" width="24.453125" style="4" customWidth="1"/>
    <col min="17" max="17" width="25.26953125" style="4" customWidth="1"/>
    <col min="18" max="18" width="18" style="4" customWidth="1"/>
    <col min="19" max="19" width="25.54296875" style="4" customWidth="1"/>
    <col min="20" max="20" width="54.7265625" style="4" customWidth="1"/>
    <col min="21" max="21" width="39.453125" style="4" customWidth="1"/>
    <col min="22" max="22" width="36.7265625" style="4" customWidth="1"/>
    <col min="23" max="23" width="40" style="4" customWidth="1"/>
    <col min="24" max="24" width="31" style="4" customWidth="1"/>
    <col min="25" max="25" width="31.08984375" style="4" customWidth="1"/>
    <col min="26" max="26" width="25.6328125" style="4" customWidth="1"/>
    <col min="27" max="27" width="26.453125" style="4" customWidth="1"/>
    <col min="28" max="28" width="18.1796875" style="4" customWidth="1"/>
    <col min="29" max="29" width="15.1796875" style="4" customWidth="1"/>
    <col min="30" max="30" width="17.1796875" style="4" customWidth="1"/>
    <col min="31" max="31" width="35.08984375" style="4" customWidth="1"/>
    <col min="32" max="32" width="57.1796875" style="4" customWidth="1"/>
    <col min="33" max="33" width="41.453125" style="4" customWidth="1"/>
    <col min="34" max="34" width="22.6328125" style="4" customWidth="1"/>
    <col min="35" max="35" width="22.81640625" style="4" customWidth="1"/>
    <col min="36" max="36" width="15.1796875" style="4" customWidth="1"/>
    <col min="37" max="37" width="13.6328125" style="4" customWidth="1"/>
    <col min="38" max="38" width="19.26953125" style="4" customWidth="1"/>
    <col min="39" max="39" width="18.1796875" style="4" customWidth="1"/>
    <col min="40" max="40" width="52.54296875" style="4" customWidth="1"/>
    <col min="41" max="41" width="33.81640625" style="4" customWidth="1"/>
    <col min="42" max="42" width="40.08984375" style="4" customWidth="1"/>
    <col min="43" max="43" width="23.6328125" style="4" customWidth="1"/>
    <col min="44" max="44" width="23.7265625" style="4" customWidth="1"/>
    <col min="45" max="45" width="25.90625" style="4" customWidth="1"/>
    <col min="46" max="46" width="26.6328125" style="4" customWidth="1"/>
    <col min="47" max="47" width="55.26953125" style="4" customWidth="1"/>
    <col min="48" max="48" width="31.36328125" style="4" customWidth="1"/>
    <col min="49" max="49" width="37.81640625" style="4" customWidth="1"/>
    <col min="50" max="50" width="33.453125" style="4" customWidth="1"/>
    <col min="51" max="51" width="41.36328125" style="4" customWidth="1"/>
    <col min="52" max="52" width="38.6328125" style="4" customWidth="1"/>
    <col min="53" max="53" width="32.08984375" style="4" customWidth="1"/>
    <col min="54" max="54" width="32.1796875" style="4" customWidth="1"/>
    <col min="55" max="55" width="17.1796875" style="4" customWidth="1"/>
    <col min="56" max="56" width="25.81640625" style="4" customWidth="1"/>
    <col min="57" max="57" width="30.54296875" style="4" customWidth="1"/>
    <col min="58" max="58" width="37" style="4" customWidth="1"/>
    <col min="59" max="59" width="32.6328125" style="4" customWidth="1"/>
    <col min="60" max="60" width="40.54296875" style="4" customWidth="1"/>
    <col min="61" max="61" width="37.81640625" style="4" customWidth="1"/>
    <col min="62" max="62" width="31.26953125" style="4" customWidth="1"/>
    <col min="63" max="63" width="31.36328125" style="4" customWidth="1"/>
    <col min="64" max="64" width="20.1796875" style="4" customWidth="1"/>
    <col min="65" max="65" width="11.08984375" style="4" customWidth="1"/>
    <col min="66" max="66" width="9.54296875" style="4" bestFit="1" customWidth="1"/>
    <col min="67" max="67" width="8.7265625" style="4"/>
    <col min="68" max="69" width="18.26953125" style="4" customWidth="1"/>
    <col min="70" max="70" width="8.7265625" style="4"/>
    <col min="71" max="71" width="8.90625" style="4" customWidth="1"/>
    <col min="72" max="72" width="15.54296875" style="4" customWidth="1"/>
    <col min="73" max="73" width="13" style="4" customWidth="1"/>
    <col min="74" max="74" width="8.7265625" style="4"/>
    <col min="75" max="75" width="8.81640625" style="4" bestFit="1" customWidth="1"/>
    <col min="76" max="16384" width="8.7265625" style="4"/>
  </cols>
  <sheetData>
    <row r="1" spans="1:75" x14ac:dyDescent="0.3">
      <c r="A1" s="4" t="s">
        <v>0</v>
      </c>
      <c r="B1" s="4" t="s">
        <v>1</v>
      </c>
      <c r="C1" s="4" t="s">
        <v>2</v>
      </c>
      <c r="D1" s="4" t="s">
        <v>5</v>
      </c>
      <c r="E1" s="4" t="s">
        <v>6</v>
      </c>
      <c r="F1" s="4" t="s">
        <v>7</v>
      </c>
      <c r="G1" s="4" t="s">
        <v>13</v>
      </c>
      <c r="H1" s="4" t="s">
        <v>14</v>
      </c>
      <c r="I1" s="4" t="s">
        <v>15</v>
      </c>
      <c r="J1" s="4" t="s">
        <v>16</v>
      </c>
      <c r="K1" s="4" t="s">
        <v>17</v>
      </c>
      <c r="L1" s="4" t="s">
        <v>18</v>
      </c>
      <c r="M1" s="4" t="s">
        <v>19</v>
      </c>
      <c r="N1" s="4" t="s">
        <v>20</v>
      </c>
      <c r="O1" s="4" t="s">
        <v>21</v>
      </c>
      <c r="P1" s="4" t="s">
        <v>22</v>
      </c>
      <c r="Q1" s="4" t="s">
        <v>23</v>
      </c>
      <c r="R1" s="4" t="s">
        <v>24</v>
      </c>
      <c r="S1" s="4" t="s">
        <v>25</v>
      </c>
      <c r="T1" s="4" t="s">
        <v>26</v>
      </c>
      <c r="U1" s="4" t="s">
        <v>27</v>
      </c>
      <c r="V1" s="4" t="s">
        <v>28</v>
      </c>
      <c r="W1" s="4" t="s">
        <v>29</v>
      </c>
      <c r="X1" s="4" t="s">
        <v>30</v>
      </c>
      <c r="Y1" s="4" t="s">
        <v>31</v>
      </c>
      <c r="Z1" s="4" t="s">
        <v>32</v>
      </c>
      <c r="AA1" s="4" t="s">
        <v>33</v>
      </c>
      <c r="AB1" s="4" t="s">
        <v>34</v>
      </c>
      <c r="AC1" s="4" t="s">
        <v>35</v>
      </c>
      <c r="AD1" s="4" t="s">
        <v>36</v>
      </c>
      <c r="AE1" s="4" t="s">
        <v>37</v>
      </c>
      <c r="AF1" s="4" t="s">
        <v>38</v>
      </c>
      <c r="AG1" s="4" t="s">
        <v>39</v>
      </c>
      <c r="AH1" s="4" t="s">
        <v>40</v>
      </c>
      <c r="AI1" s="4" t="s">
        <v>41</v>
      </c>
      <c r="AJ1" s="4" t="s">
        <v>42</v>
      </c>
      <c r="AK1" s="4" t="s">
        <v>43</v>
      </c>
      <c r="AL1" s="4" t="s">
        <v>44</v>
      </c>
      <c r="AM1" s="4" t="s">
        <v>45</v>
      </c>
      <c r="AN1" s="4" t="s">
        <v>46</v>
      </c>
      <c r="AO1" s="4" t="s">
        <v>47</v>
      </c>
      <c r="AP1" s="4" t="s">
        <v>48</v>
      </c>
      <c r="AQ1" s="4" t="s">
        <v>49</v>
      </c>
      <c r="AR1" s="4" t="s">
        <v>50</v>
      </c>
      <c r="AS1" s="4" t="s">
        <v>51</v>
      </c>
      <c r="AT1" s="4" t="s">
        <v>52</v>
      </c>
      <c r="AU1" s="4" t="s">
        <v>53</v>
      </c>
      <c r="AV1" s="4" t="s">
        <v>54</v>
      </c>
      <c r="AW1" s="4" t="s">
        <v>55</v>
      </c>
      <c r="AX1" s="4" t="s">
        <v>56</v>
      </c>
      <c r="AY1" s="4" t="s">
        <v>57</v>
      </c>
      <c r="AZ1" s="4" t="s">
        <v>58</v>
      </c>
      <c r="BA1" s="4" t="s">
        <v>59</v>
      </c>
      <c r="BB1" s="4" t="s">
        <v>60</v>
      </c>
      <c r="BC1" s="4" t="s">
        <v>61</v>
      </c>
      <c r="BD1" s="4" t="s">
        <v>62</v>
      </c>
      <c r="BE1" s="4" t="s">
        <v>63</v>
      </c>
      <c r="BF1" s="4" t="s">
        <v>64</v>
      </c>
      <c r="BG1" s="4" t="s">
        <v>65</v>
      </c>
      <c r="BH1" s="4" t="s">
        <v>66</v>
      </c>
      <c r="BI1" s="4" t="s">
        <v>67</v>
      </c>
      <c r="BJ1" s="4" t="s">
        <v>68</v>
      </c>
      <c r="BK1" s="4" t="s">
        <v>69</v>
      </c>
      <c r="BL1" s="4" t="s">
        <v>70</v>
      </c>
      <c r="BM1" s="4" t="s">
        <v>71</v>
      </c>
      <c r="BN1" s="4" t="s">
        <v>72</v>
      </c>
      <c r="BO1" s="4" t="s">
        <v>73</v>
      </c>
      <c r="BP1" s="4" t="s">
        <v>74</v>
      </c>
      <c r="BQ1" s="4" t="s">
        <v>75</v>
      </c>
      <c r="BR1" s="4" t="s">
        <v>76</v>
      </c>
      <c r="BS1" s="4" t="s">
        <v>77</v>
      </c>
      <c r="BT1" s="4" t="s">
        <v>78</v>
      </c>
      <c r="BU1" s="4" t="s">
        <v>79</v>
      </c>
      <c r="BV1" s="4" t="s">
        <v>80</v>
      </c>
      <c r="BW1" s="4" t="s">
        <v>81</v>
      </c>
    </row>
    <row r="2" spans="1:75" ht="14.5" x14ac:dyDescent="0.35">
      <c r="A2" s="71">
        <v>45134.379494641202</v>
      </c>
      <c r="B2" s="71">
        <v>45134.384593958333</v>
      </c>
      <c r="C2" s="71">
        <v>45134</v>
      </c>
      <c r="D2" t="s">
        <v>82</v>
      </c>
      <c r="E2" t="s">
        <v>83</v>
      </c>
      <c r="F2" t="s">
        <v>84</v>
      </c>
      <c r="G2" t="s">
        <v>82</v>
      </c>
      <c r="H2" t="s">
        <v>86</v>
      </c>
      <c r="I2">
        <v>0</v>
      </c>
      <c r="J2">
        <v>0</v>
      </c>
      <c r="K2">
        <v>0</v>
      </c>
      <c r="L2">
        <v>0</v>
      </c>
      <c r="M2">
        <v>1</v>
      </c>
      <c r="N2">
        <v>0</v>
      </c>
      <c r="O2"/>
      <c r="P2" t="s">
        <v>87</v>
      </c>
      <c r="Q2"/>
      <c r="R2" t="s">
        <v>88</v>
      </c>
      <c r="S2"/>
      <c r="T2"/>
      <c r="U2"/>
      <c r="V2"/>
      <c r="W2"/>
      <c r="X2"/>
      <c r="Y2"/>
      <c r="Z2"/>
      <c r="AA2"/>
      <c r="AB2" t="s">
        <v>88</v>
      </c>
      <c r="AC2"/>
      <c r="AD2"/>
      <c r="AE2"/>
      <c r="AF2"/>
      <c r="AG2"/>
      <c r="AH2"/>
      <c r="AI2"/>
      <c r="AJ2" t="s">
        <v>82</v>
      </c>
      <c r="AK2" t="s">
        <v>89</v>
      </c>
      <c r="AL2"/>
      <c r="AM2"/>
      <c r="AN2"/>
      <c r="AO2"/>
      <c r="AP2"/>
      <c r="AQ2"/>
      <c r="AR2"/>
      <c r="AS2" t="s">
        <v>82</v>
      </c>
      <c r="AT2" t="s">
        <v>90</v>
      </c>
      <c r="AU2">
        <v>0</v>
      </c>
      <c r="AV2">
        <v>1</v>
      </c>
      <c r="AW2">
        <v>0</v>
      </c>
      <c r="AX2">
        <v>1</v>
      </c>
      <c r="AY2">
        <v>0</v>
      </c>
      <c r="AZ2">
        <v>0</v>
      </c>
      <c r="BA2">
        <v>0</v>
      </c>
      <c r="BB2"/>
      <c r="BC2" t="s">
        <v>88</v>
      </c>
      <c r="BD2"/>
      <c r="BE2"/>
      <c r="BF2"/>
      <c r="BG2"/>
      <c r="BH2"/>
      <c r="BI2"/>
      <c r="BJ2"/>
      <c r="BK2"/>
      <c r="BL2" t="s">
        <v>91</v>
      </c>
      <c r="BM2"/>
      <c r="BN2">
        <v>458690562</v>
      </c>
      <c r="BO2" t="s">
        <v>92</v>
      </c>
      <c r="BP2" s="71">
        <v>45134.26972222222</v>
      </c>
      <c r="BQ2"/>
      <c r="BR2"/>
      <c r="BS2" t="s">
        <v>93</v>
      </c>
      <c r="BT2" t="s">
        <v>94</v>
      </c>
      <c r="BU2" t="s">
        <v>95</v>
      </c>
      <c r="BV2"/>
      <c r="BW2">
        <v>1</v>
      </c>
    </row>
    <row r="3" spans="1:75" ht="14.5" x14ac:dyDescent="0.35">
      <c r="A3" s="71">
        <v>45134.451937997677</v>
      </c>
      <c r="B3" s="71">
        <v>45134.466112916663</v>
      </c>
      <c r="C3" s="71">
        <v>45134</v>
      </c>
      <c r="D3" t="s">
        <v>82</v>
      </c>
      <c r="E3" t="s">
        <v>96</v>
      </c>
      <c r="F3" t="s">
        <v>97</v>
      </c>
      <c r="G3" t="s">
        <v>82</v>
      </c>
      <c r="H3" t="s">
        <v>99</v>
      </c>
      <c r="I3">
        <v>1</v>
      </c>
      <c r="J3">
        <v>0</v>
      </c>
      <c r="K3">
        <v>1</v>
      </c>
      <c r="L3">
        <v>0</v>
      </c>
      <c r="M3">
        <v>0</v>
      </c>
      <c r="N3">
        <v>1</v>
      </c>
      <c r="O3" t="s">
        <v>100</v>
      </c>
      <c r="P3" t="s">
        <v>87</v>
      </c>
      <c r="Q3"/>
      <c r="R3" t="s">
        <v>88</v>
      </c>
      <c r="S3"/>
      <c r="T3"/>
      <c r="U3"/>
      <c r="V3"/>
      <c r="W3"/>
      <c r="X3"/>
      <c r="Y3"/>
      <c r="Z3"/>
      <c r="AA3"/>
      <c r="AB3" t="s">
        <v>82</v>
      </c>
      <c r="AC3" t="s">
        <v>101</v>
      </c>
      <c r="AD3" t="s">
        <v>102</v>
      </c>
      <c r="AE3">
        <v>1</v>
      </c>
      <c r="AF3">
        <v>1</v>
      </c>
      <c r="AG3">
        <v>0</v>
      </c>
      <c r="AH3">
        <v>1</v>
      </c>
      <c r="AI3" t="s">
        <v>103</v>
      </c>
      <c r="AJ3" t="s">
        <v>82</v>
      </c>
      <c r="AK3" t="s">
        <v>104</v>
      </c>
      <c r="AL3"/>
      <c r="AM3"/>
      <c r="AN3"/>
      <c r="AO3"/>
      <c r="AP3"/>
      <c r="AQ3"/>
      <c r="AR3"/>
      <c r="AS3" t="s">
        <v>88</v>
      </c>
      <c r="AT3"/>
      <c r="AU3"/>
      <c r="AV3"/>
      <c r="AW3"/>
      <c r="AX3"/>
      <c r="AY3"/>
      <c r="AZ3"/>
      <c r="BA3"/>
      <c r="BB3"/>
      <c r="BC3" t="s">
        <v>88</v>
      </c>
      <c r="BD3"/>
      <c r="BE3"/>
      <c r="BF3"/>
      <c r="BG3"/>
      <c r="BH3"/>
      <c r="BI3"/>
      <c r="BJ3"/>
      <c r="BK3"/>
      <c r="BL3" t="s">
        <v>105</v>
      </c>
      <c r="BM3"/>
      <c r="BN3">
        <v>458728837</v>
      </c>
      <c r="BO3" t="s">
        <v>106</v>
      </c>
      <c r="BP3" s="71">
        <v>45134.346238425933</v>
      </c>
      <c r="BQ3"/>
      <c r="BR3"/>
      <c r="BS3" t="s">
        <v>93</v>
      </c>
      <c r="BT3" t="s">
        <v>94</v>
      </c>
      <c r="BU3" t="s">
        <v>95</v>
      </c>
      <c r="BV3"/>
      <c r="BW3">
        <v>2</v>
      </c>
    </row>
    <row r="4" spans="1:75" ht="14.5" x14ac:dyDescent="0.35">
      <c r="A4" s="71">
        <v>45134.501132974539</v>
      </c>
      <c r="B4" s="71">
        <v>45134.509245567133</v>
      </c>
      <c r="C4" s="71">
        <v>45134</v>
      </c>
      <c r="D4" t="s">
        <v>82</v>
      </c>
      <c r="E4" t="s">
        <v>107</v>
      </c>
      <c r="F4" t="s">
        <v>108</v>
      </c>
      <c r="G4" t="s">
        <v>82</v>
      </c>
      <c r="H4" t="s">
        <v>110</v>
      </c>
      <c r="I4">
        <v>0</v>
      </c>
      <c r="J4">
        <v>1</v>
      </c>
      <c r="K4">
        <v>0</v>
      </c>
      <c r="L4">
        <v>0</v>
      </c>
      <c r="M4">
        <v>1</v>
      </c>
      <c r="N4">
        <v>0</v>
      </c>
      <c r="O4"/>
      <c r="P4" t="s">
        <v>87</v>
      </c>
      <c r="Q4"/>
      <c r="R4" t="s">
        <v>88</v>
      </c>
      <c r="S4"/>
      <c r="T4"/>
      <c r="U4"/>
      <c r="V4"/>
      <c r="W4"/>
      <c r="X4"/>
      <c r="Y4"/>
      <c r="Z4"/>
      <c r="AA4"/>
      <c r="AB4" t="s">
        <v>82</v>
      </c>
      <c r="AC4" t="s">
        <v>111</v>
      </c>
      <c r="AD4" t="s">
        <v>112</v>
      </c>
      <c r="AE4">
        <v>0</v>
      </c>
      <c r="AF4">
        <v>1</v>
      </c>
      <c r="AG4">
        <v>1</v>
      </c>
      <c r="AH4">
        <v>0</v>
      </c>
      <c r="AI4"/>
      <c r="AJ4" t="s">
        <v>82</v>
      </c>
      <c r="AK4" t="s">
        <v>89</v>
      </c>
      <c r="AL4"/>
      <c r="AM4"/>
      <c r="AN4"/>
      <c r="AO4"/>
      <c r="AP4"/>
      <c r="AQ4"/>
      <c r="AR4"/>
      <c r="AS4" t="s">
        <v>82</v>
      </c>
      <c r="AT4" t="s">
        <v>90</v>
      </c>
      <c r="AU4">
        <v>0</v>
      </c>
      <c r="AV4">
        <v>1</v>
      </c>
      <c r="AW4">
        <v>0</v>
      </c>
      <c r="AX4">
        <v>1</v>
      </c>
      <c r="AY4">
        <v>0</v>
      </c>
      <c r="AZ4">
        <v>0</v>
      </c>
      <c r="BA4">
        <v>0</v>
      </c>
      <c r="BB4"/>
      <c r="BC4" t="s">
        <v>88</v>
      </c>
      <c r="BD4"/>
      <c r="BE4"/>
      <c r="BF4"/>
      <c r="BG4"/>
      <c r="BH4"/>
      <c r="BI4"/>
      <c r="BJ4"/>
      <c r="BK4"/>
      <c r="BL4" t="s">
        <v>113</v>
      </c>
      <c r="BM4"/>
      <c r="BN4">
        <v>459117893</v>
      </c>
      <c r="BO4" t="s">
        <v>114</v>
      </c>
      <c r="BP4" s="71">
        <v>45135.322766203702</v>
      </c>
      <c r="BQ4"/>
      <c r="BR4"/>
      <c r="BS4" t="s">
        <v>93</v>
      </c>
      <c r="BT4" t="s">
        <v>94</v>
      </c>
      <c r="BU4" t="s">
        <v>95</v>
      </c>
      <c r="BV4"/>
      <c r="BW4">
        <v>3</v>
      </c>
    </row>
    <row r="5" spans="1:75" ht="14.5" x14ac:dyDescent="0.35">
      <c r="A5" s="71">
        <v>45134.518767939822</v>
      </c>
      <c r="B5" s="71">
        <v>45134.5248597338</v>
      </c>
      <c r="C5" s="71">
        <v>45134</v>
      </c>
      <c r="D5" t="s">
        <v>82</v>
      </c>
      <c r="E5" t="s">
        <v>107</v>
      </c>
      <c r="F5" t="s">
        <v>108</v>
      </c>
      <c r="G5" t="s">
        <v>82</v>
      </c>
      <c r="H5" t="s">
        <v>115</v>
      </c>
      <c r="I5">
        <v>1</v>
      </c>
      <c r="J5">
        <v>1</v>
      </c>
      <c r="K5">
        <v>1</v>
      </c>
      <c r="L5">
        <v>1</v>
      </c>
      <c r="M5">
        <v>1</v>
      </c>
      <c r="N5">
        <v>0</v>
      </c>
      <c r="O5"/>
      <c r="P5" t="s">
        <v>87</v>
      </c>
      <c r="Q5"/>
      <c r="R5" t="s">
        <v>88</v>
      </c>
      <c r="S5"/>
      <c r="T5"/>
      <c r="U5"/>
      <c r="V5"/>
      <c r="W5"/>
      <c r="X5"/>
      <c r="Y5"/>
      <c r="Z5"/>
      <c r="AA5"/>
      <c r="AB5" t="s">
        <v>82</v>
      </c>
      <c r="AC5" t="s">
        <v>116</v>
      </c>
      <c r="AD5" t="s">
        <v>117</v>
      </c>
      <c r="AE5">
        <v>0</v>
      </c>
      <c r="AF5">
        <v>0</v>
      </c>
      <c r="AG5">
        <v>1</v>
      </c>
      <c r="AH5">
        <v>0</v>
      </c>
      <c r="AI5"/>
      <c r="AJ5" t="s">
        <v>82</v>
      </c>
      <c r="AK5" t="s">
        <v>89</v>
      </c>
      <c r="AL5"/>
      <c r="AM5"/>
      <c r="AN5"/>
      <c r="AO5"/>
      <c r="AP5"/>
      <c r="AQ5"/>
      <c r="AR5"/>
      <c r="AS5" t="s">
        <v>82</v>
      </c>
      <c r="AT5" t="s">
        <v>118</v>
      </c>
      <c r="AU5">
        <v>0</v>
      </c>
      <c r="AV5">
        <v>1</v>
      </c>
      <c r="AW5">
        <v>0</v>
      </c>
      <c r="AX5">
        <v>1</v>
      </c>
      <c r="AY5">
        <v>1</v>
      </c>
      <c r="AZ5">
        <v>0</v>
      </c>
      <c r="BA5">
        <v>0</v>
      </c>
      <c r="BB5"/>
      <c r="BC5" t="s">
        <v>88</v>
      </c>
      <c r="BD5"/>
      <c r="BE5"/>
      <c r="BF5"/>
      <c r="BG5"/>
      <c r="BH5"/>
      <c r="BI5"/>
      <c r="BJ5"/>
      <c r="BK5"/>
      <c r="BL5" t="s">
        <v>119</v>
      </c>
      <c r="BM5"/>
      <c r="BN5">
        <v>459117896</v>
      </c>
      <c r="BO5" t="s">
        <v>120</v>
      </c>
      <c r="BP5" s="71">
        <v>45135.322777777779</v>
      </c>
      <c r="BQ5"/>
      <c r="BR5"/>
      <c r="BS5" t="s">
        <v>93</v>
      </c>
      <c r="BT5" t="s">
        <v>94</v>
      </c>
      <c r="BU5" t="s">
        <v>95</v>
      </c>
      <c r="BV5"/>
      <c r="BW5">
        <v>4</v>
      </c>
    </row>
    <row r="6" spans="1:75" ht="14.5" x14ac:dyDescent="0.35">
      <c r="A6" s="71">
        <v>45134.502539618057</v>
      </c>
      <c r="B6" s="71">
        <v>45134.517392210648</v>
      </c>
      <c r="C6" s="71">
        <v>45134</v>
      </c>
      <c r="D6" t="s">
        <v>82</v>
      </c>
      <c r="E6" t="s">
        <v>96</v>
      </c>
      <c r="F6" t="s">
        <v>97</v>
      </c>
      <c r="G6" t="s">
        <v>82</v>
      </c>
      <c r="H6" t="s">
        <v>122</v>
      </c>
      <c r="I6">
        <v>0</v>
      </c>
      <c r="J6">
        <v>0</v>
      </c>
      <c r="K6">
        <v>1</v>
      </c>
      <c r="L6">
        <v>0</v>
      </c>
      <c r="M6">
        <v>1</v>
      </c>
      <c r="N6">
        <v>0</v>
      </c>
      <c r="O6"/>
      <c r="P6" t="s">
        <v>123</v>
      </c>
      <c r="Q6"/>
      <c r="R6" t="s">
        <v>88</v>
      </c>
      <c r="S6"/>
      <c r="T6"/>
      <c r="U6"/>
      <c r="V6"/>
      <c r="W6"/>
      <c r="X6"/>
      <c r="Y6"/>
      <c r="Z6"/>
      <c r="AA6"/>
      <c r="AB6" t="s">
        <v>82</v>
      </c>
      <c r="AC6" t="s">
        <v>124</v>
      </c>
      <c r="AD6" t="s">
        <v>125</v>
      </c>
      <c r="AE6">
        <v>1</v>
      </c>
      <c r="AF6">
        <v>1</v>
      </c>
      <c r="AG6">
        <v>0</v>
      </c>
      <c r="AH6">
        <v>1</v>
      </c>
      <c r="AI6" t="s">
        <v>126</v>
      </c>
      <c r="AJ6" t="s">
        <v>82</v>
      </c>
      <c r="AK6" t="s">
        <v>89</v>
      </c>
      <c r="AL6"/>
      <c r="AM6"/>
      <c r="AN6"/>
      <c r="AO6"/>
      <c r="AP6"/>
      <c r="AQ6"/>
      <c r="AR6"/>
      <c r="AS6" t="s">
        <v>82</v>
      </c>
      <c r="AT6" t="s">
        <v>127</v>
      </c>
      <c r="AU6">
        <v>0</v>
      </c>
      <c r="AV6">
        <v>1</v>
      </c>
      <c r="AW6">
        <v>0</v>
      </c>
      <c r="AX6">
        <v>1</v>
      </c>
      <c r="AY6">
        <v>0</v>
      </c>
      <c r="AZ6">
        <v>0</v>
      </c>
      <c r="BA6">
        <v>1</v>
      </c>
      <c r="BB6" t="s">
        <v>128</v>
      </c>
      <c r="BC6" t="s">
        <v>88</v>
      </c>
      <c r="BD6"/>
      <c r="BE6"/>
      <c r="BF6"/>
      <c r="BG6"/>
      <c r="BH6"/>
      <c r="BI6"/>
      <c r="BJ6"/>
      <c r="BK6"/>
      <c r="BL6" t="s">
        <v>129</v>
      </c>
      <c r="BM6"/>
      <c r="BN6">
        <v>460010198</v>
      </c>
      <c r="BO6" t="s">
        <v>130</v>
      </c>
      <c r="BP6" s="71">
        <v>45138.282708333332</v>
      </c>
      <c r="BQ6"/>
      <c r="BR6"/>
      <c r="BS6" t="s">
        <v>93</v>
      </c>
      <c r="BT6" t="s">
        <v>94</v>
      </c>
      <c r="BU6" t="s">
        <v>95</v>
      </c>
      <c r="BV6"/>
      <c r="BW6">
        <v>5</v>
      </c>
    </row>
    <row r="7" spans="1:75" ht="14.5" x14ac:dyDescent="0.35">
      <c r="A7" s="71">
        <v>45138.468650057868</v>
      </c>
      <c r="B7" s="71">
        <v>45138.485404884261</v>
      </c>
      <c r="C7" s="71">
        <v>45138</v>
      </c>
      <c r="D7" t="s">
        <v>82</v>
      </c>
      <c r="E7" t="s">
        <v>131</v>
      </c>
      <c r="F7" t="s">
        <v>132</v>
      </c>
      <c r="G7" t="s">
        <v>82</v>
      </c>
      <c r="H7" t="s">
        <v>133</v>
      </c>
      <c r="I7">
        <v>0</v>
      </c>
      <c r="J7">
        <v>0</v>
      </c>
      <c r="K7">
        <v>0</v>
      </c>
      <c r="L7">
        <v>1</v>
      </c>
      <c r="M7">
        <v>1</v>
      </c>
      <c r="N7">
        <v>1</v>
      </c>
      <c r="O7" t="s">
        <v>134</v>
      </c>
      <c r="P7" t="s">
        <v>135</v>
      </c>
      <c r="Q7"/>
      <c r="R7" t="s">
        <v>88</v>
      </c>
      <c r="S7"/>
      <c r="T7"/>
      <c r="U7"/>
      <c r="V7"/>
      <c r="W7"/>
      <c r="X7"/>
      <c r="Y7"/>
      <c r="Z7"/>
      <c r="AA7"/>
      <c r="AB7" t="s">
        <v>82</v>
      </c>
      <c r="AC7" t="s">
        <v>136</v>
      </c>
      <c r="AD7" t="s">
        <v>137</v>
      </c>
      <c r="AE7">
        <v>1</v>
      </c>
      <c r="AF7">
        <v>0</v>
      </c>
      <c r="AG7">
        <v>1</v>
      </c>
      <c r="AH7">
        <v>1</v>
      </c>
      <c r="AI7" t="s">
        <v>138</v>
      </c>
      <c r="AJ7" t="s">
        <v>82</v>
      </c>
      <c r="AK7" t="s">
        <v>89</v>
      </c>
      <c r="AL7"/>
      <c r="AM7"/>
      <c r="AN7"/>
      <c r="AO7"/>
      <c r="AP7"/>
      <c r="AQ7"/>
      <c r="AR7"/>
      <c r="AS7" t="s">
        <v>82</v>
      </c>
      <c r="AT7" t="s">
        <v>139</v>
      </c>
      <c r="AU7">
        <v>0</v>
      </c>
      <c r="AV7">
        <v>0</v>
      </c>
      <c r="AW7">
        <v>0</v>
      </c>
      <c r="AX7">
        <v>1</v>
      </c>
      <c r="AY7">
        <v>0</v>
      </c>
      <c r="AZ7">
        <v>1</v>
      </c>
      <c r="BA7">
        <v>1</v>
      </c>
      <c r="BB7" t="s">
        <v>140</v>
      </c>
      <c r="BC7" t="s">
        <v>82</v>
      </c>
      <c r="BD7" t="s">
        <v>141</v>
      </c>
      <c r="BE7">
        <v>0</v>
      </c>
      <c r="BF7">
        <v>1</v>
      </c>
      <c r="BG7">
        <v>0</v>
      </c>
      <c r="BH7">
        <v>1</v>
      </c>
      <c r="BI7">
        <v>1</v>
      </c>
      <c r="BJ7">
        <v>0</v>
      </c>
      <c r="BK7"/>
      <c r="BL7" t="s">
        <v>142</v>
      </c>
      <c r="BM7"/>
      <c r="BN7">
        <v>460060538</v>
      </c>
      <c r="BO7" t="s">
        <v>143</v>
      </c>
      <c r="BP7" s="71">
        <v>45138.360902777778</v>
      </c>
      <c r="BQ7"/>
      <c r="BR7"/>
      <c r="BS7" t="s">
        <v>93</v>
      </c>
      <c r="BT7" t="s">
        <v>94</v>
      </c>
      <c r="BU7" t="s">
        <v>95</v>
      </c>
      <c r="BV7"/>
      <c r="BW7">
        <v>6</v>
      </c>
    </row>
    <row r="8" spans="1:75" ht="14.5" x14ac:dyDescent="0.35">
      <c r="A8" s="71">
        <v>45138.528891273148</v>
      </c>
      <c r="B8" s="71">
        <v>45138.543948356477</v>
      </c>
      <c r="C8" s="71">
        <v>45138</v>
      </c>
      <c r="D8" t="s">
        <v>82</v>
      </c>
      <c r="E8" t="s">
        <v>131</v>
      </c>
      <c r="F8" t="s">
        <v>132</v>
      </c>
      <c r="G8" t="s">
        <v>82</v>
      </c>
      <c r="H8" t="s">
        <v>144</v>
      </c>
      <c r="I8">
        <v>1</v>
      </c>
      <c r="J8">
        <v>1</v>
      </c>
      <c r="K8">
        <v>1</v>
      </c>
      <c r="L8">
        <v>1</v>
      </c>
      <c r="M8">
        <v>1</v>
      </c>
      <c r="N8">
        <v>0</v>
      </c>
      <c r="O8"/>
      <c r="P8" t="s">
        <v>135</v>
      </c>
      <c r="Q8"/>
      <c r="R8" t="s">
        <v>88</v>
      </c>
      <c r="S8"/>
      <c r="T8"/>
      <c r="U8"/>
      <c r="V8"/>
      <c r="W8"/>
      <c r="X8"/>
      <c r="Y8"/>
      <c r="Z8"/>
      <c r="AA8"/>
      <c r="AB8" t="s">
        <v>82</v>
      </c>
      <c r="AC8" t="s">
        <v>145</v>
      </c>
      <c r="AD8" t="s">
        <v>146</v>
      </c>
      <c r="AE8">
        <v>1</v>
      </c>
      <c r="AF8">
        <v>0</v>
      </c>
      <c r="AG8">
        <v>1</v>
      </c>
      <c r="AH8">
        <v>0</v>
      </c>
      <c r="AI8"/>
      <c r="AJ8" t="s">
        <v>82</v>
      </c>
      <c r="AK8" t="s">
        <v>89</v>
      </c>
      <c r="AL8"/>
      <c r="AM8"/>
      <c r="AN8"/>
      <c r="AO8"/>
      <c r="AP8"/>
      <c r="AQ8"/>
      <c r="AR8"/>
      <c r="AS8" t="s">
        <v>82</v>
      </c>
      <c r="AT8" t="s">
        <v>147</v>
      </c>
      <c r="AU8">
        <v>0</v>
      </c>
      <c r="AV8">
        <v>1</v>
      </c>
      <c r="AW8">
        <v>1</v>
      </c>
      <c r="AX8">
        <v>0</v>
      </c>
      <c r="AY8">
        <v>0</v>
      </c>
      <c r="AZ8">
        <v>1</v>
      </c>
      <c r="BA8">
        <v>1</v>
      </c>
      <c r="BB8" t="s">
        <v>148</v>
      </c>
      <c r="BC8" t="s">
        <v>82</v>
      </c>
      <c r="BD8" t="s">
        <v>149</v>
      </c>
      <c r="BE8">
        <v>0</v>
      </c>
      <c r="BF8">
        <v>1</v>
      </c>
      <c r="BG8">
        <v>0</v>
      </c>
      <c r="BH8">
        <v>0</v>
      </c>
      <c r="BI8">
        <v>0</v>
      </c>
      <c r="BJ8">
        <v>0</v>
      </c>
      <c r="BK8"/>
      <c r="BL8" t="s">
        <v>150</v>
      </c>
      <c r="BM8"/>
      <c r="BN8">
        <v>460105357</v>
      </c>
      <c r="BO8" t="s">
        <v>151</v>
      </c>
      <c r="BP8" s="71">
        <v>45138.419085648151</v>
      </c>
      <c r="BQ8"/>
      <c r="BR8"/>
      <c r="BS8" t="s">
        <v>93</v>
      </c>
      <c r="BT8" t="s">
        <v>94</v>
      </c>
      <c r="BU8" t="s">
        <v>95</v>
      </c>
      <c r="BV8"/>
      <c r="BW8">
        <v>7</v>
      </c>
    </row>
    <row r="9" spans="1:75" ht="14.5" x14ac:dyDescent="0.35">
      <c r="A9" s="71">
        <v>45138.500549699071</v>
      </c>
      <c r="B9" s="71">
        <v>45138.519706828702</v>
      </c>
      <c r="C9" s="71">
        <v>45138</v>
      </c>
      <c r="D9" t="s">
        <v>82</v>
      </c>
      <c r="E9" t="s">
        <v>96</v>
      </c>
      <c r="F9" t="s">
        <v>97</v>
      </c>
      <c r="G9" t="s">
        <v>82</v>
      </c>
      <c r="H9" t="s">
        <v>153</v>
      </c>
      <c r="I9">
        <v>1</v>
      </c>
      <c r="J9">
        <v>1</v>
      </c>
      <c r="K9">
        <v>1</v>
      </c>
      <c r="L9">
        <v>0</v>
      </c>
      <c r="M9">
        <v>1</v>
      </c>
      <c r="N9">
        <v>0</v>
      </c>
      <c r="O9"/>
      <c r="P9" t="s">
        <v>87</v>
      </c>
      <c r="Q9"/>
      <c r="R9" t="s">
        <v>88</v>
      </c>
      <c r="S9"/>
      <c r="T9"/>
      <c r="U9"/>
      <c r="V9"/>
      <c r="W9"/>
      <c r="X9"/>
      <c r="Y9"/>
      <c r="Z9"/>
      <c r="AA9"/>
      <c r="AB9" t="s">
        <v>82</v>
      </c>
      <c r="AC9" t="s">
        <v>154</v>
      </c>
      <c r="AD9" t="s">
        <v>155</v>
      </c>
      <c r="AE9">
        <v>1</v>
      </c>
      <c r="AF9">
        <v>1</v>
      </c>
      <c r="AG9">
        <v>1</v>
      </c>
      <c r="AH9">
        <v>1</v>
      </c>
      <c r="AI9" t="s">
        <v>156</v>
      </c>
      <c r="AJ9" t="s">
        <v>82</v>
      </c>
      <c r="AK9" t="s">
        <v>89</v>
      </c>
      <c r="AL9"/>
      <c r="AM9"/>
      <c r="AN9"/>
      <c r="AO9"/>
      <c r="AP9"/>
      <c r="AQ9"/>
      <c r="AR9"/>
      <c r="AS9" t="s">
        <v>88</v>
      </c>
      <c r="AT9"/>
      <c r="AU9"/>
      <c r="AV9"/>
      <c r="AW9"/>
      <c r="AX9"/>
      <c r="AY9"/>
      <c r="AZ9"/>
      <c r="BA9"/>
      <c r="BB9"/>
      <c r="BC9" t="s">
        <v>88</v>
      </c>
      <c r="BD9"/>
      <c r="BE9"/>
      <c r="BF9"/>
      <c r="BG9"/>
      <c r="BH9"/>
      <c r="BI9"/>
      <c r="BJ9"/>
      <c r="BK9"/>
      <c r="BL9" t="s">
        <v>157</v>
      </c>
      <c r="BM9"/>
      <c r="BN9">
        <v>460166195</v>
      </c>
      <c r="BO9" t="s">
        <v>158</v>
      </c>
      <c r="BP9" s="71">
        <v>45138.493009259262</v>
      </c>
      <c r="BQ9"/>
      <c r="BR9"/>
      <c r="BS9" t="s">
        <v>93</v>
      </c>
      <c r="BT9" t="s">
        <v>94</v>
      </c>
      <c r="BU9" t="s">
        <v>95</v>
      </c>
      <c r="BV9"/>
      <c r="BW9">
        <v>8</v>
      </c>
    </row>
    <row r="10" spans="1:75" ht="14.5" x14ac:dyDescent="0.35">
      <c r="A10" s="71">
        <v>45138.655209409721</v>
      </c>
      <c r="B10" s="71">
        <v>45138.664349803243</v>
      </c>
      <c r="C10" s="71">
        <v>45138</v>
      </c>
      <c r="D10" t="s">
        <v>82</v>
      </c>
      <c r="E10" t="s">
        <v>159</v>
      </c>
      <c r="F10" t="s">
        <v>160</v>
      </c>
      <c r="G10" t="s">
        <v>82</v>
      </c>
      <c r="H10" t="s">
        <v>161</v>
      </c>
      <c r="I10">
        <v>0</v>
      </c>
      <c r="J10">
        <v>1</v>
      </c>
      <c r="K10">
        <v>1</v>
      </c>
      <c r="L10">
        <v>0</v>
      </c>
      <c r="M10">
        <v>1</v>
      </c>
      <c r="N10">
        <v>0</v>
      </c>
      <c r="O10"/>
      <c r="P10" t="s">
        <v>123</v>
      </c>
      <c r="Q10"/>
      <c r="R10" t="s">
        <v>88</v>
      </c>
      <c r="S10"/>
      <c r="T10"/>
      <c r="U10"/>
      <c r="V10"/>
      <c r="W10"/>
      <c r="X10"/>
      <c r="Y10"/>
      <c r="Z10"/>
      <c r="AA10"/>
      <c r="AB10" t="s">
        <v>88</v>
      </c>
      <c r="AC10"/>
      <c r="AD10"/>
      <c r="AE10"/>
      <c r="AF10"/>
      <c r="AG10"/>
      <c r="AH10"/>
      <c r="AI10"/>
      <c r="AJ10" t="s">
        <v>82</v>
      </c>
      <c r="AK10" t="s">
        <v>89</v>
      </c>
      <c r="AL10"/>
      <c r="AM10"/>
      <c r="AN10"/>
      <c r="AO10"/>
      <c r="AP10"/>
      <c r="AQ10"/>
      <c r="AR10"/>
      <c r="AS10" t="s">
        <v>82</v>
      </c>
      <c r="AT10" t="s">
        <v>162</v>
      </c>
      <c r="AU10">
        <v>0</v>
      </c>
      <c r="AV10">
        <v>1</v>
      </c>
      <c r="AW10">
        <v>0</v>
      </c>
      <c r="AX10">
        <v>0</v>
      </c>
      <c r="AY10">
        <v>0</v>
      </c>
      <c r="AZ10">
        <v>0</v>
      </c>
      <c r="BA10">
        <v>1</v>
      </c>
      <c r="BB10" t="s">
        <v>163</v>
      </c>
      <c r="BC10" t="s">
        <v>88</v>
      </c>
      <c r="BD10"/>
      <c r="BE10"/>
      <c r="BF10"/>
      <c r="BG10"/>
      <c r="BH10"/>
      <c r="BI10"/>
      <c r="BJ10"/>
      <c r="BK10"/>
      <c r="BL10" t="s">
        <v>164</v>
      </c>
      <c r="BM10"/>
      <c r="BN10">
        <v>460214365</v>
      </c>
      <c r="BO10" t="s">
        <v>165</v>
      </c>
      <c r="BP10" s="71">
        <v>45138.559675925928</v>
      </c>
      <c r="BQ10"/>
      <c r="BR10"/>
      <c r="BS10" t="s">
        <v>93</v>
      </c>
      <c r="BT10" t="s">
        <v>94</v>
      </c>
      <c r="BU10" t="s">
        <v>95</v>
      </c>
      <c r="BV10"/>
      <c r="BW10">
        <v>9</v>
      </c>
    </row>
    <row r="11" spans="1:75" ht="14.5" x14ac:dyDescent="0.35">
      <c r="A11" s="71">
        <v>45138.436238634262</v>
      </c>
      <c r="B11" s="71">
        <v>45138.444867962957</v>
      </c>
      <c r="C11" s="71">
        <v>45138</v>
      </c>
      <c r="D11" t="s">
        <v>82</v>
      </c>
      <c r="E11" t="s">
        <v>107</v>
      </c>
      <c r="F11" t="s">
        <v>108</v>
      </c>
      <c r="G11" t="s">
        <v>82</v>
      </c>
      <c r="H11" t="s">
        <v>166</v>
      </c>
      <c r="I11">
        <v>0</v>
      </c>
      <c r="J11">
        <v>1</v>
      </c>
      <c r="K11">
        <v>1</v>
      </c>
      <c r="L11">
        <v>0</v>
      </c>
      <c r="M11">
        <v>1</v>
      </c>
      <c r="N11">
        <v>0</v>
      </c>
      <c r="O11"/>
      <c r="P11" t="s">
        <v>87</v>
      </c>
      <c r="Q11"/>
      <c r="R11" t="s">
        <v>88</v>
      </c>
      <c r="S11"/>
      <c r="T11"/>
      <c r="U11"/>
      <c r="V11"/>
      <c r="W11"/>
      <c r="X11"/>
      <c r="Y11"/>
      <c r="Z11"/>
      <c r="AA11"/>
      <c r="AB11" t="s">
        <v>82</v>
      </c>
      <c r="AC11" t="s">
        <v>167</v>
      </c>
      <c r="AD11" t="s">
        <v>168</v>
      </c>
      <c r="AE11">
        <v>1</v>
      </c>
      <c r="AF11">
        <v>0</v>
      </c>
      <c r="AG11">
        <v>1</v>
      </c>
      <c r="AH11">
        <v>0</v>
      </c>
      <c r="AI11"/>
      <c r="AJ11" t="s">
        <v>88</v>
      </c>
      <c r="AK11"/>
      <c r="AL11"/>
      <c r="AM11" t="s">
        <v>169</v>
      </c>
      <c r="AN11">
        <v>1</v>
      </c>
      <c r="AO11">
        <v>1</v>
      </c>
      <c r="AP11">
        <v>0</v>
      </c>
      <c r="AQ11">
        <v>0</v>
      </c>
      <c r="AR11"/>
      <c r="AS11" t="s">
        <v>82</v>
      </c>
      <c r="AT11" t="s">
        <v>90</v>
      </c>
      <c r="AU11">
        <v>0</v>
      </c>
      <c r="AV11">
        <v>1</v>
      </c>
      <c r="AW11">
        <v>0</v>
      </c>
      <c r="AX11">
        <v>1</v>
      </c>
      <c r="AY11">
        <v>0</v>
      </c>
      <c r="AZ11">
        <v>0</v>
      </c>
      <c r="BA11">
        <v>0</v>
      </c>
      <c r="BB11"/>
      <c r="BC11" t="s">
        <v>88</v>
      </c>
      <c r="BD11"/>
      <c r="BE11"/>
      <c r="BF11"/>
      <c r="BG11"/>
      <c r="BH11"/>
      <c r="BI11"/>
      <c r="BJ11"/>
      <c r="BK11"/>
      <c r="BL11" t="s">
        <v>170</v>
      </c>
      <c r="BM11"/>
      <c r="BN11">
        <v>460223451</v>
      </c>
      <c r="BO11" t="s">
        <v>171</v>
      </c>
      <c r="BP11" s="71">
        <v>45138.572222222218</v>
      </c>
      <c r="BQ11"/>
      <c r="BR11"/>
      <c r="BS11" t="s">
        <v>93</v>
      </c>
      <c r="BT11" t="s">
        <v>94</v>
      </c>
      <c r="BU11" t="s">
        <v>95</v>
      </c>
      <c r="BV11"/>
      <c r="BW11">
        <v>10</v>
      </c>
    </row>
    <row r="12" spans="1:75" ht="14.5" x14ac:dyDescent="0.35">
      <c r="A12" s="71">
        <v>45138.465938402776</v>
      </c>
      <c r="B12" s="71">
        <v>45138.471589768516</v>
      </c>
      <c r="C12" s="71">
        <v>45138</v>
      </c>
      <c r="D12" t="s">
        <v>82</v>
      </c>
      <c r="E12" t="s">
        <v>107</v>
      </c>
      <c r="F12" t="s">
        <v>108</v>
      </c>
      <c r="G12" t="s">
        <v>82</v>
      </c>
      <c r="H12" t="s">
        <v>166</v>
      </c>
      <c r="I12">
        <v>0</v>
      </c>
      <c r="J12">
        <v>1</v>
      </c>
      <c r="K12">
        <v>1</v>
      </c>
      <c r="L12">
        <v>0</v>
      </c>
      <c r="M12">
        <v>1</v>
      </c>
      <c r="N12">
        <v>0</v>
      </c>
      <c r="O12"/>
      <c r="P12" t="s">
        <v>87</v>
      </c>
      <c r="Q12"/>
      <c r="R12" t="s">
        <v>88</v>
      </c>
      <c r="S12"/>
      <c r="T12"/>
      <c r="U12"/>
      <c r="V12"/>
      <c r="W12"/>
      <c r="X12"/>
      <c r="Y12"/>
      <c r="Z12"/>
      <c r="AA12"/>
      <c r="AB12" t="s">
        <v>82</v>
      </c>
      <c r="AC12" t="s">
        <v>173</v>
      </c>
      <c r="AD12" t="s">
        <v>112</v>
      </c>
      <c r="AE12">
        <v>0</v>
      </c>
      <c r="AF12">
        <v>1</v>
      </c>
      <c r="AG12">
        <v>1</v>
      </c>
      <c r="AH12">
        <v>0</v>
      </c>
      <c r="AI12"/>
      <c r="AJ12" t="s">
        <v>82</v>
      </c>
      <c r="AK12" t="s">
        <v>104</v>
      </c>
      <c r="AL12"/>
      <c r="AM12"/>
      <c r="AN12"/>
      <c r="AO12"/>
      <c r="AP12"/>
      <c r="AQ12"/>
      <c r="AR12"/>
      <c r="AS12" t="s">
        <v>82</v>
      </c>
      <c r="AT12" t="s">
        <v>174</v>
      </c>
      <c r="AU12">
        <v>0</v>
      </c>
      <c r="AV12">
        <v>1</v>
      </c>
      <c r="AW12">
        <v>0</v>
      </c>
      <c r="AX12">
        <v>1</v>
      </c>
      <c r="AY12">
        <v>1</v>
      </c>
      <c r="AZ12">
        <v>0</v>
      </c>
      <c r="BA12">
        <v>0</v>
      </c>
      <c r="BB12"/>
      <c r="BC12" t="s">
        <v>88</v>
      </c>
      <c r="BD12"/>
      <c r="BE12"/>
      <c r="BF12"/>
      <c r="BG12"/>
      <c r="BH12"/>
      <c r="BI12"/>
      <c r="BJ12"/>
      <c r="BK12"/>
      <c r="BL12" t="s">
        <v>175</v>
      </c>
      <c r="BM12"/>
      <c r="BN12">
        <v>460223456</v>
      </c>
      <c r="BO12" t="s">
        <v>176</v>
      </c>
      <c r="BP12" s="71">
        <v>45138.572233796287</v>
      </c>
      <c r="BQ12"/>
      <c r="BR12"/>
      <c r="BS12" t="s">
        <v>93</v>
      </c>
      <c r="BT12" t="s">
        <v>94</v>
      </c>
      <c r="BU12" t="s">
        <v>95</v>
      </c>
      <c r="BV12"/>
      <c r="BW12">
        <v>11</v>
      </c>
    </row>
    <row r="13" spans="1:75" ht="14.5" x14ac:dyDescent="0.35">
      <c r="A13" s="71">
        <v>45138.473996354172</v>
      </c>
      <c r="B13" s="71">
        <v>45138.479848101852</v>
      </c>
      <c r="C13" s="71">
        <v>45138</v>
      </c>
      <c r="D13" t="s">
        <v>82</v>
      </c>
      <c r="E13" t="s">
        <v>177</v>
      </c>
      <c r="F13" t="s">
        <v>178</v>
      </c>
      <c r="G13" t="s">
        <v>82</v>
      </c>
      <c r="H13" t="s">
        <v>179</v>
      </c>
      <c r="I13">
        <v>0</v>
      </c>
      <c r="J13">
        <v>1</v>
      </c>
      <c r="K13">
        <v>1</v>
      </c>
      <c r="L13">
        <v>1</v>
      </c>
      <c r="M13">
        <v>1</v>
      </c>
      <c r="N13">
        <v>0</v>
      </c>
      <c r="O13"/>
      <c r="P13" t="s">
        <v>87</v>
      </c>
      <c r="Q13"/>
      <c r="R13" t="s">
        <v>88</v>
      </c>
      <c r="S13"/>
      <c r="T13"/>
      <c r="U13"/>
      <c r="V13"/>
      <c r="W13"/>
      <c r="X13"/>
      <c r="Y13"/>
      <c r="Z13"/>
      <c r="AA13"/>
      <c r="AB13" t="s">
        <v>82</v>
      </c>
      <c r="AC13" t="s">
        <v>180</v>
      </c>
      <c r="AD13" t="s">
        <v>181</v>
      </c>
      <c r="AE13">
        <v>1</v>
      </c>
      <c r="AF13">
        <v>1</v>
      </c>
      <c r="AG13">
        <v>1</v>
      </c>
      <c r="AH13">
        <v>0</v>
      </c>
      <c r="AI13"/>
      <c r="AJ13" t="s">
        <v>88</v>
      </c>
      <c r="AK13"/>
      <c r="AL13"/>
      <c r="AM13" t="s">
        <v>182</v>
      </c>
      <c r="AN13">
        <v>0</v>
      </c>
      <c r="AO13">
        <v>1</v>
      </c>
      <c r="AP13">
        <v>0</v>
      </c>
      <c r="AQ13">
        <v>0</v>
      </c>
      <c r="AR13"/>
      <c r="AS13" t="s">
        <v>82</v>
      </c>
      <c r="AT13" t="s">
        <v>118</v>
      </c>
      <c r="AU13">
        <v>0</v>
      </c>
      <c r="AV13">
        <v>1</v>
      </c>
      <c r="AW13">
        <v>0</v>
      </c>
      <c r="AX13">
        <v>1</v>
      </c>
      <c r="AY13">
        <v>1</v>
      </c>
      <c r="AZ13">
        <v>0</v>
      </c>
      <c r="BA13">
        <v>0</v>
      </c>
      <c r="BB13"/>
      <c r="BC13" t="s">
        <v>88</v>
      </c>
      <c r="BD13"/>
      <c r="BE13"/>
      <c r="BF13"/>
      <c r="BG13"/>
      <c r="BH13"/>
      <c r="BI13"/>
      <c r="BJ13"/>
      <c r="BK13"/>
      <c r="BL13" t="s">
        <v>183</v>
      </c>
      <c r="BM13"/>
      <c r="BN13">
        <v>460223465</v>
      </c>
      <c r="BO13" t="s">
        <v>184</v>
      </c>
      <c r="BP13" s="71">
        <v>45138.572245370371</v>
      </c>
      <c r="BQ13"/>
      <c r="BR13"/>
      <c r="BS13" t="s">
        <v>93</v>
      </c>
      <c r="BT13" t="s">
        <v>94</v>
      </c>
      <c r="BU13" t="s">
        <v>95</v>
      </c>
      <c r="BV13"/>
      <c r="BW13">
        <v>12</v>
      </c>
    </row>
    <row r="14" spans="1:75" ht="14.5" x14ac:dyDescent="0.35">
      <c r="A14" s="71">
        <v>45138.491638495369</v>
      </c>
      <c r="B14" s="71">
        <v>45138.496453842592</v>
      </c>
      <c r="C14" s="71">
        <v>45138</v>
      </c>
      <c r="D14" t="s">
        <v>82</v>
      </c>
      <c r="E14" t="s">
        <v>177</v>
      </c>
      <c r="F14" t="s">
        <v>178</v>
      </c>
      <c r="G14" t="s">
        <v>82</v>
      </c>
      <c r="H14" t="s">
        <v>185</v>
      </c>
      <c r="I14">
        <v>1</v>
      </c>
      <c r="J14">
        <v>1</v>
      </c>
      <c r="K14">
        <v>1</v>
      </c>
      <c r="L14">
        <v>1</v>
      </c>
      <c r="M14">
        <v>1</v>
      </c>
      <c r="N14">
        <v>0</v>
      </c>
      <c r="O14"/>
      <c r="P14" t="s">
        <v>87</v>
      </c>
      <c r="Q14"/>
      <c r="R14" t="s">
        <v>88</v>
      </c>
      <c r="S14"/>
      <c r="T14"/>
      <c r="U14"/>
      <c r="V14"/>
      <c r="W14"/>
      <c r="X14"/>
      <c r="Y14"/>
      <c r="Z14"/>
      <c r="AA14"/>
      <c r="AB14" t="s">
        <v>82</v>
      </c>
      <c r="AC14" t="s">
        <v>186</v>
      </c>
      <c r="AD14" t="s">
        <v>181</v>
      </c>
      <c r="AE14">
        <v>1</v>
      </c>
      <c r="AF14">
        <v>1</v>
      </c>
      <c r="AG14">
        <v>1</v>
      </c>
      <c r="AH14">
        <v>0</v>
      </c>
      <c r="AI14"/>
      <c r="AJ14" t="s">
        <v>82</v>
      </c>
      <c r="AK14" t="s">
        <v>89</v>
      </c>
      <c r="AL14"/>
      <c r="AM14"/>
      <c r="AN14"/>
      <c r="AO14"/>
      <c r="AP14"/>
      <c r="AQ14"/>
      <c r="AR14"/>
      <c r="AS14" t="s">
        <v>82</v>
      </c>
      <c r="AT14" t="s">
        <v>90</v>
      </c>
      <c r="AU14">
        <v>0</v>
      </c>
      <c r="AV14">
        <v>1</v>
      </c>
      <c r="AW14">
        <v>0</v>
      </c>
      <c r="AX14">
        <v>1</v>
      </c>
      <c r="AY14">
        <v>0</v>
      </c>
      <c r="AZ14">
        <v>0</v>
      </c>
      <c r="BA14">
        <v>0</v>
      </c>
      <c r="BB14"/>
      <c r="BC14" t="s">
        <v>88</v>
      </c>
      <c r="BD14"/>
      <c r="BE14"/>
      <c r="BF14"/>
      <c r="BG14"/>
      <c r="BH14"/>
      <c r="BI14"/>
      <c r="BJ14"/>
      <c r="BK14"/>
      <c r="BL14" t="s">
        <v>187</v>
      </c>
      <c r="BM14"/>
      <c r="BN14">
        <v>460223475</v>
      </c>
      <c r="BO14" t="s">
        <v>188</v>
      </c>
      <c r="BP14" s="71">
        <v>45138.572256944448</v>
      </c>
      <c r="BQ14"/>
      <c r="BR14"/>
      <c r="BS14" t="s">
        <v>93</v>
      </c>
      <c r="BT14" t="s">
        <v>94</v>
      </c>
      <c r="BU14" t="s">
        <v>95</v>
      </c>
      <c r="BV14"/>
      <c r="BW14">
        <v>13</v>
      </c>
    </row>
    <row r="15" spans="1:75" ht="14.5" x14ac:dyDescent="0.35">
      <c r="A15" s="71">
        <v>45138.506300011577</v>
      </c>
      <c r="B15" s="71">
        <v>45138.512505694453</v>
      </c>
      <c r="C15" s="71">
        <v>45138</v>
      </c>
      <c r="D15" t="s">
        <v>82</v>
      </c>
      <c r="E15" t="s">
        <v>177</v>
      </c>
      <c r="F15" t="s">
        <v>178</v>
      </c>
      <c r="G15" t="s">
        <v>82</v>
      </c>
      <c r="H15" t="s">
        <v>189</v>
      </c>
      <c r="I15">
        <v>0</v>
      </c>
      <c r="J15">
        <v>1</v>
      </c>
      <c r="K15">
        <v>1</v>
      </c>
      <c r="L15">
        <v>1</v>
      </c>
      <c r="M15">
        <v>1</v>
      </c>
      <c r="N15">
        <v>0</v>
      </c>
      <c r="O15"/>
      <c r="P15" t="s">
        <v>135</v>
      </c>
      <c r="Q15"/>
      <c r="R15" t="s">
        <v>88</v>
      </c>
      <c r="S15"/>
      <c r="T15"/>
      <c r="U15"/>
      <c r="V15"/>
      <c r="W15"/>
      <c r="X15"/>
      <c r="Y15"/>
      <c r="Z15"/>
      <c r="AA15"/>
      <c r="AB15" t="s">
        <v>82</v>
      </c>
      <c r="AC15" t="s">
        <v>190</v>
      </c>
      <c r="AD15" t="s">
        <v>112</v>
      </c>
      <c r="AE15">
        <v>0</v>
      </c>
      <c r="AF15">
        <v>1</v>
      </c>
      <c r="AG15">
        <v>1</v>
      </c>
      <c r="AH15">
        <v>0</v>
      </c>
      <c r="AI15"/>
      <c r="AJ15" t="s">
        <v>88</v>
      </c>
      <c r="AK15"/>
      <c r="AL15"/>
      <c r="AM15" t="s">
        <v>182</v>
      </c>
      <c r="AN15">
        <v>0</v>
      </c>
      <c r="AO15">
        <v>1</v>
      </c>
      <c r="AP15">
        <v>0</v>
      </c>
      <c r="AQ15">
        <v>0</v>
      </c>
      <c r="AR15"/>
      <c r="AS15" t="s">
        <v>82</v>
      </c>
      <c r="AT15" t="s">
        <v>191</v>
      </c>
      <c r="AU15">
        <v>0</v>
      </c>
      <c r="AV15">
        <v>1</v>
      </c>
      <c r="AW15">
        <v>0</v>
      </c>
      <c r="AX15">
        <v>1</v>
      </c>
      <c r="AY15">
        <v>1</v>
      </c>
      <c r="AZ15">
        <v>0</v>
      </c>
      <c r="BA15">
        <v>0</v>
      </c>
      <c r="BB15"/>
      <c r="BC15" t="s">
        <v>88</v>
      </c>
      <c r="BD15"/>
      <c r="BE15"/>
      <c r="BF15"/>
      <c r="BG15"/>
      <c r="BH15"/>
      <c r="BI15"/>
      <c r="BJ15"/>
      <c r="BK15"/>
      <c r="BL15" t="s">
        <v>192</v>
      </c>
      <c r="BM15"/>
      <c r="BN15">
        <v>460223484</v>
      </c>
      <c r="BO15" t="s">
        <v>193</v>
      </c>
      <c r="BP15" s="71">
        <v>45138.572256944448</v>
      </c>
      <c r="BQ15"/>
      <c r="BR15"/>
      <c r="BS15" t="s">
        <v>93</v>
      </c>
      <c r="BT15" t="s">
        <v>94</v>
      </c>
      <c r="BU15" t="s">
        <v>95</v>
      </c>
      <c r="BV15"/>
      <c r="BW15">
        <v>14</v>
      </c>
    </row>
    <row r="16" spans="1:75" ht="14.5" x14ac:dyDescent="0.35">
      <c r="A16" s="71">
        <v>45138.674300451392</v>
      </c>
      <c r="B16" s="71">
        <v>45138.683775613426</v>
      </c>
      <c r="C16" s="71">
        <v>45138</v>
      </c>
      <c r="D16" t="s">
        <v>82</v>
      </c>
      <c r="E16" t="s">
        <v>194</v>
      </c>
      <c r="F16" t="s">
        <v>195</v>
      </c>
      <c r="G16" t="s">
        <v>82</v>
      </c>
      <c r="H16" t="s">
        <v>122</v>
      </c>
      <c r="I16">
        <v>0</v>
      </c>
      <c r="J16">
        <v>0</v>
      </c>
      <c r="K16">
        <v>1</v>
      </c>
      <c r="L16">
        <v>0</v>
      </c>
      <c r="M16">
        <v>1</v>
      </c>
      <c r="N16">
        <v>0</v>
      </c>
      <c r="O16"/>
      <c r="P16" t="s">
        <v>87</v>
      </c>
      <c r="Q16"/>
      <c r="R16" t="s">
        <v>88</v>
      </c>
      <c r="S16"/>
      <c r="T16"/>
      <c r="U16"/>
      <c r="V16"/>
      <c r="W16"/>
      <c r="X16"/>
      <c r="Y16"/>
      <c r="Z16"/>
      <c r="AA16"/>
      <c r="AB16" t="s">
        <v>82</v>
      </c>
      <c r="AC16" t="s">
        <v>197</v>
      </c>
      <c r="AD16" t="s">
        <v>198</v>
      </c>
      <c r="AE16">
        <v>0</v>
      </c>
      <c r="AF16">
        <v>1</v>
      </c>
      <c r="AG16">
        <v>0</v>
      </c>
      <c r="AH16">
        <v>1</v>
      </c>
      <c r="AI16" t="s">
        <v>199</v>
      </c>
      <c r="AJ16" t="s">
        <v>82</v>
      </c>
      <c r="AK16" t="s">
        <v>89</v>
      </c>
      <c r="AL16"/>
      <c r="AM16"/>
      <c r="AN16"/>
      <c r="AO16"/>
      <c r="AP16"/>
      <c r="AQ16"/>
      <c r="AR16"/>
      <c r="AS16" t="s">
        <v>82</v>
      </c>
      <c r="AT16" t="s">
        <v>200</v>
      </c>
      <c r="AU16">
        <v>0</v>
      </c>
      <c r="AV16">
        <v>1</v>
      </c>
      <c r="AW16">
        <v>0</v>
      </c>
      <c r="AX16">
        <v>0</v>
      </c>
      <c r="AY16">
        <v>1</v>
      </c>
      <c r="AZ16">
        <v>0</v>
      </c>
      <c r="BA16">
        <v>1</v>
      </c>
      <c r="BB16" t="s">
        <v>201</v>
      </c>
      <c r="BC16" t="s">
        <v>88</v>
      </c>
      <c r="BD16"/>
      <c r="BE16"/>
      <c r="BF16"/>
      <c r="BG16"/>
      <c r="BH16"/>
      <c r="BI16"/>
      <c r="BJ16"/>
      <c r="BK16"/>
      <c r="BL16" t="s">
        <v>202</v>
      </c>
      <c r="BM16"/>
      <c r="BN16">
        <v>460226995</v>
      </c>
      <c r="BO16" t="s">
        <v>203</v>
      </c>
      <c r="BP16" s="71">
        <v>45138.576782407406</v>
      </c>
      <c r="BQ16"/>
      <c r="BR16"/>
      <c r="BS16" t="s">
        <v>93</v>
      </c>
      <c r="BT16" t="s">
        <v>94</v>
      </c>
      <c r="BU16" t="s">
        <v>95</v>
      </c>
      <c r="BV16"/>
      <c r="BW16">
        <v>15</v>
      </c>
    </row>
    <row r="17" spans="1:75" ht="14.5" x14ac:dyDescent="0.35">
      <c r="A17" s="71">
        <v>45138.690014884261</v>
      </c>
      <c r="B17" s="71">
        <v>45138.699406631953</v>
      </c>
      <c r="C17" s="71">
        <v>45138</v>
      </c>
      <c r="D17" t="s">
        <v>82</v>
      </c>
      <c r="E17" t="s">
        <v>194</v>
      </c>
      <c r="F17" t="s">
        <v>195</v>
      </c>
      <c r="G17" t="s">
        <v>82</v>
      </c>
      <c r="H17" t="s">
        <v>122</v>
      </c>
      <c r="I17">
        <v>0</v>
      </c>
      <c r="J17">
        <v>0</v>
      </c>
      <c r="K17">
        <v>1</v>
      </c>
      <c r="L17">
        <v>0</v>
      </c>
      <c r="M17">
        <v>1</v>
      </c>
      <c r="N17">
        <v>0</v>
      </c>
      <c r="O17"/>
      <c r="P17" t="s">
        <v>135</v>
      </c>
      <c r="Q17"/>
      <c r="R17" t="s">
        <v>88</v>
      </c>
      <c r="S17"/>
      <c r="T17"/>
      <c r="U17"/>
      <c r="V17"/>
      <c r="W17"/>
      <c r="X17"/>
      <c r="Y17"/>
      <c r="Z17"/>
      <c r="AA17"/>
      <c r="AB17" t="s">
        <v>82</v>
      </c>
      <c r="AC17" t="s">
        <v>204</v>
      </c>
      <c r="AD17" t="s">
        <v>198</v>
      </c>
      <c r="AE17">
        <v>0</v>
      </c>
      <c r="AF17">
        <v>1</v>
      </c>
      <c r="AG17">
        <v>0</v>
      </c>
      <c r="AH17">
        <v>1</v>
      </c>
      <c r="AI17" t="s">
        <v>205</v>
      </c>
      <c r="AJ17" t="s">
        <v>82</v>
      </c>
      <c r="AK17" t="s">
        <v>104</v>
      </c>
      <c r="AL17"/>
      <c r="AM17"/>
      <c r="AN17"/>
      <c r="AO17"/>
      <c r="AP17"/>
      <c r="AQ17"/>
      <c r="AR17"/>
      <c r="AS17" t="s">
        <v>82</v>
      </c>
      <c r="AT17" t="s">
        <v>206</v>
      </c>
      <c r="AU17">
        <v>0</v>
      </c>
      <c r="AV17">
        <v>1</v>
      </c>
      <c r="AW17">
        <v>1</v>
      </c>
      <c r="AX17">
        <v>0</v>
      </c>
      <c r="AY17">
        <v>1</v>
      </c>
      <c r="AZ17">
        <v>0</v>
      </c>
      <c r="BA17">
        <v>0</v>
      </c>
      <c r="BB17"/>
      <c r="BC17" t="s">
        <v>88</v>
      </c>
      <c r="BD17"/>
      <c r="BE17"/>
      <c r="BF17"/>
      <c r="BG17"/>
      <c r="BH17"/>
      <c r="BI17"/>
      <c r="BJ17"/>
      <c r="BK17"/>
      <c r="BL17" t="s">
        <v>207</v>
      </c>
      <c r="BM17"/>
      <c r="BN17">
        <v>460227001</v>
      </c>
      <c r="BO17" t="s">
        <v>208</v>
      </c>
      <c r="BP17" s="71">
        <v>45138.576793981483</v>
      </c>
      <c r="BQ17"/>
      <c r="BR17"/>
      <c r="BS17" t="s">
        <v>93</v>
      </c>
      <c r="BT17" t="s">
        <v>94</v>
      </c>
      <c r="BU17" t="s">
        <v>95</v>
      </c>
      <c r="BV17"/>
      <c r="BW17">
        <v>16</v>
      </c>
    </row>
    <row r="18" spans="1:75" ht="14.5" x14ac:dyDescent="0.35">
      <c r="A18" s="71">
        <v>45138.709064641203</v>
      </c>
      <c r="B18" s="71">
        <v>45138.727990312502</v>
      </c>
      <c r="C18" s="71">
        <v>45138</v>
      </c>
      <c r="D18" t="s">
        <v>82</v>
      </c>
      <c r="E18" t="s">
        <v>131</v>
      </c>
      <c r="F18" t="s">
        <v>132</v>
      </c>
      <c r="G18" t="s">
        <v>82</v>
      </c>
      <c r="H18" t="s">
        <v>209</v>
      </c>
      <c r="I18">
        <v>1</v>
      </c>
      <c r="J18">
        <v>1</v>
      </c>
      <c r="K18">
        <v>1</v>
      </c>
      <c r="L18">
        <v>0</v>
      </c>
      <c r="M18">
        <v>1</v>
      </c>
      <c r="N18">
        <v>1</v>
      </c>
      <c r="O18" t="s">
        <v>210</v>
      </c>
      <c r="P18" t="s">
        <v>87</v>
      </c>
      <c r="Q18"/>
      <c r="R18" t="s">
        <v>88</v>
      </c>
      <c r="S18"/>
      <c r="T18"/>
      <c r="U18"/>
      <c r="V18"/>
      <c r="W18"/>
      <c r="X18"/>
      <c r="Y18"/>
      <c r="Z18"/>
      <c r="AA18"/>
      <c r="AB18" t="s">
        <v>82</v>
      </c>
      <c r="AC18" t="s">
        <v>211</v>
      </c>
      <c r="AD18" t="s">
        <v>212</v>
      </c>
      <c r="AE18">
        <v>1</v>
      </c>
      <c r="AF18">
        <v>0</v>
      </c>
      <c r="AG18">
        <v>0</v>
      </c>
      <c r="AH18">
        <v>1</v>
      </c>
      <c r="AI18" t="s">
        <v>213</v>
      </c>
      <c r="AJ18" t="s">
        <v>82</v>
      </c>
      <c r="AK18" t="s">
        <v>89</v>
      </c>
      <c r="AL18"/>
      <c r="AM18"/>
      <c r="AN18"/>
      <c r="AO18"/>
      <c r="AP18"/>
      <c r="AQ18"/>
      <c r="AR18"/>
      <c r="AS18" t="s">
        <v>82</v>
      </c>
      <c r="AT18" t="s">
        <v>214</v>
      </c>
      <c r="AU18">
        <v>0</v>
      </c>
      <c r="AV18">
        <v>1</v>
      </c>
      <c r="AW18">
        <v>1</v>
      </c>
      <c r="AX18">
        <v>0</v>
      </c>
      <c r="AY18">
        <v>0</v>
      </c>
      <c r="AZ18">
        <v>1</v>
      </c>
      <c r="BA18">
        <v>1</v>
      </c>
      <c r="BB18" t="s">
        <v>215</v>
      </c>
      <c r="BC18" t="s">
        <v>82</v>
      </c>
      <c r="BD18" t="s">
        <v>216</v>
      </c>
      <c r="BE18">
        <v>0</v>
      </c>
      <c r="BF18">
        <v>1</v>
      </c>
      <c r="BG18">
        <v>0</v>
      </c>
      <c r="BH18">
        <v>0</v>
      </c>
      <c r="BI18">
        <v>1</v>
      </c>
      <c r="BJ18">
        <v>0</v>
      </c>
      <c r="BK18"/>
      <c r="BL18" t="s">
        <v>217</v>
      </c>
      <c r="BM18"/>
      <c r="BN18">
        <v>460246187</v>
      </c>
      <c r="BO18" t="s">
        <v>218</v>
      </c>
      <c r="BP18" s="71">
        <v>45138.603333333333</v>
      </c>
      <c r="BQ18"/>
      <c r="BR18"/>
      <c r="BS18" t="s">
        <v>93</v>
      </c>
      <c r="BT18" t="s">
        <v>94</v>
      </c>
      <c r="BU18" t="s">
        <v>95</v>
      </c>
      <c r="BV18"/>
      <c r="BW18">
        <v>17</v>
      </c>
    </row>
    <row r="19" spans="1:75" ht="14.5" x14ac:dyDescent="0.35">
      <c r="A19" s="71">
        <v>45138.748446226848</v>
      </c>
      <c r="B19" s="71">
        <v>45138.768190416667</v>
      </c>
      <c r="C19" s="71">
        <v>45138</v>
      </c>
      <c r="D19" t="s">
        <v>82</v>
      </c>
      <c r="E19" t="s">
        <v>131</v>
      </c>
      <c r="F19" t="s">
        <v>132</v>
      </c>
      <c r="G19" t="s">
        <v>82</v>
      </c>
      <c r="H19" t="s">
        <v>220</v>
      </c>
      <c r="I19">
        <v>1</v>
      </c>
      <c r="J19">
        <v>1</v>
      </c>
      <c r="K19">
        <v>1</v>
      </c>
      <c r="L19">
        <v>1</v>
      </c>
      <c r="M19">
        <v>1</v>
      </c>
      <c r="N19">
        <v>1</v>
      </c>
      <c r="O19" t="s">
        <v>221</v>
      </c>
      <c r="P19" t="s">
        <v>87</v>
      </c>
      <c r="Q19"/>
      <c r="R19" t="s">
        <v>88</v>
      </c>
      <c r="S19"/>
      <c r="T19"/>
      <c r="U19"/>
      <c r="V19"/>
      <c r="W19"/>
      <c r="X19"/>
      <c r="Y19"/>
      <c r="Z19"/>
      <c r="AA19"/>
      <c r="AB19" t="s">
        <v>82</v>
      </c>
      <c r="AC19" t="s">
        <v>222</v>
      </c>
      <c r="AD19" t="s">
        <v>121</v>
      </c>
      <c r="AE19">
        <v>0</v>
      </c>
      <c r="AF19">
        <v>0</v>
      </c>
      <c r="AG19">
        <v>0</v>
      </c>
      <c r="AH19">
        <v>1</v>
      </c>
      <c r="AI19" t="s">
        <v>223</v>
      </c>
      <c r="AJ19" t="s">
        <v>82</v>
      </c>
      <c r="AK19" t="s">
        <v>89</v>
      </c>
      <c r="AL19"/>
      <c r="AM19"/>
      <c r="AN19"/>
      <c r="AO19"/>
      <c r="AP19"/>
      <c r="AQ19"/>
      <c r="AR19"/>
      <c r="AS19" t="s">
        <v>82</v>
      </c>
      <c r="AT19" t="s">
        <v>224</v>
      </c>
      <c r="AU19">
        <v>0</v>
      </c>
      <c r="AV19">
        <v>1</v>
      </c>
      <c r="AW19">
        <v>1</v>
      </c>
      <c r="AX19">
        <v>1</v>
      </c>
      <c r="AY19">
        <v>1</v>
      </c>
      <c r="AZ19">
        <v>1</v>
      </c>
      <c r="BA19">
        <v>1</v>
      </c>
      <c r="BB19" t="s">
        <v>225</v>
      </c>
      <c r="BC19" t="s">
        <v>82</v>
      </c>
      <c r="BD19" t="s">
        <v>149</v>
      </c>
      <c r="BE19">
        <v>0</v>
      </c>
      <c r="BF19">
        <v>1</v>
      </c>
      <c r="BG19">
        <v>0</v>
      </c>
      <c r="BH19">
        <v>0</v>
      </c>
      <c r="BI19">
        <v>0</v>
      </c>
      <c r="BJ19">
        <v>0</v>
      </c>
      <c r="BK19"/>
      <c r="BL19" t="s">
        <v>226</v>
      </c>
      <c r="BM19"/>
      <c r="BN19">
        <v>460272510</v>
      </c>
      <c r="BO19" t="s">
        <v>227</v>
      </c>
      <c r="BP19" s="71">
        <v>45138.643275462957</v>
      </c>
      <c r="BQ19"/>
      <c r="BR19"/>
      <c r="BS19" t="s">
        <v>93</v>
      </c>
      <c r="BT19" t="s">
        <v>94</v>
      </c>
      <c r="BU19" t="s">
        <v>95</v>
      </c>
      <c r="BV19"/>
      <c r="BW19">
        <v>18</v>
      </c>
    </row>
    <row r="20" spans="1:75" ht="14.5" x14ac:dyDescent="0.35">
      <c r="A20" s="71">
        <v>45139.512928750002</v>
      </c>
      <c r="B20" s="71">
        <v>45139.516571296299</v>
      </c>
      <c r="C20" s="71">
        <v>45139</v>
      </c>
      <c r="D20" t="s">
        <v>82</v>
      </c>
      <c r="E20" t="s">
        <v>96</v>
      </c>
      <c r="F20" t="s">
        <v>97</v>
      </c>
      <c r="G20" t="s">
        <v>88</v>
      </c>
      <c r="H20"/>
      <c r="I20"/>
      <c r="J20"/>
      <c r="K20"/>
      <c r="L20"/>
      <c r="M20"/>
      <c r="N20"/>
      <c r="O20"/>
      <c r="P20"/>
      <c r="Q20"/>
      <c r="R20" t="s">
        <v>88</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v>460508233</v>
      </c>
      <c r="BO20" t="s">
        <v>228</v>
      </c>
      <c r="BP20" s="71">
        <v>45139.392488425918</v>
      </c>
      <c r="BQ20"/>
      <c r="BR20"/>
      <c r="BS20" t="s">
        <v>93</v>
      </c>
      <c r="BT20" t="s">
        <v>94</v>
      </c>
      <c r="BU20" t="s">
        <v>95</v>
      </c>
      <c r="BV20"/>
      <c r="BW20">
        <v>19</v>
      </c>
    </row>
    <row r="21" spans="1:75" ht="14.5" x14ac:dyDescent="0.35">
      <c r="A21" s="71">
        <v>45139.578554467589</v>
      </c>
      <c r="B21" s="71">
        <v>45139.592381319453</v>
      </c>
      <c r="C21" s="71">
        <v>45139</v>
      </c>
      <c r="D21" t="s">
        <v>82</v>
      </c>
      <c r="E21" t="s">
        <v>229</v>
      </c>
      <c r="F21" t="s">
        <v>230</v>
      </c>
      <c r="G21" t="s">
        <v>82</v>
      </c>
      <c r="H21" t="s">
        <v>231</v>
      </c>
      <c r="I21">
        <v>0</v>
      </c>
      <c r="J21">
        <v>0</v>
      </c>
      <c r="K21">
        <v>1</v>
      </c>
      <c r="L21">
        <v>0</v>
      </c>
      <c r="M21">
        <v>1</v>
      </c>
      <c r="N21">
        <v>1</v>
      </c>
      <c r="O21" t="s">
        <v>232</v>
      </c>
      <c r="P21" t="s">
        <v>87</v>
      </c>
      <c r="Q21"/>
      <c r="R21" t="s">
        <v>88</v>
      </c>
      <c r="S21"/>
      <c r="T21"/>
      <c r="U21"/>
      <c r="V21"/>
      <c r="W21"/>
      <c r="X21"/>
      <c r="Y21"/>
      <c r="Z21"/>
      <c r="AA21"/>
      <c r="AB21" t="s">
        <v>82</v>
      </c>
      <c r="AC21" t="s">
        <v>233</v>
      </c>
      <c r="AD21" t="s">
        <v>234</v>
      </c>
      <c r="AE21">
        <v>1</v>
      </c>
      <c r="AF21">
        <v>1</v>
      </c>
      <c r="AG21">
        <v>1</v>
      </c>
      <c r="AH21">
        <v>1</v>
      </c>
      <c r="AI21" t="s">
        <v>235</v>
      </c>
      <c r="AJ21" t="s">
        <v>82</v>
      </c>
      <c r="AK21" t="s">
        <v>104</v>
      </c>
      <c r="AL21"/>
      <c r="AM21"/>
      <c r="AN21"/>
      <c r="AO21"/>
      <c r="AP21"/>
      <c r="AQ21"/>
      <c r="AR21"/>
      <c r="AS21" t="s">
        <v>82</v>
      </c>
      <c r="AT21" t="s">
        <v>236</v>
      </c>
      <c r="AU21">
        <v>0</v>
      </c>
      <c r="AV21">
        <v>1</v>
      </c>
      <c r="AW21">
        <v>0</v>
      </c>
      <c r="AX21">
        <v>1</v>
      </c>
      <c r="AY21">
        <v>0</v>
      </c>
      <c r="AZ21">
        <v>0</v>
      </c>
      <c r="BA21">
        <v>1</v>
      </c>
      <c r="BB21" t="s">
        <v>237</v>
      </c>
      <c r="BC21" t="s">
        <v>82</v>
      </c>
      <c r="BD21" t="s">
        <v>121</v>
      </c>
      <c r="BE21">
        <v>0</v>
      </c>
      <c r="BF21">
        <v>0</v>
      </c>
      <c r="BG21">
        <v>0</v>
      </c>
      <c r="BH21">
        <v>0</v>
      </c>
      <c r="BI21">
        <v>0</v>
      </c>
      <c r="BJ21">
        <v>1</v>
      </c>
      <c r="BK21" t="s">
        <v>238</v>
      </c>
      <c r="BL21" t="s">
        <v>239</v>
      </c>
      <c r="BM21"/>
      <c r="BN21">
        <v>460558503</v>
      </c>
      <c r="BO21" t="s">
        <v>240</v>
      </c>
      <c r="BP21" s="71">
        <v>45139.470833333333</v>
      </c>
      <c r="BQ21"/>
      <c r="BR21"/>
      <c r="BS21" t="s">
        <v>93</v>
      </c>
      <c r="BT21" t="s">
        <v>94</v>
      </c>
      <c r="BU21" t="s">
        <v>95</v>
      </c>
      <c r="BV21"/>
      <c r="BW21">
        <v>20</v>
      </c>
    </row>
    <row r="22" spans="1:75" ht="14.5" x14ac:dyDescent="0.35">
      <c r="A22" s="71">
        <v>45139.455723935193</v>
      </c>
      <c r="B22" s="71">
        <v>45139.465291053239</v>
      </c>
      <c r="C22" s="71">
        <v>45139</v>
      </c>
      <c r="D22" t="s">
        <v>82</v>
      </c>
      <c r="E22" t="s">
        <v>229</v>
      </c>
      <c r="F22" t="s">
        <v>230</v>
      </c>
      <c r="G22" t="s">
        <v>82</v>
      </c>
      <c r="H22" t="s">
        <v>241</v>
      </c>
      <c r="I22">
        <v>0</v>
      </c>
      <c r="J22">
        <v>0</v>
      </c>
      <c r="K22">
        <v>1</v>
      </c>
      <c r="L22">
        <v>0</v>
      </c>
      <c r="M22">
        <v>1</v>
      </c>
      <c r="N22">
        <v>1</v>
      </c>
      <c r="O22" t="s">
        <v>242</v>
      </c>
      <c r="P22" t="s">
        <v>87</v>
      </c>
      <c r="Q22"/>
      <c r="R22" t="s">
        <v>88</v>
      </c>
      <c r="S22"/>
      <c r="T22"/>
      <c r="U22"/>
      <c r="V22"/>
      <c r="W22"/>
      <c r="X22"/>
      <c r="Y22"/>
      <c r="Z22"/>
      <c r="AA22"/>
      <c r="AB22" t="s">
        <v>82</v>
      </c>
      <c r="AC22" t="s">
        <v>243</v>
      </c>
      <c r="AD22" t="s">
        <v>244</v>
      </c>
      <c r="AE22">
        <v>1</v>
      </c>
      <c r="AF22">
        <v>0</v>
      </c>
      <c r="AG22">
        <v>1</v>
      </c>
      <c r="AH22">
        <v>1</v>
      </c>
      <c r="AI22" t="s">
        <v>245</v>
      </c>
      <c r="AJ22" t="s">
        <v>82</v>
      </c>
      <c r="AK22" t="s">
        <v>104</v>
      </c>
      <c r="AL22"/>
      <c r="AM22"/>
      <c r="AN22"/>
      <c r="AO22"/>
      <c r="AP22"/>
      <c r="AQ22"/>
      <c r="AR22"/>
      <c r="AS22" t="s">
        <v>82</v>
      </c>
      <c r="AT22" t="s">
        <v>246</v>
      </c>
      <c r="AU22">
        <v>0</v>
      </c>
      <c r="AV22">
        <v>1</v>
      </c>
      <c r="AW22">
        <v>0</v>
      </c>
      <c r="AX22">
        <v>1</v>
      </c>
      <c r="AY22">
        <v>0</v>
      </c>
      <c r="AZ22">
        <v>1</v>
      </c>
      <c r="BA22">
        <v>1</v>
      </c>
      <c r="BB22" t="s">
        <v>247</v>
      </c>
      <c r="BC22" t="s">
        <v>88</v>
      </c>
      <c r="BD22"/>
      <c r="BE22"/>
      <c r="BF22"/>
      <c r="BG22"/>
      <c r="BH22"/>
      <c r="BI22"/>
      <c r="BJ22"/>
      <c r="BK22"/>
      <c r="BL22" t="s">
        <v>248</v>
      </c>
      <c r="BM22"/>
      <c r="BN22">
        <v>460586134</v>
      </c>
      <c r="BO22" t="s">
        <v>249</v>
      </c>
      <c r="BP22" s="71">
        <v>45139.512766203698</v>
      </c>
      <c r="BQ22"/>
      <c r="BR22"/>
      <c r="BS22" t="s">
        <v>93</v>
      </c>
      <c r="BT22" t="s">
        <v>94</v>
      </c>
      <c r="BU22" t="s">
        <v>95</v>
      </c>
      <c r="BV22"/>
      <c r="BW22">
        <v>21</v>
      </c>
    </row>
    <row r="23" spans="1:75" ht="14.5" x14ac:dyDescent="0.35">
      <c r="A23" s="71">
        <v>45139.641985798611</v>
      </c>
      <c r="B23" s="71">
        <v>45139.6516303588</v>
      </c>
      <c r="C23" s="71">
        <v>45139</v>
      </c>
      <c r="D23" t="s">
        <v>82</v>
      </c>
      <c r="E23" t="s">
        <v>229</v>
      </c>
      <c r="F23" t="s">
        <v>230</v>
      </c>
      <c r="G23" t="s">
        <v>82</v>
      </c>
      <c r="H23" t="s">
        <v>122</v>
      </c>
      <c r="I23">
        <v>0</v>
      </c>
      <c r="J23">
        <v>0</v>
      </c>
      <c r="K23">
        <v>1</v>
      </c>
      <c r="L23">
        <v>0</v>
      </c>
      <c r="M23">
        <v>1</v>
      </c>
      <c r="N23">
        <v>0</v>
      </c>
      <c r="O23"/>
      <c r="P23" t="s">
        <v>87</v>
      </c>
      <c r="Q23"/>
      <c r="R23" t="s">
        <v>88</v>
      </c>
      <c r="S23"/>
      <c r="T23"/>
      <c r="U23"/>
      <c r="V23"/>
      <c r="W23"/>
      <c r="X23"/>
      <c r="Y23"/>
      <c r="Z23"/>
      <c r="AA23"/>
      <c r="AB23" t="s">
        <v>82</v>
      </c>
      <c r="AC23" t="s">
        <v>250</v>
      </c>
      <c r="AD23" t="s">
        <v>251</v>
      </c>
      <c r="AE23">
        <v>1</v>
      </c>
      <c r="AF23">
        <v>1</v>
      </c>
      <c r="AG23">
        <v>0</v>
      </c>
      <c r="AH23">
        <v>0</v>
      </c>
      <c r="AI23"/>
      <c r="AJ23" t="s">
        <v>82</v>
      </c>
      <c r="AK23" t="s">
        <v>104</v>
      </c>
      <c r="AL23"/>
      <c r="AM23"/>
      <c r="AN23"/>
      <c r="AO23"/>
      <c r="AP23"/>
      <c r="AQ23"/>
      <c r="AR23"/>
      <c r="AS23" t="s">
        <v>82</v>
      </c>
      <c r="AT23" t="s">
        <v>252</v>
      </c>
      <c r="AU23">
        <v>0</v>
      </c>
      <c r="AV23">
        <v>1</v>
      </c>
      <c r="AW23">
        <v>0</v>
      </c>
      <c r="AX23">
        <v>1</v>
      </c>
      <c r="AY23">
        <v>0</v>
      </c>
      <c r="AZ23">
        <v>0</v>
      </c>
      <c r="BA23">
        <v>1</v>
      </c>
      <c r="BB23" t="s">
        <v>253</v>
      </c>
      <c r="BC23" t="s">
        <v>88</v>
      </c>
      <c r="BD23"/>
      <c r="BE23"/>
      <c r="BF23"/>
      <c r="BG23"/>
      <c r="BH23"/>
      <c r="BI23"/>
      <c r="BJ23"/>
      <c r="BK23"/>
      <c r="BL23" t="s">
        <v>254</v>
      </c>
      <c r="BM23"/>
      <c r="BN23">
        <v>460596139</v>
      </c>
      <c r="BO23" t="s">
        <v>255</v>
      </c>
      <c r="BP23" s="71">
        <v>45139.528298611112</v>
      </c>
      <c r="BQ23"/>
      <c r="BR23"/>
      <c r="BS23" t="s">
        <v>93</v>
      </c>
      <c r="BT23" t="s">
        <v>94</v>
      </c>
      <c r="BU23" t="s">
        <v>95</v>
      </c>
      <c r="BV23"/>
      <c r="BW23">
        <v>22</v>
      </c>
    </row>
    <row r="24" spans="1:75" ht="14.5" x14ac:dyDescent="0.35">
      <c r="A24" s="71">
        <v>45139.655943414349</v>
      </c>
      <c r="B24" s="71">
        <v>45139.669174386567</v>
      </c>
      <c r="C24" s="71">
        <v>45139</v>
      </c>
      <c r="D24" t="s">
        <v>82</v>
      </c>
      <c r="E24" t="s">
        <v>131</v>
      </c>
      <c r="F24" t="s">
        <v>132</v>
      </c>
      <c r="G24" t="s">
        <v>82</v>
      </c>
      <c r="H24" t="s">
        <v>256</v>
      </c>
      <c r="I24">
        <v>0</v>
      </c>
      <c r="J24">
        <v>1</v>
      </c>
      <c r="K24">
        <v>1</v>
      </c>
      <c r="L24">
        <v>0</v>
      </c>
      <c r="M24">
        <v>1</v>
      </c>
      <c r="N24">
        <v>1</v>
      </c>
      <c r="O24" t="s">
        <v>257</v>
      </c>
      <c r="P24" t="s">
        <v>87</v>
      </c>
      <c r="Q24"/>
      <c r="R24" t="s">
        <v>88</v>
      </c>
      <c r="S24"/>
      <c r="T24"/>
      <c r="U24"/>
      <c r="V24"/>
      <c r="W24"/>
      <c r="X24"/>
      <c r="Y24"/>
      <c r="Z24"/>
      <c r="AA24"/>
      <c r="AB24" t="s">
        <v>82</v>
      </c>
      <c r="AC24" t="s">
        <v>258</v>
      </c>
      <c r="AD24" t="s">
        <v>125</v>
      </c>
      <c r="AE24">
        <v>1</v>
      </c>
      <c r="AF24">
        <v>1</v>
      </c>
      <c r="AG24">
        <v>0</v>
      </c>
      <c r="AH24">
        <v>1</v>
      </c>
      <c r="AI24" t="s">
        <v>259</v>
      </c>
      <c r="AJ24" t="s">
        <v>82</v>
      </c>
      <c r="AK24" t="s">
        <v>89</v>
      </c>
      <c r="AL24"/>
      <c r="AM24"/>
      <c r="AN24"/>
      <c r="AO24"/>
      <c r="AP24"/>
      <c r="AQ24"/>
      <c r="AR24"/>
      <c r="AS24" t="s">
        <v>82</v>
      </c>
      <c r="AT24" t="s">
        <v>260</v>
      </c>
      <c r="AU24">
        <v>0</v>
      </c>
      <c r="AV24">
        <v>0</v>
      </c>
      <c r="AW24">
        <v>0</v>
      </c>
      <c r="AX24">
        <v>0</v>
      </c>
      <c r="AY24">
        <v>0</v>
      </c>
      <c r="AZ24">
        <v>1</v>
      </c>
      <c r="BA24">
        <v>1</v>
      </c>
      <c r="BB24" t="s">
        <v>261</v>
      </c>
      <c r="BC24" t="s">
        <v>82</v>
      </c>
      <c r="BD24" t="s">
        <v>262</v>
      </c>
      <c r="BE24">
        <v>0</v>
      </c>
      <c r="BF24">
        <v>0</v>
      </c>
      <c r="BG24">
        <v>0</v>
      </c>
      <c r="BH24">
        <v>0</v>
      </c>
      <c r="BI24">
        <v>1</v>
      </c>
      <c r="BJ24">
        <v>0</v>
      </c>
      <c r="BK24"/>
      <c r="BL24" t="s">
        <v>263</v>
      </c>
      <c r="BM24"/>
      <c r="BN24">
        <v>460605850</v>
      </c>
      <c r="BO24" t="s">
        <v>264</v>
      </c>
      <c r="BP24" s="71">
        <v>45139.544374999998</v>
      </c>
      <c r="BQ24"/>
      <c r="BR24"/>
      <c r="BS24" t="s">
        <v>93</v>
      </c>
      <c r="BT24" t="s">
        <v>94</v>
      </c>
      <c r="BU24" t="s">
        <v>95</v>
      </c>
      <c r="BV24"/>
      <c r="BW24">
        <v>23</v>
      </c>
    </row>
    <row r="25" spans="1:75" ht="14.5" x14ac:dyDescent="0.35">
      <c r="A25" s="71">
        <v>45139.618027129633</v>
      </c>
      <c r="B25" s="71">
        <v>45139.636015474527</v>
      </c>
      <c r="C25" s="71">
        <v>45139</v>
      </c>
      <c r="D25" t="s">
        <v>82</v>
      </c>
      <c r="E25" t="s">
        <v>107</v>
      </c>
      <c r="F25" t="s">
        <v>108</v>
      </c>
      <c r="G25" t="s">
        <v>82</v>
      </c>
      <c r="H25" t="s">
        <v>265</v>
      </c>
      <c r="I25">
        <v>0</v>
      </c>
      <c r="J25">
        <v>1</v>
      </c>
      <c r="K25">
        <v>1</v>
      </c>
      <c r="L25">
        <v>1</v>
      </c>
      <c r="M25">
        <v>0</v>
      </c>
      <c r="N25">
        <v>0</v>
      </c>
      <c r="O25"/>
      <c r="P25" t="s">
        <v>87</v>
      </c>
      <c r="Q25"/>
      <c r="R25" t="s">
        <v>88</v>
      </c>
      <c r="S25"/>
      <c r="T25"/>
      <c r="U25"/>
      <c r="V25"/>
      <c r="W25"/>
      <c r="X25"/>
      <c r="Y25"/>
      <c r="Z25"/>
      <c r="AA25"/>
      <c r="AB25" t="s">
        <v>82</v>
      </c>
      <c r="AC25" t="s">
        <v>266</v>
      </c>
      <c r="AD25" t="s">
        <v>267</v>
      </c>
      <c r="AE25">
        <v>0</v>
      </c>
      <c r="AF25">
        <v>1</v>
      </c>
      <c r="AG25">
        <v>1</v>
      </c>
      <c r="AH25">
        <v>0</v>
      </c>
      <c r="AI25"/>
      <c r="AJ25" t="s">
        <v>88</v>
      </c>
      <c r="AK25"/>
      <c r="AL25"/>
      <c r="AM25" t="s">
        <v>182</v>
      </c>
      <c r="AN25">
        <v>0</v>
      </c>
      <c r="AO25">
        <v>1</v>
      </c>
      <c r="AP25">
        <v>0</v>
      </c>
      <c r="AQ25">
        <v>0</v>
      </c>
      <c r="AR25"/>
      <c r="AS25" t="s">
        <v>82</v>
      </c>
      <c r="AT25" t="s">
        <v>90</v>
      </c>
      <c r="AU25">
        <v>0</v>
      </c>
      <c r="AV25">
        <v>1</v>
      </c>
      <c r="AW25">
        <v>0</v>
      </c>
      <c r="AX25">
        <v>1</v>
      </c>
      <c r="AY25">
        <v>0</v>
      </c>
      <c r="AZ25">
        <v>0</v>
      </c>
      <c r="BA25">
        <v>0</v>
      </c>
      <c r="BB25"/>
      <c r="BC25" t="s">
        <v>88</v>
      </c>
      <c r="BD25"/>
      <c r="BE25"/>
      <c r="BF25"/>
      <c r="BG25"/>
      <c r="BH25"/>
      <c r="BI25"/>
      <c r="BJ25"/>
      <c r="BK25"/>
      <c r="BL25" t="s">
        <v>268</v>
      </c>
      <c r="BM25"/>
      <c r="BN25">
        <v>460630169</v>
      </c>
      <c r="BO25" t="s">
        <v>269</v>
      </c>
      <c r="BP25" s="71">
        <v>45139.58452546296</v>
      </c>
      <c r="BQ25"/>
      <c r="BR25"/>
      <c r="BS25" t="s">
        <v>93</v>
      </c>
      <c r="BT25" t="s">
        <v>94</v>
      </c>
      <c r="BU25" t="s">
        <v>95</v>
      </c>
      <c r="BV25"/>
      <c r="BW25">
        <v>24</v>
      </c>
    </row>
    <row r="26" spans="1:75" ht="14.5" x14ac:dyDescent="0.35">
      <c r="A26" s="71">
        <v>45139.646228055557</v>
      </c>
      <c r="B26" s="71">
        <v>45139.650926967603</v>
      </c>
      <c r="C26" s="71">
        <v>45139</v>
      </c>
      <c r="D26" t="s">
        <v>82</v>
      </c>
      <c r="E26" t="s">
        <v>177</v>
      </c>
      <c r="F26" t="s">
        <v>178</v>
      </c>
      <c r="G26" t="s">
        <v>88</v>
      </c>
      <c r="H26"/>
      <c r="I26"/>
      <c r="J26"/>
      <c r="K26"/>
      <c r="L26"/>
      <c r="M26"/>
      <c r="N26"/>
      <c r="O26"/>
      <c r="P26"/>
      <c r="Q26"/>
      <c r="R26" t="s">
        <v>88</v>
      </c>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v>460630172</v>
      </c>
      <c r="BO26" t="s">
        <v>270</v>
      </c>
      <c r="BP26" s="71">
        <v>45139.584537037037</v>
      </c>
      <c r="BQ26"/>
      <c r="BR26"/>
      <c r="BS26" t="s">
        <v>93</v>
      </c>
      <c r="BT26" t="s">
        <v>94</v>
      </c>
      <c r="BU26" t="s">
        <v>95</v>
      </c>
      <c r="BV26"/>
      <c r="BW26">
        <v>25</v>
      </c>
    </row>
    <row r="27" spans="1:75" ht="14.5" x14ac:dyDescent="0.35">
      <c r="A27" s="71">
        <v>45140.433155115737</v>
      </c>
      <c r="B27" s="71">
        <v>45140.442643055547</v>
      </c>
      <c r="C27" s="71">
        <v>45140</v>
      </c>
      <c r="D27" t="s">
        <v>82</v>
      </c>
      <c r="E27" t="s">
        <v>83</v>
      </c>
      <c r="F27" t="s">
        <v>84</v>
      </c>
      <c r="G27" t="s">
        <v>88</v>
      </c>
      <c r="H27"/>
      <c r="I27"/>
      <c r="J27"/>
      <c r="K27"/>
      <c r="L27"/>
      <c r="M27"/>
      <c r="N27"/>
      <c r="O27"/>
      <c r="P27"/>
      <c r="Q27"/>
      <c r="R27" t="s">
        <v>88</v>
      </c>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v>460845450</v>
      </c>
      <c r="BO27" t="s">
        <v>272</v>
      </c>
      <c r="BP27" s="71">
        <v>45140.318124999998</v>
      </c>
      <c r="BQ27"/>
      <c r="BR27"/>
      <c r="BS27" t="s">
        <v>93</v>
      </c>
      <c r="BT27" t="s">
        <v>94</v>
      </c>
      <c r="BU27" t="s">
        <v>95</v>
      </c>
      <c r="BV27"/>
      <c r="BW27">
        <v>26</v>
      </c>
    </row>
    <row r="28" spans="1:75" ht="14.5" x14ac:dyDescent="0.35">
      <c r="A28" s="71">
        <v>45140.426090381938</v>
      </c>
      <c r="B28" s="71">
        <v>45140.442384016213</v>
      </c>
      <c r="C28" s="71">
        <v>45140</v>
      </c>
      <c r="D28" t="s">
        <v>82</v>
      </c>
      <c r="E28" t="s">
        <v>273</v>
      </c>
      <c r="F28" t="s">
        <v>274</v>
      </c>
      <c r="G28" t="s">
        <v>82</v>
      </c>
      <c r="H28" t="s">
        <v>275</v>
      </c>
      <c r="I28">
        <v>0</v>
      </c>
      <c r="J28">
        <v>1</v>
      </c>
      <c r="K28">
        <v>1</v>
      </c>
      <c r="L28">
        <v>1</v>
      </c>
      <c r="M28">
        <v>1</v>
      </c>
      <c r="N28">
        <v>1</v>
      </c>
      <c r="O28" t="s">
        <v>276</v>
      </c>
      <c r="P28" t="s">
        <v>135</v>
      </c>
      <c r="Q28"/>
      <c r="R28" t="s">
        <v>82</v>
      </c>
      <c r="S28" t="s">
        <v>277</v>
      </c>
      <c r="T28">
        <v>1</v>
      </c>
      <c r="U28">
        <v>0</v>
      </c>
      <c r="V28">
        <v>1</v>
      </c>
      <c r="W28">
        <v>1</v>
      </c>
      <c r="X28">
        <v>1</v>
      </c>
      <c r="Y28" t="s">
        <v>278</v>
      </c>
      <c r="Z28" t="s">
        <v>87</v>
      </c>
      <c r="AA28"/>
      <c r="AB28" t="s">
        <v>82</v>
      </c>
      <c r="AC28" t="s">
        <v>279</v>
      </c>
      <c r="AD28" t="s">
        <v>125</v>
      </c>
      <c r="AE28">
        <v>1</v>
      </c>
      <c r="AF28">
        <v>1</v>
      </c>
      <c r="AG28">
        <v>0</v>
      </c>
      <c r="AH28">
        <v>1</v>
      </c>
      <c r="AI28" t="s">
        <v>280</v>
      </c>
      <c r="AJ28" t="s">
        <v>82</v>
      </c>
      <c r="AK28" t="s">
        <v>89</v>
      </c>
      <c r="AL28"/>
      <c r="AM28"/>
      <c r="AN28"/>
      <c r="AO28"/>
      <c r="AP28"/>
      <c r="AQ28"/>
      <c r="AR28"/>
      <c r="AS28" t="s">
        <v>82</v>
      </c>
      <c r="AT28" t="s">
        <v>281</v>
      </c>
      <c r="AU28">
        <v>0</v>
      </c>
      <c r="AV28">
        <v>1</v>
      </c>
      <c r="AW28">
        <v>0</v>
      </c>
      <c r="AX28">
        <v>0</v>
      </c>
      <c r="AY28">
        <v>1</v>
      </c>
      <c r="AZ28">
        <v>0</v>
      </c>
      <c r="BA28">
        <v>1</v>
      </c>
      <c r="BB28" t="s">
        <v>282</v>
      </c>
      <c r="BC28" t="s">
        <v>88</v>
      </c>
      <c r="BD28"/>
      <c r="BE28"/>
      <c r="BF28"/>
      <c r="BG28"/>
      <c r="BH28"/>
      <c r="BI28"/>
      <c r="BJ28"/>
      <c r="BK28"/>
      <c r="BL28" t="s">
        <v>283</v>
      </c>
      <c r="BM28"/>
      <c r="BN28">
        <v>460855277</v>
      </c>
      <c r="BO28" t="s">
        <v>284</v>
      </c>
      <c r="BP28" s="71">
        <v>45140.333865740737</v>
      </c>
      <c r="BQ28"/>
      <c r="BR28"/>
      <c r="BS28" t="s">
        <v>93</v>
      </c>
      <c r="BT28" t="s">
        <v>94</v>
      </c>
      <c r="BU28" t="s">
        <v>95</v>
      </c>
      <c r="BV28"/>
      <c r="BW28">
        <v>27</v>
      </c>
    </row>
    <row r="29" spans="1:75" ht="14.5" x14ac:dyDescent="0.35">
      <c r="A29" s="71">
        <v>45140.457842581018</v>
      </c>
      <c r="B29" s="71">
        <v>45140.458772164347</v>
      </c>
      <c r="C29" s="71">
        <v>45140</v>
      </c>
      <c r="D29" t="s">
        <v>82</v>
      </c>
      <c r="E29" t="s">
        <v>273</v>
      </c>
      <c r="F29" t="s">
        <v>274</v>
      </c>
      <c r="G29" t="s">
        <v>88</v>
      </c>
      <c r="H29"/>
      <c r="I29"/>
      <c r="J29"/>
      <c r="K29"/>
      <c r="L29"/>
      <c r="M29"/>
      <c r="N29"/>
      <c r="O29"/>
      <c r="P29"/>
      <c r="Q29"/>
      <c r="R29" t="s">
        <v>88</v>
      </c>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v>460855283</v>
      </c>
      <c r="BO29" t="s">
        <v>285</v>
      </c>
      <c r="BP29" s="71">
        <v>45140.333877314813</v>
      </c>
      <c r="BQ29"/>
      <c r="BR29"/>
      <c r="BS29" t="s">
        <v>93</v>
      </c>
      <c r="BT29" t="s">
        <v>94</v>
      </c>
      <c r="BU29" t="s">
        <v>95</v>
      </c>
      <c r="BV29"/>
      <c r="BW29">
        <v>28</v>
      </c>
    </row>
    <row r="30" spans="1:75" ht="14.5" x14ac:dyDescent="0.35">
      <c r="A30" s="71">
        <v>45140.485919432867</v>
      </c>
      <c r="B30" s="71">
        <v>45140.496784606483</v>
      </c>
      <c r="C30" s="71">
        <v>45140</v>
      </c>
      <c r="D30" t="s">
        <v>82</v>
      </c>
      <c r="E30" t="s">
        <v>83</v>
      </c>
      <c r="F30" t="s">
        <v>84</v>
      </c>
      <c r="G30" t="s">
        <v>82</v>
      </c>
      <c r="H30" t="s">
        <v>122</v>
      </c>
      <c r="I30">
        <v>0</v>
      </c>
      <c r="J30">
        <v>0</v>
      </c>
      <c r="K30">
        <v>1</v>
      </c>
      <c r="L30">
        <v>0</v>
      </c>
      <c r="M30">
        <v>1</v>
      </c>
      <c r="N30">
        <v>0</v>
      </c>
      <c r="O30"/>
      <c r="P30" t="s">
        <v>87</v>
      </c>
      <c r="Q30"/>
      <c r="R30" t="s">
        <v>82</v>
      </c>
      <c r="S30" t="s">
        <v>286</v>
      </c>
      <c r="T30">
        <v>1</v>
      </c>
      <c r="U30">
        <v>1</v>
      </c>
      <c r="V30">
        <v>0</v>
      </c>
      <c r="W30">
        <v>0</v>
      </c>
      <c r="X30">
        <v>0</v>
      </c>
      <c r="Y30"/>
      <c r="Z30" t="s">
        <v>87</v>
      </c>
      <c r="AA30"/>
      <c r="AB30" t="s">
        <v>82</v>
      </c>
      <c r="AC30" t="s">
        <v>287</v>
      </c>
      <c r="AD30" t="s">
        <v>112</v>
      </c>
      <c r="AE30">
        <v>0</v>
      </c>
      <c r="AF30">
        <v>1</v>
      </c>
      <c r="AG30">
        <v>1</v>
      </c>
      <c r="AH30">
        <v>0</v>
      </c>
      <c r="AI30"/>
      <c r="AJ30" t="s">
        <v>88</v>
      </c>
      <c r="AK30"/>
      <c r="AL30"/>
      <c r="AM30" t="s">
        <v>169</v>
      </c>
      <c r="AN30">
        <v>1</v>
      </c>
      <c r="AO30">
        <v>1</v>
      </c>
      <c r="AP30">
        <v>0</v>
      </c>
      <c r="AQ30">
        <v>0</v>
      </c>
      <c r="AR30"/>
      <c r="AS30" t="s">
        <v>82</v>
      </c>
      <c r="AT30" t="s">
        <v>288</v>
      </c>
      <c r="AU30">
        <v>0</v>
      </c>
      <c r="AV30">
        <v>1</v>
      </c>
      <c r="AW30">
        <v>0</v>
      </c>
      <c r="AX30">
        <v>1</v>
      </c>
      <c r="AY30">
        <v>0</v>
      </c>
      <c r="AZ30">
        <v>0</v>
      </c>
      <c r="BA30">
        <v>0</v>
      </c>
      <c r="BB30"/>
      <c r="BC30" t="s">
        <v>88</v>
      </c>
      <c r="BD30"/>
      <c r="BE30"/>
      <c r="BF30"/>
      <c r="BG30"/>
      <c r="BH30"/>
      <c r="BI30"/>
      <c r="BJ30"/>
      <c r="BK30"/>
      <c r="BL30" t="s">
        <v>289</v>
      </c>
      <c r="BM30"/>
      <c r="BN30">
        <v>460874649</v>
      </c>
      <c r="BO30" t="s">
        <v>290</v>
      </c>
      <c r="BP30" s="71">
        <v>45140.371944444443</v>
      </c>
      <c r="BQ30"/>
      <c r="BR30"/>
      <c r="BS30" t="s">
        <v>93</v>
      </c>
      <c r="BT30" t="s">
        <v>94</v>
      </c>
      <c r="BU30" t="s">
        <v>95</v>
      </c>
      <c r="BV30"/>
      <c r="BW30">
        <v>29</v>
      </c>
    </row>
    <row r="31" spans="1:75" ht="14.5" x14ac:dyDescent="0.35">
      <c r="A31" s="71">
        <v>45140.550014444438</v>
      </c>
      <c r="B31" s="71">
        <v>45140.563784247694</v>
      </c>
      <c r="C31" s="71">
        <v>45140</v>
      </c>
      <c r="D31" t="s">
        <v>82</v>
      </c>
      <c r="E31" t="s">
        <v>83</v>
      </c>
      <c r="F31" t="s">
        <v>84</v>
      </c>
      <c r="G31" t="s">
        <v>82</v>
      </c>
      <c r="H31" t="s">
        <v>291</v>
      </c>
      <c r="I31">
        <v>0</v>
      </c>
      <c r="J31">
        <v>0</v>
      </c>
      <c r="K31">
        <v>1</v>
      </c>
      <c r="L31">
        <v>0</v>
      </c>
      <c r="M31">
        <v>1</v>
      </c>
      <c r="N31">
        <v>0</v>
      </c>
      <c r="O31"/>
      <c r="P31" t="s">
        <v>87</v>
      </c>
      <c r="Q31"/>
      <c r="R31" t="s">
        <v>82</v>
      </c>
      <c r="S31" t="s">
        <v>286</v>
      </c>
      <c r="T31">
        <v>1</v>
      </c>
      <c r="U31">
        <v>1</v>
      </c>
      <c r="V31">
        <v>0</v>
      </c>
      <c r="W31">
        <v>0</v>
      </c>
      <c r="X31">
        <v>0</v>
      </c>
      <c r="Y31"/>
      <c r="Z31" t="s">
        <v>87</v>
      </c>
      <c r="AA31"/>
      <c r="AB31" t="s">
        <v>88</v>
      </c>
      <c r="AC31"/>
      <c r="AD31"/>
      <c r="AE31"/>
      <c r="AF31"/>
      <c r="AG31"/>
      <c r="AH31"/>
      <c r="AI31"/>
      <c r="AJ31" t="s">
        <v>88</v>
      </c>
      <c r="AK31"/>
      <c r="AL31"/>
      <c r="AM31" t="s">
        <v>169</v>
      </c>
      <c r="AN31">
        <v>1</v>
      </c>
      <c r="AO31">
        <v>1</v>
      </c>
      <c r="AP31">
        <v>0</v>
      </c>
      <c r="AQ31">
        <v>0</v>
      </c>
      <c r="AR31"/>
      <c r="AS31" t="s">
        <v>82</v>
      </c>
      <c r="AT31" t="s">
        <v>288</v>
      </c>
      <c r="AU31">
        <v>0</v>
      </c>
      <c r="AV31">
        <v>1</v>
      </c>
      <c r="AW31">
        <v>0</v>
      </c>
      <c r="AX31">
        <v>1</v>
      </c>
      <c r="AY31">
        <v>0</v>
      </c>
      <c r="AZ31">
        <v>0</v>
      </c>
      <c r="BA31">
        <v>0</v>
      </c>
      <c r="BB31"/>
      <c r="BC31" t="s">
        <v>88</v>
      </c>
      <c r="BD31"/>
      <c r="BE31"/>
      <c r="BF31"/>
      <c r="BG31"/>
      <c r="BH31"/>
      <c r="BI31"/>
      <c r="BJ31"/>
      <c r="BK31"/>
      <c r="BL31" t="s">
        <v>292</v>
      </c>
      <c r="BM31"/>
      <c r="BN31">
        <v>460918787</v>
      </c>
      <c r="BO31" t="s">
        <v>293</v>
      </c>
      <c r="BP31" s="71">
        <v>45140.438877314817</v>
      </c>
      <c r="BQ31"/>
      <c r="BR31"/>
      <c r="BS31" t="s">
        <v>93</v>
      </c>
      <c r="BT31" t="s">
        <v>94</v>
      </c>
      <c r="BU31" t="s">
        <v>95</v>
      </c>
      <c r="BV31"/>
      <c r="BW31">
        <v>30</v>
      </c>
    </row>
    <row r="32" spans="1:75" ht="14.5" x14ac:dyDescent="0.35">
      <c r="A32" s="71">
        <v>45140.552424629634</v>
      </c>
      <c r="B32" s="71">
        <v>45140.558044201389</v>
      </c>
      <c r="C32" s="71">
        <v>45140</v>
      </c>
      <c r="D32" t="s">
        <v>82</v>
      </c>
      <c r="E32" t="s">
        <v>273</v>
      </c>
      <c r="F32" t="s">
        <v>274</v>
      </c>
      <c r="G32" t="s">
        <v>82</v>
      </c>
      <c r="H32" t="s">
        <v>294</v>
      </c>
      <c r="I32">
        <v>1</v>
      </c>
      <c r="J32">
        <v>1</v>
      </c>
      <c r="K32">
        <v>0</v>
      </c>
      <c r="L32">
        <v>0</v>
      </c>
      <c r="M32">
        <v>1</v>
      </c>
      <c r="N32">
        <v>0</v>
      </c>
      <c r="O32"/>
      <c r="P32" t="s">
        <v>87</v>
      </c>
      <c r="Q32"/>
      <c r="R32" t="s">
        <v>88</v>
      </c>
      <c r="S32"/>
      <c r="T32"/>
      <c r="U32"/>
      <c r="V32"/>
      <c r="W32"/>
      <c r="X32"/>
      <c r="Y32"/>
      <c r="Z32"/>
      <c r="AA32"/>
      <c r="AB32" t="s">
        <v>82</v>
      </c>
      <c r="AC32" t="s">
        <v>295</v>
      </c>
      <c r="AD32" t="s">
        <v>198</v>
      </c>
      <c r="AE32">
        <v>0</v>
      </c>
      <c r="AF32">
        <v>1</v>
      </c>
      <c r="AG32">
        <v>0</v>
      </c>
      <c r="AH32">
        <v>1</v>
      </c>
      <c r="AI32" t="s">
        <v>296</v>
      </c>
      <c r="AJ32" t="s">
        <v>82</v>
      </c>
      <c r="AK32" t="s">
        <v>89</v>
      </c>
      <c r="AL32"/>
      <c r="AM32"/>
      <c r="AN32"/>
      <c r="AO32"/>
      <c r="AP32"/>
      <c r="AQ32"/>
      <c r="AR32"/>
      <c r="AS32" t="s">
        <v>82</v>
      </c>
      <c r="AT32" t="s">
        <v>260</v>
      </c>
      <c r="AU32">
        <v>0</v>
      </c>
      <c r="AV32">
        <v>0</v>
      </c>
      <c r="AW32">
        <v>0</v>
      </c>
      <c r="AX32">
        <v>0</v>
      </c>
      <c r="AY32">
        <v>0</v>
      </c>
      <c r="AZ32">
        <v>1</v>
      </c>
      <c r="BA32">
        <v>1</v>
      </c>
      <c r="BB32" t="s">
        <v>297</v>
      </c>
      <c r="BC32" t="s">
        <v>88</v>
      </c>
      <c r="BD32"/>
      <c r="BE32"/>
      <c r="BF32"/>
      <c r="BG32"/>
      <c r="BH32"/>
      <c r="BI32"/>
      <c r="BJ32"/>
      <c r="BK32"/>
      <c r="BL32" t="s">
        <v>298</v>
      </c>
      <c r="BM32"/>
      <c r="BN32">
        <v>460981555</v>
      </c>
      <c r="BO32" t="s">
        <v>299</v>
      </c>
      <c r="BP32" s="71">
        <v>45140.531956018523</v>
      </c>
      <c r="BQ32"/>
      <c r="BR32"/>
      <c r="BS32" t="s">
        <v>93</v>
      </c>
      <c r="BT32" t="s">
        <v>94</v>
      </c>
      <c r="BU32" t="s">
        <v>95</v>
      </c>
      <c r="BV32"/>
      <c r="BW32">
        <v>31</v>
      </c>
    </row>
    <row r="33" spans="1:75" ht="14.5" x14ac:dyDescent="0.35">
      <c r="A33" s="71">
        <v>45140.624170393523</v>
      </c>
      <c r="B33" s="71">
        <v>45140.626523761573</v>
      </c>
      <c r="C33" s="71">
        <v>45140</v>
      </c>
      <c r="D33" t="s">
        <v>82</v>
      </c>
      <c r="E33" t="s">
        <v>273</v>
      </c>
      <c r="F33" t="s">
        <v>274</v>
      </c>
      <c r="G33" t="s">
        <v>88</v>
      </c>
      <c r="H33"/>
      <c r="I33"/>
      <c r="J33"/>
      <c r="K33"/>
      <c r="L33"/>
      <c r="M33"/>
      <c r="N33"/>
      <c r="O33"/>
      <c r="P33"/>
      <c r="Q33"/>
      <c r="R33" t="s">
        <v>88</v>
      </c>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v>460981560</v>
      </c>
      <c r="BO33" t="s">
        <v>300</v>
      </c>
      <c r="BP33" s="71">
        <v>45140.531967592593</v>
      </c>
      <c r="BQ33"/>
      <c r="BR33"/>
      <c r="BS33" t="s">
        <v>93</v>
      </c>
      <c r="BT33" t="s">
        <v>94</v>
      </c>
      <c r="BU33" t="s">
        <v>95</v>
      </c>
      <c r="BV33"/>
      <c r="BW33">
        <v>32</v>
      </c>
    </row>
    <row r="34" spans="1:75" ht="14.5" x14ac:dyDescent="0.35">
      <c r="A34" s="71">
        <v>45140.635362245368</v>
      </c>
      <c r="B34" s="71">
        <v>45140.655197789347</v>
      </c>
      <c r="C34" s="71">
        <v>45140</v>
      </c>
      <c r="D34" t="s">
        <v>82</v>
      </c>
      <c r="E34" t="s">
        <v>273</v>
      </c>
      <c r="F34" t="s">
        <v>274</v>
      </c>
      <c r="G34" t="s">
        <v>82</v>
      </c>
      <c r="H34" t="s">
        <v>301</v>
      </c>
      <c r="I34">
        <v>0</v>
      </c>
      <c r="J34">
        <v>1</v>
      </c>
      <c r="K34">
        <v>0</v>
      </c>
      <c r="L34">
        <v>0</v>
      </c>
      <c r="M34">
        <v>1</v>
      </c>
      <c r="N34">
        <v>0</v>
      </c>
      <c r="O34"/>
      <c r="P34" t="s">
        <v>87</v>
      </c>
      <c r="Q34"/>
      <c r="R34" t="s">
        <v>88</v>
      </c>
      <c r="S34"/>
      <c r="T34"/>
      <c r="U34"/>
      <c r="V34"/>
      <c r="W34"/>
      <c r="X34"/>
      <c r="Y34"/>
      <c r="Z34"/>
      <c r="AA34"/>
      <c r="AB34" t="s">
        <v>82</v>
      </c>
      <c r="AC34" t="s">
        <v>302</v>
      </c>
      <c r="AD34" t="s">
        <v>303</v>
      </c>
      <c r="AE34">
        <v>0</v>
      </c>
      <c r="AF34">
        <v>1</v>
      </c>
      <c r="AG34">
        <v>1</v>
      </c>
      <c r="AH34">
        <v>1</v>
      </c>
      <c r="AI34" t="s">
        <v>304</v>
      </c>
      <c r="AJ34" t="s">
        <v>82</v>
      </c>
      <c r="AK34" t="s">
        <v>89</v>
      </c>
      <c r="AL34"/>
      <c r="AM34"/>
      <c r="AN34"/>
      <c r="AO34"/>
      <c r="AP34"/>
      <c r="AQ34"/>
      <c r="AR34"/>
      <c r="AS34" t="s">
        <v>82</v>
      </c>
      <c r="AT34" t="s">
        <v>162</v>
      </c>
      <c r="AU34">
        <v>0</v>
      </c>
      <c r="AV34">
        <v>1</v>
      </c>
      <c r="AW34">
        <v>0</v>
      </c>
      <c r="AX34">
        <v>0</v>
      </c>
      <c r="AY34">
        <v>0</v>
      </c>
      <c r="AZ34">
        <v>0</v>
      </c>
      <c r="BA34">
        <v>1</v>
      </c>
      <c r="BB34" t="s">
        <v>305</v>
      </c>
      <c r="BC34" t="s">
        <v>82</v>
      </c>
      <c r="BD34" t="s">
        <v>262</v>
      </c>
      <c r="BE34">
        <v>0</v>
      </c>
      <c r="BF34">
        <v>0</v>
      </c>
      <c r="BG34">
        <v>0</v>
      </c>
      <c r="BH34">
        <v>0</v>
      </c>
      <c r="BI34">
        <v>1</v>
      </c>
      <c r="BJ34">
        <v>0</v>
      </c>
      <c r="BK34"/>
      <c r="BL34" t="s">
        <v>306</v>
      </c>
      <c r="BM34"/>
      <c r="BN34">
        <v>460981564</v>
      </c>
      <c r="BO34" t="s">
        <v>307</v>
      </c>
      <c r="BP34" s="71">
        <v>45140.53197916667</v>
      </c>
      <c r="BQ34"/>
      <c r="BR34"/>
      <c r="BS34" t="s">
        <v>93</v>
      </c>
      <c r="BT34" t="s">
        <v>94</v>
      </c>
      <c r="BU34" t="s">
        <v>95</v>
      </c>
      <c r="BV34"/>
      <c r="BW34">
        <v>33</v>
      </c>
    </row>
    <row r="35" spans="1:75" ht="14.5" x14ac:dyDescent="0.35">
      <c r="A35" s="71">
        <v>45140.668686793979</v>
      </c>
      <c r="B35" s="71">
        <v>45140.675548333333</v>
      </c>
      <c r="C35" s="71">
        <v>45140</v>
      </c>
      <c r="D35" t="s">
        <v>82</v>
      </c>
      <c r="E35" t="s">
        <v>229</v>
      </c>
      <c r="F35" t="s">
        <v>230</v>
      </c>
      <c r="G35" t="s">
        <v>82</v>
      </c>
      <c r="H35" t="s">
        <v>308</v>
      </c>
      <c r="I35">
        <v>0</v>
      </c>
      <c r="J35">
        <v>1</v>
      </c>
      <c r="K35">
        <v>0</v>
      </c>
      <c r="L35">
        <v>1</v>
      </c>
      <c r="M35">
        <v>0</v>
      </c>
      <c r="N35">
        <v>0</v>
      </c>
      <c r="O35"/>
      <c r="P35" t="s">
        <v>87</v>
      </c>
      <c r="Q35"/>
      <c r="R35" t="s">
        <v>88</v>
      </c>
      <c r="S35"/>
      <c r="T35"/>
      <c r="U35"/>
      <c r="V35"/>
      <c r="W35"/>
      <c r="X35"/>
      <c r="Y35"/>
      <c r="Z35"/>
      <c r="AA35"/>
      <c r="AB35" t="s">
        <v>82</v>
      </c>
      <c r="AC35" t="s">
        <v>309</v>
      </c>
      <c r="AD35" t="s">
        <v>112</v>
      </c>
      <c r="AE35">
        <v>0</v>
      </c>
      <c r="AF35">
        <v>1</v>
      </c>
      <c r="AG35">
        <v>1</v>
      </c>
      <c r="AH35">
        <v>0</v>
      </c>
      <c r="AI35"/>
      <c r="AJ35" t="s">
        <v>82</v>
      </c>
      <c r="AK35" t="s">
        <v>89</v>
      </c>
      <c r="AL35"/>
      <c r="AM35"/>
      <c r="AN35"/>
      <c r="AO35"/>
      <c r="AP35"/>
      <c r="AQ35"/>
      <c r="AR35"/>
      <c r="AS35" t="s">
        <v>82</v>
      </c>
      <c r="AT35" t="s">
        <v>310</v>
      </c>
      <c r="AU35">
        <v>0</v>
      </c>
      <c r="AV35">
        <v>1</v>
      </c>
      <c r="AW35">
        <v>1</v>
      </c>
      <c r="AX35">
        <v>0</v>
      </c>
      <c r="AY35">
        <v>0</v>
      </c>
      <c r="AZ35">
        <v>1</v>
      </c>
      <c r="BA35">
        <v>0</v>
      </c>
      <c r="BB35"/>
      <c r="BC35" t="s">
        <v>82</v>
      </c>
      <c r="BD35" t="s">
        <v>311</v>
      </c>
      <c r="BE35">
        <v>0</v>
      </c>
      <c r="BF35">
        <v>1</v>
      </c>
      <c r="BG35">
        <v>0</v>
      </c>
      <c r="BH35">
        <v>0</v>
      </c>
      <c r="BI35">
        <v>1</v>
      </c>
      <c r="BJ35">
        <v>0</v>
      </c>
      <c r="BK35"/>
      <c r="BL35" t="s">
        <v>312</v>
      </c>
      <c r="BM35"/>
      <c r="BN35">
        <v>460994341</v>
      </c>
      <c r="BO35" t="s">
        <v>313</v>
      </c>
      <c r="BP35" s="71">
        <v>45140.551527777781</v>
      </c>
      <c r="BQ35"/>
      <c r="BR35"/>
      <c r="BS35" t="s">
        <v>93</v>
      </c>
      <c r="BT35" t="s">
        <v>94</v>
      </c>
      <c r="BU35" t="s">
        <v>95</v>
      </c>
      <c r="BV35"/>
      <c r="BW35">
        <v>34</v>
      </c>
    </row>
    <row r="36" spans="1:75" ht="14.5" x14ac:dyDescent="0.35">
      <c r="A36" s="71">
        <v>45140.672343969913</v>
      </c>
      <c r="B36" s="71">
        <v>45140.685099710638</v>
      </c>
      <c r="C36" s="71">
        <v>45140</v>
      </c>
      <c r="D36" t="s">
        <v>82</v>
      </c>
      <c r="E36" t="s">
        <v>314</v>
      </c>
      <c r="F36" t="s">
        <v>315</v>
      </c>
      <c r="G36" t="s">
        <v>82</v>
      </c>
      <c r="H36" t="s">
        <v>122</v>
      </c>
      <c r="I36">
        <v>0</v>
      </c>
      <c r="J36">
        <v>0</v>
      </c>
      <c r="K36">
        <v>1</v>
      </c>
      <c r="L36">
        <v>0</v>
      </c>
      <c r="M36">
        <v>1</v>
      </c>
      <c r="N36">
        <v>0</v>
      </c>
      <c r="O36"/>
      <c r="P36" t="s">
        <v>87</v>
      </c>
      <c r="Q36"/>
      <c r="R36" t="s">
        <v>88</v>
      </c>
      <c r="S36"/>
      <c r="T36"/>
      <c r="U36"/>
      <c r="V36"/>
      <c r="W36"/>
      <c r="X36"/>
      <c r="Y36"/>
      <c r="Z36"/>
      <c r="AA36"/>
      <c r="AB36" t="s">
        <v>82</v>
      </c>
      <c r="AC36" t="s">
        <v>316</v>
      </c>
      <c r="AD36" t="s">
        <v>317</v>
      </c>
      <c r="AE36">
        <v>1</v>
      </c>
      <c r="AF36">
        <v>1</v>
      </c>
      <c r="AG36">
        <v>1</v>
      </c>
      <c r="AH36">
        <v>1</v>
      </c>
      <c r="AI36" t="s">
        <v>318</v>
      </c>
      <c r="AJ36" t="s">
        <v>82</v>
      </c>
      <c r="AK36" t="s">
        <v>89</v>
      </c>
      <c r="AL36"/>
      <c r="AM36"/>
      <c r="AN36"/>
      <c r="AO36"/>
      <c r="AP36"/>
      <c r="AQ36"/>
      <c r="AR36"/>
      <c r="AS36" t="s">
        <v>82</v>
      </c>
      <c r="AT36" t="s">
        <v>118</v>
      </c>
      <c r="AU36">
        <v>0</v>
      </c>
      <c r="AV36">
        <v>1</v>
      </c>
      <c r="AW36">
        <v>0</v>
      </c>
      <c r="AX36">
        <v>1</v>
      </c>
      <c r="AY36">
        <v>1</v>
      </c>
      <c r="AZ36">
        <v>0</v>
      </c>
      <c r="BA36">
        <v>0</v>
      </c>
      <c r="BB36"/>
      <c r="BC36" t="s">
        <v>88</v>
      </c>
      <c r="BD36"/>
      <c r="BE36"/>
      <c r="BF36"/>
      <c r="BG36"/>
      <c r="BH36"/>
      <c r="BI36"/>
      <c r="BJ36"/>
      <c r="BK36"/>
      <c r="BL36" t="s">
        <v>319</v>
      </c>
      <c r="BM36"/>
      <c r="BN36">
        <v>461000056</v>
      </c>
      <c r="BO36" t="s">
        <v>320</v>
      </c>
      <c r="BP36" s="71">
        <v>45140.560162037043</v>
      </c>
      <c r="BQ36"/>
      <c r="BR36"/>
      <c r="BS36" t="s">
        <v>93</v>
      </c>
      <c r="BT36" t="s">
        <v>94</v>
      </c>
      <c r="BU36" t="s">
        <v>95</v>
      </c>
      <c r="BV36"/>
      <c r="BW36">
        <v>35</v>
      </c>
    </row>
    <row r="37" spans="1:75" ht="14.5" x14ac:dyDescent="0.35">
      <c r="A37" s="71">
        <v>45140.68642017361</v>
      </c>
      <c r="B37" s="71">
        <v>45140.690418796286</v>
      </c>
      <c r="C37" s="71">
        <v>45140</v>
      </c>
      <c r="D37" t="s">
        <v>82</v>
      </c>
      <c r="E37" t="s">
        <v>273</v>
      </c>
      <c r="F37" t="s">
        <v>274</v>
      </c>
      <c r="G37" t="s">
        <v>88</v>
      </c>
      <c r="H37"/>
      <c r="I37"/>
      <c r="J37"/>
      <c r="K37"/>
      <c r="L37"/>
      <c r="M37"/>
      <c r="N37"/>
      <c r="O37"/>
      <c r="P37"/>
      <c r="Q37"/>
      <c r="R37" t="s">
        <v>88</v>
      </c>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v>461005005</v>
      </c>
      <c r="BO37" t="s">
        <v>321</v>
      </c>
      <c r="BP37" s="71">
        <v>45140.567314814813</v>
      </c>
      <c r="BQ37"/>
      <c r="BR37"/>
      <c r="BS37" t="s">
        <v>93</v>
      </c>
      <c r="BT37" t="s">
        <v>94</v>
      </c>
      <c r="BU37" t="s">
        <v>95</v>
      </c>
      <c r="BV37"/>
      <c r="BW37">
        <v>36</v>
      </c>
    </row>
    <row r="38" spans="1:75" ht="14.5" x14ac:dyDescent="0.35">
      <c r="A38" s="71">
        <v>45140.720939675928</v>
      </c>
      <c r="B38" s="71">
        <v>45140.733095289354</v>
      </c>
      <c r="C38" s="71">
        <v>45140</v>
      </c>
      <c r="D38" t="s">
        <v>82</v>
      </c>
      <c r="E38" t="s">
        <v>273</v>
      </c>
      <c r="F38" t="s">
        <v>274</v>
      </c>
      <c r="G38" t="s">
        <v>82</v>
      </c>
      <c r="H38" t="s">
        <v>322</v>
      </c>
      <c r="I38">
        <v>1</v>
      </c>
      <c r="J38">
        <v>0</v>
      </c>
      <c r="K38">
        <v>1</v>
      </c>
      <c r="L38">
        <v>1</v>
      </c>
      <c r="M38">
        <v>1</v>
      </c>
      <c r="N38">
        <v>1</v>
      </c>
      <c r="O38" t="s">
        <v>323</v>
      </c>
      <c r="P38" t="s">
        <v>87</v>
      </c>
      <c r="Q38"/>
      <c r="R38" t="s">
        <v>82</v>
      </c>
      <c r="S38" t="s">
        <v>324</v>
      </c>
      <c r="T38">
        <v>1</v>
      </c>
      <c r="U38">
        <v>0</v>
      </c>
      <c r="V38">
        <v>0</v>
      </c>
      <c r="W38">
        <v>1</v>
      </c>
      <c r="X38">
        <v>1</v>
      </c>
      <c r="Y38" t="s">
        <v>325</v>
      </c>
      <c r="Z38" t="s">
        <v>87</v>
      </c>
      <c r="AA38"/>
      <c r="AB38" t="s">
        <v>82</v>
      </c>
      <c r="AC38" t="s">
        <v>326</v>
      </c>
      <c r="AD38" t="s">
        <v>112</v>
      </c>
      <c r="AE38">
        <v>0</v>
      </c>
      <c r="AF38">
        <v>1</v>
      </c>
      <c r="AG38">
        <v>1</v>
      </c>
      <c r="AH38">
        <v>0</v>
      </c>
      <c r="AI38"/>
      <c r="AJ38" t="s">
        <v>82</v>
      </c>
      <c r="AK38" t="s">
        <v>89</v>
      </c>
      <c r="AL38"/>
      <c r="AM38"/>
      <c r="AN38"/>
      <c r="AO38"/>
      <c r="AP38"/>
      <c r="AQ38"/>
      <c r="AR38"/>
      <c r="AS38" t="s">
        <v>82</v>
      </c>
      <c r="AT38" t="s">
        <v>118</v>
      </c>
      <c r="AU38">
        <v>0</v>
      </c>
      <c r="AV38">
        <v>1</v>
      </c>
      <c r="AW38">
        <v>0</v>
      </c>
      <c r="AX38">
        <v>1</v>
      </c>
      <c r="AY38">
        <v>1</v>
      </c>
      <c r="AZ38">
        <v>0</v>
      </c>
      <c r="BA38">
        <v>0</v>
      </c>
      <c r="BB38"/>
      <c r="BC38" t="s">
        <v>88</v>
      </c>
      <c r="BD38"/>
      <c r="BE38"/>
      <c r="BF38"/>
      <c r="BG38"/>
      <c r="BH38"/>
      <c r="BI38"/>
      <c r="BJ38"/>
      <c r="BK38"/>
      <c r="BL38" t="s">
        <v>327</v>
      </c>
      <c r="BM38"/>
      <c r="BN38">
        <v>461037360</v>
      </c>
      <c r="BO38" t="s">
        <v>328</v>
      </c>
      <c r="BP38" s="71">
        <v>45140.609027777777</v>
      </c>
      <c r="BQ38"/>
      <c r="BR38"/>
      <c r="BS38" t="s">
        <v>93</v>
      </c>
      <c r="BT38" t="s">
        <v>94</v>
      </c>
      <c r="BU38" t="s">
        <v>95</v>
      </c>
      <c r="BV38"/>
      <c r="BW38">
        <v>37</v>
      </c>
    </row>
    <row r="39" spans="1:75" ht="14.5" x14ac:dyDescent="0.35">
      <c r="A39" s="71">
        <v>45140.737408078698</v>
      </c>
      <c r="B39" s="71">
        <v>45140.743038449073</v>
      </c>
      <c r="C39" s="71">
        <v>45140</v>
      </c>
      <c r="D39" t="s">
        <v>82</v>
      </c>
      <c r="E39" t="s">
        <v>273</v>
      </c>
      <c r="F39" t="s">
        <v>274</v>
      </c>
      <c r="G39" t="s">
        <v>82</v>
      </c>
      <c r="H39" t="s">
        <v>329</v>
      </c>
      <c r="I39">
        <v>1</v>
      </c>
      <c r="J39">
        <v>1</v>
      </c>
      <c r="K39">
        <v>1</v>
      </c>
      <c r="L39">
        <v>1</v>
      </c>
      <c r="M39">
        <v>1</v>
      </c>
      <c r="N39">
        <v>1</v>
      </c>
      <c r="O39" t="s">
        <v>330</v>
      </c>
      <c r="P39" t="s">
        <v>331</v>
      </c>
      <c r="Q39"/>
      <c r="R39" t="s">
        <v>88</v>
      </c>
      <c r="S39"/>
      <c r="T39"/>
      <c r="U39"/>
      <c r="V39"/>
      <c r="W39"/>
      <c r="X39"/>
      <c r="Y39"/>
      <c r="Z39"/>
      <c r="AA39"/>
      <c r="AB39" t="s">
        <v>82</v>
      </c>
      <c r="AC39" t="s">
        <v>332</v>
      </c>
      <c r="AD39" t="s">
        <v>333</v>
      </c>
      <c r="AE39">
        <v>0</v>
      </c>
      <c r="AF39">
        <v>1</v>
      </c>
      <c r="AG39">
        <v>1</v>
      </c>
      <c r="AH39">
        <v>1</v>
      </c>
      <c r="AI39" t="s">
        <v>334</v>
      </c>
      <c r="AJ39" t="s">
        <v>82</v>
      </c>
      <c r="AK39" t="s">
        <v>89</v>
      </c>
      <c r="AL39"/>
      <c r="AM39"/>
      <c r="AN39"/>
      <c r="AO39"/>
      <c r="AP39"/>
      <c r="AQ39"/>
      <c r="AR39"/>
      <c r="AS39" t="s">
        <v>82</v>
      </c>
      <c r="AT39" t="s">
        <v>121</v>
      </c>
      <c r="AU39">
        <v>0</v>
      </c>
      <c r="AV39">
        <v>0</v>
      </c>
      <c r="AW39">
        <v>0</v>
      </c>
      <c r="AX39">
        <v>0</v>
      </c>
      <c r="AY39">
        <v>0</v>
      </c>
      <c r="AZ39">
        <v>0</v>
      </c>
      <c r="BA39">
        <v>1</v>
      </c>
      <c r="BB39" t="s">
        <v>335</v>
      </c>
      <c r="BC39" t="s">
        <v>88</v>
      </c>
      <c r="BD39"/>
      <c r="BE39"/>
      <c r="BF39"/>
      <c r="BG39"/>
      <c r="BH39"/>
      <c r="BI39"/>
      <c r="BJ39"/>
      <c r="BK39"/>
      <c r="BL39" t="s">
        <v>142</v>
      </c>
      <c r="BM39"/>
      <c r="BN39">
        <v>461043037</v>
      </c>
      <c r="BO39" t="s">
        <v>336</v>
      </c>
      <c r="BP39" s="71">
        <v>45140.618541666663</v>
      </c>
      <c r="BQ39"/>
      <c r="BR39"/>
      <c r="BS39" t="s">
        <v>93</v>
      </c>
      <c r="BT39" t="s">
        <v>94</v>
      </c>
      <c r="BU39" t="s">
        <v>95</v>
      </c>
      <c r="BV39"/>
      <c r="BW39">
        <v>38</v>
      </c>
    </row>
    <row r="40" spans="1:75" ht="14.5" x14ac:dyDescent="0.35">
      <c r="A40" s="71">
        <v>45139.526608229156</v>
      </c>
      <c r="B40" s="71">
        <v>45140.653279571758</v>
      </c>
      <c r="C40" s="71">
        <v>45139</v>
      </c>
      <c r="D40" t="s">
        <v>82</v>
      </c>
      <c r="E40" t="s">
        <v>337</v>
      </c>
      <c r="F40" t="s">
        <v>338</v>
      </c>
      <c r="G40" t="s">
        <v>82</v>
      </c>
      <c r="H40" t="s">
        <v>339</v>
      </c>
      <c r="I40">
        <v>0</v>
      </c>
      <c r="J40">
        <v>1</v>
      </c>
      <c r="K40">
        <v>1</v>
      </c>
      <c r="L40">
        <v>0</v>
      </c>
      <c r="M40">
        <v>0</v>
      </c>
      <c r="N40">
        <v>0</v>
      </c>
      <c r="O40"/>
      <c r="P40" t="s">
        <v>87</v>
      </c>
      <c r="Q40"/>
      <c r="R40" t="s">
        <v>82</v>
      </c>
      <c r="S40" t="s">
        <v>86</v>
      </c>
      <c r="T40">
        <v>0</v>
      </c>
      <c r="U40">
        <v>0</v>
      </c>
      <c r="V40">
        <v>1</v>
      </c>
      <c r="W40">
        <v>0</v>
      </c>
      <c r="X40">
        <v>0</v>
      </c>
      <c r="Y40"/>
      <c r="Z40" t="s">
        <v>87</v>
      </c>
      <c r="AA40"/>
      <c r="AB40" t="s">
        <v>82</v>
      </c>
      <c r="AC40" t="s">
        <v>340</v>
      </c>
      <c r="AD40" t="s">
        <v>168</v>
      </c>
      <c r="AE40">
        <v>1</v>
      </c>
      <c r="AF40">
        <v>0</v>
      </c>
      <c r="AG40">
        <v>1</v>
      </c>
      <c r="AH40">
        <v>0</v>
      </c>
      <c r="AI40"/>
      <c r="AJ40" t="s">
        <v>82</v>
      </c>
      <c r="AK40" t="s">
        <v>104</v>
      </c>
      <c r="AL40"/>
      <c r="AM40"/>
      <c r="AN40"/>
      <c r="AO40"/>
      <c r="AP40"/>
      <c r="AQ40"/>
      <c r="AR40"/>
      <c r="AS40" t="s">
        <v>82</v>
      </c>
      <c r="AT40" t="s">
        <v>288</v>
      </c>
      <c r="AU40">
        <v>0</v>
      </c>
      <c r="AV40">
        <v>1</v>
      </c>
      <c r="AW40">
        <v>0</v>
      </c>
      <c r="AX40">
        <v>1</v>
      </c>
      <c r="AY40">
        <v>0</v>
      </c>
      <c r="AZ40">
        <v>0</v>
      </c>
      <c r="BA40">
        <v>0</v>
      </c>
      <c r="BB40"/>
      <c r="BC40" t="s">
        <v>88</v>
      </c>
      <c r="BD40"/>
      <c r="BE40"/>
      <c r="BF40"/>
      <c r="BG40"/>
      <c r="BH40"/>
      <c r="BI40"/>
      <c r="BJ40"/>
      <c r="BK40"/>
      <c r="BL40" t="s">
        <v>341</v>
      </c>
      <c r="BM40"/>
      <c r="BN40">
        <v>461236474</v>
      </c>
      <c r="BO40" t="s">
        <v>342</v>
      </c>
      <c r="BP40" s="71">
        <v>45141.31454861111</v>
      </c>
      <c r="BQ40"/>
      <c r="BR40"/>
      <c r="BS40" t="s">
        <v>93</v>
      </c>
      <c r="BT40" t="s">
        <v>94</v>
      </c>
      <c r="BU40" t="s">
        <v>95</v>
      </c>
      <c r="BV40"/>
      <c r="BW40">
        <v>39</v>
      </c>
    </row>
    <row r="41" spans="1:75" ht="14.5" x14ac:dyDescent="0.35">
      <c r="A41" s="71">
        <v>45140.692451504627</v>
      </c>
      <c r="B41" s="71">
        <v>45140.69801521991</v>
      </c>
      <c r="C41" s="71">
        <v>45140</v>
      </c>
      <c r="D41" t="s">
        <v>82</v>
      </c>
      <c r="E41" t="s">
        <v>337</v>
      </c>
      <c r="F41" t="s">
        <v>338</v>
      </c>
      <c r="G41" t="s">
        <v>82</v>
      </c>
      <c r="H41" t="s">
        <v>343</v>
      </c>
      <c r="I41">
        <v>1</v>
      </c>
      <c r="J41">
        <v>0</v>
      </c>
      <c r="K41">
        <v>0</v>
      </c>
      <c r="L41">
        <v>0</v>
      </c>
      <c r="M41">
        <v>1</v>
      </c>
      <c r="N41">
        <v>0</v>
      </c>
      <c r="O41"/>
      <c r="P41" t="s">
        <v>87</v>
      </c>
      <c r="Q41"/>
      <c r="R41" t="s">
        <v>82</v>
      </c>
      <c r="S41" t="s">
        <v>86</v>
      </c>
      <c r="T41">
        <v>0</v>
      </c>
      <c r="U41">
        <v>0</v>
      </c>
      <c r="V41">
        <v>1</v>
      </c>
      <c r="W41">
        <v>0</v>
      </c>
      <c r="X41">
        <v>0</v>
      </c>
      <c r="Y41"/>
      <c r="Z41" t="s">
        <v>87</v>
      </c>
      <c r="AA41"/>
      <c r="AB41" t="s">
        <v>88</v>
      </c>
      <c r="AC41"/>
      <c r="AD41"/>
      <c r="AE41"/>
      <c r="AF41"/>
      <c r="AG41"/>
      <c r="AH41"/>
      <c r="AI41"/>
      <c r="AJ41" t="s">
        <v>82</v>
      </c>
      <c r="AK41" t="s">
        <v>89</v>
      </c>
      <c r="AL41"/>
      <c r="AM41"/>
      <c r="AN41"/>
      <c r="AO41"/>
      <c r="AP41"/>
      <c r="AQ41"/>
      <c r="AR41"/>
      <c r="AS41" t="s">
        <v>82</v>
      </c>
      <c r="AT41" t="s">
        <v>344</v>
      </c>
      <c r="AU41">
        <v>0</v>
      </c>
      <c r="AV41">
        <v>1</v>
      </c>
      <c r="AW41">
        <v>0</v>
      </c>
      <c r="AX41">
        <v>1</v>
      </c>
      <c r="AY41">
        <v>0</v>
      </c>
      <c r="AZ41">
        <v>1</v>
      </c>
      <c r="BA41">
        <v>0</v>
      </c>
      <c r="BB41"/>
      <c r="BC41" t="s">
        <v>88</v>
      </c>
      <c r="BD41"/>
      <c r="BE41"/>
      <c r="BF41"/>
      <c r="BG41"/>
      <c r="BH41"/>
      <c r="BI41"/>
      <c r="BJ41"/>
      <c r="BK41"/>
      <c r="BL41" t="s">
        <v>345</v>
      </c>
      <c r="BM41"/>
      <c r="BN41">
        <v>461236494</v>
      </c>
      <c r="BO41" t="s">
        <v>346</v>
      </c>
      <c r="BP41" s="71">
        <v>45141.314571759263</v>
      </c>
      <c r="BQ41"/>
      <c r="BR41"/>
      <c r="BS41" t="s">
        <v>93</v>
      </c>
      <c r="BT41" t="s">
        <v>94</v>
      </c>
      <c r="BU41" t="s">
        <v>95</v>
      </c>
      <c r="BV41"/>
      <c r="BW41">
        <v>40</v>
      </c>
    </row>
    <row r="42" spans="1:75" ht="14.5" x14ac:dyDescent="0.35">
      <c r="A42" s="71">
        <v>45140.712794259263</v>
      </c>
      <c r="B42" s="71">
        <v>45140.721171585647</v>
      </c>
      <c r="C42" s="71">
        <v>45140</v>
      </c>
      <c r="D42" t="s">
        <v>82</v>
      </c>
      <c r="E42" t="s">
        <v>337</v>
      </c>
      <c r="F42" t="s">
        <v>338</v>
      </c>
      <c r="G42" t="s">
        <v>82</v>
      </c>
      <c r="H42" t="s">
        <v>347</v>
      </c>
      <c r="I42">
        <v>1</v>
      </c>
      <c r="J42">
        <v>1</v>
      </c>
      <c r="K42">
        <v>1</v>
      </c>
      <c r="L42">
        <v>0</v>
      </c>
      <c r="M42">
        <v>1</v>
      </c>
      <c r="N42">
        <v>0</v>
      </c>
      <c r="O42"/>
      <c r="P42" t="s">
        <v>87</v>
      </c>
      <c r="Q42"/>
      <c r="R42" t="s">
        <v>82</v>
      </c>
      <c r="S42" t="s">
        <v>348</v>
      </c>
      <c r="T42">
        <v>0</v>
      </c>
      <c r="U42">
        <v>0</v>
      </c>
      <c r="V42">
        <v>1</v>
      </c>
      <c r="W42">
        <v>1</v>
      </c>
      <c r="X42">
        <v>0</v>
      </c>
      <c r="Y42"/>
      <c r="Z42" t="s">
        <v>87</v>
      </c>
      <c r="AA42"/>
      <c r="AB42" t="s">
        <v>88</v>
      </c>
      <c r="AC42"/>
      <c r="AD42"/>
      <c r="AE42"/>
      <c r="AF42"/>
      <c r="AG42"/>
      <c r="AH42"/>
      <c r="AI42"/>
      <c r="AJ42" t="s">
        <v>88</v>
      </c>
      <c r="AK42"/>
      <c r="AL42"/>
      <c r="AM42" t="s">
        <v>169</v>
      </c>
      <c r="AN42">
        <v>1</v>
      </c>
      <c r="AO42">
        <v>1</v>
      </c>
      <c r="AP42">
        <v>0</v>
      </c>
      <c r="AQ42">
        <v>0</v>
      </c>
      <c r="AR42"/>
      <c r="AS42" t="s">
        <v>82</v>
      </c>
      <c r="AT42" t="s">
        <v>90</v>
      </c>
      <c r="AU42">
        <v>0</v>
      </c>
      <c r="AV42">
        <v>1</v>
      </c>
      <c r="AW42">
        <v>0</v>
      </c>
      <c r="AX42">
        <v>1</v>
      </c>
      <c r="AY42">
        <v>0</v>
      </c>
      <c r="AZ42">
        <v>0</v>
      </c>
      <c r="BA42">
        <v>0</v>
      </c>
      <c r="BB42"/>
      <c r="BC42" t="s">
        <v>88</v>
      </c>
      <c r="BD42"/>
      <c r="BE42"/>
      <c r="BF42"/>
      <c r="BG42"/>
      <c r="BH42"/>
      <c r="BI42"/>
      <c r="BJ42"/>
      <c r="BK42"/>
      <c r="BL42" t="s">
        <v>349</v>
      </c>
      <c r="BM42"/>
      <c r="BN42">
        <v>461236515</v>
      </c>
      <c r="BO42" t="s">
        <v>350</v>
      </c>
      <c r="BP42" s="71">
        <v>45141.31459490741</v>
      </c>
      <c r="BQ42"/>
      <c r="BR42"/>
      <c r="BS42" t="s">
        <v>93</v>
      </c>
      <c r="BT42" t="s">
        <v>94</v>
      </c>
      <c r="BU42" t="s">
        <v>95</v>
      </c>
      <c r="BV42"/>
      <c r="BW42">
        <v>41</v>
      </c>
    </row>
    <row r="43" spans="1:75" ht="14.5" x14ac:dyDescent="0.35">
      <c r="A43" s="71">
        <v>45141.440171238428</v>
      </c>
      <c r="B43" s="71">
        <v>45141.450591944442</v>
      </c>
      <c r="C43" s="71">
        <v>45141</v>
      </c>
      <c r="D43" t="s">
        <v>82</v>
      </c>
      <c r="E43" t="s">
        <v>337</v>
      </c>
      <c r="F43" t="s">
        <v>338</v>
      </c>
      <c r="G43" t="s">
        <v>82</v>
      </c>
      <c r="H43" t="s">
        <v>351</v>
      </c>
      <c r="I43">
        <v>1</v>
      </c>
      <c r="J43">
        <v>0</v>
      </c>
      <c r="K43">
        <v>0</v>
      </c>
      <c r="L43">
        <v>0</v>
      </c>
      <c r="M43">
        <v>1</v>
      </c>
      <c r="N43">
        <v>0</v>
      </c>
      <c r="O43"/>
      <c r="P43" t="s">
        <v>87</v>
      </c>
      <c r="Q43"/>
      <c r="R43" t="s">
        <v>82</v>
      </c>
      <c r="S43" t="s">
        <v>348</v>
      </c>
      <c r="T43">
        <v>0</v>
      </c>
      <c r="U43">
        <v>0</v>
      </c>
      <c r="V43">
        <v>1</v>
      </c>
      <c r="W43">
        <v>1</v>
      </c>
      <c r="X43">
        <v>0</v>
      </c>
      <c r="Y43"/>
      <c r="Z43" t="s">
        <v>87</v>
      </c>
      <c r="AA43"/>
      <c r="AB43" t="s">
        <v>88</v>
      </c>
      <c r="AC43"/>
      <c r="AD43"/>
      <c r="AE43"/>
      <c r="AF43"/>
      <c r="AG43"/>
      <c r="AH43"/>
      <c r="AI43"/>
      <c r="AJ43" t="s">
        <v>82</v>
      </c>
      <c r="AK43" t="s">
        <v>89</v>
      </c>
      <c r="AL43"/>
      <c r="AM43"/>
      <c r="AN43"/>
      <c r="AO43"/>
      <c r="AP43"/>
      <c r="AQ43"/>
      <c r="AR43"/>
      <c r="AS43" t="s">
        <v>82</v>
      </c>
      <c r="AT43" t="s">
        <v>90</v>
      </c>
      <c r="AU43">
        <v>0</v>
      </c>
      <c r="AV43">
        <v>1</v>
      </c>
      <c r="AW43">
        <v>0</v>
      </c>
      <c r="AX43">
        <v>1</v>
      </c>
      <c r="AY43">
        <v>0</v>
      </c>
      <c r="AZ43">
        <v>0</v>
      </c>
      <c r="BA43">
        <v>0</v>
      </c>
      <c r="BB43"/>
      <c r="BC43" t="s">
        <v>88</v>
      </c>
      <c r="BD43"/>
      <c r="BE43"/>
      <c r="BF43"/>
      <c r="BG43"/>
      <c r="BH43"/>
      <c r="BI43"/>
      <c r="BJ43"/>
      <c r="BK43"/>
      <c r="BL43" t="s">
        <v>352</v>
      </c>
      <c r="BM43"/>
      <c r="BN43">
        <v>461242676</v>
      </c>
      <c r="BO43" t="s">
        <v>353</v>
      </c>
      <c r="BP43" s="71">
        <v>45141.325925925928</v>
      </c>
      <c r="BQ43"/>
      <c r="BR43"/>
      <c r="BS43" t="s">
        <v>93</v>
      </c>
      <c r="BT43" t="s">
        <v>94</v>
      </c>
      <c r="BU43" t="s">
        <v>95</v>
      </c>
      <c r="BV43"/>
      <c r="BW43">
        <v>42</v>
      </c>
    </row>
    <row r="44" spans="1:75" ht="14.5" x14ac:dyDescent="0.35">
      <c r="A44" s="71">
        <v>45141.451287719909</v>
      </c>
      <c r="B44" s="71">
        <v>45141.452626168983</v>
      </c>
      <c r="C44" s="71">
        <v>45141</v>
      </c>
      <c r="D44" t="s">
        <v>82</v>
      </c>
      <c r="E44" t="s">
        <v>229</v>
      </c>
      <c r="F44" t="s">
        <v>230</v>
      </c>
      <c r="G44" t="s">
        <v>88</v>
      </c>
      <c r="H44"/>
      <c r="I44"/>
      <c r="J44"/>
      <c r="K44"/>
      <c r="L44"/>
      <c r="M44"/>
      <c r="N44"/>
      <c r="O44"/>
      <c r="P44"/>
      <c r="Q44"/>
      <c r="R44" t="s">
        <v>88</v>
      </c>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v>461244826</v>
      </c>
      <c r="BO44" t="s">
        <v>354</v>
      </c>
      <c r="BP44" s="71">
        <v>45141.329108796293</v>
      </c>
      <c r="BQ44"/>
      <c r="BR44"/>
      <c r="BS44" t="s">
        <v>93</v>
      </c>
      <c r="BT44" t="s">
        <v>94</v>
      </c>
      <c r="BU44" t="s">
        <v>95</v>
      </c>
      <c r="BV44"/>
      <c r="BW44">
        <v>43</v>
      </c>
    </row>
    <row r="45" spans="1:75" ht="14.5" x14ac:dyDescent="0.35">
      <c r="A45" s="71">
        <v>45139.584661759262</v>
      </c>
      <c r="B45" s="71">
        <v>45139.592342326388</v>
      </c>
      <c r="C45" s="71">
        <v>45139</v>
      </c>
      <c r="D45" t="s">
        <v>82</v>
      </c>
      <c r="E45" t="s">
        <v>355</v>
      </c>
      <c r="F45" t="s">
        <v>356</v>
      </c>
      <c r="G45" t="s">
        <v>82</v>
      </c>
      <c r="H45" t="s">
        <v>357</v>
      </c>
      <c r="I45">
        <v>0</v>
      </c>
      <c r="J45">
        <v>0</v>
      </c>
      <c r="K45">
        <v>1</v>
      </c>
      <c r="L45">
        <v>0</v>
      </c>
      <c r="M45">
        <v>0</v>
      </c>
      <c r="N45">
        <v>0</v>
      </c>
      <c r="O45"/>
      <c r="P45" t="s">
        <v>135</v>
      </c>
      <c r="Q45"/>
      <c r="R45" t="s">
        <v>88</v>
      </c>
      <c r="S45"/>
      <c r="T45"/>
      <c r="U45"/>
      <c r="V45"/>
      <c r="W45"/>
      <c r="X45"/>
      <c r="Y45"/>
      <c r="Z45"/>
      <c r="AA45"/>
      <c r="AB45" t="s">
        <v>82</v>
      </c>
      <c r="AC45" t="s">
        <v>358</v>
      </c>
      <c r="AD45" t="s">
        <v>359</v>
      </c>
      <c r="AE45">
        <v>0</v>
      </c>
      <c r="AF45">
        <v>1</v>
      </c>
      <c r="AG45">
        <v>0</v>
      </c>
      <c r="AH45">
        <v>0</v>
      </c>
      <c r="AI45"/>
      <c r="AJ45" t="s">
        <v>82</v>
      </c>
      <c r="AK45" t="s">
        <v>89</v>
      </c>
      <c r="AL45"/>
      <c r="AM45"/>
      <c r="AN45"/>
      <c r="AO45"/>
      <c r="AP45"/>
      <c r="AQ45"/>
      <c r="AR45"/>
      <c r="AS45" t="s">
        <v>88</v>
      </c>
      <c r="AT45"/>
      <c r="AU45"/>
      <c r="AV45"/>
      <c r="AW45"/>
      <c r="AX45"/>
      <c r="AY45"/>
      <c r="AZ45"/>
      <c r="BA45"/>
      <c r="BB45"/>
      <c r="BC45" t="s">
        <v>88</v>
      </c>
      <c r="BD45"/>
      <c r="BE45"/>
      <c r="BF45"/>
      <c r="BG45"/>
      <c r="BH45"/>
      <c r="BI45"/>
      <c r="BJ45"/>
      <c r="BK45"/>
      <c r="BL45" t="s">
        <v>360</v>
      </c>
      <c r="BM45"/>
      <c r="BN45">
        <v>461270797</v>
      </c>
      <c r="BO45" t="s">
        <v>361</v>
      </c>
      <c r="BP45" s="71">
        <v>45141.375775462962</v>
      </c>
      <c r="BQ45"/>
      <c r="BR45"/>
      <c r="BS45" t="s">
        <v>93</v>
      </c>
      <c r="BT45" t="s">
        <v>94</v>
      </c>
      <c r="BU45" t="s">
        <v>95</v>
      </c>
      <c r="BV45"/>
      <c r="BW45">
        <v>44</v>
      </c>
    </row>
    <row r="46" spans="1:75" ht="14.5" x14ac:dyDescent="0.35">
      <c r="A46" s="71">
        <v>45139.592822233797</v>
      </c>
      <c r="B46" s="71">
        <v>45139.60416934028</v>
      </c>
      <c r="C46" s="71">
        <v>45139</v>
      </c>
      <c r="D46" t="s">
        <v>82</v>
      </c>
      <c r="E46" t="s">
        <v>355</v>
      </c>
      <c r="F46" t="s">
        <v>356</v>
      </c>
      <c r="G46" t="s">
        <v>82</v>
      </c>
      <c r="H46" t="s">
        <v>362</v>
      </c>
      <c r="I46">
        <v>0</v>
      </c>
      <c r="J46">
        <v>0</v>
      </c>
      <c r="K46">
        <v>1</v>
      </c>
      <c r="L46">
        <v>1</v>
      </c>
      <c r="M46">
        <v>0</v>
      </c>
      <c r="N46">
        <v>1</v>
      </c>
      <c r="O46" t="s">
        <v>363</v>
      </c>
      <c r="P46" t="s">
        <v>135</v>
      </c>
      <c r="Q46"/>
      <c r="R46" t="s">
        <v>88</v>
      </c>
      <c r="S46"/>
      <c r="T46"/>
      <c r="U46"/>
      <c r="V46"/>
      <c r="W46"/>
      <c r="X46"/>
      <c r="Y46"/>
      <c r="Z46"/>
      <c r="AA46"/>
      <c r="AB46" t="s">
        <v>82</v>
      </c>
      <c r="AC46" t="s">
        <v>364</v>
      </c>
      <c r="AD46" t="s">
        <v>359</v>
      </c>
      <c r="AE46">
        <v>0</v>
      </c>
      <c r="AF46">
        <v>1</v>
      </c>
      <c r="AG46">
        <v>0</v>
      </c>
      <c r="AH46">
        <v>0</v>
      </c>
      <c r="AI46"/>
      <c r="AJ46" t="s">
        <v>82</v>
      </c>
      <c r="AK46" t="s">
        <v>104</v>
      </c>
      <c r="AL46"/>
      <c r="AM46"/>
      <c r="AN46"/>
      <c r="AO46"/>
      <c r="AP46"/>
      <c r="AQ46"/>
      <c r="AR46"/>
      <c r="AS46" t="s">
        <v>88</v>
      </c>
      <c r="AT46"/>
      <c r="AU46"/>
      <c r="AV46"/>
      <c r="AW46"/>
      <c r="AX46"/>
      <c r="AY46"/>
      <c r="AZ46"/>
      <c r="BA46"/>
      <c r="BB46"/>
      <c r="BC46" t="s">
        <v>88</v>
      </c>
      <c r="BD46"/>
      <c r="BE46"/>
      <c r="BF46"/>
      <c r="BG46"/>
      <c r="BH46"/>
      <c r="BI46"/>
      <c r="BJ46"/>
      <c r="BK46"/>
      <c r="BL46" t="s">
        <v>365</v>
      </c>
      <c r="BM46"/>
      <c r="BN46">
        <v>461270800</v>
      </c>
      <c r="BO46" t="s">
        <v>366</v>
      </c>
      <c r="BP46" s="71">
        <v>45141.375775462962</v>
      </c>
      <c r="BQ46"/>
      <c r="BR46"/>
      <c r="BS46" t="s">
        <v>93</v>
      </c>
      <c r="BT46" t="s">
        <v>94</v>
      </c>
      <c r="BU46" t="s">
        <v>95</v>
      </c>
      <c r="BV46"/>
      <c r="BW46">
        <v>45</v>
      </c>
    </row>
    <row r="47" spans="1:75" ht="14.5" x14ac:dyDescent="0.35">
      <c r="A47" s="71">
        <v>45139.634938194453</v>
      </c>
      <c r="B47" s="71">
        <v>45139.642854062498</v>
      </c>
      <c r="C47" s="71">
        <v>45139</v>
      </c>
      <c r="D47" t="s">
        <v>82</v>
      </c>
      <c r="E47" t="s">
        <v>355</v>
      </c>
      <c r="F47" t="s">
        <v>356</v>
      </c>
      <c r="G47" t="s">
        <v>82</v>
      </c>
      <c r="H47" t="s">
        <v>368</v>
      </c>
      <c r="I47">
        <v>1</v>
      </c>
      <c r="J47">
        <v>0</v>
      </c>
      <c r="K47">
        <v>0</v>
      </c>
      <c r="L47">
        <v>1</v>
      </c>
      <c r="M47">
        <v>1</v>
      </c>
      <c r="N47">
        <v>1</v>
      </c>
      <c r="O47" t="s">
        <v>369</v>
      </c>
      <c r="P47" t="s">
        <v>87</v>
      </c>
      <c r="Q47"/>
      <c r="R47" t="s">
        <v>88</v>
      </c>
      <c r="S47"/>
      <c r="T47"/>
      <c r="U47"/>
      <c r="V47"/>
      <c r="W47"/>
      <c r="X47"/>
      <c r="Y47"/>
      <c r="Z47"/>
      <c r="AA47"/>
      <c r="AB47" t="s">
        <v>82</v>
      </c>
      <c r="AC47" t="s">
        <v>370</v>
      </c>
      <c r="AD47" t="s">
        <v>371</v>
      </c>
      <c r="AE47">
        <v>1</v>
      </c>
      <c r="AF47">
        <v>1</v>
      </c>
      <c r="AG47">
        <v>0</v>
      </c>
      <c r="AH47">
        <v>0</v>
      </c>
      <c r="AI47"/>
      <c r="AJ47" t="s">
        <v>82</v>
      </c>
      <c r="AK47" t="s">
        <v>104</v>
      </c>
      <c r="AL47"/>
      <c r="AM47"/>
      <c r="AN47"/>
      <c r="AO47"/>
      <c r="AP47"/>
      <c r="AQ47"/>
      <c r="AR47"/>
      <c r="AS47" t="s">
        <v>82</v>
      </c>
      <c r="AT47" t="s">
        <v>121</v>
      </c>
      <c r="AU47">
        <v>0</v>
      </c>
      <c r="AV47">
        <v>0</v>
      </c>
      <c r="AW47">
        <v>0</v>
      </c>
      <c r="AX47">
        <v>0</v>
      </c>
      <c r="AY47">
        <v>0</v>
      </c>
      <c r="AZ47">
        <v>0</v>
      </c>
      <c r="BA47">
        <v>1</v>
      </c>
      <c r="BB47" t="s">
        <v>372</v>
      </c>
      <c r="BC47" t="s">
        <v>88</v>
      </c>
      <c r="BD47"/>
      <c r="BE47"/>
      <c r="BF47"/>
      <c r="BG47"/>
      <c r="BH47"/>
      <c r="BI47"/>
      <c r="BJ47"/>
      <c r="BK47"/>
      <c r="BL47" t="s">
        <v>373</v>
      </c>
      <c r="BM47"/>
      <c r="BN47">
        <v>461270802</v>
      </c>
      <c r="BO47" t="s">
        <v>374</v>
      </c>
      <c r="BP47" s="71">
        <v>45141.375787037039</v>
      </c>
      <c r="BQ47"/>
      <c r="BR47"/>
      <c r="BS47" t="s">
        <v>93</v>
      </c>
      <c r="BT47" t="s">
        <v>94</v>
      </c>
      <c r="BU47" t="s">
        <v>95</v>
      </c>
      <c r="BV47"/>
      <c r="BW47">
        <v>46</v>
      </c>
    </row>
    <row r="48" spans="1:75" ht="14.5" x14ac:dyDescent="0.35">
      <c r="A48" s="71">
        <v>45141.419801643518</v>
      </c>
      <c r="B48" s="71">
        <v>45141.429430474527</v>
      </c>
      <c r="C48" s="71">
        <v>45141</v>
      </c>
      <c r="D48" t="s">
        <v>82</v>
      </c>
      <c r="E48" t="s">
        <v>194</v>
      </c>
      <c r="F48" t="s">
        <v>195</v>
      </c>
      <c r="G48" t="s">
        <v>82</v>
      </c>
      <c r="H48" t="s">
        <v>375</v>
      </c>
      <c r="I48">
        <v>1</v>
      </c>
      <c r="J48">
        <v>1</v>
      </c>
      <c r="K48">
        <v>0</v>
      </c>
      <c r="L48">
        <v>0</v>
      </c>
      <c r="M48">
        <v>0</v>
      </c>
      <c r="N48">
        <v>1</v>
      </c>
      <c r="O48" t="s">
        <v>376</v>
      </c>
      <c r="P48" t="s">
        <v>87</v>
      </c>
      <c r="Q48"/>
      <c r="R48" t="s">
        <v>88</v>
      </c>
      <c r="S48"/>
      <c r="T48"/>
      <c r="U48"/>
      <c r="V48"/>
      <c r="W48"/>
      <c r="X48"/>
      <c r="Y48"/>
      <c r="Z48"/>
      <c r="AA48"/>
      <c r="AB48" t="s">
        <v>82</v>
      </c>
      <c r="AC48" t="s">
        <v>377</v>
      </c>
      <c r="AD48" t="s">
        <v>371</v>
      </c>
      <c r="AE48">
        <v>1</v>
      </c>
      <c r="AF48">
        <v>1</v>
      </c>
      <c r="AG48">
        <v>0</v>
      </c>
      <c r="AH48">
        <v>0</v>
      </c>
      <c r="AI48"/>
      <c r="AJ48" t="s">
        <v>82</v>
      </c>
      <c r="AK48" t="s">
        <v>89</v>
      </c>
      <c r="AL48"/>
      <c r="AM48"/>
      <c r="AN48"/>
      <c r="AO48"/>
      <c r="AP48"/>
      <c r="AQ48"/>
      <c r="AR48"/>
      <c r="AS48" t="s">
        <v>88</v>
      </c>
      <c r="AT48"/>
      <c r="AU48"/>
      <c r="AV48"/>
      <c r="AW48"/>
      <c r="AX48"/>
      <c r="AY48"/>
      <c r="AZ48"/>
      <c r="BA48"/>
      <c r="BB48"/>
      <c r="BC48" t="s">
        <v>88</v>
      </c>
      <c r="BD48"/>
      <c r="BE48"/>
      <c r="BF48"/>
      <c r="BG48"/>
      <c r="BH48"/>
      <c r="BI48"/>
      <c r="BJ48"/>
      <c r="BK48"/>
      <c r="BL48" t="s">
        <v>378</v>
      </c>
      <c r="BM48"/>
      <c r="BN48">
        <v>461270805</v>
      </c>
      <c r="BO48" t="s">
        <v>379</v>
      </c>
      <c r="BP48" s="71">
        <v>45141.375787037039</v>
      </c>
      <c r="BQ48"/>
      <c r="BR48"/>
      <c r="BS48" t="s">
        <v>93</v>
      </c>
      <c r="BT48" t="s">
        <v>94</v>
      </c>
      <c r="BU48" t="s">
        <v>95</v>
      </c>
      <c r="BV48"/>
      <c r="BW48">
        <v>47</v>
      </c>
    </row>
    <row r="49" spans="1:75" ht="14.5" x14ac:dyDescent="0.35">
      <c r="A49" s="71">
        <v>45140.649171412027</v>
      </c>
      <c r="B49" s="71">
        <v>45140.663084756947</v>
      </c>
      <c r="C49" s="71">
        <v>45140</v>
      </c>
      <c r="D49" t="s">
        <v>82</v>
      </c>
      <c r="E49" t="s">
        <v>159</v>
      </c>
      <c r="F49" t="s">
        <v>160</v>
      </c>
      <c r="G49" t="s">
        <v>82</v>
      </c>
      <c r="H49" t="s">
        <v>380</v>
      </c>
      <c r="I49">
        <v>0</v>
      </c>
      <c r="J49">
        <v>0</v>
      </c>
      <c r="K49">
        <v>1</v>
      </c>
      <c r="L49">
        <v>1</v>
      </c>
      <c r="M49">
        <v>1</v>
      </c>
      <c r="N49">
        <v>0</v>
      </c>
      <c r="O49"/>
      <c r="P49" t="s">
        <v>87</v>
      </c>
      <c r="Q49"/>
      <c r="R49" t="s">
        <v>88</v>
      </c>
      <c r="S49"/>
      <c r="T49"/>
      <c r="U49"/>
      <c r="V49"/>
      <c r="W49"/>
      <c r="X49"/>
      <c r="Y49"/>
      <c r="Z49"/>
      <c r="AA49"/>
      <c r="AB49" t="s">
        <v>82</v>
      </c>
      <c r="AC49" t="s">
        <v>381</v>
      </c>
      <c r="AD49" t="s">
        <v>371</v>
      </c>
      <c r="AE49">
        <v>1</v>
      </c>
      <c r="AF49">
        <v>1</v>
      </c>
      <c r="AG49">
        <v>0</v>
      </c>
      <c r="AH49">
        <v>0</v>
      </c>
      <c r="AI49"/>
      <c r="AJ49" t="s">
        <v>82</v>
      </c>
      <c r="AK49" t="s">
        <v>89</v>
      </c>
      <c r="AL49"/>
      <c r="AM49"/>
      <c r="AN49"/>
      <c r="AO49"/>
      <c r="AP49"/>
      <c r="AQ49"/>
      <c r="AR49"/>
      <c r="AS49" t="s">
        <v>82</v>
      </c>
      <c r="AT49" t="s">
        <v>382</v>
      </c>
      <c r="AU49">
        <v>0</v>
      </c>
      <c r="AV49">
        <v>1</v>
      </c>
      <c r="AW49">
        <v>1</v>
      </c>
      <c r="AX49">
        <v>1</v>
      </c>
      <c r="AY49">
        <v>0</v>
      </c>
      <c r="AZ49">
        <v>1</v>
      </c>
      <c r="BA49">
        <v>0</v>
      </c>
      <c r="BB49"/>
      <c r="BC49" t="s">
        <v>88</v>
      </c>
      <c r="BD49"/>
      <c r="BE49"/>
      <c r="BF49"/>
      <c r="BG49"/>
      <c r="BH49"/>
      <c r="BI49"/>
      <c r="BJ49"/>
      <c r="BK49"/>
      <c r="BL49" t="s">
        <v>383</v>
      </c>
      <c r="BM49"/>
      <c r="BN49">
        <v>461271299</v>
      </c>
      <c r="BO49" t="s">
        <v>384</v>
      </c>
      <c r="BP49" s="71">
        <v>45141.376840277779</v>
      </c>
      <c r="BQ49"/>
      <c r="BR49"/>
      <c r="BS49" t="s">
        <v>93</v>
      </c>
      <c r="BT49" t="s">
        <v>94</v>
      </c>
      <c r="BU49" t="s">
        <v>95</v>
      </c>
      <c r="BV49"/>
      <c r="BW49">
        <v>48</v>
      </c>
    </row>
    <row r="50" spans="1:75" ht="14.5" x14ac:dyDescent="0.35">
      <c r="A50" s="71">
        <v>45141.501613402783</v>
      </c>
      <c r="B50" s="71">
        <v>45141.512278483788</v>
      </c>
      <c r="C50" s="71">
        <v>45141</v>
      </c>
      <c r="D50" t="s">
        <v>82</v>
      </c>
      <c r="E50" t="s">
        <v>314</v>
      </c>
      <c r="F50" t="s">
        <v>315</v>
      </c>
      <c r="G50" t="s">
        <v>88</v>
      </c>
      <c r="H50"/>
      <c r="I50"/>
      <c r="J50"/>
      <c r="K50"/>
      <c r="L50"/>
      <c r="M50"/>
      <c r="N50"/>
      <c r="O50"/>
      <c r="P50"/>
      <c r="Q50"/>
      <c r="R50" t="s">
        <v>88</v>
      </c>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v>461277479</v>
      </c>
      <c r="BO50" t="s">
        <v>385</v>
      </c>
      <c r="BP50" s="71">
        <v>45141.387442129628</v>
      </c>
      <c r="BQ50"/>
      <c r="BR50"/>
      <c r="BS50" t="s">
        <v>93</v>
      </c>
      <c r="BT50" t="s">
        <v>94</v>
      </c>
      <c r="BU50" t="s">
        <v>95</v>
      </c>
      <c r="BV50"/>
      <c r="BW50">
        <v>49</v>
      </c>
    </row>
    <row r="51" spans="1:75" ht="14.5" x14ac:dyDescent="0.35">
      <c r="A51" s="71">
        <v>45141.535871851847</v>
      </c>
      <c r="B51" s="71">
        <v>45141.544778495372</v>
      </c>
      <c r="C51" s="71">
        <v>45141</v>
      </c>
      <c r="D51" t="s">
        <v>82</v>
      </c>
      <c r="E51" t="s">
        <v>159</v>
      </c>
      <c r="F51" t="s">
        <v>160</v>
      </c>
      <c r="G51" t="s">
        <v>82</v>
      </c>
      <c r="H51" t="s">
        <v>386</v>
      </c>
      <c r="I51">
        <v>1</v>
      </c>
      <c r="J51">
        <v>1</v>
      </c>
      <c r="K51">
        <v>0</v>
      </c>
      <c r="L51">
        <v>1</v>
      </c>
      <c r="M51">
        <v>1</v>
      </c>
      <c r="N51">
        <v>1</v>
      </c>
      <c r="O51" t="s">
        <v>387</v>
      </c>
      <c r="P51" t="s">
        <v>331</v>
      </c>
      <c r="Q51"/>
      <c r="R51" t="s">
        <v>88</v>
      </c>
      <c r="S51"/>
      <c r="T51"/>
      <c r="U51"/>
      <c r="V51"/>
      <c r="W51"/>
      <c r="X51"/>
      <c r="Y51"/>
      <c r="Z51"/>
      <c r="AA51"/>
      <c r="AB51" t="s">
        <v>82</v>
      </c>
      <c r="AC51" t="s">
        <v>388</v>
      </c>
      <c r="AD51" t="s">
        <v>333</v>
      </c>
      <c r="AE51">
        <v>0</v>
      </c>
      <c r="AF51">
        <v>1</v>
      </c>
      <c r="AG51">
        <v>1</v>
      </c>
      <c r="AH51">
        <v>1</v>
      </c>
      <c r="AI51" t="s">
        <v>389</v>
      </c>
      <c r="AJ51" t="s">
        <v>82</v>
      </c>
      <c r="AK51" t="s">
        <v>89</v>
      </c>
      <c r="AL51"/>
      <c r="AM51"/>
      <c r="AN51"/>
      <c r="AO51"/>
      <c r="AP51"/>
      <c r="AQ51"/>
      <c r="AR51"/>
      <c r="AS51" t="s">
        <v>82</v>
      </c>
      <c r="AT51" t="s">
        <v>390</v>
      </c>
      <c r="AU51">
        <v>0</v>
      </c>
      <c r="AV51">
        <v>1</v>
      </c>
      <c r="AW51">
        <v>0</v>
      </c>
      <c r="AX51">
        <v>1</v>
      </c>
      <c r="AY51">
        <v>1</v>
      </c>
      <c r="AZ51">
        <v>0</v>
      </c>
      <c r="BA51">
        <v>0</v>
      </c>
      <c r="BB51"/>
      <c r="BC51" t="s">
        <v>88</v>
      </c>
      <c r="BD51"/>
      <c r="BE51"/>
      <c r="BF51"/>
      <c r="BG51"/>
      <c r="BH51"/>
      <c r="BI51"/>
      <c r="BJ51"/>
      <c r="BK51"/>
      <c r="BL51" t="s">
        <v>391</v>
      </c>
      <c r="BM51"/>
      <c r="BN51">
        <v>461301418</v>
      </c>
      <c r="BO51" t="s">
        <v>392</v>
      </c>
      <c r="BP51" s="71">
        <v>45141.420034722221</v>
      </c>
      <c r="BQ51"/>
      <c r="BR51"/>
      <c r="BS51" t="s">
        <v>93</v>
      </c>
      <c r="BT51" t="s">
        <v>94</v>
      </c>
      <c r="BU51" t="s">
        <v>95</v>
      </c>
      <c r="BV51"/>
      <c r="BW51">
        <v>50</v>
      </c>
    </row>
    <row r="52" spans="1:75" ht="14.5" x14ac:dyDescent="0.35">
      <c r="A52" s="71">
        <v>45141.44720696759</v>
      </c>
      <c r="B52" s="71">
        <v>45141.466624930559</v>
      </c>
      <c r="C52" s="71">
        <v>45141</v>
      </c>
      <c r="D52" t="s">
        <v>82</v>
      </c>
      <c r="E52" t="s">
        <v>177</v>
      </c>
      <c r="F52" t="s">
        <v>178</v>
      </c>
      <c r="G52" t="s">
        <v>82</v>
      </c>
      <c r="H52" t="s">
        <v>393</v>
      </c>
      <c r="I52">
        <v>1</v>
      </c>
      <c r="J52">
        <v>1</v>
      </c>
      <c r="K52">
        <v>1</v>
      </c>
      <c r="L52">
        <v>1</v>
      </c>
      <c r="M52">
        <v>1</v>
      </c>
      <c r="N52">
        <v>0</v>
      </c>
      <c r="O52"/>
      <c r="P52" t="s">
        <v>87</v>
      </c>
      <c r="Q52"/>
      <c r="R52" t="s">
        <v>88</v>
      </c>
      <c r="S52"/>
      <c r="T52"/>
      <c r="U52"/>
      <c r="V52"/>
      <c r="W52"/>
      <c r="X52"/>
      <c r="Y52"/>
      <c r="Z52"/>
      <c r="AA52"/>
      <c r="AB52" t="s">
        <v>82</v>
      </c>
      <c r="AC52" t="s">
        <v>394</v>
      </c>
      <c r="AD52" t="s">
        <v>112</v>
      </c>
      <c r="AE52">
        <v>0</v>
      </c>
      <c r="AF52">
        <v>1</v>
      </c>
      <c r="AG52">
        <v>1</v>
      </c>
      <c r="AH52">
        <v>0</v>
      </c>
      <c r="AI52"/>
      <c r="AJ52" t="s">
        <v>82</v>
      </c>
      <c r="AK52" t="s">
        <v>104</v>
      </c>
      <c r="AL52"/>
      <c r="AM52"/>
      <c r="AN52"/>
      <c r="AO52"/>
      <c r="AP52"/>
      <c r="AQ52"/>
      <c r="AR52"/>
      <c r="AS52" t="s">
        <v>82</v>
      </c>
      <c r="AT52" t="s">
        <v>395</v>
      </c>
      <c r="AU52">
        <v>0</v>
      </c>
      <c r="AV52">
        <v>1</v>
      </c>
      <c r="AW52">
        <v>0</v>
      </c>
      <c r="AX52">
        <v>1</v>
      </c>
      <c r="AY52">
        <v>0</v>
      </c>
      <c r="AZ52">
        <v>1</v>
      </c>
      <c r="BA52">
        <v>0</v>
      </c>
      <c r="BB52"/>
      <c r="BC52" t="s">
        <v>88</v>
      </c>
      <c r="BD52"/>
      <c r="BE52"/>
      <c r="BF52"/>
      <c r="BG52"/>
      <c r="BH52"/>
      <c r="BI52"/>
      <c r="BJ52"/>
      <c r="BK52"/>
      <c r="BL52" t="s">
        <v>396</v>
      </c>
      <c r="BM52"/>
      <c r="BN52">
        <v>461412883</v>
      </c>
      <c r="BO52" t="s">
        <v>397</v>
      </c>
      <c r="BP52" s="71">
        <v>45141.57203703704</v>
      </c>
      <c r="BQ52"/>
      <c r="BR52"/>
      <c r="BS52" t="s">
        <v>93</v>
      </c>
      <c r="BT52" t="s">
        <v>94</v>
      </c>
      <c r="BU52" t="s">
        <v>95</v>
      </c>
      <c r="BV52"/>
      <c r="BW52">
        <v>51</v>
      </c>
    </row>
    <row r="53" spans="1:75" ht="14.5" x14ac:dyDescent="0.35">
      <c r="A53" s="71">
        <v>45141.491956076388</v>
      </c>
      <c r="B53" s="71">
        <v>45141.502836168977</v>
      </c>
      <c r="C53" s="71">
        <v>45141</v>
      </c>
      <c r="D53" t="s">
        <v>82</v>
      </c>
      <c r="E53" t="s">
        <v>177</v>
      </c>
      <c r="F53" t="s">
        <v>178</v>
      </c>
      <c r="G53" t="s">
        <v>88</v>
      </c>
      <c r="H53"/>
      <c r="I53"/>
      <c r="J53"/>
      <c r="K53"/>
      <c r="L53"/>
      <c r="M53"/>
      <c r="N53"/>
      <c r="O53"/>
      <c r="P53"/>
      <c r="Q53"/>
      <c r="R53" t="s">
        <v>88</v>
      </c>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v>461412890</v>
      </c>
      <c r="BO53" t="s">
        <v>398</v>
      </c>
      <c r="BP53" s="71">
        <v>45141.572048611109</v>
      </c>
      <c r="BQ53"/>
      <c r="BR53"/>
      <c r="BS53" t="s">
        <v>93</v>
      </c>
      <c r="BT53" t="s">
        <v>94</v>
      </c>
      <c r="BU53" t="s">
        <v>95</v>
      </c>
      <c r="BV53"/>
      <c r="BW53">
        <v>52</v>
      </c>
    </row>
    <row r="54" spans="1:75" ht="14.5" x14ac:dyDescent="0.35">
      <c r="A54" s="71">
        <v>45141.708253993063</v>
      </c>
      <c r="B54" s="71">
        <v>45141.717739293978</v>
      </c>
      <c r="C54" s="71">
        <v>45141</v>
      </c>
      <c r="D54" t="s">
        <v>82</v>
      </c>
      <c r="E54" t="s">
        <v>159</v>
      </c>
      <c r="F54" t="s">
        <v>160</v>
      </c>
      <c r="G54" t="s">
        <v>82</v>
      </c>
      <c r="H54" t="s">
        <v>291</v>
      </c>
      <c r="I54">
        <v>0</v>
      </c>
      <c r="J54">
        <v>0</v>
      </c>
      <c r="K54">
        <v>1</v>
      </c>
      <c r="L54">
        <v>0</v>
      </c>
      <c r="M54">
        <v>1</v>
      </c>
      <c r="N54">
        <v>0</v>
      </c>
      <c r="O54"/>
      <c r="P54" t="s">
        <v>135</v>
      </c>
      <c r="Q54"/>
      <c r="R54" t="s">
        <v>82</v>
      </c>
      <c r="S54" t="s">
        <v>399</v>
      </c>
      <c r="T54">
        <v>1</v>
      </c>
      <c r="U54">
        <v>1</v>
      </c>
      <c r="V54">
        <v>0</v>
      </c>
      <c r="W54">
        <v>0</v>
      </c>
      <c r="X54">
        <v>0</v>
      </c>
      <c r="Y54"/>
      <c r="Z54" t="s">
        <v>87</v>
      </c>
      <c r="AA54"/>
      <c r="AB54" t="s">
        <v>88</v>
      </c>
      <c r="AC54"/>
      <c r="AD54"/>
      <c r="AE54"/>
      <c r="AF54"/>
      <c r="AG54"/>
      <c r="AH54"/>
      <c r="AI54"/>
      <c r="AJ54" t="s">
        <v>88</v>
      </c>
      <c r="AK54"/>
      <c r="AL54"/>
      <c r="AM54" t="s">
        <v>169</v>
      </c>
      <c r="AN54">
        <v>1</v>
      </c>
      <c r="AO54">
        <v>1</v>
      </c>
      <c r="AP54">
        <v>0</v>
      </c>
      <c r="AQ54">
        <v>0</v>
      </c>
      <c r="AR54"/>
      <c r="AS54" t="s">
        <v>82</v>
      </c>
      <c r="AT54" t="s">
        <v>400</v>
      </c>
      <c r="AU54">
        <v>0</v>
      </c>
      <c r="AV54">
        <v>1</v>
      </c>
      <c r="AW54">
        <v>0</v>
      </c>
      <c r="AX54">
        <v>1</v>
      </c>
      <c r="AY54">
        <v>0</v>
      </c>
      <c r="AZ54">
        <v>1</v>
      </c>
      <c r="BA54">
        <v>0</v>
      </c>
      <c r="BB54"/>
      <c r="BC54" t="s">
        <v>88</v>
      </c>
      <c r="BD54"/>
      <c r="BE54"/>
      <c r="BF54"/>
      <c r="BG54"/>
      <c r="BH54"/>
      <c r="BI54"/>
      <c r="BJ54"/>
      <c r="BK54"/>
      <c r="BL54" t="s">
        <v>401</v>
      </c>
      <c r="BM54"/>
      <c r="BN54">
        <v>461429778</v>
      </c>
      <c r="BO54" t="s">
        <v>402</v>
      </c>
      <c r="BP54" s="71">
        <v>45141.597083333327</v>
      </c>
      <c r="BQ54"/>
      <c r="BR54"/>
      <c r="BS54" t="s">
        <v>93</v>
      </c>
      <c r="BT54" t="s">
        <v>94</v>
      </c>
      <c r="BU54" t="s">
        <v>95</v>
      </c>
      <c r="BV54"/>
      <c r="BW54">
        <v>53</v>
      </c>
    </row>
    <row r="55" spans="1:75" ht="14.5" x14ac:dyDescent="0.35">
      <c r="A55" s="71">
        <v>45142.405045717591</v>
      </c>
      <c r="B55" s="71">
        <v>45142.417709953697</v>
      </c>
      <c r="C55" s="71">
        <v>45142</v>
      </c>
      <c r="D55" t="s">
        <v>82</v>
      </c>
      <c r="E55" t="s">
        <v>83</v>
      </c>
      <c r="F55" t="s">
        <v>84</v>
      </c>
      <c r="G55" t="s">
        <v>82</v>
      </c>
      <c r="H55" t="s">
        <v>669</v>
      </c>
      <c r="I55">
        <v>0</v>
      </c>
      <c r="J55">
        <v>1</v>
      </c>
      <c r="K55">
        <v>1</v>
      </c>
      <c r="L55">
        <v>0</v>
      </c>
      <c r="M55">
        <v>1</v>
      </c>
      <c r="N55">
        <v>0</v>
      </c>
      <c r="O55"/>
      <c r="P55" t="s">
        <v>87</v>
      </c>
      <c r="Q55"/>
      <c r="R55" t="s">
        <v>82</v>
      </c>
      <c r="S55" t="s">
        <v>286</v>
      </c>
      <c r="T55">
        <v>1</v>
      </c>
      <c r="U55">
        <v>1</v>
      </c>
      <c r="V55">
        <v>0</v>
      </c>
      <c r="W55">
        <v>0</v>
      </c>
      <c r="X55">
        <v>0</v>
      </c>
      <c r="Y55"/>
      <c r="Z55" t="s">
        <v>87</v>
      </c>
      <c r="AA55"/>
      <c r="AB55" t="s">
        <v>82</v>
      </c>
      <c r="AC55" t="s">
        <v>670</v>
      </c>
      <c r="AD55" t="s">
        <v>168</v>
      </c>
      <c r="AE55">
        <v>1</v>
      </c>
      <c r="AF55">
        <v>0</v>
      </c>
      <c r="AG55">
        <v>1</v>
      </c>
      <c r="AH55">
        <v>0</v>
      </c>
      <c r="AI55"/>
      <c r="AJ55" t="s">
        <v>82</v>
      </c>
      <c r="AK55" t="s">
        <v>89</v>
      </c>
      <c r="AL55"/>
      <c r="AM55"/>
      <c r="AN55"/>
      <c r="AO55"/>
      <c r="AP55"/>
      <c r="AQ55"/>
      <c r="AR55"/>
      <c r="AS55" t="s">
        <v>82</v>
      </c>
      <c r="AT55" t="s">
        <v>90</v>
      </c>
      <c r="AU55">
        <v>0</v>
      </c>
      <c r="AV55">
        <v>1</v>
      </c>
      <c r="AW55">
        <v>0</v>
      </c>
      <c r="AX55">
        <v>1</v>
      </c>
      <c r="AY55">
        <v>0</v>
      </c>
      <c r="AZ55">
        <v>0</v>
      </c>
      <c r="BA55">
        <v>0</v>
      </c>
      <c r="BB55"/>
      <c r="BC55" t="s">
        <v>88</v>
      </c>
      <c r="BD55"/>
      <c r="BE55"/>
      <c r="BF55"/>
      <c r="BG55"/>
      <c r="BH55"/>
      <c r="BI55"/>
      <c r="BJ55"/>
      <c r="BK55"/>
      <c r="BL55" t="s">
        <v>671</v>
      </c>
      <c r="BM55"/>
      <c r="BN55">
        <v>461605680</v>
      </c>
      <c r="BO55" t="s">
        <v>672</v>
      </c>
      <c r="BP55" s="71">
        <v>45142.292824074073</v>
      </c>
      <c r="BQ55"/>
      <c r="BR55"/>
      <c r="BS55" t="s">
        <v>93</v>
      </c>
      <c r="BT55" t="s">
        <v>94</v>
      </c>
      <c r="BU55" t="s">
        <v>95</v>
      </c>
      <c r="BV55"/>
      <c r="BW55">
        <v>54</v>
      </c>
    </row>
    <row r="56" spans="1:75" ht="14.5" x14ac:dyDescent="0.35">
      <c r="A56" s="71">
        <v>45141.701809768521</v>
      </c>
      <c r="B56" s="71">
        <v>45141.707337233798</v>
      </c>
      <c r="C56" s="71">
        <v>45141</v>
      </c>
      <c r="D56" t="s">
        <v>82</v>
      </c>
      <c r="E56" t="s">
        <v>194</v>
      </c>
      <c r="F56" t="s">
        <v>195</v>
      </c>
      <c r="G56" t="s">
        <v>82</v>
      </c>
      <c r="H56" t="s">
        <v>121</v>
      </c>
      <c r="I56">
        <v>0</v>
      </c>
      <c r="J56">
        <v>0</v>
      </c>
      <c r="K56">
        <v>0</v>
      </c>
      <c r="L56">
        <v>0</v>
      </c>
      <c r="M56">
        <v>0</v>
      </c>
      <c r="N56">
        <v>1</v>
      </c>
      <c r="O56" t="s">
        <v>673</v>
      </c>
      <c r="P56" t="s">
        <v>87</v>
      </c>
      <c r="Q56"/>
      <c r="R56" t="s">
        <v>88</v>
      </c>
      <c r="S56"/>
      <c r="T56"/>
      <c r="U56"/>
      <c r="V56"/>
      <c r="W56"/>
      <c r="X56"/>
      <c r="Y56"/>
      <c r="Z56"/>
      <c r="AA56"/>
      <c r="AB56" t="s">
        <v>82</v>
      </c>
      <c r="AC56" t="s">
        <v>674</v>
      </c>
      <c r="AD56" t="s">
        <v>212</v>
      </c>
      <c r="AE56">
        <v>1</v>
      </c>
      <c r="AF56">
        <v>0</v>
      </c>
      <c r="AG56">
        <v>0</v>
      </c>
      <c r="AH56">
        <v>1</v>
      </c>
      <c r="AI56" t="s">
        <v>675</v>
      </c>
      <c r="AJ56" t="s">
        <v>82</v>
      </c>
      <c r="AK56" t="s">
        <v>89</v>
      </c>
      <c r="AL56"/>
      <c r="AM56"/>
      <c r="AN56"/>
      <c r="AO56"/>
      <c r="AP56"/>
      <c r="AQ56"/>
      <c r="AR56"/>
      <c r="AS56" t="s">
        <v>82</v>
      </c>
      <c r="AT56" t="s">
        <v>676</v>
      </c>
      <c r="AU56">
        <v>0</v>
      </c>
      <c r="AV56">
        <v>1</v>
      </c>
      <c r="AW56">
        <v>0</v>
      </c>
      <c r="AX56">
        <v>0</v>
      </c>
      <c r="AY56">
        <v>1</v>
      </c>
      <c r="AZ56">
        <v>1</v>
      </c>
      <c r="BA56">
        <v>0</v>
      </c>
      <c r="BB56"/>
      <c r="BC56" t="s">
        <v>88</v>
      </c>
      <c r="BD56"/>
      <c r="BE56"/>
      <c r="BF56"/>
      <c r="BG56"/>
      <c r="BH56"/>
      <c r="BI56"/>
      <c r="BJ56"/>
      <c r="BK56"/>
      <c r="BL56" t="s">
        <v>677</v>
      </c>
      <c r="BM56"/>
      <c r="BN56">
        <v>461655282</v>
      </c>
      <c r="BO56" t="s">
        <v>678</v>
      </c>
      <c r="BP56" s="71">
        <v>45142.425347222219</v>
      </c>
      <c r="BQ56"/>
      <c r="BR56"/>
      <c r="BS56" t="s">
        <v>93</v>
      </c>
      <c r="BT56" t="s">
        <v>94</v>
      </c>
      <c r="BU56" t="s">
        <v>95</v>
      </c>
      <c r="BV56"/>
      <c r="BW56">
        <v>55</v>
      </c>
    </row>
    <row r="57" spans="1:75" ht="14.5" x14ac:dyDescent="0.35">
      <c r="A57" s="71">
        <v>45141.708181562499</v>
      </c>
      <c r="B57" s="71">
        <v>45141.713299791663</v>
      </c>
      <c r="C57" s="71">
        <v>45141</v>
      </c>
      <c r="D57" t="s">
        <v>82</v>
      </c>
      <c r="E57" t="s">
        <v>194</v>
      </c>
      <c r="F57" t="s">
        <v>195</v>
      </c>
      <c r="G57" t="s">
        <v>82</v>
      </c>
      <c r="H57" t="s">
        <v>679</v>
      </c>
      <c r="I57">
        <v>0</v>
      </c>
      <c r="J57">
        <v>0</v>
      </c>
      <c r="K57">
        <v>1</v>
      </c>
      <c r="L57">
        <v>1</v>
      </c>
      <c r="M57">
        <v>1</v>
      </c>
      <c r="N57">
        <v>0</v>
      </c>
      <c r="O57"/>
      <c r="P57" t="s">
        <v>87</v>
      </c>
      <c r="Q57"/>
      <c r="R57" t="s">
        <v>88</v>
      </c>
      <c r="S57"/>
      <c r="T57"/>
      <c r="U57"/>
      <c r="V57"/>
      <c r="W57"/>
      <c r="X57"/>
      <c r="Y57"/>
      <c r="Z57"/>
      <c r="AA57"/>
      <c r="AB57" t="s">
        <v>82</v>
      </c>
      <c r="AC57" t="s">
        <v>680</v>
      </c>
      <c r="AD57" t="s">
        <v>359</v>
      </c>
      <c r="AE57">
        <v>0</v>
      </c>
      <c r="AF57">
        <v>1</v>
      </c>
      <c r="AG57">
        <v>0</v>
      </c>
      <c r="AH57">
        <v>0</v>
      </c>
      <c r="AI57"/>
      <c r="AJ57" t="s">
        <v>82</v>
      </c>
      <c r="AK57" t="s">
        <v>104</v>
      </c>
      <c r="AL57"/>
      <c r="AM57"/>
      <c r="AN57"/>
      <c r="AO57"/>
      <c r="AP57"/>
      <c r="AQ57"/>
      <c r="AR57"/>
      <c r="AS57" t="s">
        <v>82</v>
      </c>
      <c r="AT57" t="s">
        <v>344</v>
      </c>
      <c r="AU57">
        <v>0</v>
      </c>
      <c r="AV57">
        <v>1</v>
      </c>
      <c r="AW57">
        <v>0</v>
      </c>
      <c r="AX57">
        <v>1</v>
      </c>
      <c r="AY57">
        <v>0</v>
      </c>
      <c r="AZ57">
        <v>1</v>
      </c>
      <c r="BA57">
        <v>0</v>
      </c>
      <c r="BB57"/>
      <c r="BC57" t="s">
        <v>88</v>
      </c>
      <c r="BD57"/>
      <c r="BE57"/>
      <c r="BF57"/>
      <c r="BG57"/>
      <c r="BH57"/>
      <c r="BI57"/>
      <c r="BJ57"/>
      <c r="BK57"/>
      <c r="BL57" t="s">
        <v>681</v>
      </c>
      <c r="BM57"/>
      <c r="BN57">
        <v>461655289</v>
      </c>
      <c r="BO57" t="s">
        <v>682</v>
      </c>
      <c r="BP57" s="71">
        <v>45142.425347222219</v>
      </c>
      <c r="BQ57"/>
      <c r="BR57"/>
      <c r="BS57" t="s">
        <v>93</v>
      </c>
      <c r="BT57" t="s">
        <v>94</v>
      </c>
      <c r="BU57" t="s">
        <v>95</v>
      </c>
      <c r="BV57"/>
      <c r="BW57">
        <v>56</v>
      </c>
    </row>
    <row r="58" spans="1:75" ht="14.5" x14ac:dyDescent="0.35">
      <c r="A58" s="71">
        <v>45142.513012256954</v>
      </c>
      <c r="B58" s="71">
        <v>45142.515807650459</v>
      </c>
      <c r="C58" s="71">
        <v>45142</v>
      </c>
      <c r="D58" t="s">
        <v>82</v>
      </c>
      <c r="E58" t="s">
        <v>355</v>
      </c>
      <c r="F58" t="s">
        <v>356</v>
      </c>
      <c r="G58" t="s">
        <v>82</v>
      </c>
      <c r="H58" t="s">
        <v>291</v>
      </c>
      <c r="I58">
        <v>0</v>
      </c>
      <c r="J58">
        <v>0</v>
      </c>
      <c r="K58">
        <v>1</v>
      </c>
      <c r="L58">
        <v>0</v>
      </c>
      <c r="M58">
        <v>1</v>
      </c>
      <c r="N58">
        <v>0</v>
      </c>
      <c r="O58"/>
      <c r="P58" t="s">
        <v>87</v>
      </c>
      <c r="Q58"/>
      <c r="R58" t="s">
        <v>82</v>
      </c>
      <c r="S58" t="s">
        <v>683</v>
      </c>
      <c r="T58">
        <v>1</v>
      </c>
      <c r="U58">
        <v>0</v>
      </c>
      <c r="V58">
        <v>0</v>
      </c>
      <c r="W58">
        <v>0</v>
      </c>
      <c r="X58">
        <v>1</v>
      </c>
      <c r="Y58" t="s">
        <v>684</v>
      </c>
      <c r="Z58" t="s">
        <v>87</v>
      </c>
      <c r="AA58"/>
      <c r="AB58" t="s">
        <v>82</v>
      </c>
      <c r="AC58" t="s">
        <v>685</v>
      </c>
      <c r="AD58" t="s">
        <v>251</v>
      </c>
      <c r="AE58">
        <v>1</v>
      </c>
      <c r="AF58">
        <v>1</v>
      </c>
      <c r="AG58">
        <v>0</v>
      </c>
      <c r="AH58">
        <v>0</v>
      </c>
      <c r="AI58"/>
      <c r="AJ58" t="s">
        <v>82</v>
      </c>
      <c r="AK58" t="s">
        <v>89</v>
      </c>
      <c r="AL58"/>
      <c r="AM58"/>
      <c r="AN58"/>
      <c r="AO58"/>
      <c r="AP58"/>
      <c r="AQ58"/>
      <c r="AR58"/>
      <c r="AS58" t="s">
        <v>88</v>
      </c>
      <c r="AT58"/>
      <c r="AU58"/>
      <c r="AV58"/>
      <c r="AW58"/>
      <c r="AX58"/>
      <c r="AY58"/>
      <c r="AZ58"/>
      <c r="BA58"/>
      <c r="BB58"/>
      <c r="BC58" t="s">
        <v>88</v>
      </c>
      <c r="BD58"/>
      <c r="BE58"/>
      <c r="BF58"/>
      <c r="BG58"/>
      <c r="BH58"/>
      <c r="BI58"/>
      <c r="BJ58"/>
      <c r="BK58"/>
      <c r="BL58" t="s">
        <v>686</v>
      </c>
      <c r="BM58"/>
      <c r="BN58">
        <v>461655293</v>
      </c>
      <c r="BO58" t="s">
        <v>687</v>
      </c>
      <c r="BP58" s="71">
        <v>45142.425358796303</v>
      </c>
      <c r="BQ58"/>
      <c r="BR58"/>
      <c r="BS58" t="s">
        <v>93</v>
      </c>
      <c r="BT58" t="s">
        <v>94</v>
      </c>
      <c r="BU58" t="s">
        <v>95</v>
      </c>
      <c r="BV58"/>
      <c r="BW58">
        <v>57</v>
      </c>
    </row>
    <row r="59" spans="1:75" ht="14.5" x14ac:dyDescent="0.35">
      <c r="A59" s="71">
        <v>45142.51754847222</v>
      </c>
      <c r="B59" s="71">
        <v>45142.525430162037</v>
      </c>
      <c r="C59" s="71">
        <v>45142</v>
      </c>
      <c r="D59" t="s">
        <v>82</v>
      </c>
      <c r="E59" t="s">
        <v>355</v>
      </c>
      <c r="F59" t="s">
        <v>356</v>
      </c>
      <c r="G59" t="s">
        <v>82</v>
      </c>
      <c r="H59" t="s">
        <v>339</v>
      </c>
      <c r="I59">
        <v>0</v>
      </c>
      <c r="J59">
        <v>1</v>
      </c>
      <c r="K59">
        <v>1</v>
      </c>
      <c r="L59">
        <v>0</v>
      </c>
      <c r="M59">
        <v>0</v>
      </c>
      <c r="N59">
        <v>0</v>
      </c>
      <c r="O59"/>
      <c r="P59" t="s">
        <v>87</v>
      </c>
      <c r="Q59"/>
      <c r="R59" t="s">
        <v>88</v>
      </c>
      <c r="S59"/>
      <c r="T59"/>
      <c r="U59"/>
      <c r="V59"/>
      <c r="W59"/>
      <c r="X59"/>
      <c r="Y59"/>
      <c r="Z59"/>
      <c r="AA59"/>
      <c r="AB59" t="s">
        <v>82</v>
      </c>
      <c r="AC59" t="s">
        <v>688</v>
      </c>
      <c r="AD59" t="s">
        <v>371</v>
      </c>
      <c r="AE59">
        <v>1</v>
      </c>
      <c r="AF59">
        <v>1</v>
      </c>
      <c r="AG59">
        <v>0</v>
      </c>
      <c r="AH59">
        <v>0</v>
      </c>
      <c r="AI59"/>
      <c r="AJ59" t="s">
        <v>82</v>
      </c>
      <c r="AK59" t="s">
        <v>89</v>
      </c>
      <c r="AL59"/>
      <c r="AM59"/>
      <c r="AN59"/>
      <c r="AO59"/>
      <c r="AP59"/>
      <c r="AQ59"/>
      <c r="AR59"/>
      <c r="AS59" t="s">
        <v>82</v>
      </c>
      <c r="AT59" t="s">
        <v>689</v>
      </c>
      <c r="AU59">
        <v>0</v>
      </c>
      <c r="AV59">
        <v>1</v>
      </c>
      <c r="AW59">
        <v>0</v>
      </c>
      <c r="AX59">
        <v>0</v>
      </c>
      <c r="AY59">
        <v>1</v>
      </c>
      <c r="AZ59">
        <v>0</v>
      </c>
      <c r="BA59">
        <v>0</v>
      </c>
      <c r="BB59"/>
      <c r="BC59" t="s">
        <v>88</v>
      </c>
      <c r="BD59"/>
      <c r="BE59"/>
      <c r="BF59"/>
      <c r="BG59"/>
      <c r="BH59"/>
      <c r="BI59"/>
      <c r="BJ59"/>
      <c r="BK59"/>
      <c r="BL59" t="s">
        <v>690</v>
      </c>
      <c r="BM59"/>
      <c r="BN59">
        <v>461655298</v>
      </c>
      <c r="BO59" t="s">
        <v>691</v>
      </c>
      <c r="BP59" s="71">
        <v>45142.425358796303</v>
      </c>
      <c r="BQ59"/>
      <c r="BR59"/>
      <c r="BS59" t="s">
        <v>93</v>
      </c>
      <c r="BT59" t="s">
        <v>94</v>
      </c>
      <c r="BU59" t="s">
        <v>95</v>
      </c>
      <c r="BV59"/>
      <c r="BW59">
        <v>58</v>
      </c>
    </row>
    <row r="60" spans="1:75" ht="14.5" x14ac:dyDescent="0.35">
      <c r="A60" s="71">
        <v>45142.5501377662</v>
      </c>
      <c r="B60" s="71">
        <v>45142.559913807869</v>
      </c>
      <c r="C60" s="71">
        <v>45142</v>
      </c>
      <c r="D60" t="s">
        <v>82</v>
      </c>
      <c r="E60" t="s">
        <v>337</v>
      </c>
      <c r="F60" t="s">
        <v>338</v>
      </c>
      <c r="G60" t="s">
        <v>82</v>
      </c>
      <c r="H60" t="s">
        <v>357</v>
      </c>
      <c r="I60">
        <v>0</v>
      </c>
      <c r="J60">
        <v>0</v>
      </c>
      <c r="K60">
        <v>1</v>
      </c>
      <c r="L60">
        <v>0</v>
      </c>
      <c r="M60">
        <v>0</v>
      </c>
      <c r="N60">
        <v>0</v>
      </c>
      <c r="O60"/>
      <c r="P60" t="s">
        <v>87</v>
      </c>
      <c r="Q60"/>
      <c r="R60" t="s">
        <v>82</v>
      </c>
      <c r="S60" t="s">
        <v>121</v>
      </c>
      <c r="T60">
        <v>0</v>
      </c>
      <c r="U60">
        <v>0</v>
      </c>
      <c r="V60">
        <v>0</v>
      </c>
      <c r="W60">
        <v>0</v>
      </c>
      <c r="X60">
        <v>1</v>
      </c>
      <c r="Y60" t="s">
        <v>692</v>
      </c>
      <c r="Z60" t="s">
        <v>87</v>
      </c>
      <c r="AA60"/>
      <c r="AB60" t="s">
        <v>88</v>
      </c>
      <c r="AC60"/>
      <c r="AD60"/>
      <c r="AE60"/>
      <c r="AF60"/>
      <c r="AG60"/>
      <c r="AH60"/>
      <c r="AI60"/>
      <c r="AJ60" t="s">
        <v>82</v>
      </c>
      <c r="AK60" t="s">
        <v>89</v>
      </c>
      <c r="AL60"/>
      <c r="AM60"/>
      <c r="AN60"/>
      <c r="AO60"/>
      <c r="AP60"/>
      <c r="AQ60"/>
      <c r="AR60"/>
      <c r="AS60" t="s">
        <v>82</v>
      </c>
      <c r="AT60" t="s">
        <v>400</v>
      </c>
      <c r="AU60">
        <v>0</v>
      </c>
      <c r="AV60">
        <v>1</v>
      </c>
      <c r="AW60">
        <v>0</v>
      </c>
      <c r="AX60">
        <v>1</v>
      </c>
      <c r="AY60">
        <v>0</v>
      </c>
      <c r="AZ60">
        <v>1</v>
      </c>
      <c r="BA60">
        <v>0</v>
      </c>
      <c r="BB60"/>
      <c r="BC60" t="s">
        <v>88</v>
      </c>
      <c r="BD60"/>
      <c r="BE60"/>
      <c r="BF60"/>
      <c r="BG60"/>
      <c r="BH60"/>
      <c r="BI60"/>
      <c r="BJ60"/>
      <c r="BK60"/>
      <c r="BL60" t="s">
        <v>693</v>
      </c>
      <c r="BM60"/>
      <c r="BN60">
        <v>461660470</v>
      </c>
      <c r="BO60" t="s">
        <v>694</v>
      </c>
      <c r="BP60" s="71">
        <v>45142.434999999998</v>
      </c>
      <c r="BQ60"/>
      <c r="BR60"/>
      <c r="BS60" t="s">
        <v>93</v>
      </c>
      <c r="BT60" t="s">
        <v>94</v>
      </c>
      <c r="BU60" t="s">
        <v>95</v>
      </c>
      <c r="BV60"/>
      <c r="BW60">
        <v>59</v>
      </c>
    </row>
    <row r="61" spans="1:75" ht="14.5" x14ac:dyDescent="0.35">
      <c r="A61" s="71">
        <v>45142.540208622682</v>
      </c>
      <c r="B61" s="71">
        <v>45142.544438379628</v>
      </c>
      <c r="C61" s="71">
        <v>45142</v>
      </c>
      <c r="D61" t="s">
        <v>82</v>
      </c>
      <c r="E61" t="s">
        <v>159</v>
      </c>
      <c r="F61" t="s">
        <v>160</v>
      </c>
      <c r="G61" t="s">
        <v>88</v>
      </c>
      <c r="H61"/>
      <c r="I61"/>
      <c r="J61"/>
      <c r="K61"/>
      <c r="L61"/>
      <c r="M61"/>
      <c r="N61"/>
      <c r="O61"/>
      <c r="P61"/>
      <c r="Q61"/>
      <c r="R61" t="s">
        <v>82</v>
      </c>
      <c r="S61" t="s">
        <v>286</v>
      </c>
      <c r="T61">
        <v>1</v>
      </c>
      <c r="U61">
        <v>1</v>
      </c>
      <c r="V61">
        <v>0</v>
      </c>
      <c r="W61">
        <v>0</v>
      </c>
      <c r="X61">
        <v>0</v>
      </c>
      <c r="Y61"/>
      <c r="Z61" t="s">
        <v>87</v>
      </c>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v>461686986</v>
      </c>
      <c r="BO61" t="s">
        <v>695</v>
      </c>
      <c r="BP61" s="71">
        <v>45142.500671296293</v>
      </c>
      <c r="BQ61"/>
      <c r="BR61"/>
      <c r="BS61" t="s">
        <v>93</v>
      </c>
      <c r="BT61" t="s">
        <v>94</v>
      </c>
      <c r="BU61" t="s">
        <v>95</v>
      </c>
      <c r="BV61"/>
      <c r="BW61">
        <v>60</v>
      </c>
    </row>
    <row r="62" spans="1:75" ht="14.5" x14ac:dyDescent="0.35">
      <c r="A62" s="71">
        <v>45142.625783240743</v>
      </c>
      <c r="B62" s="71">
        <v>45142.639852418979</v>
      </c>
      <c r="C62" s="71">
        <v>45142</v>
      </c>
      <c r="D62" t="s">
        <v>82</v>
      </c>
      <c r="E62" t="s">
        <v>96</v>
      </c>
      <c r="F62" t="s">
        <v>97</v>
      </c>
      <c r="G62" t="s">
        <v>82</v>
      </c>
      <c r="H62" t="s">
        <v>696</v>
      </c>
      <c r="I62">
        <v>0</v>
      </c>
      <c r="J62">
        <v>1</v>
      </c>
      <c r="K62">
        <v>1</v>
      </c>
      <c r="L62">
        <v>1</v>
      </c>
      <c r="M62">
        <v>0</v>
      </c>
      <c r="N62">
        <v>0</v>
      </c>
      <c r="O62"/>
      <c r="P62" t="s">
        <v>87</v>
      </c>
      <c r="Q62"/>
      <c r="R62" t="s">
        <v>88</v>
      </c>
      <c r="S62"/>
      <c r="T62"/>
      <c r="U62"/>
      <c r="V62"/>
      <c r="W62"/>
      <c r="X62"/>
      <c r="Y62"/>
      <c r="Z62"/>
      <c r="AA62"/>
      <c r="AB62" t="s">
        <v>82</v>
      </c>
      <c r="AC62" t="s">
        <v>697</v>
      </c>
      <c r="AD62" t="s">
        <v>181</v>
      </c>
      <c r="AE62">
        <v>1</v>
      </c>
      <c r="AF62">
        <v>1</v>
      </c>
      <c r="AG62">
        <v>1</v>
      </c>
      <c r="AH62">
        <v>0</v>
      </c>
      <c r="AI62"/>
      <c r="AJ62" t="s">
        <v>82</v>
      </c>
      <c r="AK62" t="s">
        <v>89</v>
      </c>
      <c r="AL62"/>
      <c r="AM62"/>
      <c r="AN62"/>
      <c r="AO62"/>
      <c r="AP62"/>
      <c r="AQ62"/>
      <c r="AR62"/>
      <c r="AS62" t="s">
        <v>88</v>
      </c>
      <c r="AT62"/>
      <c r="AU62"/>
      <c r="AV62"/>
      <c r="AW62"/>
      <c r="AX62"/>
      <c r="AY62"/>
      <c r="AZ62"/>
      <c r="BA62"/>
      <c r="BB62"/>
      <c r="BC62" t="s">
        <v>88</v>
      </c>
      <c r="BD62"/>
      <c r="BE62"/>
      <c r="BF62"/>
      <c r="BG62"/>
      <c r="BH62"/>
      <c r="BI62"/>
      <c r="BJ62"/>
      <c r="BK62"/>
      <c r="BL62" t="s">
        <v>698</v>
      </c>
      <c r="BM62"/>
      <c r="BN62">
        <v>461694073</v>
      </c>
      <c r="BO62" t="s">
        <v>699</v>
      </c>
      <c r="BP62" s="71">
        <v>45142.514965277784</v>
      </c>
      <c r="BQ62"/>
      <c r="BR62"/>
      <c r="BS62" t="s">
        <v>93</v>
      </c>
      <c r="BT62" t="s">
        <v>94</v>
      </c>
      <c r="BU62" t="s">
        <v>95</v>
      </c>
      <c r="BV62"/>
      <c r="BW62">
        <v>61</v>
      </c>
    </row>
    <row r="63" spans="1:75" ht="14.5" x14ac:dyDescent="0.35">
      <c r="A63" s="71">
        <v>45142.6900193287</v>
      </c>
      <c r="B63" s="71">
        <v>45142.694632974541</v>
      </c>
      <c r="C63" s="71">
        <v>45142</v>
      </c>
      <c r="D63" t="s">
        <v>82</v>
      </c>
      <c r="E63" t="s">
        <v>273</v>
      </c>
      <c r="F63" t="s">
        <v>274</v>
      </c>
      <c r="G63" t="s">
        <v>88</v>
      </c>
      <c r="H63"/>
      <c r="I63"/>
      <c r="J63"/>
      <c r="K63"/>
      <c r="L63"/>
      <c r="M63"/>
      <c r="N63"/>
      <c r="O63"/>
      <c r="P63"/>
      <c r="Q63"/>
      <c r="R63" t="s">
        <v>88</v>
      </c>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v>461723362</v>
      </c>
      <c r="BO63" t="s">
        <v>700</v>
      </c>
      <c r="BP63" s="71">
        <v>45142.59107638889</v>
      </c>
      <c r="BQ63"/>
      <c r="BR63"/>
      <c r="BS63" t="s">
        <v>93</v>
      </c>
      <c r="BT63" t="s">
        <v>94</v>
      </c>
      <c r="BU63" t="s">
        <v>95</v>
      </c>
      <c r="BV63"/>
      <c r="BW63">
        <v>62</v>
      </c>
    </row>
    <row r="64" spans="1:75" ht="14.5" x14ac:dyDescent="0.35">
      <c r="A64" s="71">
        <v>45142.700270578702</v>
      </c>
      <c r="B64" s="71">
        <v>45142.712778946763</v>
      </c>
      <c r="C64" s="71">
        <v>45142</v>
      </c>
      <c r="D64" t="s">
        <v>82</v>
      </c>
      <c r="E64" t="s">
        <v>273</v>
      </c>
      <c r="F64" t="s">
        <v>274</v>
      </c>
      <c r="G64" t="s">
        <v>82</v>
      </c>
      <c r="H64" t="s">
        <v>161</v>
      </c>
      <c r="I64">
        <v>0</v>
      </c>
      <c r="J64">
        <v>1</v>
      </c>
      <c r="K64">
        <v>1</v>
      </c>
      <c r="L64">
        <v>0</v>
      </c>
      <c r="M64">
        <v>1</v>
      </c>
      <c r="N64">
        <v>0</v>
      </c>
      <c r="O64"/>
      <c r="P64" t="s">
        <v>331</v>
      </c>
      <c r="Q64"/>
      <c r="R64" t="s">
        <v>88</v>
      </c>
      <c r="S64"/>
      <c r="T64"/>
      <c r="U64"/>
      <c r="V64"/>
      <c r="W64"/>
      <c r="X64"/>
      <c r="Y64"/>
      <c r="Z64"/>
      <c r="AA64"/>
      <c r="AB64" t="s">
        <v>82</v>
      </c>
      <c r="AC64" t="s">
        <v>701</v>
      </c>
      <c r="AD64" t="s">
        <v>702</v>
      </c>
      <c r="AE64">
        <v>1</v>
      </c>
      <c r="AF64">
        <v>1</v>
      </c>
      <c r="AG64">
        <v>1</v>
      </c>
      <c r="AH64">
        <v>0</v>
      </c>
      <c r="AI64"/>
      <c r="AJ64" t="s">
        <v>82</v>
      </c>
      <c r="AK64" t="s">
        <v>89</v>
      </c>
      <c r="AL64"/>
      <c r="AM64"/>
      <c r="AN64"/>
      <c r="AO64"/>
      <c r="AP64"/>
      <c r="AQ64"/>
      <c r="AR64"/>
      <c r="AS64" t="s">
        <v>82</v>
      </c>
      <c r="AT64" t="s">
        <v>703</v>
      </c>
      <c r="AU64">
        <v>0</v>
      </c>
      <c r="AV64">
        <v>0</v>
      </c>
      <c r="AW64">
        <v>0</v>
      </c>
      <c r="AX64">
        <v>1</v>
      </c>
      <c r="AY64">
        <v>1</v>
      </c>
      <c r="AZ64">
        <v>1</v>
      </c>
      <c r="BA64">
        <v>1</v>
      </c>
      <c r="BB64" t="s">
        <v>704</v>
      </c>
      <c r="BC64" t="s">
        <v>82</v>
      </c>
      <c r="BD64" t="s">
        <v>705</v>
      </c>
      <c r="BE64">
        <v>0</v>
      </c>
      <c r="BF64">
        <v>0</v>
      </c>
      <c r="BG64">
        <v>1</v>
      </c>
      <c r="BH64">
        <v>0</v>
      </c>
      <c r="BI64">
        <v>0</v>
      </c>
      <c r="BJ64">
        <v>1</v>
      </c>
      <c r="BK64" t="s">
        <v>706</v>
      </c>
      <c r="BL64" t="s">
        <v>707</v>
      </c>
      <c r="BM64"/>
      <c r="BN64">
        <v>461723364</v>
      </c>
      <c r="BO64" t="s">
        <v>708</v>
      </c>
      <c r="BP64" s="71">
        <v>45142.59107638889</v>
      </c>
      <c r="BQ64"/>
      <c r="BR64"/>
      <c r="BS64" t="s">
        <v>93</v>
      </c>
      <c r="BT64" t="s">
        <v>94</v>
      </c>
      <c r="BU64" t="s">
        <v>95</v>
      </c>
      <c r="BV64"/>
      <c r="BW64">
        <v>63</v>
      </c>
    </row>
    <row r="65" spans="1:75" ht="14.5" x14ac:dyDescent="0.35">
      <c r="A65" s="71">
        <v>45142.700945902783</v>
      </c>
      <c r="B65" s="71">
        <v>45142.704943113429</v>
      </c>
      <c r="C65" s="71">
        <v>45142</v>
      </c>
      <c r="D65" t="s">
        <v>82</v>
      </c>
      <c r="E65" t="s">
        <v>355</v>
      </c>
      <c r="F65" t="s">
        <v>356</v>
      </c>
      <c r="G65" t="s">
        <v>82</v>
      </c>
      <c r="H65" t="s">
        <v>709</v>
      </c>
      <c r="I65">
        <v>0</v>
      </c>
      <c r="J65">
        <v>0</v>
      </c>
      <c r="K65">
        <v>1</v>
      </c>
      <c r="L65">
        <v>1</v>
      </c>
      <c r="M65">
        <v>0</v>
      </c>
      <c r="N65">
        <v>0</v>
      </c>
      <c r="O65"/>
      <c r="P65" t="s">
        <v>87</v>
      </c>
      <c r="Q65"/>
      <c r="R65" t="s">
        <v>88</v>
      </c>
      <c r="S65"/>
      <c r="T65"/>
      <c r="U65"/>
      <c r="V65"/>
      <c r="W65"/>
      <c r="X65"/>
      <c r="Y65"/>
      <c r="Z65"/>
      <c r="AA65"/>
      <c r="AB65" t="s">
        <v>82</v>
      </c>
      <c r="AC65" t="s">
        <v>710</v>
      </c>
      <c r="AD65" t="s">
        <v>711</v>
      </c>
      <c r="AE65">
        <v>0</v>
      </c>
      <c r="AF65">
        <v>0</v>
      </c>
      <c r="AG65">
        <v>1</v>
      </c>
      <c r="AH65">
        <v>1</v>
      </c>
      <c r="AI65" t="s">
        <v>712</v>
      </c>
      <c r="AJ65" t="s">
        <v>82</v>
      </c>
      <c r="AK65" t="s">
        <v>89</v>
      </c>
      <c r="AL65"/>
      <c r="AM65"/>
      <c r="AN65"/>
      <c r="AO65"/>
      <c r="AP65"/>
      <c r="AQ65"/>
      <c r="AR65"/>
      <c r="AS65" t="s">
        <v>88</v>
      </c>
      <c r="AT65"/>
      <c r="AU65"/>
      <c r="AV65"/>
      <c r="AW65"/>
      <c r="AX65"/>
      <c r="AY65"/>
      <c r="AZ65"/>
      <c r="BA65"/>
      <c r="BB65"/>
      <c r="BC65" t="s">
        <v>88</v>
      </c>
      <c r="BD65"/>
      <c r="BE65"/>
      <c r="BF65"/>
      <c r="BG65"/>
      <c r="BH65"/>
      <c r="BI65"/>
      <c r="BJ65"/>
      <c r="BK65"/>
      <c r="BL65" t="s">
        <v>713</v>
      </c>
      <c r="BM65"/>
      <c r="BN65">
        <v>461727789</v>
      </c>
      <c r="BO65" t="s">
        <v>714</v>
      </c>
      <c r="BP65" s="71">
        <v>45142.603750000002</v>
      </c>
      <c r="BQ65"/>
      <c r="BR65"/>
      <c r="BS65" t="s">
        <v>93</v>
      </c>
      <c r="BT65" t="s">
        <v>94</v>
      </c>
      <c r="BU65" t="s">
        <v>95</v>
      </c>
      <c r="BV65"/>
      <c r="BW65">
        <v>64</v>
      </c>
    </row>
    <row r="66" spans="1:75" ht="14.5" x14ac:dyDescent="0.35">
      <c r="A66" s="71">
        <v>45142.724418749996</v>
      </c>
      <c r="B66" s="71">
        <v>45142.725867233799</v>
      </c>
      <c r="C66" s="71">
        <v>45142</v>
      </c>
      <c r="D66" t="s">
        <v>82</v>
      </c>
      <c r="E66" t="s">
        <v>355</v>
      </c>
      <c r="F66" t="s">
        <v>356</v>
      </c>
      <c r="G66" t="s">
        <v>82</v>
      </c>
      <c r="H66" t="s">
        <v>715</v>
      </c>
      <c r="I66">
        <v>0</v>
      </c>
      <c r="J66">
        <v>0</v>
      </c>
      <c r="K66">
        <v>1</v>
      </c>
      <c r="L66">
        <v>1</v>
      </c>
      <c r="M66">
        <v>1</v>
      </c>
      <c r="N66">
        <v>0</v>
      </c>
      <c r="O66"/>
      <c r="P66" t="s">
        <v>87</v>
      </c>
      <c r="Q66"/>
      <c r="R66" t="s">
        <v>88</v>
      </c>
      <c r="S66"/>
      <c r="T66"/>
      <c r="U66"/>
      <c r="V66"/>
      <c r="W66"/>
      <c r="X66"/>
      <c r="Y66"/>
      <c r="Z66"/>
      <c r="AA66"/>
      <c r="AB66" t="s">
        <v>82</v>
      </c>
      <c r="AC66" t="s">
        <v>716</v>
      </c>
      <c r="AD66" t="s">
        <v>267</v>
      </c>
      <c r="AE66">
        <v>0</v>
      </c>
      <c r="AF66">
        <v>1</v>
      </c>
      <c r="AG66">
        <v>1</v>
      </c>
      <c r="AH66">
        <v>0</v>
      </c>
      <c r="AI66"/>
      <c r="AJ66" t="s">
        <v>82</v>
      </c>
      <c r="AK66" t="s">
        <v>104</v>
      </c>
      <c r="AL66"/>
      <c r="AM66"/>
      <c r="AN66"/>
      <c r="AO66"/>
      <c r="AP66"/>
      <c r="AQ66"/>
      <c r="AR66"/>
      <c r="AS66" t="s">
        <v>82</v>
      </c>
      <c r="AT66" t="s">
        <v>717</v>
      </c>
      <c r="AU66">
        <v>0</v>
      </c>
      <c r="AV66">
        <v>1</v>
      </c>
      <c r="AW66">
        <v>1</v>
      </c>
      <c r="AX66">
        <v>0</v>
      </c>
      <c r="AY66">
        <v>1</v>
      </c>
      <c r="AZ66">
        <v>1</v>
      </c>
      <c r="BA66">
        <v>0</v>
      </c>
      <c r="BB66"/>
      <c r="BC66" t="s">
        <v>88</v>
      </c>
      <c r="BD66"/>
      <c r="BE66"/>
      <c r="BF66"/>
      <c r="BG66"/>
      <c r="BH66"/>
      <c r="BI66"/>
      <c r="BJ66"/>
      <c r="BK66"/>
      <c r="BL66" t="s">
        <v>298</v>
      </c>
      <c r="BM66"/>
      <c r="BN66">
        <v>461727791</v>
      </c>
      <c r="BO66" t="s">
        <v>718</v>
      </c>
      <c r="BP66" s="71">
        <v>45142.603750000002</v>
      </c>
      <c r="BQ66"/>
      <c r="BR66"/>
      <c r="BS66" t="s">
        <v>93</v>
      </c>
      <c r="BT66" t="s">
        <v>94</v>
      </c>
      <c r="BU66" t="s">
        <v>95</v>
      </c>
      <c r="BV66"/>
      <c r="BW66">
        <v>65</v>
      </c>
    </row>
    <row r="67" spans="1:75" ht="14.5" x14ac:dyDescent="0.35">
      <c r="A67" s="71">
        <v>45142.376911932872</v>
      </c>
      <c r="B67" s="71">
        <v>45142.378001076388</v>
      </c>
      <c r="C67" s="71">
        <v>45142</v>
      </c>
      <c r="D67" t="s">
        <v>82</v>
      </c>
      <c r="E67" t="s">
        <v>337</v>
      </c>
      <c r="F67" t="s">
        <v>338</v>
      </c>
      <c r="G67" t="s">
        <v>88</v>
      </c>
      <c r="H67"/>
      <c r="I67"/>
      <c r="J67"/>
      <c r="K67"/>
      <c r="L67"/>
      <c r="M67"/>
      <c r="N67"/>
      <c r="O67"/>
      <c r="P67"/>
      <c r="Q67"/>
      <c r="R67" t="s">
        <v>82</v>
      </c>
      <c r="S67" t="s">
        <v>86</v>
      </c>
      <c r="T67">
        <v>0</v>
      </c>
      <c r="U67">
        <v>0</v>
      </c>
      <c r="V67">
        <v>1</v>
      </c>
      <c r="W67">
        <v>0</v>
      </c>
      <c r="X67">
        <v>0</v>
      </c>
      <c r="Y67"/>
      <c r="Z67" t="s">
        <v>87</v>
      </c>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v>461730359</v>
      </c>
      <c r="BO67" t="s">
        <v>719</v>
      </c>
      <c r="BP67" s="71">
        <v>45142.613703703697</v>
      </c>
      <c r="BQ67"/>
      <c r="BR67"/>
      <c r="BS67" t="s">
        <v>93</v>
      </c>
      <c r="BT67" t="s">
        <v>94</v>
      </c>
      <c r="BU67" t="s">
        <v>95</v>
      </c>
      <c r="BV67"/>
      <c r="BW67">
        <v>66</v>
      </c>
    </row>
    <row r="68" spans="1:75" ht="14.5" x14ac:dyDescent="0.35">
      <c r="A68" s="71">
        <v>45142.426486041673</v>
      </c>
      <c r="B68" s="71">
        <v>45142.443622905092</v>
      </c>
      <c r="C68" s="71">
        <v>45142</v>
      </c>
      <c r="D68" t="s">
        <v>82</v>
      </c>
      <c r="E68" t="s">
        <v>337</v>
      </c>
      <c r="F68" t="s">
        <v>338</v>
      </c>
      <c r="G68" t="s">
        <v>88</v>
      </c>
      <c r="H68"/>
      <c r="I68"/>
      <c r="J68"/>
      <c r="K68"/>
      <c r="L68"/>
      <c r="M68"/>
      <c r="N68"/>
      <c r="O68"/>
      <c r="P68"/>
      <c r="Q68"/>
      <c r="R68" t="s">
        <v>82</v>
      </c>
      <c r="S68" t="s">
        <v>720</v>
      </c>
      <c r="T68">
        <v>1</v>
      </c>
      <c r="U68">
        <v>0</v>
      </c>
      <c r="V68">
        <v>1</v>
      </c>
      <c r="W68">
        <v>0</v>
      </c>
      <c r="X68">
        <v>0</v>
      </c>
      <c r="Y68"/>
      <c r="Z68" t="s">
        <v>87</v>
      </c>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v>461730364</v>
      </c>
      <c r="BO68" t="s">
        <v>721</v>
      </c>
      <c r="BP68" s="71">
        <v>45142.613726851851</v>
      </c>
      <c r="BQ68"/>
      <c r="BR68"/>
      <c r="BS68" t="s">
        <v>93</v>
      </c>
      <c r="BT68" t="s">
        <v>94</v>
      </c>
      <c r="BU68" t="s">
        <v>95</v>
      </c>
      <c r="BV68"/>
      <c r="BW68">
        <v>67</v>
      </c>
    </row>
    <row r="69" spans="1:75" ht="14.5" x14ac:dyDescent="0.35">
      <c r="A69" s="71">
        <v>45142.7401537037</v>
      </c>
      <c r="B69" s="71">
        <v>45142.745904837961</v>
      </c>
      <c r="C69" s="71">
        <v>45142</v>
      </c>
      <c r="D69" t="s">
        <v>82</v>
      </c>
      <c r="E69" t="s">
        <v>355</v>
      </c>
      <c r="F69" t="s">
        <v>356</v>
      </c>
      <c r="G69" t="s">
        <v>82</v>
      </c>
      <c r="H69" t="s">
        <v>722</v>
      </c>
      <c r="I69">
        <v>1</v>
      </c>
      <c r="J69">
        <v>1</v>
      </c>
      <c r="K69">
        <v>1</v>
      </c>
      <c r="L69">
        <v>0</v>
      </c>
      <c r="M69">
        <v>0</v>
      </c>
      <c r="N69">
        <v>0</v>
      </c>
      <c r="O69"/>
      <c r="P69" t="s">
        <v>87</v>
      </c>
      <c r="Q69"/>
      <c r="R69" t="s">
        <v>82</v>
      </c>
      <c r="S69" t="s">
        <v>723</v>
      </c>
      <c r="T69">
        <v>0</v>
      </c>
      <c r="U69">
        <v>0</v>
      </c>
      <c r="V69">
        <v>0</v>
      </c>
      <c r="W69">
        <v>1</v>
      </c>
      <c r="X69">
        <v>1</v>
      </c>
      <c r="Y69" t="s">
        <v>724</v>
      </c>
      <c r="Z69" t="s">
        <v>87</v>
      </c>
      <c r="AA69"/>
      <c r="AB69" t="s">
        <v>82</v>
      </c>
      <c r="AC69" t="s">
        <v>725</v>
      </c>
      <c r="AD69" t="s">
        <v>251</v>
      </c>
      <c r="AE69">
        <v>1</v>
      </c>
      <c r="AF69">
        <v>1</v>
      </c>
      <c r="AG69">
        <v>0</v>
      </c>
      <c r="AH69">
        <v>0</v>
      </c>
      <c r="AI69"/>
      <c r="AJ69" t="s">
        <v>82</v>
      </c>
      <c r="AK69" t="s">
        <v>89</v>
      </c>
      <c r="AL69"/>
      <c r="AM69"/>
      <c r="AN69"/>
      <c r="AO69"/>
      <c r="AP69"/>
      <c r="AQ69"/>
      <c r="AR69"/>
      <c r="AS69" t="s">
        <v>88</v>
      </c>
      <c r="AT69"/>
      <c r="AU69"/>
      <c r="AV69"/>
      <c r="AW69"/>
      <c r="AX69"/>
      <c r="AY69"/>
      <c r="AZ69"/>
      <c r="BA69"/>
      <c r="BB69"/>
      <c r="BC69" t="s">
        <v>88</v>
      </c>
      <c r="BD69"/>
      <c r="BE69"/>
      <c r="BF69"/>
      <c r="BG69"/>
      <c r="BH69"/>
      <c r="BI69"/>
      <c r="BJ69"/>
      <c r="BK69"/>
      <c r="BL69" t="s">
        <v>726</v>
      </c>
      <c r="BM69"/>
      <c r="BN69">
        <v>461735291</v>
      </c>
      <c r="BO69" t="s">
        <v>727</v>
      </c>
      <c r="BP69" s="71">
        <v>45142.630752314813</v>
      </c>
      <c r="BQ69"/>
      <c r="BR69"/>
      <c r="BS69" t="s">
        <v>93</v>
      </c>
      <c r="BT69" t="s">
        <v>94</v>
      </c>
      <c r="BU69" t="s">
        <v>95</v>
      </c>
      <c r="BV69"/>
      <c r="BW69">
        <v>68</v>
      </c>
    </row>
    <row r="70" spans="1:75" ht="14.5" x14ac:dyDescent="0.35">
      <c r="A70" s="71">
        <v>45142.746177685192</v>
      </c>
      <c r="B70" s="71">
        <v>45142.755611111112</v>
      </c>
      <c r="C70" s="71">
        <v>45142</v>
      </c>
      <c r="D70" t="s">
        <v>82</v>
      </c>
      <c r="E70" t="s">
        <v>355</v>
      </c>
      <c r="F70" t="s">
        <v>356</v>
      </c>
      <c r="G70" t="s">
        <v>82</v>
      </c>
      <c r="H70" t="s">
        <v>728</v>
      </c>
      <c r="I70">
        <v>0</v>
      </c>
      <c r="J70">
        <v>1</v>
      </c>
      <c r="K70">
        <v>1</v>
      </c>
      <c r="L70">
        <v>1</v>
      </c>
      <c r="M70">
        <v>1</v>
      </c>
      <c r="N70">
        <v>0</v>
      </c>
      <c r="O70"/>
      <c r="P70" t="s">
        <v>87</v>
      </c>
      <c r="Q70"/>
      <c r="R70" t="s">
        <v>88</v>
      </c>
      <c r="S70"/>
      <c r="T70"/>
      <c r="U70"/>
      <c r="V70"/>
      <c r="W70"/>
      <c r="X70"/>
      <c r="Y70"/>
      <c r="Z70"/>
      <c r="AA70"/>
      <c r="AB70" t="s">
        <v>82</v>
      </c>
      <c r="AC70" t="s">
        <v>729</v>
      </c>
      <c r="AD70" t="s">
        <v>371</v>
      </c>
      <c r="AE70">
        <v>1</v>
      </c>
      <c r="AF70">
        <v>1</v>
      </c>
      <c r="AG70">
        <v>0</v>
      </c>
      <c r="AH70">
        <v>0</v>
      </c>
      <c r="AI70"/>
      <c r="AJ70" t="s">
        <v>82</v>
      </c>
      <c r="AK70" t="s">
        <v>89</v>
      </c>
      <c r="AL70"/>
      <c r="AM70"/>
      <c r="AN70"/>
      <c r="AO70"/>
      <c r="AP70"/>
      <c r="AQ70"/>
      <c r="AR70"/>
      <c r="AS70" t="s">
        <v>88</v>
      </c>
      <c r="AT70"/>
      <c r="AU70"/>
      <c r="AV70"/>
      <c r="AW70"/>
      <c r="AX70"/>
      <c r="AY70"/>
      <c r="AZ70"/>
      <c r="BA70"/>
      <c r="BB70"/>
      <c r="BC70" t="s">
        <v>88</v>
      </c>
      <c r="BD70"/>
      <c r="BE70"/>
      <c r="BF70"/>
      <c r="BG70"/>
      <c r="BH70"/>
      <c r="BI70"/>
      <c r="BJ70"/>
      <c r="BK70"/>
      <c r="BL70" t="s">
        <v>730</v>
      </c>
      <c r="BM70"/>
      <c r="BN70">
        <v>461735293</v>
      </c>
      <c r="BO70" t="s">
        <v>731</v>
      </c>
      <c r="BP70" s="71">
        <v>45142.630752314813</v>
      </c>
      <c r="BQ70"/>
      <c r="BR70"/>
      <c r="BS70" t="s">
        <v>93</v>
      </c>
      <c r="BT70" t="s">
        <v>94</v>
      </c>
      <c r="BU70" t="s">
        <v>95</v>
      </c>
      <c r="BV70"/>
      <c r="BW70">
        <v>69</v>
      </c>
    </row>
    <row r="71" spans="1:75" ht="14.5" x14ac:dyDescent="0.35">
      <c r="A71" s="71">
        <v>45142.821689444441</v>
      </c>
      <c r="B71" s="71">
        <v>45142.829594189818</v>
      </c>
      <c r="C71" s="71">
        <v>45142</v>
      </c>
      <c r="D71" t="s">
        <v>82</v>
      </c>
      <c r="E71" t="s">
        <v>337</v>
      </c>
      <c r="F71" t="s">
        <v>338</v>
      </c>
      <c r="G71" t="s">
        <v>82</v>
      </c>
      <c r="H71" t="s">
        <v>732</v>
      </c>
      <c r="I71">
        <v>1</v>
      </c>
      <c r="J71">
        <v>0</v>
      </c>
      <c r="K71">
        <v>1</v>
      </c>
      <c r="L71">
        <v>0</v>
      </c>
      <c r="M71">
        <v>0</v>
      </c>
      <c r="N71">
        <v>0</v>
      </c>
      <c r="O71"/>
      <c r="P71" t="s">
        <v>87</v>
      </c>
      <c r="Q71"/>
      <c r="R71" t="s">
        <v>88</v>
      </c>
      <c r="S71"/>
      <c r="T71"/>
      <c r="U71"/>
      <c r="V71"/>
      <c r="W71"/>
      <c r="X71"/>
      <c r="Y71"/>
      <c r="Z71"/>
      <c r="AA71"/>
      <c r="AB71" t="s">
        <v>82</v>
      </c>
      <c r="AC71" t="s">
        <v>733</v>
      </c>
      <c r="AD71" t="s">
        <v>251</v>
      </c>
      <c r="AE71">
        <v>1</v>
      </c>
      <c r="AF71">
        <v>1</v>
      </c>
      <c r="AG71">
        <v>0</v>
      </c>
      <c r="AH71">
        <v>0</v>
      </c>
      <c r="AI71"/>
      <c r="AJ71" t="s">
        <v>82</v>
      </c>
      <c r="AK71" t="s">
        <v>104</v>
      </c>
      <c r="AL71"/>
      <c r="AM71"/>
      <c r="AN71"/>
      <c r="AO71"/>
      <c r="AP71"/>
      <c r="AQ71"/>
      <c r="AR71"/>
      <c r="AS71" t="s">
        <v>82</v>
      </c>
      <c r="AT71" t="s">
        <v>288</v>
      </c>
      <c r="AU71">
        <v>0</v>
      </c>
      <c r="AV71">
        <v>1</v>
      </c>
      <c r="AW71">
        <v>0</v>
      </c>
      <c r="AX71">
        <v>1</v>
      </c>
      <c r="AY71">
        <v>0</v>
      </c>
      <c r="AZ71">
        <v>0</v>
      </c>
      <c r="BA71">
        <v>0</v>
      </c>
      <c r="BB71"/>
      <c r="BC71" t="s">
        <v>88</v>
      </c>
      <c r="BD71"/>
      <c r="BE71"/>
      <c r="BF71"/>
      <c r="BG71"/>
      <c r="BH71"/>
      <c r="BI71"/>
      <c r="BJ71"/>
      <c r="BK71"/>
      <c r="BL71" t="s">
        <v>734</v>
      </c>
      <c r="BM71"/>
      <c r="BN71">
        <v>461755964</v>
      </c>
      <c r="BO71" t="s">
        <v>735</v>
      </c>
      <c r="BP71" s="71">
        <v>45142.704699074071</v>
      </c>
      <c r="BQ71"/>
      <c r="BR71"/>
      <c r="BS71" t="s">
        <v>93</v>
      </c>
      <c r="BT71" t="s">
        <v>94</v>
      </c>
      <c r="BU71" t="s">
        <v>95</v>
      </c>
      <c r="BV71"/>
      <c r="BW71">
        <v>70</v>
      </c>
    </row>
    <row r="72" spans="1:75" ht="14.5" x14ac:dyDescent="0.35">
      <c r="A72" s="71">
        <v>45142.629925462963</v>
      </c>
      <c r="B72" s="71">
        <v>45142.843460011572</v>
      </c>
      <c r="C72" s="71">
        <v>45142</v>
      </c>
      <c r="D72" t="s">
        <v>82</v>
      </c>
      <c r="E72" t="s">
        <v>314</v>
      </c>
      <c r="F72" t="s">
        <v>315</v>
      </c>
      <c r="G72" t="s">
        <v>88</v>
      </c>
      <c r="H72"/>
      <c r="I72"/>
      <c r="J72"/>
      <c r="K72"/>
      <c r="L72"/>
      <c r="M72"/>
      <c r="N72"/>
      <c r="O72"/>
      <c r="P72"/>
      <c r="Q72"/>
      <c r="R72" t="s">
        <v>88</v>
      </c>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v>461759573</v>
      </c>
      <c r="BO72" t="s">
        <v>736</v>
      </c>
      <c r="BP72" s="71">
        <v>45142.720567129632</v>
      </c>
      <c r="BQ72"/>
      <c r="BR72"/>
      <c r="BS72" t="s">
        <v>93</v>
      </c>
      <c r="BT72" t="s">
        <v>94</v>
      </c>
      <c r="BU72" t="s">
        <v>95</v>
      </c>
      <c r="BV72"/>
      <c r="BW72">
        <v>71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590D-ABE1-42C7-B3C9-688BE2CFCF8F}">
  <sheetPr>
    <tabColor theme="3" tint="0.79998168889431442"/>
  </sheetPr>
  <dimension ref="A1:T81"/>
  <sheetViews>
    <sheetView workbookViewId="0">
      <selection activeCell="F14" sqref="F14"/>
    </sheetView>
  </sheetViews>
  <sheetFormatPr defaultColWidth="20.6328125" defaultRowHeight="14" x14ac:dyDescent="0.3"/>
  <cols>
    <col min="1" max="16384" width="20.6328125" style="6"/>
  </cols>
  <sheetData>
    <row r="1" spans="1:5" s="39" customFormat="1" x14ac:dyDescent="0.3"/>
    <row r="2" spans="1:5" s="39" customFormat="1" x14ac:dyDescent="0.3">
      <c r="A2" s="39" t="s">
        <v>645</v>
      </c>
      <c r="B2" s="39" t="s">
        <v>13</v>
      </c>
    </row>
    <row r="3" spans="1:5" s="39" customFormat="1" x14ac:dyDescent="0.3">
      <c r="A3" s="39" t="s">
        <v>646</v>
      </c>
      <c r="B3" s="49" t="s">
        <v>449</v>
      </c>
    </row>
    <row r="4" spans="1:5" s="39" customFormat="1" x14ac:dyDescent="0.3">
      <c r="A4" s="39" t="s">
        <v>647</v>
      </c>
      <c r="B4" s="39" t="s">
        <v>655</v>
      </c>
    </row>
    <row r="5" spans="1:5" s="39" customFormat="1" x14ac:dyDescent="0.3"/>
    <row r="6" spans="1:5" s="39" customFormat="1" x14ac:dyDescent="0.3">
      <c r="A6" s="78" t="s">
        <v>648</v>
      </c>
      <c r="B6" s="78" t="s">
        <v>467</v>
      </c>
      <c r="C6" s="32" t="s">
        <v>82</v>
      </c>
      <c r="D6" s="32" t="s">
        <v>88</v>
      </c>
      <c r="E6" s="76" t="s">
        <v>654</v>
      </c>
    </row>
    <row r="7" spans="1:5" s="39" customFormat="1" x14ac:dyDescent="0.3">
      <c r="A7" s="78"/>
      <c r="B7" s="78"/>
      <c r="C7" s="33" t="s">
        <v>509</v>
      </c>
      <c r="D7" s="33" t="s">
        <v>142</v>
      </c>
      <c r="E7" s="76"/>
    </row>
    <row r="8" spans="1:5" s="39" customFormat="1" x14ac:dyDescent="0.3">
      <c r="A8" s="48" t="s">
        <v>520</v>
      </c>
      <c r="B8" s="40" t="s">
        <v>649</v>
      </c>
      <c r="C8" s="40">
        <f>COUNTIFS(data[[district_name]:[district_name]], $A8, data[[refugees_inflow]:[refugees_inflow]], C$6)</f>
        <v>4</v>
      </c>
      <c r="D8" s="40">
        <f>COUNTIFS(data[[district_name]:[district_name]], $A8, data[[refugees_inflow]:[refugees_inflow]], D$6)</f>
        <v>1</v>
      </c>
      <c r="E8" s="40">
        <f t="shared" ref="E8:E20" si="0">SUM(C8:D8)</f>
        <v>5</v>
      </c>
    </row>
    <row r="9" spans="1:5" s="39" customFormat="1" x14ac:dyDescent="0.3">
      <c r="A9" s="48" t="s">
        <v>634</v>
      </c>
      <c r="B9" s="40" t="s">
        <v>513</v>
      </c>
      <c r="C9" s="40">
        <f>COUNTIFS(data[[district_name]:[district_name]], $A9, data[[refugees_inflow]:[refugees_inflow]], C$6)</f>
        <v>4</v>
      </c>
      <c r="D9" s="40">
        <f>COUNTIFS(data[[district_name]:[district_name]], $A9, data[[refugees_inflow]:[refugees_inflow]], D$6)</f>
        <v>2</v>
      </c>
      <c r="E9" s="40">
        <f t="shared" si="0"/>
        <v>6</v>
      </c>
    </row>
    <row r="10" spans="1:5" s="39" customFormat="1" x14ac:dyDescent="0.3">
      <c r="A10" s="48" t="s">
        <v>523</v>
      </c>
      <c r="B10" s="40" t="s">
        <v>650</v>
      </c>
      <c r="C10" s="40">
        <f>COUNTIFS(data[[district_name]:[district_name]], $A10, data[[refugees_inflow]:[refugees_inflow]], C$6)</f>
        <v>5</v>
      </c>
      <c r="D10" s="40">
        <f>COUNTIFS(data[[district_name]:[district_name]], $A10, data[[refugees_inflow]:[refugees_inflow]], D$6)</f>
        <v>0</v>
      </c>
      <c r="E10" s="40">
        <f t="shared" si="0"/>
        <v>5</v>
      </c>
    </row>
    <row r="11" spans="1:5" s="39" customFormat="1" x14ac:dyDescent="0.3">
      <c r="A11" s="48" t="s">
        <v>521</v>
      </c>
      <c r="B11" s="40" t="s">
        <v>642</v>
      </c>
      <c r="C11" s="40">
        <f>COUNTIFS(data[[district_name]:[district_name]], $A11, data[[refugees_inflow]:[refugees_inflow]], C$6)</f>
        <v>5</v>
      </c>
      <c r="D11" s="40">
        <f>COUNTIFS(data[[district_name]:[district_name]], $A11, data[[refugees_inflow]:[refugees_inflow]], D$6)</f>
        <v>0</v>
      </c>
      <c r="E11" s="40">
        <f t="shared" si="0"/>
        <v>5</v>
      </c>
    </row>
    <row r="12" spans="1:5" s="39" customFormat="1" x14ac:dyDescent="0.3">
      <c r="A12" s="48" t="s">
        <v>633</v>
      </c>
      <c r="B12" s="40" t="s">
        <v>512</v>
      </c>
      <c r="C12" s="40">
        <f>COUNTIFS(data[[district_name]:[district_name]], $A12, data[[refugees_inflow]:[refugees_inflow]], C$6)</f>
        <v>4</v>
      </c>
      <c r="D12" s="40">
        <f>COUNTIFS(data[[district_name]:[district_name]], $A12, data[[refugees_inflow]:[refugees_inflow]], D$6)</f>
        <v>1</v>
      </c>
      <c r="E12" s="40">
        <f t="shared" si="0"/>
        <v>5</v>
      </c>
    </row>
    <row r="13" spans="1:5" s="39" customFormat="1" x14ac:dyDescent="0.3">
      <c r="A13" s="48" t="s">
        <v>517</v>
      </c>
      <c r="B13" s="40" t="s">
        <v>651</v>
      </c>
      <c r="C13" s="40">
        <f>COUNTIFS(data[[district_name]:[district_name]], $A13, data[[refugees_inflow]:[refugees_inflow]], C$6)</f>
        <v>4</v>
      </c>
      <c r="D13" s="40">
        <f>COUNTIFS(data[[district_name]:[district_name]], $A13, data[[refugees_inflow]:[refugees_inflow]], D$6)</f>
        <v>1</v>
      </c>
      <c r="E13" s="40">
        <f t="shared" si="0"/>
        <v>5</v>
      </c>
    </row>
    <row r="14" spans="1:5" s="39" customFormat="1" x14ac:dyDescent="0.3">
      <c r="A14" s="48" t="s">
        <v>519</v>
      </c>
      <c r="B14" s="40" t="s">
        <v>652</v>
      </c>
      <c r="C14" s="40">
        <f>COUNTIFS(data[[district_name]:[district_name]], $A14, data[[refugees_inflow]:[refugees_inflow]], C$6)</f>
        <v>5</v>
      </c>
      <c r="D14" s="40">
        <f>COUNTIFS(data[[district_name]:[district_name]], $A14, data[[refugees_inflow]:[refugees_inflow]], D$6)</f>
        <v>0</v>
      </c>
      <c r="E14" s="40">
        <f t="shared" si="0"/>
        <v>5</v>
      </c>
    </row>
    <row r="15" spans="1:5" s="39" customFormat="1" x14ac:dyDescent="0.3">
      <c r="A15" s="48" t="s">
        <v>518</v>
      </c>
      <c r="B15" s="40" t="s">
        <v>639</v>
      </c>
      <c r="C15" s="40">
        <f>COUNTIFS(data[[district_name]:[district_name]], $A15, data[[refugees_inflow]:[refugees_inflow]], C$6)</f>
        <v>4</v>
      </c>
      <c r="D15" s="40">
        <f>COUNTIFS(data[[district_name]:[district_name]], $A15, data[[refugees_inflow]:[refugees_inflow]], D$6)</f>
        <v>1</v>
      </c>
      <c r="E15" s="40">
        <f t="shared" si="0"/>
        <v>5</v>
      </c>
    </row>
    <row r="16" spans="1:5" s="39" customFormat="1" x14ac:dyDescent="0.3">
      <c r="A16" s="48" t="s">
        <v>635</v>
      </c>
      <c r="B16" s="40" t="s">
        <v>514</v>
      </c>
      <c r="C16" s="40">
        <f>COUNTIFS(data[[district_name]:[district_name]], $A16, data[[refugees_inflow]:[refugees_inflow]], C$6)</f>
        <v>6</v>
      </c>
      <c r="D16" s="40">
        <f>COUNTIFS(data[[district_name]:[district_name]], $A16, data[[refugees_inflow]:[refugees_inflow]], D$6)</f>
        <v>4</v>
      </c>
      <c r="E16" s="40">
        <f t="shared" si="0"/>
        <v>10</v>
      </c>
    </row>
    <row r="17" spans="1:10" s="39" customFormat="1" x14ac:dyDescent="0.3">
      <c r="A17" s="48" t="s">
        <v>522</v>
      </c>
      <c r="B17" s="40" t="s">
        <v>643</v>
      </c>
      <c r="C17" s="40">
        <f>COUNTIFS(data[[district_name]:[district_name]], $A17, data[[refugees_inflow]:[refugees_inflow]], C$6)</f>
        <v>1</v>
      </c>
      <c r="D17" s="40">
        <f>COUNTIFS(data[[district_name]:[district_name]], $A17, data[[refugees_inflow]:[refugees_inflow]], D$6)</f>
        <v>2</v>
      </c>
      <c r="E17" s="40">
        <f t="shared" si="0"/>
        <v>3</v>
      </c>
    </row>
    <row r="18" spans="1:10" s="39" customFormat="1" x14ac:dyDescent="0.3">
      <c r="A18" s="48" t="s">
        <v>632</v>
      </c>
      <c r="B18" s="40" t="s">
        <v>653</v>
      </c>
      <c r="C18" s="40">
        <f>COUNTIFS(data[[district_name]:[district_name]], $A18, data[[refugees_inflow]:[refugees_inflow]], C$6)</f>
        <v>6</v>
      </c>
      <c r="D18" s="40">
        <f>COUNTIFS(data[[district_name]:[district_name]], $A18, data[[refugees_inflow]:[refugees_inflow]], D$6)</f>
        <v>2</v>
      </c>
      <c r="E18" s="40">
        <f t="shared" si="0"/>
        <v>8</v>
      </c>
      <c r="I18" s="49"/>
      <c r="J18" s="49"/>
    </row>
    <row r="19" spans="1:10" s="39" customFormat="1" x14ac:dyDescent="0.3">
      <c r="A19" s="48" t="s">
        <v>636</v>
      </c>
      <c r="B19" s="40" t="s">
        <v>515</v>
      </c>
      <c r="C19" s="40">
        <f>COUNTIFS(data[[district_name]:[district_name]], $A19, data[[refugees_inflow]:[refugees_inflow]], C$6)</f>
        <v>9</v>
      </c>
      <c r="D19" s="40">
        <f>COUNTIFS(data[[district_name]:[district_name]], $A19, data[[refugees_inflow]:[refugees_inflow]], D$6)</f>
        <v>0</v>
      </c>
      <c r="E19" s="40">
        <f t="shared" si="0"/>
        <v>9</v>
      </c>
      <c r="I19" s="49"/>
      <c r="J19" s="49"/>
    </row>
    <row r="20" spans="1:10" s="39" customFormat="1" x14ac:dyDescent="0.3">
      <c r="A20" s="75" t="s">
        <v>654</v>
      </c>
      <c r="B20" s="75"/>
      <c r="C20" s="40">
        <f>SUM(C8:C19)</f>
        <v>57</v>
      </c>
      <c r="D20" s="40">
        <f>SUM(D8:D19)</f>
        <v>14</v>
      </c>
      <c r="E20" s="40">
        <f t="shared" si="0"/>
        <v>71</v>
      </c>
      <c r="I20" s="49"/>
      <c r="J20" s="49"/>
    </row>
    <row r="21" spans="1:10" s="39" customFormat="1" x14ac:dyDescent="0.3">
      <c r="I21" s="49"/>
      <c r="J21" s="49"/>
    </row>
    <row r="23" spans="1:10" x14ac:dyDescent="0.3">
      <c r="A23" s="6" t="s">
        <v>645</v>
      </c>
      <c r="B23" s="6" t="s">
        <v>22</v>
      </c>
    </row>
    <row r="24" spans="1:10" x14ac:dyDescent="0.3">
      <c r="A24" s="6" t="s">
        <v>646</v>
      </c>
      <c r="B24" s="45" t="s">
        <v>451</v>
      </c>
    </row>
    <row r="25" spans="1:10" x14ac:dyDescent="0.3">
      <c r="A25" s="6" t="s">
        <v>647</v>
      </c>
      <c r="B25" s="6">
        <f>C20</f>
        <v>57</v>
      </c>
    </row>
    <row r="27" spans="1:10" x14ac:dyDescent="0.3">
      <c r="A27" s="78" t="s">
        <v>648</v>
      </c>
      <c r="B27" s="78" t="s">
        <v>467</v>
      </c>
      <c r="C27" s="32" t="s">
        <v>87</v>
      </c>
      <c r="D27" s="32" t="s">
        <v>135</v>
      </c>
      <c r="E27" s="32" t="s">
        <v>331</v>
      </c>
      <c r="F27" s="32" t="s">
        <v>123</v>
      </c>
      <c r="G27" s="32" t="s">
        <v>561</v>
      </c>
      <c r="H27" s="76" t="s">
        <v>654</v>
      </c>
    </row>
    <row r="28" spans="1:10" x14ac:dyDescent="0.3">
      <c r="A28" s="78"/>
      <c r="B28" s="78"/>
      <c r="C28" s="32" t="s">
        <v>557</v>
      </c>
      <c r="D28" s="32" t="s">
        <v>558</v>
      </c>
      <c r="E28" s="32" t="s">
        <v>559</v>
      </c>
      <c r="F28" s="32" t="s">
        <v>560</v>
      </c>
      <c r="G28" s="32" t="s">
        <v>562</v>
      </c>
      <c r="H28" s="76"/>
    </row>
    <row r="29" spans="1:10" x14ac:dyDescent="0.3">
      <c r="A29" s="44" t="s">
        <v>520</v>
      </c>
      <c r="B29" s="35" t="s">
        <v>649</v>
      </c>
      <c r="C29" s="35">
        <f>COUNTIFS(data[[district_name]:[district_name]], $A29, data[[number_refugees_inflow]:[number_refugees_inflow]], C$27)</f>
        <v>1</v>
      </c>
      <c r="D29" s="35">
        <f>COUNTIFS(data[[district_name]:[district_name]], $A29, data[[number_refugees_inflow]:[number_refugees_inflow]], D$27)</f>
        <v>1</v>
      </c>
      <c r="E29" s="35">
        <f>COUNTIFS(data[[district_name]:[district_name]], $A29, data[[number_refugees_inflow]:[number_refugees_inflow]], E$27)</f>
        <v>1</v>
      </c>
      <c r="F29" s="35">
        <f>COUNTIFS(data[[district_name]:[district_name]], $A29, data[[number_refugees_inflow]:[number_refugees_inflow]], F$27)</f>
        <v>1</v>
      </c>
      <c r="G29" s="35">
        <f>COUNTIFS(data[[district_name]:[district_name]], $A29, data[[number_refugees_inflow]:[number_refugees_inflow]], G$27)</f>
        <v>0</v>
      </c>
      <c r="H29" s="35">
        <f t="shared" ref="H29:H41" si="1">SUM(C29:G29)</f>
        <v>4</v>
      </c>
    </row>
    <row r="30" spans="1:10" x14ac:dyDescent="0.3">
      <c r="A30" s="44" t="s">
        <v>634</v>
      </c>
      <c r="B30" s="35" t="s">
        <v>513</v>
      </c>
      <c r="C30" s="35">
        <f>COUNTIFS(data[[district_name]:[district_name]], $A30, data[[number_refugees_inflow]:[number_refugees_inflow]], C$27)</f>
        <v>3</v>
      </c>
      <c r="D30" s="35">
        <f>COUNTIFS(data[[district_name]:[district_name]], $A30, data[[number_refugees_inflow]:[number_refugees_inflow]], D$27)</f>
        <v>1</v>
      </c>
      <c r="E30" s="35">
        <f>COUNTIFS(data[[district_name]:[district_name]], $A30, data[[number_refugees_inflow]:[number_refugees_inflow]], E$27)</f>
        <v>0</v>
      </c>
      <c r="F30" s="35">
        <f>COUNTIFS(data[[district_name]:[district_name]], $A30, data[[number_refugees_inflow]:[number_refugees_inflow]], F$27)</f>
        <v>0</v>
      </c>
      <c r="G30" s="35">
        <f>COUNTIFS(data[[district_name]:[district_name]], $A30, data[[number_refugees_inflow]:[number_refugees_inflow]], G$27)</f>
        <v>0</v>
      </c>
      <c r="H30" s="35">
        <f t="shared" si="1"/>
        <v>4</v>
      </c>
    </row>
    <row r="31" spans="1:10" x14ac:dyDescent="0.3">
      <c r="A31" s="44" t="s">
        <v>523</v>
      </c>
      <c r="B31" s="35" t="s">
        <v>650</v>
      </c>
      <c r="C31" s="35">
        <f>COUNTIFS(data[[district_name]:[district_name]], $A31, data[[number_refugees_inflow]:[number_refugees_inflow]], C$27)</f>
        <v>4</v>
      </c>
      <c r="D31" s="35">
        <f>COUNTIFS(data[[district_name]:[district_name]], $A31, data[[number_refugees_inflow]:[number_refugees_inflow]], D$27)</f>
        <v>1</v>
      </c>
      <c r="E31" s="35">
        <f>COUNTIFS(data[[district_name]:[district_name]], $A31, data[[number_refugees_inflow]:[number_refugees_inflow]], E$27)</f>
        <v>0</v>
      </c>
      <c r="F31" s="35">
        <f>COUNTIFS(data[[district_name]:[district_name]], $A31, data[[number_refugees_inflow]:[number_refugees_inflow]], F$27)</f>
        <v>0</v>
      </c>
      <c r="G31" s="35">
        <f>COUNTIFS(data[[district_name]:[district_name]], $A31, data[[number_refugees_inflow]:[number_refugees_inflow]], G$27)</f>
        <v>0</v>
      </c>
      <c r="H31" s="35">
        <f t="shared" si="1"/>
        <v>5</v>
      </c>
    </row>
    <row r="32" spans="1:10" x14ac:dyDescent="0.3">
      <c r="A32" s="44" t="s">
        <v>521</v>
      </c>
      <c r="B32" s="35" t="s">
        <v>642</v>
      </c>
      <c r="C32" s="35">
        <f>COUNTIFS(data[[district_name]:[district_name]], $A32, data[[number_refugees_inflow]:[number_refugees_inflow]], C$27)</f>
        <v>5</v>
      </c>
      <c r="D32" s="35">
        <f>COUNTIFS(data[[district_name]:[district_name]], $A32, data[[number_refugees_inflow]:[number_refugees_inflow]], D$27)</f>
        <v>0</v>
      </c>
      <c r="E32" s="35">
        <f>COUNTIFS(data[[district_name]:[district_name]], $A32, data[[number_refugees_inflow]:[number_refugees_inflow]], E$27)</f>
        <v>0</v>
      </c>
      <c r="F32" s="35">
        <f>COUNTIFS(data[[district_name]:[district_name]], $A32, data[[number_refugees_inflow]:[number_refugees_inflow]], F$27)</f>
        <v>0</v>
      </c>
      <c r="G32" s="35">
        <f>COUNTIFS(data[[district_name]:[district_name]], $A32, data[[number_refugees_inflow]:[number_refugees_inflow]], G$27)</f>
        <v>0</v>
      </c>
      <c r="H32" s="35">
        <f t="shared" si="1"/>
        <v>5</v>
      </c>
    </row>
    <row r="33" spans="1:15" x14ac:dyDescent="0.3">
      <c r="A33" s="44" t="s">
        <v>633</v>
      </c>
      <c r="B33" s="35" t="s">
        <v>512</v>
      </c>
      <c r="C33" s="35">
        <f>COUNTIFS(data[[district_name]:[district_name]], $A33, data[[number_refugees_inflow]:[number_refugees_inflow]], C$27)</f>
        <v>4</v>
      </c>
      <c r="D33" s="35">
        <f>COUNTIFS(data[[district_name]:[district_name]], $A33, data[[number_refugees_inflow]:[number_refugees_inflow]], D$27)</f>
        <v>0</v>
      </c>
      <c r="E33" s="35">
        <f>COUNTIFS(data[[district_name]:[district_name]], $A33, data[[number_refugees_inflow]:[number_refugees_inflow]], E$27)</f>
        <v>0</v>
      </c>
      <c r="F33" s="35">
        <f>COUNTIFS(data[[district_name]:[district_name]], $A33, data[[number_refugees_inflow]:[number_refugees_inflow]], F$27)</f>
        <v>0</v>
      </c>
      <c r="G33" s="35">
        <f>COUNTIFS(data[[district_name]:[district_name]], $A33, data[[number_refugees_inflow]:[number_refugees_inflow]], G$27)</f>
        <v>0</v>
      </c>
      <c r="H33" s="35">
        <f t="shared" si="1"/>
        <v>4</v>
      </c>
    </row>
    <row r="34" spans="1:15" x14ac:dyDescent="0.3">
      <c r="A34" s="44" t="s">
        <v>517</v>
      </c>
      <c r="B34" s="35" t="s">
        <v>651</v>
      </c>
      <c r="C34" s="35">
        <f>COUNTIFS(data[[district_name]:[district_name]], $A34, data[[number_refugees_inflow]:[number_refugees_inflow]], C$27)</f>
        <v>3</v>
      </c>
      <c r="D34" s="35">
        <f>COUNTIFS(data[[district_name]:[district_name]], $A34, data[[number_refugees_inflow]:[number_refugees_inflow]], D$27)</f>
        <v>0</v>
      </c>
      <c r="E34" s="35">
        <f>COUNTIFS(data[[district_name]:[district_name]], $A34, data[[number_refugees_inflow]:[number_refugees_inflow]], E$27)</f>
        <v>0</v>
      </c>
      <c r="F34" s="35">
        <f>COUNTIFS(data[[district_name]:[district_name]], $A34, data[[number_refugees_inflow]:[number_refugees_inflow]], F$27)</f>
        <v>1</v>
      </c>
      <c r="G34" s="35">
        <f>COUNTIFS(data[[district_name]:[district_name]], $A34, data[[number_refugees_inflow]:[number_refugees_inflow]], G$27)</f>
        <v>0</v>
      </c>
      <c r="H34" s="35">
        <f t="shared" si="1"/>
        <v>4</v>
      </c>
    </row>
    <row r="35" spans="1:15" x14ac:dyDescent="0.3">
      <c r="A35" s="44" t="s">
        <v>519</v>
      </c>
      <c r="B35" s="35" t="s">
        <v>652</v>
      </c>
      <c r="C35" s="35">
        <f>COUNTIFS(data[[district_name]:[district_name]], $A35, data[[number_refugees_inflow]:[number_refugees_inflow]], C$27)</f>
        <v>3</v>
      </c>
      <c r="D35" s="35">
        <f>COUNTIFS(data[[district_name]:[district_name]], $A35, data[[number_refugees_inflow]:[number_refugees_inflow]], D$27)</f>
        <v>2</v>
      </c>
      <c r="E35" s="35">
        <f>COUNTIFS(data[[district_name]:[district_name]], $A35, data[[number_refugees_inflow]:[number_refugees_inflow]], E$27)</f>
        <v>0</v>
      </c>
      <c r="F35" s="35">
        <f>COUNTIFS(data[[district_name]:[district_name]], $A35, data[[number_refugees_inflow]:[number_refugees_inflow]], F$27)</f>
        <v>0</v>
      </c>
      <c r="G35" s="35">
        <f>COUNTIFS(data[[district_name]:[district_name]], $A35, data[[number_refugees_inflow]:[number_refugees_inflow]], G$27)</f>
        <v>0</v>
      </c>
      <c r="H35" s="35">
        <f t="shared" si="1"/>
        <v>5</v>
      </c>
    </row>
    <row r="36" spans="1:15" x14ac:dyDescent="0.3">
      <c r="A36" s="44" t="s">
        <v>518</v>
      </c>
      <c r="B36" s="35" t="s">
        <v>639</v>
      </c>
      <c r="C36" s="35">
        <f>COUNTIFS(data[[district_name]:[district_name]], $A36, data[[number_refugees_inflow]:[number_refugees_inflow]], C$27)</f>
        <v>4</v>
      </c>
      <c r="D36" s="35">
        <f>COUNTIFS(data[[district_name]:[district_name]], $A36, data[[number_refugees_inflow]:[number_refugees_inflow]], D$27)</f>
        <v>0</v>
      </c>
      <c r="E36" s="35">
        <f>COUNTIFS(data[[district_name]:[district_name]], $A36, data[[number_refugees_inflow]:[number_refugees_inflow]], E$27)</f>
        <v>0</v>
      </c>
      <c r="F36" s="35">
        <f>COUNTIFS(data[[district_name]:[district_name]], $A36, data[[number_refugees_inflow]:[number_refugees_inflow]], F$27)</f>
        <v>0</v>
      </c>
      <c r="G36" s="35">
        <f>COUNTIFS(data[[district_name]:[district_name]], $A36, data[[number_refugees_inflow]:[number_refugees_inflow]], G$27)</f>
        <v>0</v>
      </c>
      <c r="H36" s="35">
        <f t="shared" si="1"/>
        <v>4</v>
      </c>
    </row>
    <row r="37" spans="1:15" x14ac:dyDescent="0.3">
      <c r="A37" s="44" t="s">
        <v>635</v>
      </c>
      <c r="B37" s="35" t="s">
        <v>514</v>
      </c>
      <c r="C37" s="35">
        <f>COUNTIFS(data[[district_name]:[district_name]], $A37, data[[number_refugees_inflow]:[number_refugees_inflow]], C$27)</f>
        <v>3</v>
      </c>
      <c r="D37" s="35">
        <f>COUNTIFS(data[[district_name]:[district_name]], $A37, data[[number_refugees_inflow]:[number_refugees_inflow]], D$27)</f>
        <v>1</v>
      </c>
      <c r="E37" s="35">
        <f>COUNTIFS(data[[district_name]:[district_name]], $A37, data[[number_refugees_inflow]:[number_refugees_inflow]], E$27)</f>
        <v>2</v>
      </c>
      <c r="F37" s="35">
        <f>COUNTIFS(data[[district_name]:[district_name]], $A37, data[[number_refugees_inflow]:[number_refugees_inflow]], F$27)</f>
        <v>0</v>
      </c>
      <c r="G37" s="35">
        <f>COUNTIFS(data[[district_name]:[district_name]], $A37, data[[number_refugees_inflow]:[number_refugees_inflow]], G$27)</f>
        <v>0</v>
      </c>
      <c r="H37" s="35">
        <f t="shared" si="1"/>
        <v>6</v>
      </c>
    </row>
    <row r="38" spans="1:15" x14ac:dyDescent="0.3">
      <c r="A38" s="44" t="s">
        <v>522</v>
      </c>
      <c r="B38" s="35" t="s">
        <v>643</v>
      </c>
      <c r="C38" s="35">
        <f>COUNTIFS(data[[district_name]:[district_name]], $A38, data[[number_refugees_inflow]:[number_refugees_inflow]], C$27)</f>
        <v>1</v>
      </c>
      <c r="D38" s="35">
        <f>COUNTIFS(data[[district_name]:[district_name]], $A38, data[[number_refugees_inflow]:[number_refugees_inflow]], D$27)</f>
        <v>0</v>
      </c>
      <c r="E38" s="35">
        <f>COUNTIFS(data[[district_name]:[district_name]], $A38, data[[number_refugees_inflow]:[number_refugees_inflow]], E$27)</f>
        <v>0</v>
      </c>
      <c r="F38" s="35">
        <f>COUNTIFS(data[[district_name]:[district_name]], $A38, data[[number_refugees_inflow]:[number_refugees_inflow]], F$27)</f>
        <v>0</v>
      </c>
      <c r="G38" s="35">
        <f>COUNTIFS(data[[district_name]:[district_name]], $A38, data[[number_refugees_inflow]:[number_refugees_inflow]], G$27)</f>
        <v>0</v>
      </c>
      <c r="H38" s="35">
        <f t="shared" si="1"/>
        <v>1</v>
      </c>
    </row>
    <row r="39" spans="1:15" x14ac:dyDescent="0.3">
      <c r="A39" s="44" t="s">
        <v>632</v>
      </c>
      <c r="B39" s="35" t="s">
        <v>653</v>
      </c>
      <c r="C39" s="35">
        <f>COUNTIFS(data[[district_name]:[district_name]], $A39, data[[number_refugees_inflow]:[number_refugees_inflow]], C$27)</f>
        <v>6</v>
      </c>
      <c r="D39" s="35">
        <f>COUNTIFS(data[[district_name]:[district_name]], $A39, data[[number_refugees_inflow]:[number_refugees_inflow]], D$27)</f>
        <v>0</v>
      </c>
      <c r="E39" s="35">
        <f>COUNTIFS(data[[district_name]:[district_name]], $A39, data[[number_refugees_inflow]:[number_refugees_inflow]], E$27)</f>
        <v>0</v>
      </c>
      <c r="F39" s="35">
        <f>COUNTIFS(data[[district_name]:[district_name]], $A39, data[[number_refugees_inflow]:[number_refugees_inflow]], F$27)</f>
        <v>0</v>
      </c>
      <c r="G39" s="35">
        <f>COUNTIFS(data[[district_name]:[district_name]], $A39, data[[number_refugees_inflow]:[number_refugees_inflow]], G$27)</f>
        <v>0</v>
      </c>
      <c r="H39" s="35">
        <f t="shared" si="1"/>
        <v>6</v>
      </c>
    </row>
    <row r="40" spans="1:15" x14ac:dyDescent="0.3">
      <c r="A40" s="44" t="s">
        <v>636</v>
      </c>
      <c r="B40" s="35" t="s">
        <v>515</v>
      </c>
      <c r="C40" s="35">
        <f>COUNTIFS(data[[district_name]:[district_name]], $A40, data[[number_refugees_inflow]:[number_refugees_inflow]], C$27)</f>
        <v>7</v>
      </c>
      <c r="D40" s="35">
        <f>COUNTIFS(data[[district_name]:[district_name]], $A40, data[[number_refugees_inflow]:[number_refugees_inflow]], D$27)</f>
        <v>2</v>
      </c>
      <c r="E40" s="35">
        <f>COUNTIFS(data[[district_name]:[district_name]], $A40, data[[number_refugees_inflow]:[number_refugees_inflow]], E$27)</f>
        <v>0</v>
      </c>
      <c r="F40" s="35">
        <f>COUNTIFS(data[[district_name]:[district_name]], $A40, data[[number_refugees_inflow]:[number_refugees_inflow]], F$27)</f>
        <v>0</v>
      </c>
      <c r="G40" s="35">
        <f>COUNTIFS(data[[district_name]:[district_name]], $A40, data[[number_refugees_inflow]:[number_refugees_inflow]], G$27)</f>
        <v>0</v>
      </c>
      <c r="H40" s="35">
        <f t="shared" si="1"/>
        <v>9</v>
      </c>
    </row>
    <row r="41" spans="1:15" x14ac:dyDescent="0.3">
      <c r="A41" s="79" t="s">
        <v>654</v>
      </c>
      <c r="B41" s="79"/>
      <c r="C41" s="35">
        <f>SUM(C29:C40)</f>
        <v>44</v>
      </c>
      <c r="D41" s="35">
        <f>SUM(D29:D40)</f>
        <v>8</v>
      </c>
      <c r="E41" s="35">
        <f>SUM(E29:E40)</f>
        <v>3</v>
      </c>
      <c r="F41" s="35">
        <f>SUM(F29:F40)</f>
        <v>2</v>
      </c>
      <c r="G41" s="35">
        <f>SUM(G29:G40)</f>
        <v>0</v>
      </c>
      <c r="H41" s="35">
        <f t="shared" si="1"/>
        <v>57</v>
      </c>
    </row>
    <row r="43" spans="1:15" s="39" customFormat="1" x14ac:dyDescent="0.3"/>
    <row r="44" spans="1:15" s="39" customFormat="1" x14ac:dyDescent="0.3">
      <c r="A44" s="39" t="s">
        <v>645</v>
      </c>
      <c r="B44" s="39" t="s">
        <v>14</v>
      </c>
    </row>
    <row r="45" spans="1:15" s="39" customFormat="1" x14ac:dyDescent="0.3">
      <c r="A45" s="39" t="s">
        <v>646</v>
      </c>
      <c r="B45" s="49" t="s">
        <v>451</v>
      </c>
    </row>
    <row r="46" spans="1:15" s="39" customFormat="1" x14ac:dyDescent="0.3">
      <c r="A46" s="39" t="s">
        <v>647</v>
      </c>
      <c r="B46" s="39">
        <f>B25</f>
        <v>57</v>
      </c>
    </row>
    <row r="47" spans="1:15" s="39" customFormat="1" x14ac:dyDescent="0.3">
      <c r="O47" s="49"/>
    </row>
    <row r="48" spans="1:15" s="39" customFormat="1" x14ac:dyDescent="0.3">
      <c r="A48" s="78" t="s">
        <v>648</v>
      </c>
      <c r="B48" s="78" t="s">
        <v>467</v>
      </c>
      <c r="C48" s="32" t="s">
        <v>613</v>
      </c>
      <c r="D48" s="32" t="s">
        <v>615</v>
      </c>
      <c r="E48" s="32" t="s">
        <v>357</v>
      </c>
      <c r="F48" s="32" t="s">
        <v>618</v>
      </c>
      <c r="G48" s="32" t="s">
        <v>86</v>
      </c>
      <c r="H48" s="32" t="s">
        <v>121</v>
      </c>
      <c r="I48" s="76" t="s">
        <v>654</v>
      </c>
      <c r="O48" s="49"/>
    </row>
    <row r="49" spans="1:20" s="39" customFormat="1" x14ac:dyDescent="0.3">
      <c r="A49" s="78"/>
      <c r="B49" s="78"/>
      <c r="C49" s="32" t="s">
        <v>614</v>
      </c>
      <c r="D49" s="32" t="s">
        <v>616</v>
      </c>
      <c r="E49" s="32" t="s">
        <v>617</v>
      </c>
      <c r="F49" s="32" t="s">
        <v>619</v>
      </c>
      <c r="G49" s="32" t="s">
        <v>620</v>
      </c>
      <c r="H49" s="32" t="s">
        <v>587</v>
      </c>
      <c r="I49" s="76"/>
      <c r="O49" s="49"/>
    </row>
    <row r="50" spans="1:20" s="39" customFormat="1" x14ac:dyDescent="0.3">
      <c r="A50" s="48" t="s">
        <v>520</v>
      </c>
      <c r="B50" s="40" t="s">
        <v>649</v>
      </c>
      <c r="C50" s="50">
        <f>COUNTIFS(data[[district_name]:[district_name]], $A50, INDEX(data[], 0, MATCH($B$44&amp;"/"&amp;C$48, data[#Headers], 0)), 1)</f>
        <v>1</v>
      </c>
      <c r="D50" s="50">
        <f>COUNTIFS(data[[district_name]:[district_name]], $A50, INDEX(data[], 0, MATCH($B$44&amp;"/"&amp;D$48, data[#Headers], 0)), 1)</f>
        <v>2</v>
      </c>
      <c r="E50" s="50">
        <f>COUNTIFS(data[[district_name]:[district_name]], $A50, INDEX(data[], 0, MATCH($B$44&amp;"/"&amp;E$48, data[#Headers], 0)), 1)</f>
        <v>3</v>
      </c>
      <c r="F50" s="50">
        <f>COUNTIFS(data[[district_name]:[district_name]], $A50, INDEX(data[], 0, MATCH($B$44&amp;"/"&amp;F$48, data[#Headers], 0)), 1)</f>
        <v>2</v>
      </c>
      <c r="G50" s="50">
        <f>COUNTIFS(data[[district_name]:[district_name]], $A50, INDEX(data[], 0, MATCH($B$44&amp;"/"&amp;G$48, data[#Headers], 0)), 1)</f>
        <v>4</v>
      </c>
      <c r="H50" s="50">
        <f>COUNTIFS(data[[district_name]:[district_name]], $A50, INDEX(data[], 0, MATCH($B$44&amp;"/"&amp;H$48, data[#Headers], 0)), 1)</f>
        <v>1</v>
      </c>
      <c r="I50" s="40">
        <f t="shared" ref="I50:I62" si="2">SUM(C50:H50)</f>
        <v>13</v>
      </c>
      <c r="O50" s="49"/>
    </row>
    <row r="51" spans="1:20" s="39" customFormat="1" x14ac:dyDescent="0.3">
      <c r="A51" s="48" t="s">
        <v>634</v>
      </c>
      <c r="B51" s="40" t="s">
        <v>513</v>
      </c>
      <c r="C51" s="50">
        <f>COUNTIFS(data[[district_name]:[district_name]], $A51, INDEX(data[], 0, MATCH($B$44&amp;"/"&amp;C$48, data[#Headers], 0)), 1)</f>
        <v>2</v>
      </c>
      <c r="D51" s="50">
        <f>COUNTIFS(data[[district_name]:[district_name]], $A51, INDEX(data[], 0, MATCH($B$44&amp;"/"&amp;D$48, data[#Headers], 0)), 1)</f>
        <v>4</v>
      </c>
      <c r="E51" s="50">
        <f>COUNTIFS(data[[district_name]:[district_name]], $A51, INDEX(data[], 0, MATCH($B$44&amp;"/"&amp;E$48, data[#Headers], 0)), 1)</f>
        <v>4</v>
      </c>
      <c r="F51" s="50">
        <f>COUNTIFS(data[[district_name]:[district_name]], $A51, INDEX(data[], 0, MATCH($B$44&amp;"/"&amp;F$48, data[#Headers], 0)), 1)</f>
        <v>4</v>
      </c>
      <c r="G51" s="50">
        <f>COUNTIFS(data[[district_name]:[district_name]], $A51, INDEX(data[], 0, MATCH($B$44&amp;"/"&amp;G$48, data[#Headers], 0)), 1)</f>
        <v>4</v>
      </c>
      <c r="H51" s="50">
        <f>COUNTIFS(data[[district_name]:[district_name]], $A51, INDEX(data[], 0, MATCH($B$44&amp;"/"&amp;H$48, data[#Headers], 0)), 1)</f>
        <v>0</v>
      </c>
      <c r="I51" s="40">
        <f t="shared" si="2"/>
        <v>18</v>
      </c>
      <c r="O51" s="49"/>
    </row>
    <row r="52" spans="1:20" s="39" customFormat="1" x14ac:dyDescent="0.3">
      <c r="A52" s="48" t="s">
        <v>523</v>
      </c>
      <c r="B52" s="40" t="s">
        <v>650</v>
      </c>
      <c r="C52" s="50">
        <f>COUNTIFS(data[[district_name]:[district_name]], $A52, INDEX(data[], 0, MATCH($B$44&amp;"/"&amp;C$48, data[#Headers], 0)), 1)</f>
        <v>1</v>
      </c>
      <c r="D52" s="50">
        <f>COUNTIFS(data[[district_name]:[district_name]], $A52, INDEX(data[], 0, MATCH($B$44&amp;"/"&amp;D$48, data[#Headers], 0)), 1)</f>
        <v>1</v>
      </c>
      <c r="E52" s="50">
        <f>COUNTIFS(data[[district_name]:[district_name]], $A52, INDEX(data[], 0, MATCH($B$44&amp;"/"&amp;E$48, data[#Headers], 0)), 1)</f>
        <v>3</v>
      </c>
      <c r="F52" s="50">
        <f>COUNTIFS(data[[district_name]:[district_name]], $A52, INDEX(data[], 0, MATCH($B$44&amp;"/"&amp;F$48, data[#Headers], 0)), 1)</f>
        <v>1</v>
      </c>
      <c r="G52" s="50">
        <f>COUNTIFS(data[[district_name]:[district_name]], $A52, INDEX(data[], 0, MATCH($B$44&amp;"/"&amp;G$48, data[#Headers], 0)), 1)</f>
        <v>3</v>
      </c>
      <c r="H52" s="50">
        <f>COUNTIFS(data[[district_name]:[district_name]], $A52, INDEX(data[], 0, MATCH($B$44&amp;"/"&amp;H$48, data[#Headers], 0)), 1)</f>
        <v>2</v>
      </c>
      <c r="I52" s="40">
        <f t="shared" si="2"/>
        <v>11</v>
      </c>
      <c r="O52" s="49"/>
    </row>
    <row r="53" spans="1:20" s="39" customFormat="1" x14ac:dyDescent="0.3">
      <c r="A53" s="48" t="s">
        <v>521</v>
      </c>
      <c r="B53" s="40" t="s">
        <v>642</v>
      </c>
      <c r="C53" s="50">
        <f>COUNTIFS(data[[district_name]:[district_name]], $A53, INDEX(data[], 0, MATCH($B$44&amp;"/"&amp;C$48, data[#Headers], 0)), 1)</f>
        <v>1</v>
      </c>
      <c r="D53" s="50">
        <f>COUNTIFS(data[[district_name]:[district_name]], $A53, INDEX(data[], 0, MATCH($B$44&amp;"/"&amp;D$48, data[#Headers], 0)), 1)</f>
        <v>5</v>
      </c>
      <c r="E53" s="50">
        <f>COUNTIFS(data[[district_name]:[district_name]], $A53, INDEX(data[], 0, MATCH($B$44&amp;"/"&amp;E$48, data[#Headers], 0)), 1)</f>
        <v>4</v>
      </c>
      <c r="F53" s="50">
        <f>COUNTIFS(data[[district_name]:[district_name]], $A53, INDEX(data[], 0, MATCH($B$44&amp;"/"&amp;F$48, data[#Headers], 0)), 1)</f>
        <v>2</v>
      </c>
      <c r="G53" s="50">
        <f>COUNTIFS(data[[district_name]:[district_name]], $A53, INDEX(data[], 0, MATCH($B$44&amp;"/"&amp;G$48, data[#Headers], 0)), 1)</f>
        <v>4</v>
      </c>
      <c r="H53" s="50">
        <f>COUNTIFS(data[[district_name]:[district_name]], $A53, INDEX(data[], 0, MATCH($B$44&amp;"/"&amp;H$48, data[#Headers], 0)), 1)</f>
        <v>0</v>
      </c>
      <c r="I53" s="40">
        <f t="shared" si="2"/>
        <v>16</v>
      </c>
    </row>
    <row r="54" spans="1:20" s="39" customFormat="1" x14ac:dyDescent="0.3">
      <c r="A54" s="48" t="s">
        <v>633</v>
      </c>
      <c r="B54" s="40" t="s">
        <v>512</v>
      </c>
      <c r="C54" s="50">
        <f>COUNTIFS(data[[district_name]:[district_name]], $A54, INDEX(data[], 0, MATCH($B$44&amp;"/"&amp;C$48, data[#Headers], 0)), 1)</f>
        <v>0</v>
      </c>
      <c r="D54" s="50">
        <f>COUNTIFS(data[[district_name]:[district_name]], $A54, INDEX(data[], 0, MATCH($B$44&amp;"/"&amp;D$48, data[#Headers], 0)), 1)</f>
        <v>1</v>
      </c>
      <c r="E54" s="50">
        <f>COUNTIFS(data[[district_name]:[district_name]], $A54, INDEX(data[], 0, MATCH($B$44&amp;"/"&amp;E$48, data[#Headers], 0)), 1)</f>
        <v>3</v>
      </c>
      <c r="F54" s="50">
        <f>COUNTIFS(data[[district_name]:[district_name]], $A54, INDEX(data[], 0, MATCH($B$44&amp;"/"&amp;F$48, data[#Headers], 0)), 1)</f>
        <v>0</v>
      </c>
      <c r="G54" s="50">
        <f>COUNTIFS(data[[district_name]:[district_name]], $A54, INDEX(data[], 0, MATCH($B$44&amp;"/"&amp;G$48, data[#Headers], 0)), 1)</f>
        <v>4</v>
      </c>
      <c r="H54" s="50">
        <f>COUNTIFS(data[[district_name]:[district_name]], $A54, INDEX(data[], 0, MATCH($B$44&amp;"/"&amp;H$48, data[#Headers], 0)), 1)</f>
        <v>0</v>
      </c>
      <c r="I54" s="40">
        <f t="shared" si="2"/>
        <v>8</v>
      </c>
      <c r="O54" s="49"/>
      <c r="P54" s="49"/>
      <c r="Q54" s="49"/>
      <c r="R54" s="49"/>
      <c r="S54" s="49"/>
      <c r="T54" s="49"/>
    </row>
    <row r="55" spans="1:20" s="39" customFormat="1" x14ac:dyDescent="0.3">
      <c r="A55" s="48" t="s">
        <v>517</v>
      </c>
      <c r="B55" s="40" t="s">
        <v>651</v>
      </c>
      <c r="C55" s="50">
        <f>COUNTIFS(data[[district_name]:[district_name]], $A55, INDEX(data[], 0, MATCH($B$44&amp;"/"&amp;C$48, data[#Headers], 0)), 1)</f>
        <v>2</v>
      </c>
      <c r="D55" s="50">
        <f>COUNTIFS(data[[district_name]:[district_name]], $A55, INDEX(data[], 0, MATCH($B$44&amp;"/"&amp;D$48, data[#Headers], 0)), 1)</f>
        <v>2</v>
      </c>
      <c r="E55" s="50">
        <f>COUNTIFS(data[[district_name]:[district_name]], $A55, INDEX(data[], 0, MATCH($B$44&amp;"/"&amp;E$48, data[#Headers], 0)), 1)</f>
        <v>4</v>
      </c>
      <c r="F55" s="50">
        <f>COUNTIFS(data[[district_name]:[district_name]], $A55, INDEX(data[], 0, MATCH($B$44&amp;"/"&amp;F$48, data[#Headers], 0)), 1)</f>
        <v>1</v>
      </c>
      <c r="G55" s="50">
        <f>COUNTIFS(data[[district_name]:[district_name]], $A55, INDEX(data[], 0, MATCH($B$44&amp;"/"&amp;G$48, data[#Headers], 0)), 1)</f>
        <v>2</v>
      </c>
      <c r="H55" s="50">
        <f>COUNTIFS(data[[district_name]:[district_name]], $A55, INDEX(data[], 0, MATCH($B$44&amp;"/"&amp;H$48, data[#Headers], 0)), 1)</f>
        <v>1</v>
      </c>
      <c r="I55" s="40">
        <f t="shared" si="2"/>
        <v>12</v>
      </c>
      <c r="N55" s="49"/>
      <c r="O55" s="49"/>
      <c r="P55" s="49"/>
      <c r="Q55" s="49"/>
      <c r="R55" s="49"/>
      <c r="S55" s="49"/>
      <c r="T55" s="49"/>
    </row>
    <row r="56" spans="1:20" s="39" customFormat="1" x14ac:dyDescent="0.3">
      <c r="A56" s="48" t="s">
        <v>519</v>
      </c>
      <c r="B56" s="40" t="s">
        <v>652</v>
      </c>
      <c r="C56" s="50">
        <f>COUNTIFS(data[[district_name]:[district_name]], $A56, INDEX(data[], 0, MATCH($B$44&amp;"/"&amp;C$48, data[#Headers], 0)), 1)</f>
        <v>3</v>
      </c>
      <c r="D56" s="50">
        <f>COUNTIFS(data[[district_name]:[district_name]], $A56, INDEX(data[], 0, MATCH($B$44&amp;"/"&amp;D$48, data[#Headers], 0)), 1)</f>
        <v>4</v>
      </c>
      <c r="E56" s="50">
        <f>COUNTIFS(data[[district_name]:[district_name]], $A56, INDEX(data[], 0, MATCH($B$44&amp;"/"&amp;E$48, data[#Headers], 0)), 1)</f>
        <v>4</v>
      </c>
      <c r="F56" s="50">
        <f>COUNTIFS(data[[district_name]:[district_name]], $A56, INDEX(data[], 0, MATCH($B$44&amp;"/"&amp;F$48, data[#Headers], 0)), 1)</f>
        <v>3</v>
      </c>
      <c r="G56" s="50">
        <f>COUNTIFS(data[[district_name]:[district_name]], $A56, INDEX(data[], 0, MATCH($B$44&amp;"/"&amp;G$48, data[#Headers], 0)), 1)</f>
        <v>5</v>
      </c>
      <c r="H56" s="50">
        <f>COUNTIFS(data[[district_name]:[district_name]], $A56, INDEX(data[], 0, MATCH($B$44&amp;"/"&amp;H$48, data[#Headers], 0)), 1)</f>
        <v>4</v>
      </c>
      <c r="I56" s="40">
        <f t="shared" si="2"/>
        <v>23</v>
      </c>
      <c r="N56" s="49"/>
    </row>
    <row r="57" spans="1:20" s="39" customFormat="1" x14ac:dyDescent="0.3">
      <c r="A57" s="48" t="s">
        <v>518</v>
      </c>
      <c r="B57" s="40" t="s">
        <v>639</v>
      </c>
      <c r="C57" s="50">
        <f>COUNTIFS(data[[district_name]:[district_name]], $A57, INDEX(data[], 0, MATCH($B$44&amp;"/"&amp;C$48, data[#Headers], 0)), 1)</f>
        <v>0</v>
      </c>
      <c r="D57" s="50">
        <f>COUNTIFS(data[[district_name]:[district_name]], $A57, INDEX(data[], 0, MATCH($B$44&amp;"/"&amp;D$48, data[#Headers], 0)), 1)</f>
        <v>1</v>
      </c>
      <c r="E57" s="50">
        <f>COUNTIFS(data[[district_name]:[district_name]], $A57, INDEX(data[], 0, MATCH($B$44&amp;"/"&amp;E$48, data[#Headers], 0)), 1)</f>
        <v>3</v>
      </c>
      <c r="F57" s="50">
        <f>COUNTIFS(data[[district_name]:[district_name]], $A57, INDEX(data[], 0, MATCH($B$44&amp;"/"&amp;F$48, data[#Headers], 0)), 1)</f>
        <v>1</v>
      </c>
      <c r="G57" s="50">
        <f>COUNTIFS(data[[district_name]:[district_name]], $A57, INDEX(data[], 0, MATCH($B$44&amp;"/"&amp;G$48, data[#Headers], 0)), 1)</f>
        <v>3</v>
      </c>
      <c r="H57" s="50">
        <f>COUNTIFS(data[[district_name]:[district_name]], $A57, INDEX(data[], 0, MATCH($B$44&amp;"/"&amp;H$48, data[#Headers], 0)), 1)</f>
        <v>2</v>
      </c>
      <c r="I57" s="40">
        <f t="shared" si="2"/>
        <v>10</v>
      </c>
      <c r="N57" s="49"/>
    </row>
    <row r="58" spans="1:20" s="39" customFormat="1" x14ac:dyDescent="0.3">
      <c r="A58" s="48" t="s">
        <v>635</v>
      </c>
      <c r="B58" s="40" t="s">
        <v>514</v>
      </c>
      <c r="C58" s="50">
        <f>COUNTIFS(data[[district_name]:[district_name]], $A58, INDEX(data[], 0, MATCH($B$44&amp;"/"&amp;C$48, data[#Headers], 0)), 1)</f>
        <v>3</v>
      </c>
      <c r="D58" s="50">
        <f>COUNTIFS(data[[district_name]:[district_name]], $A58, INDEX(data[], 0, MATCH($B$44&amp;"/"&amp;D$48, data[#Headers], 0)), 1)</f>
        <v>5</v>
      </c>
      <c r="E58" s="50">
        <f>COUNTIFS(data[[district_name]:[district_name]], $A58, INDEX(data[], 0, MATCH($B$44&amp;"/"&amp;E$48, data[#Headers], 0)), 1)</f>
        <v>4</v>
      </c>
      <c r="F58" s="50">
        <f>COUNTIFS(data[[district_name]:[district_name]], $A58, INDEX(data[], 0, MATCH($B$44&amp;"/"&amp;F$48, data[#Headers], 0)), 1)</f>
        <v>3</v>
      </c>
      <c r="G58" s="50">
        <f>COUNTIFS(data[[district_name]:[district_name]], $A58, INDEX(data[], 0, MATCH($B$44&amp;"/"&amp;G$48, data[#Headers], 0)), 1)</f>
        <v>6</v>
      </c>
      <c r="H58" s="50">
        <f>COUNTIFS(data[[district_name]:[district_name]], $A58, INDEX(data[], 0, MATCH($B$44&amp;"/"&amp;H$48, data[#Headers], 0)), 1)</f>
        <v>3</v>
      </c>
      <c r="I58" s="40">
        <f t="shared" si="2"/>
        <v>24</v>
      </c>
      <c r="N58" s="49"/>
    </row>
    <row r="59" spans="1:20" s="39" customFormat="1" x14ac:dyDescent="0.3">
      <c r="A59" s="48" t="s">
        <v>522</v>
      </c>
      <c r="B59" s="40" t="s">
        <v>643</v>
      </c>
      <c r="C59" s="50">
        <f>COUNTIFS(data[[district_name]:[district_name]], $A59, INDEX(data[], 0, MATCH($B$44&amp;"/"&amp;C$48, data[#Headers], 0)), 1)</f>
        <v>0</v>
      </c>
      <c r="D59" s="50">
        <f>COUNTIFS(data[[district_name]:[district_name]], $A59, INDEX(data[], 0, MATCH($B$44&amp;"/"&amp;D$48, data[#Headers], 0)), 1)</f>
        <v>0</v>
      </c>
      <c r="E59" s="50">
        <f>COUNTIFS(data[[district_name]:[district_name]], $A59, INDEX(data[], 0, MATCH($B$44&amp;"/"&amp;E$48, data[#Headers], 0)), 1)</f>
        <v>1</v>
      </c>
      <c r="F59" s="50">
        <f>COUNTIFS(data[[district_name]:[district_name]], $A59, INDEX(data[], 0, MATCH($B$44&amp;"/"&amp;F$48, data[#Headers], 0)), 1)</f>
        <v>0</v>
      </c>
      <c r="G59" s="50">
        <f>COUNTIFS(data[[district_name]:[district_name]], $A59, INDEX(data[], 0, MATCH($B$44&amp;"/"&amp;G$48, data[#Headers], 0)), 1)</f>
        <v>1</v>
      </c>
      <c r="H59" s="50">
        <f>COUNTIFS(data[[district_name]:[district_name]], $A59, INDEX(data[], 0, MATCH($B$44&amp;"/"&amp;H$48, data[#Headers], 0)), 1)</f>
        <v>0</v>
      </c>
      <c r="I59" s="40">
        <f t="shared" si="2"/>
        <v>2</v>
      </c>
      <c r="N59" s="49"/>
    </row>
    <row r="60" spans="1:20" s="39" customFormat="1" x14ac:dyDescent="0.3">
      <c r="A60" s="48" t="s">
        <v>632</v>
      </c>
      <c r="B60" s="40" t="s">
        <v>653</v>
      </c>
      <c r="C60" s="50">
        <f>COUNTIFS(data[[district_name]:[district_name]], $A60, INDEX(data[], 0, MATCH($B$44&amp;"/"&amp;C$48, data[#Headers], 0)), 1)</f>
        <v>4</v>
      </c>
      <c r="D60" s="50">
        <f>COUNTIFS(data[[district_name]:[district_name]], $A60, INDEX(data[], 0, MATCH($B$44&amp;"/"&amp;D$48, data[#Headers], 0)), 1)</f>
        <v>2</v>
      </c>
      <c r="E60" s="50">
        <f>COUNTIFS(data[[district_name]:[district_name]], $A60, INDEX(data[], 0, MATCH($B$44&amp;"/"&amp;E$48, data[#Headers], 0)), 1)</f>
        <v>4</v>
      </c>
      <c r="F60" s="50">
        <f>COUNTIFS(data[[district_name]:[district_name]], $A60, INDEX(data[], 0, MATCH($B$44&amp;"/"&amp;F$48, data[#Headers], 0)), 1)</f>
        <v>0</v>
      </c>
      <c r="G60" s="50">
        <f>COUNTIFS(data[[district_name]:[district_name]], $A60, INDEX(data[], 0, MATCH($B$44&amp;"/"&amp;G$48, data[#Headers], 0)), 1)</f>
        <v>3</v>
      </c>
      <c r="H60" s="50">
        <f>COUNTIFS(data[[district_name]:[district_name]], $A60, INDEX(data[], 0, MATCH($B$44&amp;"/"&amp;H$48, data[#Headers], 0)), 1)</f>
        <v>0</v>
      </c>
      <c r="I60" s="40">
        <f t="shared" si="2"/>
        <v>13</v>
      </c>
      <c r="N60" s="49"/>
    </row>
    <row r="61" spans="1:20" s="39" customFormat="1" x14ac:dyDescent="0.3">
      <c r="A61" s="48" t="s">
        <v>636</v>
      </c>
      <c r="B61" s="40" t="s">
        <v>515</v>
      </c>
      <c r="C61" s="50">
        <f>COUNTIFS(data[[district_name]:[district_name]], $A61, INDEX(data[], 0, MATCH($B$44&amp;"/"&amp;C$48, data[#Headers], 0)), 1)</f>
        <v>2</v>
      </c>
      <c r="D61" s="50">
        <f>COUNTIFS(data[[district_name]:[district_name]], $A61, INDEX(data[], 0, MATCH($B$44&amp;"/"&amp;D$48, data[#Headers], 0)), 1)</f>
        <v>3</v>
      </c>
      <c r="E61" s="50">
        <f>COUNTIFS(data[[district_name]:[district_name]], $A61, INDEX(data[], 0, MATCH($B$44&amp;"/"&amp;E$48, data[#Headers], 0)), 1)</f>
        <v>8</v>
      </c>
      <c r="F61" s="50">
        <f>COUNTIFS(data[[district_name]:[district_name]], $A61, INDEX(data[], 0, MATCH($B$44&amp;"/"&amp;F$48, data[#Headers], 0)), 1)</f>
        <v>5</v>
      </c>
      <c r="G61" s="50">
        <f>COUNTIFS(data[[district_name]:[district_name]], $A61, INDEX(data[], 0, MATCH($B$44&amp;"/"&amp;G$48, data[#Headers], 0)), 1)</f>
        <v>4</v>
      </c>
      <c r="H61" s="50">
        <f>COUNTIFS(data[[district_name]:[district_name]], $A61, INDEX(data[], 0, MATCH($B$44&amp;"/"&amp;H$48, data[#Headers], 0)), 1)</f>
        <v>2</v>
      </c>
      <c r="I61" s="40">
        <f t="shared" si="2"/>
        <v>24</v>
      </c>
    </row>
    <row r="62" spans="1:20" s="39" customFormat="1" x14ac:dyDescent="0.3">
      <c r="A62" s="75" t="s">
        <v>654</v>
      </c>
      <c r="B62" s="75"/>
      <c r="C62" s="40">
        <f t="shared" ref="C62:H62" si="3">SUM(C50:C61)</f>
        <v>19</v>
      </c>
      <c r="D62" s="40">
        <f t="shared" si="3"/>
        <v>30</v>
      </c>
      <c r="E62" s="40">
        <f t="shared" si="3"/>
        <v>45</v>
      </c>
      <c r="F62" s="40">
        <f t="shared" si="3"/>
        <v>22</v>
      </c>
      <c r="G62" s="40">
        <f t="shared" si="3"/>
        <v>43</v>
      </c>
      <c r="H62" s="40">
        <f t="shared" si="3"/>
        <v>15</v>
      </c>
      <c r="I62" s="40">
        <f t="shared" si="2"/>
        <v>174</v>
      </c>
    </row>
    <row r="63" spans="1:20" s="39" customFormat="1" x14ac:dyDescent="0.3"/>
    <row r="65" spans="1:17" x14ac:dyDescent="0.3">
      <c r="A65" s="6" t="s">
        <v>645</v>
      </c>
      <c r="B65" s="6" t="s">
        <v>21</v>
      </c>
    </row>
    <row r="66" spans="1:17" x14ac:dyDescent="0.3">
      <c r="A66" s="6" t="s">
        <v>646</v>
      </c>
      <c r="B66" s="45" t="s">
        <v>451</v>
      </c>
    </row>
    <row r="67" spans="1:17" x14ac:dyDescent="0.3">
      <c r="A67" s="6" t="s">
        <v>647</v>
      </c>
      <c r="B67" s="6">
        <f>H62</f>
        <v>15</v>
      </c>
    </row>
    <row r="69" spans="1:17" x14ac:dyDescent="0.3">
      <c r="A69" s="34" t="s">
        <v>648</v>
      </c>
      <c r="B69" s="34" t="s">
        <v>467</v>
      </c>
      <c r="C69" s="77" t="s">
        <v>656</v>
      </c>
      <c r="D69" s="77"/>
      <c r="E69" s="77"/>
      <c r="F69" s="77"/>
      <c r="G69" s="77"/>
      <c r="H69" s="77"/>
      <c r="I69" s="77"/>
      <c r="J69" s="77"/>
      <c r="K69" s="77"/>
      <c r="L69" s="77"/>
      <c r="M69" s="77"/>
      <c r="N69" s="77"/>
      <c r="O69" s="77"/>
      <c r="P69" s="77"/>
      <c r="Q69" s="77"/>
    </row>
    <row r="70" spans="1:17" ht="70" x14ac:dyDescent="0.3">
      <c r="A70" s="36" t="s">
        <v>520</v>
      </c>
      <c r="B70" s="37" t="s">
        <v>649</v>
      </c>
      <c r="C70" s="38" cm="1">
        <f t="array" ref="C70">IFERROR(INDEX(data[[reasons_refugees_inflow_other]:[reasons_refugees_inflow_other]], MATCH(0,IF(data[[district_name]:[district_name]]=$A$70, COUNTIF($B$70:B70, data[[reasons_refugees_inflow_other]:[reasons_refugees_inflow_other]]), ""), 0)),"")</f>
        <v>0</v>
      </c>
      <c r="D70" s="38" t="str" cm="1">
        <f t="array" ref="D70">IFERROR(INDEX(data[[reasons_refugees_inflow_other]:[reasons_refugees_inflow_other]], MATCH(0,IF(data[[district_name]:[district_name]]=$A$70, COUNTIF($B$70:C70, data[[reasons_refugees_inflow_other]:[reasons_refugees_inflow_other]]), ""), 0)),"")</f>
        <v>Access  to churches, market, burial place availability ( Most of the important facilities  are in the village)</v>
      </c>
      <c r="E70" s="38" t="str" cm="1">
        <f t="array" ref="E70">IFERROR(INDEX(data[[reasons_refugees_inflow_other]:[reasons_refugees_inflow_other]], MATCH(0,IF(data[[district_name]:[district_name]]=$A$70, COUNTIF($B$70:D70, data[[reasons_refugees_inflow_other]:[reasons_refugees_inflow_other]]), ""), 0)),"")</f>
        <v/>
      </c>
      <c r="F70" s="38" t="str" cm="1">
        <f t="array" ref="F70">IFERROR(INDEX(data[[reasons_refugees_inflow_other]:[reasons_refugees_inflow_other]], MATCH(0,IF(data[[district_name]:[district_name]]=$A$70, COUNTIF($B$70:E70, data[[reasons_refugees_inflow_other]:[reasons_refugees_inflow_other]]), ""), 0)),"")</f>
        <v/>
      </c>
      <c r="G70" s="38" t="str" cm="1">
        <f t="array" ref="G70">IFERROR(INDEX(data[[reasons_refugees_inflow_other]:[reasons_refugees_inflow_other]], MATCH(0,IF(data[[district_name]:[district_name]]=$A$70, COUNTIF($B$70:F70, data[[reasons_refugees_inflow_other]:[reasons_refugees_inflow_other]]), ""), 0)),"")</f>
        <v/>
      </c>
      <c r="H70" s="38" t="str" cm="1">
        <f t="array" ref="H70">IFERROR(INDEX(data[[reasons_refugees_inflow_other]:[reasons_refugees_inflow_other]], MATCH(0,IF(data[[district_name]:[district_name]]=$A$70, COUNTIF($B$70:G70, data[[reasons_refugees_inflow_other]:[reasons_refugees_inflow_other]]), ""), 0)),"")</f>
        <v/>
      </c>
      <c r="I70" s="38" t="str" cm="1">
        <f t="array" ref="I70">IFERROR(INDEX(data[[reasons_refugees_inflow_other]:[reasons_refugees_inflow_other]], MATCH(0,IF(data[[district_name]:[district_name]]=$A$70, COUNTIF($B$70:H70, data[[reasons_refugees_inflow_other]:[reasons_refugees_inflow_other]]), ""), 0)),"")</f>
        <v/>
      </c>
      <c r="J70" s="38" t="str" cm="1">
        <f t="array" ref="J70">IFERROR(INDEX(data[[reasons_refugees_inflow_other]:[reasons_refugees_inflow_other]], MATCH(0,IF(data[[district_name]:[district_name]]=$A$70, COUNTIF($B$70:I70, data[[reasons_refugees_inflow_other]:[reasons_refugees_inflow_other]]), ""), 0)),"")</f>
        <v/>
      </c>
      <c r="K70" s="38" t="str" cm="1">
        <f t="array" ref="K70">IFERROR(INDEX(data[[reasons_refugees_inflow_other]:[reasons_refugees_inflow_other]], MATCH(0,IF(data[[district_name]:[district_name]]=$A$70, COUNTIF($B$70:J70, data[[reasons_refugees_inflow_other]:[reasons_refugees_inflow_other]]), ""), 0)),"")</f>
        <v/>
      </c>
      <c r="L70" s="38" t="str" cm="1">
        <f t="array" ref="L70">IFERROR(INDEX(data[[reasons_refugees_inflow_other]:[reasons_refugees_inflow_other]], MATCH(0,IF(data[[district_name]:[district_name]]=$A$70, COUNTIF($B$70:K70, data[[reasons_refugees_inflow_other]:[reasons_refugees_inflow_other]]), ""), 0)),"")</f>
        <v/>
      </c>
      <c r="M70" s="38" t="str" cm="1">
        <f t="array" ref="M70">IFERROR(INDEX(data[[reasons_refugees_inflow_other]:[reasons_refugees_inflow_other]], MATCH(0,IF(data[[district_name]:[district_name]]=$A$70, COUNTIF($B$70:L70, data[[reasons_refugees_inflow_other]:[reasons_refugees_inflow_other]]), ""), 0)),"")</f>
        <v/>
      </c>
      <c r="N70" s="38" t="str" cm="1">
        <f t="array" ref="N70">IFERROR(INDEX(data[[reasons_refugees_inflow_other]:[reasons_refugees_inflow_other]], MATCH(0,IF(data[[district_name]:[district_name]]=$A$70, COUNTIF($B$70:M70, data[[reasons_refugees_inflow_other]:[reasons_refugees_inflow_other]]), ""), 0)),"")</f>
        <v/>
      </c>
      <c r="O70" s="38" t="str" cm="1">
        <f t="array" ref="O70">IFERROR(INDEX(data[[reasons_refugees_inflow_other]:[reasons_refugees_inflow_other]], MATCH(0,IF(data[[district_name]:[district_name]]=$A$70, COUNTIF($B$70:N70, data[[reasons_refugees_inflow_other]:[reasons_refugees_inflow_other]]), ""), 0)),"")</f>
        <v/>
      </c>
      <c r="P70" s="38" t="str" cm="1">
        <f t="array" ref="P70">IFERROR(INDEX(data[[reasons_refugees_inflow_other]:[reasons_refugees_inflow_other]], MATCH(0,IF(data[[district_name]:[district_name]]=$A$70, COUNTIF($B$70:O70, data[[reasons_refugees_inflow_other]:[reasons_refugees_inflow_other]]), ""), 0)),"")</f>
        <v/>
      </c>
      <c r="Q70" s="38" t="str" cm="1">
        <f t="array" ref="Q70">IFERROR(INDEX(data[[reasons_refugees_inflow_other]:[reasons_refugees_inflow_other]], MATCH(0,IF(data[[district_name]:[district_name]]=$A$70, COUNTIF($B$70:P70, data[[reasons_refugees_inflow_other]:[reasons_refugees_inflow_other]]), ""), 0)),"")</f>
        <v/>
      </c>
    </row>
    <row r="71" spans="1:17" x14ac:dyDescent="0.3">
      <c r="A71" s="36" t="s">
        <v>634</v>
      </c>
      <c r="B71" s="37" t="s">
        <v>513</v>
      </c>
      <c r="C71" s="38" cm="1">
        <f t="array" ref="C71">IFERROR(INDEX(data[[reasons_refugees_inflow_other]:[reasons_refugees_inflow_other]], MATCH(0,IF(data[[district_name]:[district_name]]=$A$71, COUNTIF($B$71:B71, data[[reasons_refugees_inflow_other]:[reasons_refugees_inflow_other]]), ""), 0)),"")</f>
        <v>0</v>
      </c>
      <c r="D71" s="38" t="str" cm="1">
        <f t="array" ref="D71">IFERROR(INDEX(data[[reasons_refugees_inflow_other]:[reasons_refugees_inflow_other]], MATCH(0,IF(data[[district_name]:[district_name]]=$A$71, COUNTIF($B$71:C71, data[[reasons_refugees_inflow_other]:[reasons_refugees_inflow_other]]), ""), 0)),"")</f>
        <v/>
      </c>
      <c r="E71" s="38" t="str" cm="1">
        <f t="array" ref="E71">IFERROR(INDEX(data[[reasons_refugees_inflow_other]:[reasons_refugees_inflow_other]], MATCH(0,IF(data[[district_name]:[district_name]]=$A$71, COUNTIF($B$71:D71, data[[reasons_refugees_inflow_other]:[reasons_refugees_inflow_other]]), ""), 0)),"")</f>
        <v/>
      </c>
      <c r="F71" s="38" t="str" cm="1">
        <f t="array" ref="F71">IFERROR(INDEX(data[[reasons_refugees_inflow_other]:[reasons_refugees_inflow_other]], MATCH(0,IF(data[[district_name]:[district_name]]=$A$71, COUNTIF($B$71:E71, data[[reasons_refugees_inflow_other]:[reasons_refugees_inflow_other]]), ""), 0)),"")</f>
        <v/>
      </c>
      <c r="G71" s="38" t="str" cm="1">
        <f t="array" ref="G71">IFERROR(INDEX(data[[reasons_refugees_inflow_other]:[reasons_refugees_inflow_other]], MATCH(0,IF(data[[district_name]:[district_name]]=$A$71, COUNTIF($B$71:F71, data[[reasons_refugees_inflow_other]:[reasons_refugees_inflow_other]]), ""), 0)),"")</f>
        <v/>
      </c>
      <c r="H71" s="38" t="str" cm="1">
        <f t="array" ref="H71">IFERROR(INDEX(data[[reasons_refugees_inflow_other]:[reasons_refugees_inflow_other]], MATCH(0,IF(data[[district_name]:[district_name]]=$A$71, COUNTIF($B$71:G71, data[[reasons_refugees_inflow_other]:[reasons_refugees_inflow_other]]), ""), 0)),"")</f>
        <v/>
      </c>
      <c r="I71" s="38" t="str" cm="1">
        <f t="array" ref="I71">IFERROR(INDEX(data[[reasons_refugees_inflow_other]:[reasons_refugees_inflow_other]], MATCH(0,IF(data[[district_name]:[district_name]]=$A$71, COUNTIF($B$71:H71, data[[reasons_refugees_inflow_other]:[reasons_refugees_inflow_other]]), ""), 0)),"")</f>
        <v/>
      </c>
      <c r="J71" s="38" t="str" cm="1">
        <f t="array" ref="J71">IFERROR(INDEX(data[[reasons_refugees_inflow_other]:[reasons_refugees_inflow_other]], MATCH(0,IF(data[[district_name]:[district_name]]=$A$71, COUNTIF($B$71:I71, data[[reasons_refugees_inflow_other]:[reasons_refugees_inflow_other]]), ""), 0)),"")</f>
        <v/>
      </c>
      <c r="K71" s="38" t="str" cm="1">
        <f t="array" ref="K71">IFERROR(INDEX(data[[reasons_refugees_inflow_other]:[reasons_refugees_inflow_other]], MATCH(0,IF(data[[district_name]:[district_name]]=$A$71, COUNTIF($B$71:J71, data[[reasons_refugees_inflow_other]:[reasons_refugees_inflow_other]]), ""), 0)),"")</f>
        <v/>
      </c>
      <c r="L71" s="38" t="str" cm="1">
        <f t="array" ref="L71">IFERROR(INDEX(data[[reasons_refugees_inflow_other]:[reasons_refugees_inflow_other]], MATCH(0,IF(data[[district_name]:[district_name]]=$A$71, COUNTIF($B$71:K71, data[[reasons_refugees_inflow_other]:[reasons_refugees_inflow_other]]), ""), 0)),"")</f>
        <v/>
      </c>
      <c r="M71" s="38" t="str" cm="1">
        <f t="array" ref="M71">IFERROR(INDEX(data[[reasons_refugees_inflow_other]:[reasons_refugees_inflow_other]], MATCH(0,IF(data[[district_name]:[district_name]]=$A$71, COUNTIF($B$71:L71, data[[reasons_refugees_inflow_other]:[reasons_refugees_inflow_other]]), ""), 0)),"")</f>
        <v/>
      </c>
      <c r="N71" s="38" t="str" cm="1">
        <f t="array" ref="N71">IFERROR(INDEX(data[[reasons_refugees_inflow_other]:[reasons_refugees_inflow_other]], MATCH(0,IF(data[[district_name]:[district_name]]=$A$71, COUNTIF($B$71:M71, data[[reasons_refugees_inflow_other]:[reasons_refugees_inflow_other]]), ""), 0)),"")</f>
        <v/>
      </c>
      <c r="O71" s="38" t="str" cm="1">
        <f t="array" ref="O71">IFERROR(INDEX(data[[reasons_refugees_inflow_other]:[reasons_refugees_inflow_other]], MATCH(0,IF(data[[district_name]:[district_name]]=$A$71, COUNTIF($B$71:N71, data[[reasons_refugees_inflow_other]:[reasons_refugees_inflow_other]]), ""), 0)),"")</f>
        <v/>
      </c>
      <c r="P71" s="38" t="str" cm="1">
        <f t="array" ref="P71">IFERROR(INDEX(data[[reasons_refugees_inflow_other]:[reasons_refugees_inflow_other]], MATCH(0,IF(data[[district_name]:[district_name]]=$A$71, COUNTIF($B$71:O71, data[[reasons_refugees_inflow_other]:[reasons_refugees_inflow_other]]), ""), 0)),"")</f>
        <v/>
      </c>
      <c r="Q71" s="38" t="str" cm="1">
        <f t="array" ref="Q71">IFERROR(INDEX(data[[reasons_refugees_inflow_other]:[reasons_refugees_inflow_other]], MATCH(0,IF(data[[district_name]:[district_name]]=$A$71, COUNTIF($B$71:P71, data[[reasons_refugees_inflow_other]:[reasons_refugees_inflow_other]]), ""), 0)),"")</f>
        <v/>
      </c>
    </row>
    <row r="72" spans="1:17" ht="42" x14ac:dyDescent="0.3">
      <c r="A72" s="36" t="s">
        <v>523</v>
      </c>
      <c r="B72" s="37" t="s">
        <v>650</v>
      </c>
      <c r="C72" s="38" cm="1">
        <f t="array" ref="C72">IFERROR(INDEX(data[[reasons_refugees_inflow_other]:[reasons_refugees_inflow_other]], MATCH(0,IF(data[[district_name]:[district_name]]=$A$72, COUNTIF($B$72:B72, data[[reasons_refugees_inflow_other]:[reasons_refugees_inflow_other]]), ""), 0)),"")</f>
        <v>0</v>
      </c>
      <c r="D72" s="38" t="str" cm="1">
        <f t="array" ref="D72">IFERROR(INDEX(data[[reasons_refugees_inflow_other]:[reasons_refugees_inflow_other]], MATCH(0,IF(data[[district_name]:[district_name]]=$A$72, COUNTIF($B$72:C72, data[[reasons_refugees_inflow_other]:[reasons_refugees_inflow_other]]), ""), 0)),"")</f>
        <v xml:space="preserve">Availability of better general services like water and electricity </v>
      </c>
      <c r="E72" s="38" t="str" cm="1">
        <f t="array" ref="E72">IFERROR(INDEX(data[[reasons_refugees_inflow_other]:[reasons_refugees_inflow_other]], MATCH(0,IF(data[[district_name]:[district_name]]=$A$72, COUNTIF($B$72:D72, data[[reasons_refugees_inflow_other]:[reasons_refugees_inflow_other]]), ""), 0)),"")</f>
        <v>Better accommodation and security</v>
      </c>
      <c r="F72" s="38" t="str" cm="1">
        <f t="array" ref="F72">IFERROR(INDEX(data[[reasons_refugees_inflow_other]:[reasons_refugees_inflow_other]], MATCH(0,IF(data[[district_name]:[district_name]]=$A$72, COUNTIF($B$72:E72, data[[reasons_refugees_inflow_other]:[reasons_refugees_inflow_other]]), ""), 0)),"")</f>
        <v/>
      </c>
      <c r="G72" s="38" t="str" cm="1">
        <f t="array" ref="G72">IFERROR(INDEX(data[[reasons_refugees_inflow_other]:[reasons_refugees_inflow_other]], MATCH(0,IF(data[[district_name]:[district_name]]=$A$72, COUNTIF($B$72:F72, data[[reasons_refugees_inflow_other]:[reasons_refugees_inflow_other]]), ""), 0)),"")</f>
        <v/>
      </c>
      <c r="H72" s="38" t="str" cm="1">
        <f t="array" ref="H72">IFERROR(INDEX(data[[reasons_refugees_inflow_other]:[reasons_refugees_inflow_other]], MATCH(0,IF(data[[district_name]:[district_name]]=$A$72, COUNTIF($B$72:G72, data[[reasons_refugees_inflow_other]:[reasons_refugees_inflow_other]]), ""), 0)),"")</f>
        <v/>
      </c>
      <c r="I72" s="38" t="str" cm="1">
        <f t="array" ref="I72">IFERROR(INDEX(data[[reasons_refugees_inflow_other]:[reasons_refugees_inflow_other]], MATCH(0,IF(data[[district_name]:[district_name]]=$A$72, COUNTIF($B$72:H72, data[[reasons_refugees_inflow_other]:[reasons_refugees_inflow_other]]), ""), 0)),"")</f>
        <v/>
      </c>
      <c r="J72" s="38" t="str" cm="1">
        <f t="array" ref="J72">IFERROR(INDEX(data[[reasons_refugees_inflow_other]:[reasons_refugees_inflow_other]], MATCH(0,IF(data[[district_name]:[district_name]]=$A$72, COUNTIF($B$72:I72, data[[reasons_refugees_inflow_other]:[reasons_refugees_inflow_other]]), ""), 0)),"")</f>
        <v/>
      </c>
      <c r="K72" s="38" t="str" cm="1">
        <f t="array" ref="K72">IFERROR(INDEX(data[[reasons_refugees_inflow_other]:[reasons_refugees_inflow_other]], MATCH(0,IF(data[[district_name]:[district_name]]=$A$72, COUNTIF($B$72:J72, data[[reasons_refugees_inflow_other]:[reasons_refugees_inflow_other]]), ""), 0)),"")</f>
        <v/>
      </c>
      <c r="L72" s="38" t="str" cm="1">
        <f t="array" ref="L72">IFERROR(INDEX(data[[reasons_refugees_inflow_other]:[reasons_refugees_inflow_other]], MATCH(0,IF(data[[district_name]:[district_name]]=$A$72, COUNTIF($B$72:K72, data[[reasons_refugees_inflow_other]:[reasons_refugees_inflow_other]]), ""), 0)),"")</f>
        <v/>
      </c>
      <c r="M72" s="38" t="str" cm="1">
        <f t="array" ref="M72">IFERROR(INDEX(data[[reasons_refugees_inflow_other]:[reasons_refugees_inflow_other]], MATCH(0,IF(data[[district_name]:[district_name]]=$A$72, COUNTIF($B$72:L72, data[[reasons_refugees_inflow_other]:[reasons_refugees_inflow_other]]), ""), 0)),"")</f>
        <v/>
      </c>
      <c r="N72" s="38" t="str" cm="1">
        <f t="array" ref="N72">IFERROR(INDEX(data[[reasons_refugees_inflow_other]:[reasons_refugees_inflow_other]], MATCH(0,IF(data[[district_name]:[district_name]]=$A$72, COUNTIF($B$72:M72, data[[reasons_refugees_inflow_other]:[reasons_refugees_inflow_other]]), ""), 0)),"")</f>
        <v/>
      </c>
      <c r="O72" s="38" t="str" cm="1">
        <f t="array" ref="O72">IFERROR(INDEX(data[[reasons_refugees_inflow_other]:[reasons_refugees_inflow_other]], MATCH(0,IF(data[[district_name]:[district_name]]=$A$72, COUNTIF($B$72:N72, data[[reasons_refugees_inflow_other]:[reasons_refugees_inflow_other]]), ""), 0)),"")</f>
        <v/>
      </c>
      <c r="P72" s="38" t="str" cm="1">
        <f t="array" ref="P72">IFERROR(INDEX(data[[reasons_refugees_inflow_other]:[reasons_refugees_inflow_other]], MATCH(0,IF(data[[district_name]:[district_name]]=$A$72, COUNTIF($B$72:O72, data[[reasons_refugees_inflow_other]:[reasons_refugees_inflow_other]]), ""), 0)),"")</f>
        <v/>
      </c>
      <c r="Q72" s="38" t="str" cm="1">
        <f t="array" ref="Q72">IFERROR(INDEX(data[[reasons_refugees_inflow_other]:[reasons_refugees_inflow_other]], MATCH(0,IF(data[[district_name]:[district_name]]=$A$72, COUNTIF($B$72:P72, data[[reasons_refugees_inflow_other]:[reasons_refugees_inflow_other]]), ""), 0)),"")</f>
        <v/>
      </c>
    </row>
    <row r="73" spans="1:17" x14ac:dyDescent="0.3">
      <c r="A73" s="36" t="s">
        <v>521</v>
      </c>
      <c r="B73" s="37" t="s">
        <v>642</v>
      </c>
      <c r="C73" s="38" cm="1">
        <f t="array" ref="C73">IFERROR(INDEX(data[[reasons_refugees_inflow_other]:[reasons_refugees_inflow_other]], MATCH(0,IF(data[[district_name]:[district_name]]=$A$73, COUNTIF($B$73:B73, data[[reasons_refugees_inflow_other]:[reasons_refugees_inflow_other]]), ""), 0)),"")</f>
        <v>0</v>
      </c>
      <c r="D73" s="38" t="str" cm="1">
        <f t="array" ref="D73">IFERROR(INDEX(data[[reasons_refugees_inflow_other]:[reasons_refugees_inflow_other]], MATCH(0,IF(data[[district_name]:[district_name]]=$A$73, COUNTIF($B$73:C73, data[[reasons_refugees_inflow_other]:[reasons_refugees_inflow_other]]), ""), 0)),"")</f>
        <v/>
      </c>
      <c r="E73" s="38" t="str" cm="1">
        <f t="array" ref="E73">IFERROR(INDEX(data[[reasons_refugees_inflow_other]:[reasons_refugees_inflow_other]], MATCH(0,IF(data[[district_name]:[district_name]]=$A$73, COUNTIF($B$73:D73, data[[reasons_refugees_inflow_other]:[reasons_refugees_inflow_other]]), ""), 0)),"")</f>
        <v/>
      </c>
      <c r="F73" s="38" t="str" cm="1">
        <f t="array" ref="F73">IFERROR(INDEX(data[[reasons_refugees_inflow_other]:[reasons_refugees_inflow_other]], MATCH(0,IF(data[[district_name]:[district_name]]=$A$73, COUNTIF($B$73:E73, data[[reasons_refugees_inflow_other]:[reasons_refugees_inflow_other]]), ""), 0)),"")</f>
        <v/>
      </c>
      <c r="G73" s="38" t="str" cm="1">
        <f t="array" ref="G73">IFERROR(INDEX(data[[reasons_refugees_inflow_other]:[reasons_refugees_inflow_other]], MATCH(0,IF(data[[district_name]:[district_name]]=$A$73, COUNTIF($B$73:F73, data[[reasons_refugees_inflow_other]:[reasons_refugees_inflow_other]]), ""), 0)),"")</f>
        <v/>
      </c>
      <c r="H73" s="38" t="str" cm="1">
        <f t="array" ref="H73">IFERROR(INDEX(data[[reasons_refugees_inflow_other]:[reasons_refugees_inflow_other]], MATCH(0,IF(data[[district_name]:[district_name]]=$A$73, COUNTIF($B$73:G73, data[[reasons_refugees_inflow_other]:[reasons_refugees_inflow_other]]), ""), 0)),"")</f>
        <v/>
      </c>
      <c r="I73" s="38" t="str" cm="1">
        <f t="array" ref="I73">IFERROR(INDEX(data[[reasons_refugees_inflow_other]:[reasons_refugees_inflow_other]], MATCH(0,IF(data[[district_name]:[district_name]]=$A$73, COUNTIF($B$73:H73, data[[reasons_refugees_inflow_other]:[reasons_refugees_inflow_other]]), ""), 0)),"")</f>
        <v/>
      </c>
      <c r="J73" s="38" t="str" cm="1">
        <f t="array" ref="J73">IFERROR(INDEX(data[[reasons_refugees_inflow_other]:[reasons_refugees_inflow_other]], MATCH(0,IF(data[[district_name]:[district_name]]=$A$73, COUNTIF($B$73:I73, data[[reasons_refugees_inflow_other]:[reasons_refugees_inflow_other]]), ""), 0)),"")</f>
        <v/>
      </c>
      <c r="K73" s="38" t="str" cm="1">
        <f t="array" ref="K73">IFERROR(INDEX(data[[reasons_refugees_inflow_other]:[reasons_refugees_inflow_other]], MATCH(0,IF(data[[district_name]:[district_name]]=$A$73, COUNTIF($B$73:J73, data[[reasons_refugees_inflow_other]:[reasons_refugees_inflow_other]]), ""), 0)),"")</f>
        <v/>
      </c>
      <c r="L73" s="38" t="str" cm="1">
        <f t="array" ref="L73">IFERROR(INDEX(data[[reasons_refugees_inflow_other]:[reasons_refugees_inflow_other]], MATCH(0,IF(data[[district_name]:[district_name]]=$A$73, COUNTIF($B$73:K73, data[[reasons_refugees_inflow_other]:[reasons_refugees_inflow_other]]), ""), 0)),"")</f>
        <v/>
      </c>
      <c r="M73" s="38" t="str" cm="1">
        <f t="array" ref="M73">IFERROR(INDEX(data[[reasons_refugees_inflow_other]:[reasons_refugees_inflow_other]], MATCH(0,IF(data[[district_name]:[district_name]]=$A$73, COUNTIF($B$73:L73, data[[reasons_refugees_inflow_other]:[reasons_refugees_inflow_other]]), ""), 0)),"")</f>
        <v/>
      </c>
      <c r="N73" s="38" t="str" cm="1">
        <f t="array" ref="N73">IFERROR(INDEX(data[[reasons_refugees_inflow_other]:[reasons_refugees_inflow_other]], MATCH(0,IF(data[[district_name]:[district_name]]=$A$73, COUNTIF($B$73:M73, data[[reasons_refugees_inflow_other]:[reasons_refugees_inflow_other]]), ""), 0)),"")</f>
        <v/>
      </c>
      <c r="O73" s="38" t="str" cm="1">
        <f t="array" ref="O73">IFERROR(INDEX(data[[reasons_refugees_inflow_other]:[reasons_refugees_inflow_other]], MATCH(0,IF(data[[district_name]:[district_name]]=$A$73, COUNTIF($B$73:N73, data[[reasons_refugees_inflow_other]:[reasons_refugees_inflow_other]]), ""), 0)),"")</f>
        <v/>
      </c>
      <c r="P73" s="38" t="str" cm="1">
        <f t="array" ref="P73">IFERROR(INDEX(data[[reasons_refugees_inflow_other]:[reasons_refugees_inflow_other]], MATCH(0,IF(data[[district_name]:[district_name]]=$A$73, COUNTIF($B$73:O73, data[[reasons_refugees_inflow_other]:[reasons_refugees_inflow_other]]), ""), 0)),"")</f>
        <v/>
      </c>
      <c r="Q73" s="38" t="str" cm="1">
        <f t="array" ref="Q73">IFERROR(INDEX(data[[reasons_refugees_inflow_other]:[reasons_refugees_inflow_other]], MATCH(0,IF(data[[district_name]:[district_name]]=$A$73, COUNTIF($B$73:P73, data[[reasons_refugees_inflow_other]:[reasons_refugees_inflow_other]]), ""), 0)),"")</f>
        <v/>
      </c>
    </row>
    <row r="74" spans="1:17" x14ac:dyDescent="0.3">
      <c r="A74" s="36" t="s">
        <v>633</v>
      </c>
      <c r="B74" s="37" t="s">
        <v>512</v>
      </c>
      <c r="C74" s="38" cm="1">
        <f t="array" ref="C74">IFERROR(INDEX(data[[reasons_refugees_inflow_other]:[reasons_refugees_inflow_other]], MATCH(0,IF(data[[district_name]:[district_name]]=$A$74, COUNTIF($B$74:B74, data[[reasons_refugees_inflow_other]:[reasons_refugees_inflow_other]]), ""), 0)),"")</f>
        <v>0</v>
      </c>
      <c r="D74" s="38" t="str" cm="1">
        <f t="array" ref="D74">IFERROR(INDEX(data[[reasons_refugees_inflow_other]:[reasons_refugees_inflow_other]], MATCH(0,IF(data[[district_name]:[district_name]]=$A$74, COUNTIF($B$74:C74, data[[reasons_refugees_inflow_other]:[reasons_refugees_inflow_other]]), ""), 0)),"")</f>
        <v/>
      </c>
      <c r="E74" s="38" t="str" cm="1">
        <f t="array" ref="E74">IFERROR(INDEX(data[[reasons_refugees_inflow_other]:[reasons_refugees_inflow_other]], MATCH(0,IF(data[[district_name]:[district_name]]=$A$74, COUNTIF($B$74:D74, data[[reasons_refugees_inflow_other]:[reasons_refugees_inflow_other]]), ""), 0)),"")</f>
        <v/>
      </c>
      <c r="F74" s="38" t="str" cm="1">
        <f t="array" ref="F74">IFERROR(INDEX(data[[reasons_refugees_inflow_other]:[reasons_refugees_inflow_other]], MATCH(0,IF(data[[district_name]:[district_name]]=$A$74, COUNTIF($B$74:E74, data[[reasons_refugees_inflow_other]:[reasons_refugees_inflow_other]]), ""), 0)),"")</f>
        <v/>
      </c>
      <c r="G74" s="38" t="str" cm="1">
        <f t="array" ref="G74">IFERROR(INDEX(data[[reasons_refugees_inflow_other]:[reasons_refugees_inflow_other]], MATCH(0,IF(data[[district_name]:[district_name]]=$A$74, COUNTIF($B$74:F74, data[[reasons_refugees_inflow_other]:[reasons_refugees_inflow_other]]), ""), 0)),"")</f>
        <v/>
      </c>
      <c r="H74" s="38" t="str" cm="1">
        <f t="array" ref="H74">IFERROR(INDEX(data[[reasons_refugees_inflow_other]:[reasons_refugees_inflow_other]], MATCH(0,IF(data[[district_name]:[district_name]]=$A$74, COUNTIF($B$74:G74, data[[reasons_refugees_inflow_other]:[reasons_refugees_inflow_other]]), ""), 0)),"")</f>
        <v/>
      </c>
      <c r="I74" s="38" t="str" cm="1">
        <f t="array" ref="I74">IFERROR(INDEX(data[[reasons_refugees_inflow_other]:[reasons_refugees_inflow_other]], MATCH(0,IF(data[[district_name]:[district_name]]=$A$74, COUNTIF($B$74:H74, data[[reasons_refugees_inflow_other]:[reasons_refugees_inflow_other]]), ""), 0)),"")</f>
        <v/>
      </c>
      <c r="J74" s="38" t="str" cm="1">
        <f t="array" ref="J74">IFERROR(INDEX(data[[reasons_refugees_inflow_other]:[reasons_refugees_inflow_other]], MATCH(0,IF(data[[district_name]:[district_name]]=$A$74, COUNTIF($B$74:I74, data[[reasons_refugees_inflow_other]:[reasons_refugees_inflow_other]]), ""), 0)),"")</f>
        <v/>
      </c>
      <c r="K74" s="38" t="str" cm="1">
        <f t="array" ref="K74">IFERROR(INDEX(data[[reasons_refugees_inflow_other]:[reasons_refugees_inflow_other]], MATCH(0,IF(data[[district_name]:[district_name]]=$A$74, COUNTIF($B$74:J74, data[[reasons_refugees_inflow_other]:[reasons_refugees_inflow_other]]), ""), 0)),"")</f>
        <v/>
      </c>
      <c r="L74" s="38" t="str" cm="1">
        <f t="array" ref="L74">IFERROR(INDEX(data[[reasons_refugees_inflow_other]:[reasons_refugees_inflow_other]], MATCH(0,IF(data[[district_name]:[district_name]]=$A$74, COUNTIF($B$74:K74, data[[reasons_refugees_inflow_other]:[reasons_refugees_inflow_other]]), ""), 0)),"")</f>
        <v/>
      </c>
      <c r="M74" s="38" t="str" cm="1">
        <f t="array" ref="M74">IFERROR(INDEX(data[[reasons_refugees_inflow_other]:[reasons_refugees_inflow_other]], MATCH(0,IF(data[[district_name]:[district_name]]=$A$74, COUNTIF($B$74:L74, data[[reasons_refugees_inflow_other]:[reasons_refugees_inflow_other]]), ""), 0)),"")</f>
        <v/>
      </c>
      <c r="N74" s="38" t="str" cm="1">
        <f t="array" ref="N74">IFERROR(INDEX(data[[reasons_refugees_inflow_other]:[reasons_refugees_inflow_other]], MATCH(0,IF(data[[district_name]:[district_name]]=$A$74, COUNTIF($B$74:M74, data[[reasons_refugees_inflow_other]:[reasons_refugees_inflow_other]]), ""), 0)),"")</f>
        <v/>
      </c>
      <c r="O74" s="38" t="str" cm="1">
        <f t="array" ref="O74">IFERROR(INDEX(data[[reasons_refugees_inflow_other]:[reasons_refugees_inflow_other]], MATCH(0,IF(data[[district_name]:[district_name]]=$A$74, COUNTIF($B$74:N74, data[[reasons_refugees_inflow_other]:[reasons_refugees_inflow_other]]), ""), 0)),"")</f>
        <v/>
      </c>
      <c r="P74" s="38" t="str" cm="1">
        <f t="array" ref="P74">IFERROR(INDEX(data[[reasons_refugees_inflow_other]:[reasons_refugees_inflow_other]], MATCH(0,IF(data[[district_name]:[district_name]]=$A$74, COUNTIF($B$74:O74, data[[reasons_refugees_inflow_other]:[reasons_refugees_inflow_other]]), ""), 0)),"")</f>
        <v/>
      </c>
      <c r="Q74" s="38" t="str" cm="1">
        <f t="array" ref="Q74">IFERROR(INDEX(data[[reasons_refugees_inflow_other]:[reasons_refugees_inflow_other]], MATCH(0,IF(data[[district_name]:[district_name]]=$A$74, COUNTIF($B$74:P74, data[[reasons_refugees_inflow_other]:[reasons_refugees_inflow_other]]), ""), 0)),"")</f>
        <v/>
      </c>
    </row>
    <row r="75" spans="1:17" x14ac:dyDescent="0.3">
      <c r="A75" s="36" t="s">
        <v>517</v>
      </c>
      <c r="B75" s="37" t="s">
        <v>651</v>
      </c>
      <c r="C75" s="38" t="str" cm="1">
        <f t="array" ref="C75">IFERROR(INDEX(data[[reasons_refugees_inflow_other]:[reasons_refugees_inflow_other]], MATCH(0,IF(data[[district_name]:[district_name]]=$A$75, COUNTIF($B$75:B75, data[[reasons_refugees_inflow_other]:[reasons_refugees_inflow_other]]), ""), 0)),"")</f>
        <v xml:space="preserve">Market </v>
      </c>
      <c r="D75" s="38" cm="1">
        <f t="array" ref="D75">IFERROR(INDEX(data[[reasons_refugees_inflow_other]:[reasons_refugees_inflow_other]], MATCH(0,IF(data[[district_name]:[district_name]]=$A$75, COUNTIF($B$75:C75, data[[reasons_refugees_inflow_other]:[reasons_refugees_inflow_other]]), ""), 0)),"")</f>
        <v>0</v>
      </c>
      <c r="E75" s="38" t="str" cm="1">
        <f t="array" ref="E75">IFERROR(INDEX(data[[reasons_refugees_inflow_other]:[reasons_refugees_inflow_other]], MATCH(0,IF(data[[district_name]:[district_name]]=$A$75, COUNTIF($B$75:D75, data[[reasons_refugees_inflow_other]:[reasons_refugees_inflow_other]]), ""), 0)),"")</f>
        <v/>
      </c>
      <c r="F75" s="38" t="str" cm="1">
        <f t="array" ref="F75">IFERROR(INDEX(data[[reasons_refugees_inflow_other]:[reasons_refugees_inflow_other]], MATCH(0,IF(data[[district_name]:[district_name]]=$A$75, COUNTIF($B$75:E75, data[[reasons_refugees_inflow_other]:[reasons_refugees_inflow_other]]), ""), 0)),"")</f>
        <v/>
      </c>
      <c r="G75" s="38" t="str" cm="1">
        <f t="array" ref="G75">IFERROR(INDEX(data[[reasons_refugees_inflow_other]:[reasons_refugees_inflow_other]], MATCH(0,IF(data[[district_name]:[district_name]]=$A$75, COUNTIF($B$75:F75, data[[reasons_refugees_inflow_other]:[reasons_refugees_inflow_other]]), ""), 0)),"")</f>
        <v/>
      </c>
      <c r="H75" s="38" t="str" cm="1">
        <f t="array" ref="H75">IFERROR(INDEX(data[[reasons_refugees_inflow_other]:[reasons_refugees_inflow_other]], MATCH(0,IF(data[[district_name]:[district_name]]=$A$75, COUNTIF($B$75:G75, data[[reasons_refugees_inflow_other]:[reasons_refugees_inflow_other]]), ""), 0)),"")</f>
        <v/>
      </c>
      <c r="I75" s="38" t="str" cm="1">
        <f t="array" ref="I75">IFERROR(INDEX(data[[reasons_refugees_inflow_other]:[reasons_refugees_inflow_other]], MATCH(0,IF(data[[district_name]:[district_name]]=$A$75, COUNTIF($B$75:H75, data[[reasons_refugees_inflow_other]:[reasons_refugees_inflow_other]]), ""), 0)),"")</f>
        <v/>
      </c>
      <c r="J75" s="38" t="str" cm="1">
        <f t="array" ref="J75">IFERROR(INDEX(data[[reasons_refugees_inflow_other]:[reasons_refugees_inflow_other]], MATCH(0,IF(data[[district_name]:[district_name]]=$A$75, COUNTIF($B$75:I75, data[[reasons_refugees_inflow_other]:[reasons_refugees_inflow_other]]), ""), 0)),"")</f>
        <v/>
      </c>
      <c r="K75" s="38" t="str" cm="1">
        <f t="array" ref="K75">IFERROR(INDEX(data[[reasons_refugees_inflow_other]:[reasons_refugees_inflow_other]], MATCH(0,IF(data[[district_name]:[district_name]]=$A$75, COUNTIF($B$75:J75, data[[reasons_refugees_inflow_other]:[reasons_refugees_inflow_other]]), ""), 0)),"")</f>
        <v/>
      </c>
      <c r="L75" s="38" t="str" cm="1">
        <f t="array" ref="L75">IFERROR(INDEX(data[[reasons_refugees_inflow_other]:[reasons_refugees_inflow_other]], MATCH(0,IF(data[[district_name]:[district_name]]=$A$75, COUNTIF($B$75:K75, data[[reasons_refugees_inflow_other]:[reasons_refugees_inflow_other]]), ""), 0)),"")</f>
        <v/>
      </c>
      <c r="M75" s="38" t="str" cm="1">
        <f t="array" ref="M75">IFERROR(INDEX(data[[reasons_refugees_inflow_other]:[reasons_refugees_inflow_other]], MATCH(0,IF(data[[district_name]:[district_name]]=$A$75, COUNTIF($B$75:L75, data[[reasons_refugees_inflow_other]:[reasons_refugees_inflow_other]]), ""), 0)),"")</f>
        <v/>
      </c>
      <c r="N75" s="38" t="str" cm="1">
        <f t="array" ref="N75">IFERROR(INDEX(data[[reasons_refugees_inflow_other]:[reasons_refugees_inflow_other]], MATCH(0,IF(data[[district_name]:[district_name]]=$A$75, COUNTIF($B$75:M75, data[[reasons_refugees_inflow_other]:[reasons_refugees_inflow_other]]), ""), 0)),"")</f>
        <v/>
      </c>
      <c r="O75" s="38" t="str" cm="1">
        <f t="array" ref="O75">IFERROR(INDEX(data[[reasons_refugees_inflow_other]:[reasons_refugees_inflow_other]], MATCH(0,IF(data[[district_name]:[district_name]]=$A$75, COUNTIF($B$75:N75, data[[reasons_refugees_inflow_other]:[reasons_refugees_inflow_other]]), ""), 0)),"")</f>
        <v/>
      </c>
      <c r="P75" s="38" t="str" cm="1">
        <f t="array" ref="P75">IFERROR(INDEX(data[[reasons_refugees_inflow_other]:[reasons_refugees_inflow_other]], MATCH(0,IF(data[[district_name]:[district_name]]=$A$75, COUNTIF($B$75:O75, data[[reasons_refugees_inflow_other]:[reasons_refugees_inflow_other]]), ""), 0)),"")</f>
        <v/>
      </c>
      <c r="Q75" s="38" t="str" cm="1">
        <f t="array" ref="Q75">IFERROR(INDEX(data[[reasons_refugees_inflow_other]:[reasons_refugees_inflow_other]], MATCH(0,IF(data[[district_name]:[district_name]]=$A$75, COUNTIF($B$75:P75, data[[reasons_refugees_inflow_other]:[reasons_refugees_inflow_other]]), ""), 0)),"")</f>
        <v/>
      </c>
    </row>
    <row r="76" spans="1:17" ht="70" x14ac:dyDescent="0.3">
      <c r="A76" s="36" t="s">
        <v>519</v>
      </c>
      <c r="B76" s="37" t="s">
        <v>652</v>
      </c>
      <c r="C76" s="38" t="str" cm="1">
        <f t="array" ref="C76">IFERROR(INDEX(data[[reasons_refugees_inflow_other]:[reasons_refugees_inflow_other]], MATCH(0,IF(data[[district_name]:[district_name]]=$A$76, COUNTIF($B$76:B76, data[[reasons_refugees_inflow_other]:[reasons_refugees_inflow_other]]), ""), 0)),"")</f>
        <v>Insecurity situation at tikijorrea</v>
      </c>
      <c r="D76" s="38" cm="1">
        <f t="array" ref="D76">IFERROR(INDEX(data[[reasons_refugees_inflow_other]:[reasons_refugees_inflow_other]], MATCH(0,IF(data[[district_name]:[district_name]]=$A$76, COUNTIF($B$76:C76, data[[reasons_refugees_inflow_other]:[reasons_refugees_inflow_other]]), ""), 0)),"")</f>
        <v>0</v>
      </c>
      <c r="E76" s="38" t="str" cm="1">
        <f t="array" ref="E76">IFERROR(INDEX(data[[reasons_refugees_inflow_other]:[reasons_refugees_inflow_other]], MATCH(0,IF(data[[district_name]:[district_name]]=$A$76, COUNTIF($B$76:D76, data[[reasons_refugees_inflow_other]:[reasons_refugees_inflow_other]]), ""), 0)),"")</f>
        <v>Security reason since some have being living in urban areas in their home</v>
      </c>
      <c r="F76" s="38" t="str" cm="1">
        <f t="array" ref="F76">IFERROR(INDEX(data[[reasons_refugees_inflow_other]:[reasons_refugees_inflow_other]], MATCH(0,IF(data[[district_name]:[district_name]]=$A$76, COUNTIF($B$76:E76, data[[reasons_refugees_inflow_other]:[reasons_refugees_inflow_other]]), ""), 0)),"")</f>
        <v xml:space="preserve">Demand for better standard of living since they have been living on urban center in their home countries </v>
      </c>
      <c r="G76" s="38" t="str" cm="1">
        <f t="array" ref="G76">IFERROR(INDEX(data[[reasons_refugees_inflow_other]:[reasons_refugees_inflow_other]], MATCH(0,IF(data[[district_name]:[district_name]]=$A$76, COUNTIF($B$76:F76, data[[reasons_refugees_inflow_other]:[reasons_refugees_inflow_other]]), ""), 0)),"")</f>
        <v xml:space="preserve">Ability to speak the Aringa language makes them to feel comfortable to live with host community </v>
      </c>
      <c r="H76" s="38" t="str" cm="1">
        <f t="array" ref="H76">IFERROR(INDEX(data[[reasons_refugees_inflow_other]:[reasons_refugees_inflow_other]], MATCH(0,IF(data[[district_name]:[district_name]]=$A$76, COUNTIF($B$76:G76, data[[reasons_refugees_inflow_other]:[reasons_refugees_inflow_other]]), ""), 0)),"")</f>
        <v/>
      </c>
      <c r="I76" s="38" t="str" cm="1">
        <f t="array" ref="I76">IFERROR(INDEX(data[[reasons_refugees_inflow_other]:[reasons_refugees_inflow_other]], MATCH(0,IF(data[[district_name]:[district_name]]=$A$76, COUNTIF($B$76:H76, data[[reasons_refugees_inflow_other]:[reasons_refugees_inflow_other]]), ""), 0)),"")</f>
        <v/>
      </c>
      <c r="J76" s="38" t="str" cm="1">
        <f t="array" ref="J76">IFERROR(INDEX(data[[reasons_refugees_inflow_other]:[reasons_refugees_inflow_other]], MATCH(0,IF(data[[district_name]:[district_name]]=$A$76, COUNTIF($B$76:I76, data[[reasons_refugees_inflow_other]:[reasons_refugees_inflow_other]]), ""), 0)),"")</f>
        <v/>
      </c>
      <c r="K76" s="38" t="str" cm="1">
        <f t="array" ref="K76">IFERROR(INDEX(data[[reasons_refugees_inflow_other]:[reasons_refugees_inflow_other]], MATCH(0,IF(data[[district_name]:[district_name]]=$A$76, COUNTIF($B$76:J76, data[[reasons_refugees_inflow_other]:[reasons_refugees_inflow_other]]), ""), 0)),"")</f>
        <v/>
      </c>
      <c r="L76" s="38" t="str" cm="1">
        <f t="array" ref="L76">IFERROR(INDEX(data[[reasons_refugees_inflow_other]:[reasons_refugees_inflow_other]], MATCH(0,IF(data[[district_name]:[district_name]]=$A$76, COUNTIF($B$76:K76, data[[reasons_refugees_inflow_other]:[reasons_refugees_inflow_other]]), ""), 0)),"")</f>
        <v/>
      </c>
      <c r="M76" s="38" t="str" cm="1">
        <f t="array" ref="M76">IFERROR(INDEX(data[[reasons_refugees_inflow_other]:[reasons_refugees_inflow_other]], MATCH(0,IF(data[[district_name]:[district_name]]=$A$76, COUNTIF($B$76:L76, data[[reasons_refugees_inflow_other]:[reasons_refugees_inflow_other]]), ""), 0)),"")</f>
        <v/>
      </c>
      <c r="N76" s="38" t="str" cm="1">
        <f t="array" ref="N76">IFERROR(INDEX(data[[reasons_refugees_inflow_other]:[reasons_refugees_inflow_other]], MATCH(0,IF(data[[district_name]:[district_name]]=$A$76, COUNTIF($B$76:M76, data[[reasons_refugees_inflow_other]:[reasons_refugees_inflow_other]]), ""), 0)),"")</f>
        <v/>
      </c>
      <c r="O76" s="38" t="str" cm="1">
        <f t="array" ref="O76">IFERROR(INDEX(data[[reasons_refugees_inflow_other]:[reasons_refugees_inflow_other]], MATCH(0,IF(data[[district_name]:[district_name]]=$A$76, COUNTIF($B$76:N76, data[[reasons_refugees_inflow_other]:[reasons_refugees_inflow_other]]), ""), 0)),"")</f>
        <v/>
      </c>
      <c r="P76" s="38" t="str" cm="1">
        <f t="array" ref="P76">IFERROR(INDEX(data[[reasons_refugees_inflow_other]:[reasons_refugees_inflow_other]], MATCH(0,IF(data[[district_name]:[district_name]]=$A$76, COUNTIF($B$76:O76, data[[reasons_refugees_inflow_other]:[reasons_refugees_inflow_other]]), ""), 0)),"")</f>
        <v/>
      </c>
      <c r="Q76" s="38" t="str" cm="1">
        <f t="array" ref="Q76">IFERROR(INDEX(data[[reasons_refugees_inflow_other]:[reasons_refugees_inflow_other]], MATCH(0,IF(data[[district_name]:[district_name]]=$A$76, COUNTIF($B$76:P76, data[[reasons_refugees_inflow_other]:[reasons_refugees_inflow_other]]), ""), 0)),"")</f>
        <v/>
      </c>
    </row>
    <row r="77" spans="1:17" ht="42" x14ac:dyDescent="0.3">
      <c r="A77" s="36" t="s">
        <v>518</v>
      </c>
      <c r="B77" s="37" t="s">
        <v>639</v>
      </c>
      <c r="C77" s="38" t="str" cm="1">
        <f t="array" ref="C77">IFERROR(INDEX(data[[reasons_refugees_inflow_other]:[reasons_refugees_inflow_other]], MATCH(0,IF(data[[district_name]:[district_name]]=$A$77, COUNTIF($B$77:B77, data[[reasons_refugees_inflow_other]:[reasons_refugees_inflow_other]]), ""), 0)),"")</f>
        <v>Farming</v>
      </c>
      <c r="D77" s="38" t="str" cm="1">
        <f t="array" ref="D77">IFERROR(INDEX(data[[reasons_refugees_inflow_other]:[reasons_refugees_inflow_other]], MATCH(0,IF(data[[district_name]:[district_name]]=$A$77, COUNTIF($B$77:C77, data[[reasons_refugees_inflow_other]:[reasons_refugees_inflow_other]]), ""), 0)),"")</f>
        <v>Land for farming especially around the border is more fertile</v>
      </c>
      <c r="E77" s="38" cm="1">
        <f t="array" ref="E77">IFERROR(INDEX(data[[reasons_refugees_inflow_other]:[reasons_refugees_inflow_other]], MATCH(0,IF(data[[district_name]:[district_name]]=$A$77, COUNTIF($B$77:D77, data[[reasons_refugees_inflow_other]:[reasons_refugees_inflow_other]]), ""), 0)),"")</f>
        <v>0</v>
      </c>
      <c r="F77" s="38" t="str" cm="1">
        <f t="array" ref="F77">IFERROR(INDEX(data[[reasons_refugees_inflow_other]:[reasons_refugees_inflow_other]], MATCH(0,IF(data[[district_name]:[district_name]]=$A$77, COUNTIF($B$77:E77, data[[reasons_refugees_inflow_other]:[reasons_refugees_inflow_other]]), ""), 0)),"")</f>
        <v/>
      </c>
      <c r="G77" s="38" t="str" cm="1">
        <f t="array" ref="G77">IFERROR(INDEX(data[[reasons_refugees_inflow_other]:[reasons_refugees_inflow_other]], MATCH(0,IF(data[[district_name]:[district_name]]=$A$77, COUNTIF($B$77:F77, data[[reasons_refugees_inflow_other]:[reasons_refugees_inflow_other]]), ""), 0)),"")</f>
        <v/>
      </c>
      <c r="H77" s="38" t="str" cm="1">
        <f t="array" ref="H77">IFERROR(INDEX(data[[reasons_refugees_inflow_other]:[reasons_refugees_inflow_other]], MATCH(0,IF(data[[district_name]:[district_name]]=$A$77, COUNTIF($B$77:G77, data[[reasons_refugees_inflow_other]:[reasons_refugees_inflow_other]]), ""), 0)),"")</f>
        <v/>
      </c>
      <c r="I77" s="38" t="str" cm="1">
        <f t="array" ref="I77">IFERROR(INDEX(data[[reasons_refugees_inflow_other]:[reasons_refugees_inflow_other]], MATCH(0,IF(data[[district_name]:[district_name]]=$A$77, COUNTIF($B$77:H77, data[[reasons_refugees_inflow_other]:[reasons_refugees_inflow_other]]), ""), 0)),"")</f>
        <v/>
      </c>
      <c r="J77" s="38" t="str" cm="1">
        <f t="array" ref="J77">IFERROR(INDEX(data[[reasons_refugees_inflow_other]:[reasons_refugees_inflow_other]], MATCH(0,IF(data[[district_name]:[district_name]]=$A$77, COUNTIF($B$77:I77, data[[reasons_refugees_inflow_other]:[reasons_refugees_inflow_other]]), ""), 0)),"")</f>
        <v/>
      </c>
      <c r="K77" s="38" t="str" cm="1">
        <f t="array" ref="K77">IFERROR(INDEX(data[[reasons_refugees_inflow_other]:[reasons_refugees_inflow_other]], MATCH(0,IF(data[[district_name]:[district_name]]=$A$77, COUNTIF($B$77:J77, data[[reasons_refugees_inflow_other]:[reasons_refugees_inflow_other]]), ""), 0)),"")</f>
        <v/>
      </c>
      <c r="L77" s="38" t="str" cm="1">
        <f t="array" ref="L77">IFERROR(INDEX(data[[reasons_refugees_inflow_other]:[reasons_refugees_inflow_other]], MATCH(0,IF(data[[district_name]:[district_name]]=$A$77, COUNTIF($B$77:K77, data[[reasons_refugees_inflow_other]:[reasons_refugees_inflow_other]]), ""), 0)),"")</f>
        <v/>
      </c>
      <c r="M77" s="38" t="str" cm="1">
        <f t="array" ref="M77">IFERROR(INDEX(data[[reasons_refugees_inflow_other]:[reasons_refugees_inflow_other]], MATCH(0,IF(data[[district_name]:[district_name]]=$A$77, COUNTIF($B$77:L77, data[[reasons_refugees_inflow_other]:[reasons_refugees_inflow_other]]), ""), 0)),"")</f>
        <v/>
      </c>
      <c r="N77" s="38" t="str" cm="1">
        <f t="array" ref="N77">IFERROR(INDEX(data[[reasons_refugees_inflow_other]:[reasons_refugees_inflow_other]], MATCH(0,IF(data[[district_name]:[district_name]]=$A$77, COUNTIF($B$77:M77, data[[reasons_refugees_inflow_other]:[reasons_refugees_inflow_other]]), ""), 0)),"")</f>
        <v/>
      </c>
      <c r="O77" s="38" t="str" cm="1">
        <f t="array" ref="O77">IFERROR(INDEX(data[[reasons_refugees_inflow_other]:[reasons_refugees_inflow_other]], MATCH(0,IF(data[[district_name]:[district_name]]=$A$77, COUNTIF($B$77:N77, data[[reasons_refugees_inflow_other]:[reasons_refugees_inflow_other]]), ""), 0)),"")</f>
        <v/>
      </c>
      <c r="P77" s="38" t="str" cm="1">
        <f t="array" ref="P77">IFERROR(INDEX(data[[reasons_refugees_inflow_other]:[reasons_refugees_inflow_other]], MATCH(0,IF(data[[district_name]:[district_name]]=$A$77, COUNTIF($B$77:O77, data[[reasons_refugees_inflow_other]:[reasons_refugees_inflow_other]]), ""), 0)),"")</f>
        <v/>
      </c>
      <c r="Q77" s="38" t="str" cm="1">
        <f t="array" ref="Q77">IFERROR(INDEX(data[[reasons_refugees_inflow_other]:[reasons_refugees_inflow_other]], MATCH(0,IF(data[[district_name]:[district_name]]=$A$77, COUNTIF($B$77:P77, data[[reasons_refugees_inflow_other]:[reasons_refugees_inflow_other]]), ""), 0)),"")</f>
        <v/>
      </c>
    </row>
    <row r="78" spans="1:17" ht="98" x14ac:dyDescent="0.3">
      <c r="A78" s="36" t="s">
        <v>635</v>
      </c>
      <c r="B78" s="37" t="s">
        <v>514</v>
      </c>
      <c r="C78" s="38" t="str" cm="1">
        <f t="array" ref="C78">IFERROR(INDEX(data[[reasons_refugees_inflow_other]:[reasons_refugees_inflow_other]], MATCH(0,IF(data[[district_name]:[district_name]]=$A$78, COUNTIF($B$78:B78, data[[reasons_refugees_inflow_other]:[reasons_refugees_inflow_other]]), ""), 0)),"")</f>
        <v xml:space="preserve">Population increase in their settlement areas trigared their migration.  Increase in the poverty level in the settlement . Increased spread rate o diseases like cholera </v>
      </c>
      <c r="D78" s="38" cm="1">
        <f t="array" ref="D78">IFERROR(INDEX(data[[reasons_refugees_inflow_other]:[reasons_refugees_inflow_other]], MATCH(0,IF(data[[district_name]:[district_name]]=$A$78, COUNTIF($B$78:C78, data[[reasons_refugees_inflow_other]:[reasons_refugees_inflow_other]]), ""), 0)),"")</f>
        <v>0</v>
      </c>
      <c r="E78" s="38" t="str" cm="1">
        <f t="array" ref="E78">IFERROR(INDEX(data[[reasons_refugees_inflow_other]:[reasons_refugees_inflow_other]], MATCH(0,IF(data[[district_name]:[district_name]]=$A$78, COUNTIF($B$78:D78, data[[reasons_refugees_inflow_other]:[reasons_refugees_inflow_other]]), ""), 0)),"")</f>
        <v xml:space="preserve">Land wrangles with the host community after planting crops </v>
      </c>
      <c r="F78" s="38" t="str" cm="1">
        <f t="array" ref="F78">IFERROR(INDEX(data[[reasons_refugees_inflow_other]:[reasons_refugees_inflow_other]], MATCH(0,IF(data[[district_name]:[district_name]]=$A$78, COUNTIF($B$78:E78, data[[reasons_refugees_inflow_other]:[reasons_refugees_inflow_other]]), ""), 0)),"")</f>
        <v xml:space="preserve">Shelter </v>
      </c>
      <c r="G78" s="38" t="str" cm="1">
        <f t="array" ref="G78">IFERROR(INDEX(data[[reasons_refugees_inflow_other]:[reasons_refugees_inflow_other]], MATCH(0,IF(data[[district_name]:[district_name]]=$A$78, COUNTIF($B$78:F78, data[[reasons_refugees_inflow_other]:[reasons_refugees_inflow_other]]), ""), 0)),"")</f>
        <v/>
      </c>
      <c r="H78" s="38" t="str" cm="1">
        <f t="array" ref="H78">IFERROR(INDEX(data[[reasons_refugees_inflow_other]:[reasons_refugees_inflow_other]], MATCH(0,IF(data[[district_name]:[district_name]]=$A$78, COUNTIF($B$78:G78, data[[reasons_refugees_inflow_other]:[reasons_refugees_inflow_other]]), ""), 0)),"")</f>
        <v/>
      </c>
      <c r="I78" s="38" t="str" cm="1">
        <f t="array" ref="I78">IFERROR(INDEX(data[[reasons_refugees_inflow_other]:[reasons_refugees_inflow_other]], MATCH(0,IF(data[[district_name]:[district_name]]=$A$78, COUNTIF($B$78:H78, data[[reasons_refugees_inflow_other]:[reasons_refugees_inflow_other]]), ""), 0)),"")</f>
        <v/>
      </c>
      <c r="J78" s="38" t="str" cm="1">
        <f t="array" ref="J78">IFERROR(INDEX(data[[reasons_refugees_inflow_other]:[reasons_refugees_inflow_other]], MATCH(0,IF(data[[district_name]:[district_name]]=$A$78, COUNTIF($B$78:I78, data[[reasons_refugees_inflow_other]:[reasons_refugees_inflow_other]]), ""), 0)),"")</f>
        <v/>
      </c>
      <c r="K78" s="38" t="str" cm="1">
        <f t="array" ref="K78">IFERROR(INDEX(data[[reasons_refugees_inflow_other]:[reasons_refugees_inflow_other]], MATCH(0,IF(data[[district_name]:[district_name]]=$A$78, COUNTIF($B$78:J78, data[[reasons_refugees_inflow_other]:[reasons_refugees_inflow_other]]), ""), 0)),"")</f>
        <v/>
      </c>
      <c r="L78" s="38" t="str" cm="1">
        <f t="array" ref="L78">IFERROR(INDEX(data[[reasons_refugees_inflow_other]:[reasons_refugees_inflow_other]], MATCH(0,IF(data[[district_name]:[district_name]]=$A$78, COUNTIF($B$78:K78, data[[reasons_refugees_inflow_other]:[reasons_refugees_inflow_other]]), ""), 0)),"")</f>
        <v/>
      </c>
      <c r="M78" s="38" t="str" cm="1">
        <f t="array" ref="M78">IFERROR(INDEX(data[[reasons_refugees_inflow_other]:[reasons_refugees_inflow_other]], MATCH(0,IF(data[[district_name]:[district_name]]=$A$78, COUNTIF($B$78:L78, data[[reasons_refugees_inflow_other]:[reasons_refugees_inflow_other]]), ""), 0)),"")</f>
        <v/>
      </c>
      <c r="N78" s="38" t="str" cm="1">
        <f t="array" ref="N78">IFERROR(INDEX(data[[reasons_refugees_inflow_other]:[reasons_refugees_inflow_other]], MATCH(0,IF(data[[district_name]:[district_name]]=$A$78, COUNTIF($B$78:M78, data[[reasons_refugees_inflow_other]:[reasons_refugees_inflow_other]]), ""), 0)),"")</f>
        <v/>
      </c>
      <c r="O78" s="38" t="str" cm="1">
        <f t="array" ref="O78">IFERROR(INDEX(data[[reasons_refugees_inflow_other]:[reasons_refugees_inflow_other]], MATCH(0,IF(data[[district_name]:[district_name]]=$A$78, COUNTIF($B$78:N78, data[[reasons_refugees_inflow_other]:[reasons_refugees_inflow_other]]), ""), 0)),"")</f>
        <v/>
      </c>
      <c r="P78" s="38" t="str" cm="1">
        <f t="array" ref="P78">IFERROR(INDEX(data[[reasons_refugees_inflow_other]:[reasons_refugees_inflow_other]], MATCH(0,IF(data[[district_name]:[district_name]]=$A$78, COUNTIF($B$78:O78, data[[reasons_refugees_inflow_other]:[reasons_refugees_inflow_other]]), ""), 0)),"")</f>
        <v/>
      </c>
      <c r="Q78" s="38" t="str" cm="1">
        <f t="array" ref="Q78">IFERROR(INDEX(data[[reasons_refugees_inflow_other]:[reasons_refugees_inflow_other]], MATCH(0,IF(data[[district_name]:[district_name]]=$A$78, COUNTIF($B$78:P78, data[[reasons_refugees_inflow_other]:[reasons_refugees_inflow_other]]), ""), 0)),"")</f>
        <v/>
      </c>
    </row>
    <row r="79" spans="1:17" x14ac:dyDescent="0.3">
      <c r="A79" s="36" t="s">
        <v>522</v>
      </c>
      <c r="B79" s="37" t="s">
        <v>643</v>
      </c>
      <c r="C79" s="38" cm="1">
        <f t="array" ref="C79">IFERROR(INDEX(data[[reasons_refugees_inflow_other]:[reasons_refugees_inflow_other]], MATCH(0,IF(data[[district_name]:[district_name]]=$A$79, COUNTIF($B$79:B79, data[[reasons_refugees_inflow_other]:[reasons_refugees_inflow_other]]), ""), 0)),"")</f>
        <v>0</v>
      </c>
      <c r="D79" s="38" t="str" cm="1">
        <f t="array" ref="D79">IFERROR(INDEX(data[[reasons_refugees_inflow_other]:[reasons_refugees_inflow_other]], MATCH(0,IF(data[[district_name]:[district_name]]=$A$79, COUNTIF($B$79:C79, data[[reasons_refugees_inflow_other]:[reasons_refugees_inflow_other]]), ""), 0)),"")</f>
        <v/>
      </c>
      <c r="E79" s="38" t="str" cm="1">
        <f t="array" ref="E79">IFERROR(INDEX(data[[reasons_refugees_inflow_other]:[reasons_refugees_inflow_other]], MATCH(0,IF(data[[district_name]:[district_name]]=$A$79, COUNTIF($B$79:D79, data[[reasons_refugees_inflow_other]:[reasons_refugees_inflow_other]]), ""), 0)),"")</f>
        <v/>
      </c>
      <c r="F79" s="38" t="str" cm="1">
        <f t="array" ref="F79">IFERROR(INDEX(data[[reasons_refugees_inflow_other]:[reasons_refugees_inflow_other]], MATCH(0,IF(data[[district_name]:[district_name]]=$A$79, COUNTIF($B$79:E79, data[[reasons_refugees_inflow_other]:[reasons_refugees_inflow_other]]), ""), 0)),"")</f>
        <v/>
      </c>
      <c r="G79" s="38" t="str" cm="1">
        <f t="array" ref="G79">IFERROR(INDEX(data[[reasons_refugees_inflow_other]:[reasons_refugees_inflow_other]], MATCH(0,IF(data[[district_name]:[district_name]]=$A$79, COUNTIF($B$79:F79, data[[reasons_refugees_inflow_other]:[reasons_refugees_inflow_other]]), ""), 0)),"")</f>
        <v/>
      </c>
      <c r="H79" s="38" t="str" cm="1">
        <f t="array" ref="H79">IFERROR(INDEX(data[[reasons_refugees_inflow_other]:[reasons_refugees_inflow_other]], MATCH(0,IF(data[[district_name]:[district_name]]=$A$79, COUNTIF($B$79:G79, data[[reasons_refugees_inflow_other]:[reasons_refugees_inflow_other]]), ""), 0)),"")</f>
        <v/>
      </c>
      <c r="I79" s="38" t="str" cm="1">
        <f t="array" ref="I79">IFERROR(INDEX(data[[reasons_refugees_inflow_other]:[reasons_refugees_inflow_other]], MATCH(0,IF(data[[district_name]:[district_name]]=$A$79, COUNTIF($B$79:H79, data[[reasons_refugees_inflow_other]:[reasons_refugees_inflow_other]]), ""), 0)),"")</f>
        <v/>
      </c>
      <c r="J79" s="38" t="str" cm="1">
        <f t="array" ref="J79">IFERROR(INDEX(data[[reasons_refugees_inflow_other]:[reasons_refugees_inflow_other]], MATCH(0,IF(data[[district_name]:[district_name]]=$A$79, COUNTIF($B$79:I79, data[[reasons_refugees_inflow_other]:[reasons_refugees_inflow_other]]), ""), 0)),"")</f>
        <v/>
      </c>
      <c r="K79" s="38" t="str" cm="1">
        <f t="array" ref="K79">IFERROR(INDEX(data[[reasons_refugees_inflow_other]:[reasons_refugees_inflow_other]], MATCH(0,IF(data[[district_name]:[district_name]]=$A$79, COUNTIF($B$79:J79, data[[reasons_refugees_inflow_other]:[reasons_refugees_inflow_other]]), ""), 0)),"")</f>
        <v/>
      </c>
      <c r="L79" s="38" t="str" cm="1">
        <f t="array" ref="L79">IFERROR(INDEX(data[[reasons_refugees_inflow_other]:[reasons_refugees_inflow_other]], MATCH(0,IF(data[[district_name]:[district_name]]=$A$79, COUNTIF($B$79:K79, data[[reasons_refugees_inflow_other]:[reasons_refugees_inflow_other]]), ""), 0)),"")</f>
        <v/>
      </c>
      <c r="M79" s="38" t="str" cm="1">
        <f t="array" ref="M79">IFERROR(INDEX(data[[reasons_refugees_inflow_other]:[reasons_refugees_inflow_other]], MATCH(0,IF(data[[district_name]:[district_name]]=$A$79, COUNTIF($B$79:L79, data[[reasons_refugees_inflow_other]:[reasons_refugees_inflow_other]]), ""), 0)),"")</f>
        <v/>
      </c>
      <c r="N79" s="38" t="str" cm="1">
        <f t="array" ref="N79">IFERROR(INDEX(data[[reasons_refugees_inflow_other]:[reasons_refugees_inflow_other]], MATCH(0,IF(data[[district_name]:[district_name]]=$A$79, COUNTIF($B$79:M79, data[[reasons_refugees_inflow_other]:[reasons_refugees_inflow_other]]), ""), 0)),"")</f>
        <v/>
      </c>
      <c r="O79" s="38" t="str" cm="1">
        <f t="array" ref="O79">IFERROR(INDEX(data[[reasons_refugees_inflow_other]:[reasons_refugees_inflow_other]], MATCH(0,IF(data[[district_name]:[district_name]]=$A$79, COUNTIF($B$79:N79, data[[reasons_refugees_inflow_other]:[reasons_refugees_inflow_other]]), ""), 0)),"")</f>
        <v/>
      </c>
      <c r="P79" s="38" t="str" cm="1">
        <f t="array" ref="P79">IFERROR(INDEX(data[[reasons_refugees_inflow_other]:[reasons_refugees_inflow_other]], MATCH(0,IF(data[[district_name]:[district_name]]=$A$79, COUNTIF($B$79:O79, data[[reasons_refugees_inflow_other]:[reasons_refugees_inflow_other]]), ""), 0)),"")</f>
        <v/>
      </c>
      <c r="Q79" s="38" t="str" cm="1">
        <f t="array" ref="Q79">IFERROR(INDEX(data[[reasons_refugees_inflow_other]:[reasons_refugees_inflow_other]], MATCH(0,IF(data[[district_name]:[district_name]]=$A$79, COUNTIF($B$79:P79, data[[reasons_refugees_inflow_other]:[reasons_refugees_inflow_other]]), ""), 0)),"")</f>
        <v/>
      </c>
    </row>
    <row r="80" spans="1:17" x14ac:dyDescent="0.3">
      <c r="A80" s="36" t="s">
        <v>632</v>
      </c>
      <c r="B80" s="37" t="s">
        <v>653</v>
      </c>
      <c r="C80" s="38" cm="1">
        <f t="array" ref="C80">IFERROR(INDEX(data[[reasons_refugees_inflow_other]:[reasons_refugees_inflow_other]], MATCH(0,IF(data[[district_name]:[district_name]]=$A$80, COUNTIF($B$80:B80, data[[reasons_refugees_inflow_other]:[reasons_refugees_inflow_other]]), ""), 0)),"")</f>
        <v>0</v>
      </c>
      <c r="D80" s="38" t="str" cm="1">
        <f t="array" ref="D80">IFERROR(INDEX(data[[reasons_refugees_inflow_other]:[reasons_refugees_inflow_other]], MATCH(0,IF(data[[district_name]:[district_name]]=$A$80, COUNTIF($B$80:C80, data[[reasons_refugees_inflow_other]:[reasons_refugees_inflow_other]]), ""), 0)),"")</f>
        <v/>
      </c>
      <c r="E80" s="38" t="str" cm="1">
        <f t="array" ref="E80">IFERROR(INDEX(data[[reasons_refugees_inflow_other]:[reasons_refugees_inflow_other]], MATCH(0,IF(data[[district_name]:[district_name]]=$A$80, COUNTIF($B$80:D80, data[[reasons_refugees_inflow_other]:[reasons_refugees_inflow_other]]), ""), 0)),"")</f>
        <v/>
      </c>
      <c r="F80" s="38" t="str" cm="1">
        <f t="array" ref="F80">IFERROR(INDEX(data[[reasons_refugees_inflow_other]:[reasons_refugees_inflow_other]], MATCH(0,IF(data[[district_name]:[district_name]]=$A$80, COUNTIF($B$80:E80, data[[reasons_refugees_inflow_other]:[reasons_refugees_inflow_other]]), ""), 0)),"")</f>
        <v/>
      </c>
      <c r="G80" s="38" t="str" cm="1">
        <f t="array" ref="G80">IFERROR(INDEX(data[[reasons_refugees_inflow_other]:[reasons_refugees_inflow_other]], MATCH(0,IF(data[[district_name]:[district_name]]=$A$80, COUNTIF($B$80:F80, data[[reasons_refugees_inflow_other]:[reasons_refugees_inflow_other]]), ""), 0)),"")</f>
        <v/>
      </c>
      <c r="H80" s="38" t="str" cm="1">
        <f t="array" ref="H80">IFERROR(INDEX(data[[reasons_refugees_inflow_other]:[reasons_refugees_inflow_other]], MATCH(0,IF(data[[district_name]:[district_name]]=$A$80, COUNTIF($B$80:G80, data[[reasons_refugees_inflow_other]:[reasons_refugees_inflow_other]]), ""), 0)),"")</f>
        <v/>
      </c>
      <c r="I80" s="38" t="str" cm="1">
        <f t="array" ref="I80">IFERROR(INDEX(data[[reasons_refugees_inflow_other]:[reasons_refugees_inflow_other]], MATCH(0,IF(data[[district_name]:[district_name]]=$A$80, COUNTIF($B$80:H80, data[[reasons_refugees_inflow_other]:[reasons_refugees_inflow_other]]), ""), 0)),"")</f>
        <v/>
      </c>
      <c r="J80" s="38" t="str" cm="1">
        <f t="array" ref="J80">IFERROR(INDEX(data[[reasons_refugees_inflow_other]:[reasons_refugees_inflow_other]], MATCH(0,IF(data[[district_name]:[district_name]]=$A$80, COUNTIF($B$80:I80, data[[reasons_refugees_inflow_other]:[reasons_refugees_inflow_other]]), ""), 0)),"")</f>
        <v/>
      </c>
      <c r="K80" s="38" t="str" cm="1">
        <f t="array" ref="K80">IFERROR(INDEX(data[[reasons_refugees_inflow_other]:[reasons_refugees_inflow_other]], MATCH(0,IF(data[[district_name]:[district_name]]=$A$80, COUNTIF($B$80:J80, data[[reasons_refugees_inflow_other]:[reasons_refugees_inflow_other]]), ""), 0)),"")</f>
        <v/>
      </c>
      <c r="L80" s="38" t="str" cm="1">
        <f t="array" ref="L80">IFERROR(INDEX(data[[reasons_refugees_inflow_other]:[reasons_refugees_inflow_other]], MATCH(0,IF(data[[district_name]:[district_name]]=$A$80, COUNTIF($B$80:K80, data[[reasons_refugees_inflow_other]:[reasons_refugees_inflow_other]]), ""), 0)),"")</f>
        <v/>
      </c>
      <c r="M80" s="38" t="str" cm="1">
        <f t="array" ref="M80">IFERROR(INDEX(data[[reasons_refugees_inflow_other]:[reasons_refugees_inflow_other]], MATCH(0,IF(data[[district_name]:[district_name]]=$A$80, COUNTIF($B$80:L80, data[[reasons_refugees_inflow_other]:[reasons_refugees_inflow_other]]), ""), 0)),"")</f>
        <v/>
      </c>
      <c r="N80" s="38" t="str" cm="1">
        <f t="array" ref="N80">IFERROR(INDEX(data[[reasons_refugees_inflow_other]:[reasons_refugees_inflow_other]], MATCH(0,IF(data[[district_name]:[district_name]]=$A$80, COUNTIF($B$80:M80, data[[reasons_refugees_inflow_other]:[reasons_refugees_inflow_other]]), ""), 0)),"")</f>
        <v/>
      </c>
      <c r="O80" s="38" t="str" cm="1">
        <f t="array" ref="O80">IFERROR(INDEX(data[[reasons_refugees_inflow_other]:[reasons_refugees_inflow_other]], MATCH(0,IF(data[[district_name]:[district_name]]=$A$80, COUNTIF($B$80:N80, data[[reasons_refugees_inflow_other]:[reasons_refugees_inflow_other]]), ""), 0)),"")</f>
        <v/>
      </c>
      <c r="P80" s="38" t="str" cm="1">
        <f t="array" ref="P80">IFERROR(INDEX(data[[reasons_refugees_inflow_other]:[reasons_refugees_inflow_other]], MATCH(0,IF(data[[district_name]:[district_name]]=$A$80, COUNTIF($B$80:O80, data[[reasons_refugees_inflow_other]:[reasons_refugees_inflow_other]]), ""), 0)),"")</f>
        <v/>
      </c>
      <c r="Q80" s="38" t="str" cm="1">
        <f t="array" ref="Q80">IFERROR(INDEX(data[[reasons_refugees_inflow_other]:[reasons_refugees_inflow_other]], MATCH(0,IF(data[[district_name]:[district_name]]=$A$80, COUNTIF($B$80:P80, data[[reasons_refugees_inflow_other]:[reasons_refugees_inflow_other]]), ""), 0)),"")</f>
        <v/>
      </c>
    </row>
    <row r="81" spans="1:17" ht="42" x14ac:dyDescent="0.3">
      <c r="A81" s="36" t="s">
        <v>636</v>
      </c>
      <c r="B81" s="37" t="s">
        <v>515</v>
      </c>
      <c r="C81" s="38" cm="1">
        <f t="array" ref="C81">IFERROR(INDEX(data[[reasons_refugees_inflow_other]:[reasons_refugees_inflow_other]], MATCH(0,IF(data[[district_name]:[district_name]]=$A$81, COUNTIF($B$81:B81, data[[reasons_refugees_inflow_other]:[reasons_refugees_inflow_other]]), ""), 0)),"")</f>
        <v>0</v>
      </c>
      <c r="D81" s="38" t="str" cm="1">
        <f t="array" ref="D81">IFERROR(INDEX(data[[reasons_refugees_inflow_other]:[reasons_refugees_inflow_other]], MATCH(0,IF(data[[district_name]:[district_name]]=$A$81, COUNTIF($B$81:C81, data[[reasons_refugees_inflow_other]:[reasons_refugees_inflow_other]]), ""), 0)),"")</f>
        <v xml:space="preserve">Looking for visas and passports to travel to America </v>
      </c>
      <c r="E81" s="38" t="str" cm="1">
        <f t="array" ref="E81">IFERROR(INDEX(data[[reasons_refugees_inflow_other]:[reasons_refugees_inflow_other]], MATCH(0,IF(data[[district_name]:[district_name]]=$A$81, COUNTIF($B$81:D81, data[[reasons_refugees_inflow_other]:[reasons_refugees_inflow_other]]), ""), 0)),"")</f>
        <v xml:space="preserve">Ugandas open door policy that allows them to move </v>
      </c>
      <c r="F81" s="38" t="str" cm="1">
        <f t="array" ref="F81">IFERROR(INDEX(data[[reasons_refugees_inflow_other]:[reasons_refugees_inflow_other]], MATCH(0,IF(data[[district_name]:[district_name]]=$A$81, COUNTIF($B$81:E81, data[[reasons_refugees_inflow_other]:[reasons_refugees_inflow_other]]), ""), 0)),"")</f>
        <v/>
      </c>
      <c r="G81" s="38" t="str" cm="1">
        <f t="array" ref="G81">IFERROR(INDEX(data[[reasons_refugees_inflow_other]:[reasons_refugees_inflow_other]], MATCH(0,IF(data[[district_name]:[district_name]]=$A$81, COUNTIF($B$81:F81, data[[reasons_refugees_inflow_other]:[reasons_refugees_inflow_other]]), ""), 0)),"")</f>
        <v/>
      </c>
      <c r="H81" s="38" t="str" cm="1">
        <f t="array" ref="H81">IFERROR(INDEX(data[[reasons_refugees_inflow_other]:[reasons_refugees_inflow_other]], MATCH(0,IF(data[[district_name]:[district_name]]=$A$81, COUNTIF($B$81:G81, data[[reasons_refugees_inflow_other]:[reasons_refugees_inflow_other]]), ""), 0)),"")</f>
        <v/>
      </c>
      <c r="I81" s="38" t="str" cm="1">
        <f t="array" ref="I81">IFERROR(INDEX(data[[reasons_refugees_inflow_other]:[reasons_refugees_inflow_other]], MATCH(0,IF(data[[district_name]:[district_name]]=$A$81, COUNTIF($B$81:H81, data[[reasons_refugees_inflow_other]:[reasons_refugees_inflow_other]]), ""), 0)),"")</f>
        <v/>
      </c>
      <c r="J81" s="38" t="str" cm="1">
        <f t="array" ref="J81">IFERROR(INDEX(data[[reasons_refugees_inflow_other]:[reasons_refugees_inflow_other]], MATCH(0,IF(data[[district_name]:[district_name]]=$A$81, COUNTIF($B$81:I81, data[[reasons_refugees_inflow_other]:[reasons_refugees_inflow_other]]), ""), 0)),"")</f>
        <v/>
      </c>
      <c r="K81" s="38" t="str" cm="1">
        <f t="array" ref="K81">IFERROR(INDEX(data[[reasons_refugees_inflow_other]:[reasons_refugees_inflow_other]], MATCH(0,IF(data[[district_name]:[district_name]]=$A$81, COUNTIF($B$81:J81, data[[reasons_refugees_inflow_other]:[reasons_refugees_inflow_other]]), ""), 0)),"")</f>
        <v/>
      </c>
      <c r="L81" s="38" t="str" cm="1">
        <f t="array" ref="L81">IFERROR(INDEX(data[[reasons_refugees_inflow_other]:[reasons_refugees_inflow_other]], MATCH(0,IF(data[[district_name]:[district_name]]=$A$81, COUNTIF($B$81:K81, data[[reasons_refugees_inflow_other]:[reasons_refugees_inflow_other]]), ""), 0)),"")</f>
        <v/>
      </c>
      <c r="M81" s="38" t="str" cm="1">
        <f t="array" ref="M81">IFERROR(INDEX(data[[reasons_refugees_inflow_other]:[reasons_refugees_inflow_other]], MATCH(0,IF(data[[district_name]:[district_name]]=$A$81, COUNTIF($B$81:L81, data[[reasons_refugees_inflow_other]:[reasons_refugees_inflow_other]]), ""), 0)),"")</f>
        <v/>
      </c>
      <c r="N81" s="38" t="str" cm="1">
        <f t="array" ref="N81">IFERROR(INDEX(data[[reasons_refugees_inflow_other]:[reasons_refugees_inflow_other]], MATCH(0,IF(data[[district_name]:[district_name]]=$A$81, COUNTIF($B$81:M81, data[[reasons_refugees_inflow_other]:[reasons_refugees_inflow_other]]), ""), 0)),"")</f>
        <v/>
      </c>
      <c r="O81" s="38" t="str" cm="1">
        <f t="array" ref="O81">IFERROR(INDEX(data[[reasons_refugees_inflow_other]:[reasons_refugees_inflow_other]], MATCH(0,IF(data[[district_name]:[district_name]]=$A$81, COUNTIF($B$81:N81, data[[reasons_refugees_inflow_other]:[reasons_refugees_inflow_other]]), ""), 0)),"")</f>
        <v/>
      </c>
      <c r="P81" s="38" t="str" cm="1">
        <f t="array" ref="P81">IFERROR(INDEX(data[[reasons_refugees_inflow_other]:[reasons_refugees_inflow_other]], MATCH(0,IF(data[[district_name]:[district_name]]=$A$81, COUNTIF($B$81:O81, data[[reasons_refugees_inflow_other]:[reasons_refugees_inflow_other]]), ""), 0)),"")</f>
        <v/>
      </c>
      <c r="Q81" s="38" t="str" cm="1">
        <f t="array" ref="Q81">IFERROR(INDEX(data[[reasons_refugees_inflow_other]:[reasons_refugees_inflow_other]], MATCH(0,IF(data[[district_name]:[district_name]]=$A$81, COUNTIF($B$81:P81, data[[reasons_refugees_inflow_other]:[reasons_refugees_inflow_other]]), ""), 0)),"")</f>
        <v/>
      </c>
    </row>
  </sheetData>
  <mergeCells count="13">
    <mergeCell ref="C69:Q69"/>
    <mergeCell ref="H27:H28"/>
    <mergeCell ref="A41:B41"/>
    <mergeCell ref="A48:A49"/>
    <mergeCell ref="B48:B49"/>
    <mergeCell ref="I48:I49"/>
    <mergeCell ref="A62:B62"/>
    <mergeCell ref="A6:A7"/>
    <mergeCell ref="B6:B7"/>
    <mergeCell ref="E6:E7"/>
    <mergeCell ref="A20:B20"/>
    <mergeCell ref="A27:A28"/>
    <mergeCell ref="B27:B28"/>
  </mergeCells>
  <conditionalFormatting sqref="C8:D19">
    <cfRule type="colorScale" priority="13">
      <colorScale>
        <cfvo type="min"/>
        <cfvo type="max"/>
        <color rgb="FFFCFCFF"/>
        <color rgb="FFF8696B"/>
      </colorScale>
    </cfRule>
  </conditionalFormatting>
  <conditionalFormatting sqref="C29:G40">
    <cfRule type="colorScale" priority="14">
      <colorScale>
        <cfvo type="min"/>
        <cfvo type="max"/>
        <color rgb="FFFCFCFF"/>
        <color rgb="FFF8696B"/>
      </colorScale>
    </cfRule>
  </conditionalFormatting>
  <conditionalFormatting sqref="C50:H61">
    <cfRule type="colorScale" priority="10">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DBBD-EFC6-4377-AA8E-B99625574C56}">
  <sheetPr>
    <tabColor theme="2"/>
  </sheetPr>
  <dimension ref="A1:Q181"/>
  <sheetViews>
    <sheetView topLeftCell="A156" workbookViewId="0">
      <selection activeCell="F143" sqref="F143"/>
    </sheetView>
  </sheetViews>
  <sheetFormatPr defaultColWidth="20.6328125" defaultRowHeight="14" x14ac:dyDescent="0.3"/>
  <cols>
    <col min="1" max="16384" width="20.6328125" style="6"/>
  </cols>
  <sheetData>
    <row r="1" spans="1:5" s="39" customFormat="1" x14ac:dyDescent="0.3"/>
    <row r="2" spans="1:5" s="39" customFormat="1" x14ac:dyDescent="0.3">
      <c r="A2" s="39" t="s">
        <v>645</v>
      </c>
      <c r="B2" s="39" t="s">
        <v>34</v>
      </c>
    </row>
    <row r="3" spans="1:5" s="39" customFormat="1" x14ac:dyDescent="0.3">
      <c r="A3" s="39" t="s">
        <v>646</v>
      </c>
      <c r="B3" s="39" t="s">
        <v>469</v>
      </c>
    </row>
    <row r="4" spans="1:5" s="39" customFormat="1" x14ac:dyDescent="0.3">
      <c r="A4" s="39" t="s">
        <v>647</v>
      </c>
      <c r="B4" s="39">
        <f>Inflows_intro!C20</f>
        <v>57</v>
      </c>
    </row>
    <row r="5" spans="1:5" s="39" customFormat="1" x14ac:dyDescent="0.3"/>
    <row r="6" spans="1:5" s="39" customFormat="1" x14ac:dyDescent="0.3">
      <c r="A6" s="78" t="s">
        <v>648</v>
      </c>
      <c r="B6" s="78" t="s">
        <v>467</v>
      </c>
      <c r="C6" s="32" t="s">
        <v>82</v>
      </c>
      <c r="D6" s="32" t="s">
        <v>88</v>
      </c>
      <c r="E6" s="76" t="s">
        <v>654</v>
      </c>
    </row>
    <row r="7" spans="1:5" s="39" customFormat="1" x14ac:dyDescent="0.3">
      <c r="A7" s="78"/>
      <c r="B7" s="78"/>
      <c r="C7" s="33" t="s">
        <v>509</v>
      </c>
      <c r="D7" s="33" t="s">
        <v>142</v>
      </c>
      <c r="E7" s="76"/>
    </row>
    <row r="8" spans="1:5" s="39" customFormat="1" x14ac:dyDescent="0.3">
      <c r="A8" s="48" t="s">
        <v>520</v>
      </c>
      <c r="B8" s="40" t="s">
        <v>649</v>
      </c>
      <c r="C8" s="40">
        <f>COUNTIFS(data[[district_name]:[district_name]], $A8, data[[refugees_location]:[refugees_location]], C$6)</f>
        <v>2</v>
      </c>
      <c r="D8" s="40">
        <f>COUNTIFS(data[[district_name]:[district_name]], $A8, data[[refugees_location]:[refugees_location]], D$6)</f>
        <v>2</v>
      </c>
      <c r="E8" s="40">
        <f t="shared" ref="E8:E20" si="0">SUM(C8:D8)</f>
        <v>4</v>
      </c>
    </row>
    <row r="9" spans="1:5" s="39" customFormat="1" x14ac:dyDescent="0.3">
      <c r="A9" s="48" t="s">
        <v>634</v>
      </c>
      <c r="B9" s="40" t="s">
        <v>513</v>
      </c>
      <c r="C9" s="40">
        <f>COUNTIFS(data[[district_name]:[district_name]], $A9, data[[refugees_location]:[refugees_location]], C$6)</f>
        <v>4</v>
      </c>
      <c r="D9" s="40">
        <f>COUNTIFS(data[[district_name]:[district_name]], $A9, data[[refugees_location]:[refugees_location]], D$6)</f>
        <v>0</v>
      </c>
      <c r="E9" s="40">
        <f t="shared" si="0"/>
        <v>4</v>
      </c>
    </row>
    <row r="10" spans="1:5" s="39" customFormat="1" x14ac:dyDescent="0.3">
      <c r="A10" s="48" t="s">
        <v>523</v>
      </c>
      <c r="B10" s="40" t="s">
        <v>650</v>
      </c>
      <c r="C10" s="40">
        <f>COUNTIFS(data[[district_name]:[district_name]], $A10, data[[refugees_location]:[refugees_location]], C$6)</f>
        <v>5</v>
      </c>
      <c r="D10" s="40">
        <f>COUNTIFS(data[[district_name]:[district_name]], $A10, data[[refugees_location]:[refugees_location]], D$6)</f>
        <v>0</v>
      </c>
      <c r="E10" s="40">
        <f t="shared" si="0"/>
        <v>5</v>
      </c>
    </row>
    <row r="11" spans="1:5" s="39" customFormat="1" x14ac:dyDescent="0.3">
      <c r="A11" s="48" t="s">
        <v>521</v>
      </c>
      <c r="B11" s="40" t="s">
        <v>642</v>
      </c>
      <c r="C11" s="40">
        <f>COUNTIFS(data[[district_name]:[district_name]], $A11, data[[refugees_location]:[refugees_location]], C$6)</f>
        <v>5</v>
      </c>
      <c r="D11" s="40">
        <f>COUNTIFS(data[[district_name]:[district_name]], $A11, data[[refugees_location]:[refugees_location]], D$6)</f>
        <v>0</v>
      </c>
      <c r="E11" s="40">
        <f t="shared" si="0"/>
        <v>5</v>
      </c>
    </row>
    <row r="12" spans="1:5" s="39" customFormat="1" x14ac:dyDescent="0.3">
      <c r="A12" s="48" t="s">
        <v>633</v>
      </c>
      <c r="B12" s="40" t="s">
        <v>512</v>
      </c>
      <c r="C12" s="40">
        <f>COUNTIFS(data[[district_name]:[district_name]], $A12, data[[refugees_location]:[refugees_location]], C$6)</f>
        <v>2</v>
      </c>
      <c r="D12" s="40">
        <f>COUNTIFS(data[[district_name]:[district_name]], $A12, data[[refugees_location]:[refugees_location]], D$6)</f>
        <v>2</v>
      </c>
      <c r="E12" s="40">
        <f t="shared" si="0"/>
        <v>4</v>
      </c>
    </row>
    <row r="13" spans="1:5" s="39" customFormat="1" x14ac:dyDescent="0.3">
      <c r="A13" s="48" t="s">
        <v>517</v>
      </c>
      <c r="B13" s="40" t="s">
        <v>651</v>
      </c>
      <c r="C13" s="40">
        <f>COUNTIFS(data[[district_name]:[district_name]], $A13, data[[refugees_location]:[refugees_location]], C$6)</f>
        <v>4</v>
      </c>
      <c r="D13" s="40">
        <f>COUNTIFS(data[[district_name]:[district_name]], $A13, data[[refugees_location]:[refugees_location]], D$6)</f>
        <v>0</v>
      </c>
      <c r="E13" s="40">
        <f t="shared" si="0"/>
        <v>4</v>
      </c>
    </row>
    <row r="14" spans="1:5" s="39" customFormat="1" x14ac:dyDescent="0.3">
      <c r="A14" s="48" t="s">
        <v>519</v>
      </c>
      <c r="B14" s="40" t="s">
        <v>652</v>
      </c>
      <c r="C14" s="40">
        <f>COUNTIFS(data[[district_name]:[district_name]], $A14, data[[refugees_location]:[refugees_location]], C$6)</f>
        <v>5</v>
      </c>
      <c r="D14" s="40">
        <f>COUNTIFS(data[[district_name]:[district_name]], $A14, data[[refugees_location]:[refugees_location]], D$6)</f>
        <v>0</v>
      </c>
      <c r="E14" s="40">
        <f t="shared" si="0"/>
        <v>5</v>
      </c>
    </row>
    <row r="15" spans="1:5" s="39" customFormat="1" x14ac:dyDescent="0.3">
      <c r="A15" s="48" t="s">
        <v>518</v>
      </c>
      <c r="B15" s="40" t="s">
        <v>639</v>
      </c>
      <c r="C15" s="40">
        <f>COUNTIFS(data[[district_name]:[district_name]], $A15, data[[refugees_location]:[refugees_location]], C$6)</f>
        <v>4</v>
      </c>
      <c r="D15" s="40">
        <f>COUNTIFS(data[[district_name]:[district_name]], $A15, data[[refugees_location]:[refugees_location]], D$6)</f>
        <v>0</v>
      </c>
      <c r="E15" s="40">
        <f t="shared" si="0"/>
        <v>4</v>
      </c>
    </row>
    <row r="16" spans="1:5" s="39" customFormat="1" x14ac:dyDescent="0.3">
      <c r="A16" s="48" t="s">
        <v>635</v>
      </c>
      <c r="B16" s="40" t="s">
        <v>514</v>
      </c>
      <c r="C16" s="40">
        <f>COUNTIFS(data[[district_name]:[district_name]], $A16, data[[refugees_location]:[refugees_location]], C$6)</f>
        <v>6</v>
      </c>
      <c r="D16" s="40">
        <f>COUNTIFS(data[[district_name]:[district_name]], $A16, data[[refugees_location]:[refugees_location]], D$6)</f>
        <v>0</v>
      </c>
      <c r="E16" s="40">
        <f t="shared" si="0"/>
        <v>6</v>
      </c>
    </row>
    <row r="17" spans="1:17" s="39" customFormat="1" x14ac:dyDescent="0.3">
      <c r="A17" s="48" t="s">
        <v>522</v>
      </c>
      <c r="B17" s="40" t="s">
        <v>643</v>
      </c>
      <c r="C17" s="40">
        <f>COUNTIFS(data[[district_name]:[district_name]], $A17, data[[refugees_location]:[refugees_location]], C$6)</f>
        <v>1</v>
      </c>
      <c r="D17" s="40">
        <f>COUNTIFS(data[[district_name]:[district_name]], $A17, data[[refugees_location]:[refugees_location]], D$6)</f>
        <v>0</v>
      </c>
      <c r="E17" s="40">
        <f t="shared" si="0"/>
        <v>1</v>
      </c>
    </row>
    <row r="18" spans="1:17" s="39" customFormat="1" x14ac:dyDescent="0.3">
      <c r="A18" s="48" t="s">
        <v>632</v>
      </c>
      <c r="B18" s="40" t="s">
        <v>653</v>
      </c>
      <c r="C18" s="40">
        <f>COUNTIFS(data[[district_name]:[district_name]], $A18, data[[refugees_location]:[refugees_location]], C$6)</f>
        <v>2</v>
      </c>
      <c r="D18" s="40">
        <f>COUNTIFS(data[[district_name]:[district_name]], $A18, data[[refugees_location]:[refugees_location]], D$6)</f>
        <v>4</v>
      </c>
      <c r="E18" s="40">
        <f t="shared" si="0"/>
        <v>6</v>
      </c>
    </row>
    <row r="19" spans="1:17" s="39" customFormat="1" x14ac:dyDescent="0.3">
      <c r="A19" s="48" t="s">
        <v>636</v>
      </c>
      <c r="B19" s="40" t="s">
        <v>515</v>
      </c>
      <c r="C19" s="40">
        <f>COUNTIFS(data[[district_name]:[district_name]], $A19, data[[refugees_location]:[refugees_location]], C$6)</f>
        <v>9</v>
      </c>
      <c r="D19" s="40">
        <f>COUNTIFS(data[[district_name]:[district_name]], $A19, data[[refugees_location]:[refugees_location]], D$6)</f>
        <v>0</v>
      </c>
      <c r="E19" s="40">
        <f t="shared" si="0"/>
        <v>9</v>
      </c>
    </row>
    <row r="20" spans="1:17" s="39" customFormat="1" x14ac:dyDescent="0.3">
      <c r="A20" s="75" t="s">
        <v>654</v>
      </c>
      <c r="B20" s="75"/>
      <c r="C20" s="40">
        <f>SUM(C8:C19)</f>
        <v>49</v>
      </c>
      <c r="D20" s="40">
        <f>SUM(D8:D19)</f>
        <v>8</v>
      </c>
      <c r="E20" s="40">
        <f t="shared" si="0"/>
        <v>57</v>
      </c>
    </row>
    <row r="21" spans="1:17" s="39" customFormat="1" x14ac:dyDescent="0.3"/>
    <row r="23" spans="1:17" x14ac:dyDescent="0.3">
      <c r="A23" s="6" t="s">
        <v>645</v>
      </c>
      <c r="B23" s="6" t="s">
        <v>35</v>
      </c>
    </row>
    <row r="24" spans="1:17" x14ac:dyDescent="0.3">
      <c r="A24" s="6" t="s">
        <v>646</v>
      </c>
      <c r="B24" s="6" t="s">
        <v>470</v>
      </c>
    </row>
    <row r="25" spans="1:17" x14ac:dyDescent="0.3">
      <c r="A25" s="6" t="s">
        <v>647</v>
      </c>
      <c r="B25" s="6">
        <f>C20</f>
        <v>49</v>
      </c>
    </row>
    <row r="27" spans="1:17" x14ac:dyDescent="0.3">
      <c r="A27" s="34" t="s">
        <v>648</v>
      </c>
      <c r="B27" s="34" t="s">
        <v>467</v>
      </c>
      <c r="C27" s="77" t="s">
        <v>656</v>
      </c>
      <c r="D27" s="77"/>
      <c r="E27" s="77"/>
      <c r="F27" s="77"/>
      <c r="G27" s="77"/>
      <c r="H27" s="77"/>
      <c r="I27" s="77"/>
      <c r="J27" s="77"/>
      <c r="K27" s="77"/>
      <c r="L27" s="77"/>
      <c r="M27" s="77"/>
      <c r="N27" s="77"/>
      <c r="O27" s="77"/>
      <c r="P27" s="77"/>
      <c r="Q27" s="77"/>
    </row>
    <row r="28" spans="1:17" ht="42" x14ac:dyDescent="0.3">
      <c r="A28" s="36" t="s">
        <v>520</v>
      </c>
      <c r="B28" s="37" t="s">
        <v>649</v>
      </c>
      <c r="C28" s="38" cm="1">
        <f t="array" ref="C28">IFERROR(INDEX(data[[location_areas]:[location_areas]], MATCH(0,IF(data[[district_name]:[district_name]]=$A$28, COUNTIF($B$28:B28, data[[location_areas]:[location_areas]]), ""), 0)),"")</f>
        <v>0</v>
      </c>
      <c r="D28" s="38" t="str" cm="1">
        <f t="array" ref="D28">IFERROR(INDEX(data[[location_areas]:[location_areas]], MATCH(0,IF(data[[district_name]:[district_name]]=$A$28, COUNTIF($B$28:C28, data[[location_areas]:[location_areas]]), ""), 0)),"")</f>
        <v>Biyaya, Paridi and Minia</v>
      </c>
      <c r="E28" s="38" t="str" cm="1">
        <f t="array" ref="E28">IFERROR(INDEX(data[[location_areas]:[location_areas]], MATCH(0,IF(data[[district_name]:[district_name]]=$A$28, COUNTIF($B$28:D28, data[[location_areas]:[location_areas]]), ""), 0)),"")</f>
        <v xml:space="preserve">Paridi, and the whole of town council 
</v>
      </c>
      <c r="F28" s="38" t="str" cm="1">
        <f t="array" ref="F28">IFERROR(INDEX(data[[location_areas]:[location_areas]], MATCH(0,IF(data[[district_name]:[district_name]]=$A$28, COUNTIF($B$28:E28, data[[location_areas]:[location_areas]]), ""), 0)),"")</f>
        <v/>
      </c>
      <c r="G28" s="38" t="str" cm="1">
        <f t="array" ref="G28">IFERROR(INDEX(data[[location_areas]:[location_areas]], MATCH(0,IF(data[[district_name]:[district_name]]=$A$28, COUNTIF($B$28:F28, data[[location_areas]:[location_areas]]), ""), 0)),"")</f>
        <v/>
      </c>
      <c r="H28" s="38" t="str" cm="1">
        <f t="array" ref="H28">IFERROR(INDEX(data[[location_areas]:[location_areas]], MATCH(0,IF(data[[district_name]:[district_name]]=$A$28, COUNTIF($B$28:G28, data[[location_areas]:[location_areas]]), ""), 0)),"")</f>
        <v/>
      </c>
      <c r="I28" s="38" t="str" cm="1">
        <f t="array" ref="I28">IFERROR(INDEX(data[[location_areas]:[location_areas]], MATCH(0,IF(data[[district_name]:[district_name]]=$A$28, COUNTIF($B$28:H28, data[[location_areas]:[location_areas]]), ""), 0)),"")</f>
        <v/>
      </c>
      <c r="J28" s="38" t="str" cm="1">
        <f t="array" ref="J28">IFERROR(INDEX(data[[location_areas]:[location_areas]], MATCH(0,IF(data[[district_name]:[district_name]]=$A$28, COUNTIF($B$28:I28, data[[location_areas]:[location_areas]]), ""), 0)),"")</f>
        <v/>
      </c>
      <c r="K28" s="38" t="str" cm="1">
        <f t="array" ref="K28">IFERROR(INDEX(data[[location_areas]:[location_areas]], MATCH(0,IF(data[[district_name]:[district_name]]=$A$28, COUNTIF($B$28:J28, data[[location_areas]:[location_areas]]), ""), 0)),"")</f>
        <v/>
      </c>
      <c r="L28" s="38" t="str" cm="1">
        <f t="array" ref="L28">IFERROR(INDEX(data[[location_areas]:[location_areas]], MATCH(0,IF(data[[district_name]:[district_name]]=$A$28, COUNTIF($B$28:K28, data[[location_areas]:[location_areas]]), ""), 0)),"")</f>
        <v/>
      </c>
      <c r="M28" s="38" t="str" cm="1">
        <f t="array" ref="M28">IFERROR(INDEX(data[[location_areas]:[location_areas]], MATCH(0,IF(data[[district_name]:[district_name]]=$A$28, COUNTIF($B$28:L28, data[[location_areas]:[location_areas]]), ""), 0)),"")</f>
        <v/>
      </c>
      <c r="N28" s="38" t="str" cm="1">
        <f t="array" ref="N28">IFERROR(INDEX(data[[location_areas]:[location_areas]], MATCH(0,IF(data[[district_name]:[district_name]]=$A$28, COUNTIF($B$28:M28, data[[location_areas]:[location_areas]]), ""), 0)),"")</f>
        <v/>
      </c>
      <c r="O28" s="38" t="str" cm="1">
        <f t="array" ref="O28">IFERROR(INDEX(data[[location_areas]:[location_areas]], MATCH(0,IF(data[[district_name]:[district_name]]=$A$28, COUNTIF($B$28:N28, data[[location_areas]:[location_areas]]), ""), 0)),"")</f>
        <v/>
      </c>
      <c r="P28" s="38" t="str" cm="1">
        <f t="array" ref="P28">IFERROR(INDEX(data[[location_areas]:[location_areas]], MATCH(0,IF(data[[district_name]:[district_name]]=$A$28, COUNTIF($B$28:O28, data[[location_areas]:[location_areas]]), ""), 0)),"")</f>
        <v/>
      </c>
      <c r="Q28" s="38" t="str" cm="1">
        <f t="array" ref="Q28">IFERROR(INDEX(data[[location_areas]:[location_areas]], MATCH(0,IF(data[[district_name]:[district_name]]=$A$28, COUNTIF($B$28:P28, data[[location_areas]:[location_areas]]), ""), 0)),"")</f>
        <v/>
      </c>
    </row>
    <row r="29" spans="1:17" ht="42" x14ac:dyDescent="0.3">
      <c r="A29" s="36" t="s">
        <v>634</v>
      </c>
      <c r="B29" s="37" t="s">
        <v>513</v>
      </c>
      <c r="C29" s="38" t="str" cm="1">
        <f t="array" ref="C29">IFERROR(INDEX(data[[location_areas]:[location_areas]], MATCH(0,IF(data[[district_name]:[district_name]]=$A$29, COUNTIF($B$29:B29, data[[location_areas]:[location_areas]]), ""), 0)),"")</f>
        <v>Kasubi, kanyagooga, aywee, ariaga, pece, kirombe</v>
      </c>
      <c r="D29" s="38" t="str" cm="1">
        <f t="array" ref="D29">IFERROR(INDEX(data[[location_areas]:[location_areas]], MATCH(0,IF(data[[district_name]:[district_name]]=$A$29, COUNTIF($B$29:C29, data[[location_areas]:[location_areas]]), ""), 0)),"")</f>
        <v>Kasubi, kanyagooga, ariaga,aywee, kabedopong, laroo</v>
      </c>
      <c r="E29" s="38" t="str" cm="1">
        <f t="array" ref="E29">IFERROR(INDEX(data[[location_areas]:[location_areas]], MATCH(0,IF(data[[district_name]:[district_name]]=$A$29, COUNTIF($B$29:D29, data[[location_areas]:[location_areas]]), ""), 0)),"")</f>
        <v>Kanyagooga, kasubi central</v>
      </c>
      <c r="F29" s="38" cm="1">
        <f t="array" ref="F29">IFERROR(INDEX(data[[location_areas]:[location_areas]], MATCH(0,IF(data[[district_name]:[district_name]]=$A$29, COUNTIF($B$29:E29, data[[location_areas]:[location_areas]]), ""), 0)),"")</f>
        <v>0</v>
      </c>
      <c r="G29" s="38" t="str" cm="1">
        <f t="array" ref="G29">IFERROR(INDEX(data[[location_areas]:[location_areas]], MATCH(0,IF(data[[district_name]:[district_name]]=$A$29, COUNTIF($B$29:F29, data[[location_areas]:[location_areas]]), ""), 0)),"")</f>
        <v>Kirombe, kanyagooga, aywee, kasubi, layibi</v>
      </c>
      <c r="H29" s="38" t="str" cm="1">
        <f t="array" ref="H29">IFERROR(INDEX(data[[location_areas]:[location_areas]], MATCH(0,IF(data[[district_name]:[district_name]]=$A$29, COUNTIF($B$29:G29, data[[location_areas]:[location_areas]]), ""), 0)),"")</f>
        <v/>
      </c>
      <c r="I29" s="38" t="str" cm="1">
        <f t="array" ref="I29">IFERROR(INDEX(data[[location_areas]:[location_areas]], MATCH(0,IF(data[[district_name]:[district_name]]=$A$29, COUNTIF($B$29:H29, data[[location_areas]:[location_areas]]), ""), 0)),"")</f>
        <v/>
      </c>
      <c r="J29" s="38" t="str" cm="1">
        <f t="array" ref="J29">IFERROR(INDEX(data[[location_areas]:[location_areas]], MATCH(0,IF(data[[district_name]:[district_name]]=$A$29, COUNTIF($B$29:I29, data[[location_areas]:[location_areas]]), ""), 0)),"")</f>
        <v/>
      </c>
      <c r="K29" s="38" t="str" cm="1">
        <f t="array" ref="K29">IFERROR(INDEX(data[[location_areas]:[location_areas]], MATCH(0,IF(data[[district_name]:[district_name]]=$A$29, COUNTIF($B$29:J29, data[[location_areas]:[location_areas]]), ""), 0)),"")</f>
        <v/>
      </c>
      <c r="L29" s="38" t="str" cm="1">
        <f t="array" ref="L29">IFERROR(INDEX(data[[location_areas]:[location_areas]], MATCH(0,IF(data[[district_name]:[district_name]]=$A$29, COUNTIF($B$29:K29, data[[location_areas]:[location_areas]]), ""), 0)),"")</f>
        <v/>
      </c>
      <c r="M29" s="38" t="str" cm="1">
        <f t="array" ref="M29">IFERROR(INDEX(data[[location_areas]:[location_areas]], MATCH(0,IF(data[[district_name]:[district_name]]=$A$29, COUNTIF($B$29:L29, data[[location_areas]:[location_areas]]), ""), 0)),"")</f>
        <v/>
      </c>
      <c r="N29" s="38" t="str" cm="1">
        <f t="array" ref="N29">IFERROR(INDEX(data[[location_areas]:[location_areas]], MATCH(0,IF(data[[district_name]:[district_name]]=$A$29, COUNTIF($B$29:M29, data[[location_areas]:[location_areas]]), ""), 0)),"")</f>
        <v/>
      </c>
      <c r="O29" s="38" t="str" cm="1">
        <f t="array" ref="O29">IFERROR(INDEX(data[[location_areas]:[location_areas]], MATCH(0,IF(data[[district_name]:[district_name]]=$A$29, COUNTIF($B$29:N29, data[[location_areas]:[location_areas]]), ""), 0)),"")</f>
        <v/>
      </c>
      <c r="P29" s="38" t="str" cm="1">
        <f t="array" ref="P29">IFERROR(INDEX(data[[location_areas]:[location_areas]], MATCH(0,IF(data[[district_name]:[district_name]]=$A$29, COUNTIF($B$29:O29, data[[location_areas]:[location_areas]]), ""), 0)),"")</f>
        <v/>
      </c>
      <c r="Q29" s="38" t="str" cm="1">
        <f t="array" ref="Q29">IFERROR(INDEX(data[[location_areas]:[location_areas]], MATCH(0,IF(data[[district_name]:[district_name]]=$A$29, COUNTIF($B$29:P29, data[[location_areas]:[location_areas]]), ""), 0)),"")</f>
        <v/>
      </c>
    </row>
    <row r="30" spans="1:17" ht="70" x14ac:dyDescent="0.3">
      <c r="A30" s="36" t="s">
        <v>523</v>
      </c>
      <c r="B30" s="37" t="s">
        <v>650</v>
      </c>
      <c r="C30" s="38" t="str" cm="1">
        <f t="array" ref="C30">IFERROR(INDEX(data[[location_areas]:[location_areas]], MATCH(0,IF(data[[district_name]:[district_name]]=$A$30, COUNTIF($B$30:B30, data[[location_areas]:[location_areas]]), ""), 0)),"")</f>
        <v xml:space="preserve">Central business centre and kigumba, Bweyale Town Council </v>
      </c>
      <c r="D30" s="38" t="str" cm="1">
        <f t="array" ref="D30">IFERROR(INDEX(data[[location_areas]:[location_areas]], MATCH(0,IF(data[[district_name]:[district_name]]=$A$30, COUNTIF($B$30:C30, data[[location_areas]:[location_areas]]), ""), 0)),"")</f>
        <v>Bweyale Town council</v>
      </c>
      <c r="E30" s="38" t="str" cm="1">
        <f t="array" ref="E30">IFERROR(INDEX(data[[location_areas]:[location_areas]], MATCH(0,IF(data[[district_name]:[district_name]]=$A$30, COUNTIF($B$30:D30, data[[location_areas]:[location_areas]]), ""), 0)),"")</f>
        <v>Kigumba and Bweyale</v>
      </c>
      <c r="F30" s="38" t="str" cm="1">
        <f t="array" ref="F30">IFERROR(INDEX(data[[location_areas]:[location_areas]], MATCH(0,IF(data[[district_name]:[district_name]]=$A$30, COUNTIF($B$30:E30, data[[location_areas]:[location_areas]]), ""), 0)),"")</f>
        <v xml:space="preserve">Bweyale Town Council with many  bweyale cell, Nyakadot and kichwabugingo 
</v>
      </c>
      <c r="G30" s="38" t="str" cm="1">
        <f t="array" ref="G30">IFERROR(INDEX(data[[location_areas]:[location_areas]], MATCH(0,IF(data[[district_name]:[district_name]]=$A$30, COUNTIF($B$30:F30, data[[location_areas]:[location_areas]]), ""), 0)),"")</f>
        <v xml:space="preserve">Scattered in Bweyale </v>
      </c>
      <c r="H30" s="38" t="str" cm="1">
        <f t="array" ref="H30">IFERROR(INDEX(data[[location_areas]:[location_areas]], MATCH(0,IF(data[[district_name]:[district_name]]=$A$30, COUNTIF($B$30:G30, data[[location_areas]:[location_areas]]), ""), 0)),"")</f>
        <v/>
      </c>
      <c r="I30" s="38" t="str" cm="1">
        <f t="array" ref="I30">IFERROR(INDEX(data[[location_areas]:[location_areas]], MATCH(0,IF(data[[district_name]:[district_name]]=$A$30, COUNTIF($B$30:H30, data[[location_areas]:[location_areas]]), ""), 0)),"")</f>
        <v/>
      </c>
      <c r="J30" s="38" t="str" cm="1">
        <f t="array" ref="J30">IFERROR(INDEX(data[[location_areas]:[location_areas]], MATCH(0,IF(data[[district_name]:[district_name]]=$A$30, COUNTIF($B$30:I30, data[[location_areas]:[location_areas]]), ""), 0)),"")</f>
        <v/>
      </c>
      <c r="K30" s="38" t="str" cm="1">
        <f t="array" ref="K30">IFERROR(INDEX(data[[location_areas]:[location_areas]], MATCH(0,IF(data[[district_name]:[district_name]]=$A$30, COUNTIF($B$30:J30, data[[location_areas]:[location_areas]]), ""), 0)),"")</f>
        <v/>
      </c>
      <c r="L30" s="38" t="str" cm="1">
        <f t="array" ref="L30">IFERROR(INDEX(data[[location_areas]:[location_areas]], MATCH(0,IF(data[[district_name]:[district_name]]=$A$30, COUNTIF($B$30:K30, data[[location_areas]:[location_areas]]), ""), 0)),"")</f>
        <v/>
      </c>
      <c r="M30" s="38" t="str" cm="1">
        <f t="array" ref="M30">IFERROR(INDEX(data[[location_areas]:[location_areas]], MATCH(0,IF(data[[district_name]:[district_name]]=$A$30, COUNTIF($B$30:L30, data[[location_areas]:[location_areas]]), ""), 0)),"")</f>
        <v/>
      </c>
      <c r="N30" s="38" t="str" cm="1">
        <f t="array" ref="N30">IFERROR(INDEX(data[[location_areas]:[location_areas]], MATCH(0,IF(data[[district_name]:[district_name]]=$A$30, COUNTIF($B$30:M30, data[[location_areas]:[location_areas]]), ""), 0)),"")</f>
        <v/>
      </c>
      <c r="O30" s="38" t="str" cm="1">
        <f t="array" ref="O30">IFERROR(INDEX(data[[location_areas]:[location_areas]], MATCH(0,IF(data[[district_name]:[district_name]]=$A$30, COUNTIF($B$30:N30, data[[location_areas]:[location_areas]]), ""), 0)),"")</f>
        <v/>
      </c>
      <c r="P30" s="38" t="str" cm="1">
        <f t="array" ref="P30">IFERROR(INDEX(data[[location_areas]:[location_areas]], MATCH(0,IF(data[[district_name]:[district_name]]=$A$30, COUNTIF($B$30:O30, data[[location_areas]:[location_areas]]), ""), 0)),"")</f>
        <v/>
      </c>
      <c r="Q30" s="38" t="str" cm="1">
        <f t="array" ref="Q30">IFERROR(INDEX(data[[location_areas]:[location_areas]], MATCH(0,IF(data[[district_name]:[district_name]]=$A$30, COUNTIF($B$30:P30, data[[location_areas]:[location_areas]]), ""), 0)),"")</f>
        <v/>
      </c>
    </row>
    <row r="31" spans="1:17" ht="42" x14ac:dyDescent="0.3">
      <c r="A31" s="36" t="s">
        <v>521</v>
      </c>
      <c r="B31" s="37" t="s">
        <v>642</v>
      </c>
      <c r="C31" s="38" t="str" cm="1">
        <f t="array" ref="C31">IFERROR(INDEX(data[[location_areas]:[location_areas]], MATCH(0,IF(data[[district_name]:[district_name]]=$A$31, COUNTIF($B$31:B31, data[[location_areas]:[location_areas]]), ""), 0)),"")</f>
        <v>2nd jenge , kony paco</v>
      </c>
      <c r="D31" s="38" t="str" cm="1">
        <f t="array" ref="D31">IFERROR(INDEX(data[[location_areas]:[location_areas]], MATCH(0,IF(data[[district_name]:[district_name]]=$A$31, COUNTIF($B$31:C31, data[[location_areas]:[location_areas]]), ""), 0)),"")</f>
        <v>Kony paco</v>
      </c>
      <c r="E31" s="38" t="str" cm="1">
        <f t="array" ref="E31">IFERROR(INDEX(data[[location_areas]:[location_areas]], MATCH(0,IF(data[[district_name]:[district_name]]=$A$31, COUNTIF($B$31:D31, data[[location_areas]:[location_areas]]), ""), 0)),"")</f>
        <v>2nd jenge, Westland, ogwal wor,</v>
      </c>
      <c r="F31" s="38" t="str" cm="1">
        <f t="array" ref="F31">IFERROR(INDEX(data[[location_areas]:[location_areas]], MATCH(0,IF(data[[district_name]:[district_name]]=$A$31, COUNTIF($B$31:E31, data[[location_areas]:[location_areas]]), ""), 0)),"")</f>
        <v xml:space="preserve">Ayul, ogwal wor, lamit, ayul a, 2nd jenge, Westland, quarters, senior quarters </v>
      </c>
      <c r="G31" s="38" t="str" cm="1">
        <f t="array" ref="G31">IFERROR(INDEX(data[[location_areas]:[location_areas]], MATCH(0,IF(data[[district_name]:[district_name]]=$A$31, COUNTIF($B$31:F31, data[[location_areas]:[location_areas]]), ""), 0)),"")</f>
        <v>Westland, langa langa, lamit, quarters.</v>
      </c>
      <c r="H31" s="38" t="str" cm="1">
        <f t="array" ref="H31">IFERROR(INDEX(data[[location_areas]:[location_areas]], MATCH(0,IF(data[[district_name]:[district_name]]=$A$31, COUNTIF($B$31:G31, data[[location_areas]:[location_areas]]), ""), 0)),"")</f>
        <v/>
      </c>
      <c r="I31" s="38" t="str" cm="1">
        <f t="array" ref="I31">IFERROR(INDEX(data[[location_areas]:[location_areas]], MATCH(0,IF(data[[district_name]:[district_name]]=$A$31, COUNTIF($B$31:H31, data[[location_areas]:[location_areas]]), ""), 0)),"")</f>
        <v/>
      </c>
      <c r="J31" s="38" t="str" cm="1">
        <f t="array" ref="J31">IFERROR(INDEX(data[[location_areas]:[location_areas]], MATCH(0,IF(data[[district_name]:[district_name]]=$A$31, COUNTIF($B$31:I31, data[[location_areas]:[location_areas]]), ""), 0)),"")</f>
        <v/>
      </c>
      <c r="K31" s="38" t="str" cm="1">
        <f t="array" ref="K31">IFERROR(INDEX(data[[location_areas]:[location_areas]], MATCH(0,IF(data[[district_name]:[district_name]]=$A$31, COUNTIF($B$31:J31, data[[location_areas]:[location_areas]]), ""), 0)),"")</f>
        <v/>
      </c>
      <c r="L31" s="38" t="str" cm="1">
        <f t="array" ref="L31">IFERROR(INDEX(data[[location_areas]:[location_areas]], MATCH(0,IF(data[[district_name]:[district_name]]=$A$31, COUNTIF($B$31:K31, data[[location_areas]:[location_areas]]), ""), 0)),"")</f>
        <v/>
      </c>
      <c r="M31" s="38" t="str" cm="1">
        <f t="array" ref="M31">IFERROR(INDEX(data[[location_areas]:[location_areas]], MATCH(0,IF(data[[district_name]:[district_name]]=$A$31, COUNTIF($B$31:L31, data[[location_areas]:[location_areas]]), ""), 0)),"")</f>
        <v/>
      </c>
      <c r="N31" s="38" t="str" cm="1">
        <f t="array" ref="N31">IFERROR(INDEX(data[[location_areas]:[location_areas]], MATCH(0,IF(data[[district_name]:[district_name]]=$A$31, COUNTIF($B$31:M31, data[[location_areas]:[location_areas]]), ""), 0)),"")</f>
        <v/>
      </c>
      <c r="O31" s="38" t="str" cm="1">
        <f t="array" ref="O31">IFERROR(INDEX(data[[location_areas]:[location_areas]], MATCH(0,IF(data[[district_name]:[district_name]]=$A$31, COUNTIF($B$31:N31, data[[location_areas]:[location_areas]]), ""), 0)),"")</f>
        <v/>
      </c>
      <c r="P31" s="38" t="str" cm="1">
        <f t="array" ref="P31">IFERROR(INDEX(data[[location_areas]:[location_areas]], MATCH(0,IF(data[[district_name]:[district_name]]=$A$31, COUNTIF($B$31:O31, data[[location_areas]:[location_areas]]), ""), 0)),"")</f>
        <v/>
      </c>
      <c r="Q31" s="38" t="str" cm="1">
        <f t="array" ref="Q31">IFERROR(INDEX(data[[location_areas]:[location_areas]], MATCH(0,IF(data[[district_name]:[district_name]]=$A$31, COUNTIF($B$31:P31, data[[location_areas]:[location_areas]]), ""), 0)),"")</f>
        <v/>
      </c>
    </row>
    <row r="32" spans="1:17" ht="28" x14ac:dyDescent="0.3">
      <c r="A32" s="36" t="s">
        <v>633</v>
      </c>
      <c r="B32" s="37" t="s">
        <v>512</v>
      </c>
      <c r="C32" s="38" cm="1">
        <f t="array" ref="C32">IFERROR(INDEX(data[[location_areas]:[location_areas]], MATCH(0,IF(data[[district_name]:[district_name]]=$A$32, COUNTIF($B$32:B32, data[[location_areas]:[location_areas]]), ""), 0)),"")</f>
        <v>0</v>
      </c>
      <c r="D32" s="38" t="str" cm="1">
        <f t="array" ref="D32">IFERROR(INDEX(data[[location_areas]:[location_areas]], MATCH(0,IF(data[[district_name]:[district_name]]=$A$32, COUNTIF($B$32:C32, data[[location_areas]:[location_areas]]), ""), 0)),"")</f>
        <v>Muyenga, Kiswahili, Kisenyi</v>
      </c>
      <c r="E32" s="38" t="str" cm="1">
        <f t="array" ref="E32">IFERROR(INDEX(data[[location_areas]:[location_areas]], MATCH(0,IF(data[[district_name]:[district_name]]=$A$32, COUNTIF($B$32:D32, data[[location_areas]:[location_areas]]), ""), 0)),"")</f>
        <v>Rubiri, Rwentondo, kakoba and more</v>
      </c>
      <c r="F32" s="38" t="str" cm="1">
        <f t="array" ref="F32">IFERROR(INDEX(data[[location_areas]:[location_areas]], MATCH(0,IF(data[[district_name]:[district_name]]=$A$32, COUNTIF($B$32:E32, data[[location_areas]:[location_areas]]), ""), 0)),"")</f>
        <v/>
      </c>
      <c r="G32" s="38" t="str" cm="1">
        <f t="array" ref="G32">IFERROR(INDEX(data[[location_areas]:[location_areas]], MATCH(0,IF(data[[district_name]:[district_name]]=$A$32, COUNTIF($B$32:F32, data[[location_areas]:[location_areas]]), ""), 0)),"")</f>
        <v/>
      </c>
      <c r="H32" s="38" t="str" cm="1">
        <f t="array" ref="H32">IFERROR(INDEX(data[[location_areas]:[location_areas]], MATCH(0,IF(data[[district_name]:[district_name]]=$A$32, COUNTIF($B$32:G32, data[[location_areas]:[location_areas]]), ""), 0)),"")</f>
        <v/>
      </c>
      <c r="I32" s="38" t="str" cm="1">
        <f t="array" ref="I32">IFERROR(INDEX(data[[location_areas]:[location_areas]], MATCH(0,IF(data[[district_name]:[district_name]]=$A$32, COUNTIF($B$32:H32, data[[location_areas]:[location_areas]]), ""), 0)),"")</f>
        <v/>
      </c>
      <c r="J32" s="38" t="str" cm="1">
        <f t="array" ref="J32">IFERROR(INDEX(data[[location_areas]:[location_areas]], MATCH(0,IF(data[[district_name]:[district_name]]=$A$32, COUNTIF($B$32:I32, data[[location_areas]:[location_areas]]), ""), 0)),"")</f>
        <v/>
      </c>
      <c r="K32" s="38" t="str" cm="1">
        <f t="array" ref="K32">IFERROR(INDEX(data[[location_areas]:[location_areas]], MATCH(0,IF(data[[district_name]:[district_name]]=$A$32, COUNTIF($B$32:J32, data[[location_areas]:[location_areas]]), ""), 0)),"")</f>
        <v/>
      </c>
      <c r="L32" s="38" t="str" cm="1">
        <f t="array" ref="L32">IFERROR(INDEX(data[[location_areas]:[location_areas]], MATCH(0,IF(data[[district_name]:[district_name]]=$A$32, COUNTIF($B$32:K32, data[[location_areas]:[location_areas]]), ""), 0)),"")</f>
        <v/>
      </c>
      <c r="M32" s="38" t="str" cm="1">
        <f t="array" ref="M32">IFERROR(INDEX(data[[location_areas]:[location_areas]], MATCH(0,IF(data[[district_name]:[district_name]]=$A$32, COUNTIF($B$32:L32, data[[location_areas]:[location_areas]]), ""), 0)),"")</f>
        <v/>
      </c>
      <c r="N32" s="38" t="str" cm="1">
        <f t="array" ref="N32">IFERROR(INDEX(data[[location_areas]:[location_areas]], MATCH(0,IF(data[[district_name]:[district_name]]=$A$32, COUNTIF($B$32:M32, data[[location_areas]:[location_areas]]), ""), 0)),"")</f>
        <v/>
      </c>
      <c r="O32" s="38" t="str" cm="1">
        <f t="array" ref="O32">IFERROR(INDEX(data[[location_areas]:[location_areas]], MATCH(0,IF(data[[district_name]:[district_name]]=$A$32, COUNTIF($B$32:N32, data[[location_areas]:[location_areas]]), ""), 0)),"")</f>
        <v/>
      </c>
      <c r="P32" s="38" t="str" cm="1">
        <f t="array" ref="P32">IFERROR(INDEX(data[[location_areas]:[location_areas]], MATCH(0,IF(data[[district_name]:[district_name]]=$A$32, COUNTIF($B$32:O32, data[[location_areas]:[location_areas]]), ""), 0)),"")</f>
        <v/>
      </c>
      <c r="Q32" s="38" t="str" cm="1">
        <f t="array" ref="Q32">IFERROR(INDEX(data[[location_areas]:[location_areas]], MATCH(0,IF(data[[district_name]:[district_name]]=$A$32, COUNTIF($B$32:P32, data[[location_areas]:[location_areas]]), ""), 0)),"")</f>
        <v/>
      </c>
    </row>
    <row r="33" spans="1:17" ht="56" x14ac:dyDescent="0.3">
      <c r="A33" s="36" t="s">
        <v>517</v>
      </c>
      <c r="B33" s="37" t="s">
        <v>651</v>
      </c>
      <c r="C33" s="38" t="str" cm="1">
        <f t="array" ref="C33">IFERROR(INDEX(data[[location_areas]:[location_areas]], MATCH(0,IF(data[[district_name]:[district_name]]=$A$33, COUNTIF($B$33:B33, data[[location_areas]:[location_areas]]), ""), 0)),"")</f>
        <v>Central one and two, lowi quarter's, Metu quarter's, Besia cell, pelecelia, Elenderia, Edua</v>
      </c>
      <c r="D33" s="38" t="str" cm="1">
        <f t="array" ref="D33">IFERROR(INDEX(data[[location_areas]:[location_areas]], MATCH(0,IF(data[[district_name]:[district_name]]=$A$33, COUNTIF($B$33:C33, data[[location_areas]:[location_areas]]), ""), 0)),"")</f>
        <v>Lowi quarters,  pelecelia, Besia, Central one, Central two</v>
      </c>
      <c r="E33" s="38" t="str" cm="1">
        <f t="array" ref="E33">IFERROR(INDEX(data[[location_areas]:[location_areas]], MATCH(0,IF(data[[district_name]:[district_name]]=$A$33, COUNTIF($B$33:D33, data[[location_areas]:[location_areas]]), ""), 0)),"")</f>
        <v>Central, Pelecelia, Besia Parish, Lowi Quarter,  Congo</v>
      </c>
      <c r="F33" s="38" cm="1">
        <f t="array" ref="F33">IFERROR(INDEX(data[[location_areas]:[location_areas]], MATCH(0,IF(data[[district_name]:[district_name]]=$A$33, COUNTIF($B$33:E33, data[[location_areas]:[location_areas]]), ""), 0)),"")</f>
        <v>0</v>
      </c>
      <c r="G33" s="38" t="str" cm="1">
        <f t="array" ref="G33">IFERROR(INDEX(data[[location_areas]:[location_areas]], MATCH(0,IF(data[[district_name]:[district_name]]=$A$33, COUNTIF($B$33:F33, data[[location_areas]:[location_areas]]), ""), 0)),"")</f>
        <v>Pelecelia, Besia</v>
      </c>
      <c r="H33" s="38" t="str" cm="1">
        <f t="array" ref="H33">IFERROR(INDEX(data[[location_areas]:[location_areas]], MATCH(0,IF(data[[district_name]:[district_name]]=$A$33, COUNTIF($B$33:G33, data[[location_areas]:[location_areas]]), ""), 0)),"")</f>
        <v/>
      </c>
      <c r="I33" s="38" t="str" cm="1">
        <f t="array" ref="I33">IFERROR(INDEX(data[[location_areas]:[location_areas]], MATCH(0,IF(data[[district_name]:[district_name]]=$A$33, COUNTIF($B$33:H33, data[[location_areas]:[location_areas]]), ""), 0)),"")</f>
        <v/>
      </c>
      <c r="J33" s="38" t="str" cm="1">
        <f t="array" ref="J33">IFERROR(INDEX(data[[location_areas]:[location_areas]], MATCH(0,IF(data[[district_name]:[district_name]]=$A$33, COUNTIF($B$33:I33, data[[location_areas]:[location_areas]]), ""), 0)),"")</f>
        <v/>
      </c>
      <c r="K33" s="38" t="str" cm="1">
        <f t="array" ref="K33">IFERROR(INDEX(data[[location_areas]:[location_areas]], MATCH(0,IF(data[[district_name]:[district_name]]=$A$33, COUNTIF($B$33:J33, data[[location_areas]:[location_areas]]), ""), 0)),"")</f>
        <v/>
      </c>
      <c r="L33" s="38" t="str" cm="1">
        <f t="array" ref="L33">IFERROR(INDEX(data[[location_areas]:[location_areas]], MATCH(0,IF(data[[district_name]:[district_name]]=$A$33, COUNTIF($B$33:K33, data[[location_areas]:[location_areas]]), ""), 0)),"")</f>
        <v/>
      </c>
      <c r="M33" s="38" t="str" cm="1">
        <f t="array" ref="M33">IFERROR(INDEX(data[[location_areas]:[location_areas]], MATCH(0,IF(data[[district_name]:[district_name]]=$A$33, COUNTIF($B$33:L33, data[[location_areas]:[location_areas]]), ""), 0)),"")</f>
        <v/>
      </c>
      <c r="N33" s="38" t="str" cm="1">
        <f t="array" ref="N33">IFERROR(INDEX(data[[location_areas]:[location_areas]], MATCH(0,IF(data[[district_name]:[district_name]]=$A$33, COUNTIF($B$33:M33, data[[location_areas]:[location_areas]]), ""), 0)),"")</f>
        <v/>
      </c>
      <c r="O33" s="38" t="str" cm="1">
        <f t="array" ref="O33">IFERROR(INDEX(data[[location_areas]:[location_areas]], MATCH(0,IF(data[[district_name]:[district_name]]=$A$33, COUNTIF($B$33:N33, data[[location_areas]:[location_areas]]), ""), 0)),"")</f>
        <v/>
      </c>
      <c r="P33" s="38" t="str" cm="1">
        <f t="array" ref="P33">IFERROR(INDEX(data[[location_areas]:[location_areas]], MATCH(0,IF(data[[district_name]:[district_name]]=$A$33, COUNTIF($B$33:O33, data[[location_areas]:[location_areas]]), ""), 0)),"")</f>
        <v/>
      </c>
      <c r="Q33" s="38" t="str" cm="1">
        <f t="array" ref="Q33">IFERROR(INDEX(data[[location_areas]:[location_areas]], MATCH(0,IF(data[[district_name]:[district_name]]=$A$33, COUNTIF($B$33:P33, data[[location_areas]:[location_areas]]), ""), 0)),"")</f>
        <v/>
      </c>
    </row>
    <row r="34" spans="1:17" ht="98" x14ac:dyDescent="0.3">
      <c r="A34" s="36" t="s">
        <v>519</v>
      </c>
      <c r="B34" s="37" t="s">
        <v>652</v>
      </c>
      <c r="C34" s="38" t="str" cm="1">
        <f t="array" ref="C34">IFERROR(INDEX(data[[location_areas]:[location_areas]], MATCH(0,IF(data[[district_name]:[district_name]]=$A$34, COUNTIF($B$34:B34, data[[location_areas]:[location_areas]]), ""), 0)),"")</f>
        <v>Parikile, odropi</v>
      </c>
      <c r="D34" s="38" t="str" cm="1">
        <f t="array" ref="D34">IFERROR(INDEX(data[[location_areas]:[location_areas]], MATCH(0,IF(data[[district_name]:[district_name]]=$A$34, COUNTIF($B$34:C34, data[[location_areas]:[location_areas]]), ""), 0)),"")</f>
        <v>Eyaru, odriga,  Rube, Drakachi, Milia cell, odropil</v>
      </c>
      <c r="E34" s="38" t="str" cm="1">
        <f t="array" ref="E34">IFERROR(INDEX(data[[location_areas]:[location_areas]], MATCH(0,IF(data[[district_name]:[district_name]]=$A$34, COUNTIF($B$34:D34, data[[location_areas]:[location_areas]]), ""), 0)),"")</f>
        <v>Charanga ward, Bilewu Ward,  lukutua Ward. Arekuwa iiyi</v>
      </c>
      <c r="F34" s="38" t="str" cm="1">
        <f t="array" ref="F34">IFERROR(INDEX(data[[location_areas]:[location_areas]], MATCH(0,IF(data[[district_name]:[district_name]]=$A$34, COUNTIF($B$34:E34, data[[location_areas]:[location_areas]]), ""), 0)),"")</f>
        <v>Not sure of the names of the places</v>
      </c>
      <c r="G34" s="38" t="str" cm="1">
        <f t="array" ref="G34">IFERROR(INDEX(data[[location_areas]:[location_areas]], MATCH(0,IF(data[[district_name]:[district_name]]=$A$34, COUNTIF($B$34:F34, data[[location_areas]:[location_areas]]), ""), 0)),"")</f>
        <v>Bile ward (Oyaru cell, kuji cell, prison cell and parikile , )Rube Ward ( odringa, cell, odringa North, rube cell and East yumbe cell) Arunga Ward ( Boma cell, Amuna,  Drijale and ogufe)</v>
      </c>
      <c r="H34" s="38" t="str" cm="1">
        <f t="array" ref="H34">IFERROR(INDEX(data[[location_areas]:[location_areas]], MATCH(0,IF(data[[district_name]:[district_name]]=$A$34, COUNTIF($B$34:G34, data[[location_areas]:[location_areas]]), ""), 0)),"")</f>
        <v/>
      </c>
      <c r="I34" s="38" t="str" cm="1">
        <f t="array" ref="I34">IFERROR(INDEX(data[[location_areas]:[location_areas]], MATCH(0,IF(data[[district_name]:[district_name]]=$A$34, COUNTIF($B$34:H34, data[[location_areas]:[location_areas]]), ""), 0)),"")</f>
        <v/>
      </c>
      <c r="J34" s="38" t="str" cm="1">
        <f t="array" ref="J34">IFERROR(INDEX(data[[location_areas]:[location_areas]], MATCH(0,IF(data[[district_name]:[district_name]]=$A$34, COUNTIF($B$34:I34, data[[location_areas]:[location_areas]]), ""), 0)),"")</f>
        <v/>
      </c>
      <c r="K34" s="38" t="str" cm="1">
        <f t="array" ref="K34">IFERROR(INDEX(data[[location_areas]:[location_areas]], MATCH(0,IF(data[[district_name]:[district_name]]=$A$34, COUNTIF($B$34:J34, data[[location_areas]:[location_areas]]), ""), 0)),"")</f>
        <v/>
      </c>
      <c r="L34" s="38" t="str" cm="1">
        <f t="array" ref="L34">IFERROR(INDEX(data[[location_areas]:[location_areas]], MATCH(0,IF(data[[district_name]:[district_name]]=$A$34, COUNTIF($B$34:K34, data[[location_areas]:[location_areas]]), ""), 0)),"")</f>
        <v/>
      </c>
      <c r="M34" s="38" t="str" cm="1">
        <f t="array" ref="M34">IFERROR(INDEX(data[[location_areas]:[location_areas]], MATCH(0,IF(data[[district_name]:[district_name]]=$A$34, COUNTIF($B$34:L34, data[[location_areas]:[location_areas]]), ""), 0)),"")</f>
        <v/>
      </c>
      <c r="N34" s="38" t="str" cm="1">
        <f t="array" ref="N34">IFERROR(INDEX(data[[location_areas]:[location_areas]], MATCH(0,IF(data[[district_name]:[district_name]]=$A$34, COUNTIF($B$34:M34, data[[location_areas]:[location_areas]]), ""), 0)),"")</f>
        <v/>
      </c>
      <c r="O34" s="38" t="str" cm="1">
        <f t="array" ref="O34">IFERROR(INDEX(data[[location_areas]:[location_areas]], MATCH(0,IF(data[[district_name]:[district_name]]=$A$34, COUNTIF($B$34:N34, data[[location_areas]:[location_areas]]), ""), 0)),"")</f>
        <v/>
      </c>
      <c r="P34" s="38" t="str" cm="1">
        <f t="array" ref="P34">IFERROR(INDEX(data[[location_areas]:[location_areas]], MATCH(0,IF(data[[district_name]:[district_name]]=$A$34, COUNTIF($B$34:O34, data[[location_areas]:[location_areas]]), ""), 0)),"")</f>
        <v/>
      </c>
      <c r="Q34" s="38" t="str" cm="1">
        <f t="array" ref="Q34">IFERROR(INDEX(data[[location_areas]:[location_areas]], MATCH(0,IF(data[[district_name]:[district_name]]=$A$34, COUNTIF($B$34:P34, data[[location_areas]:[location_areas]]), ""), 0)),"")</f>
        <v/>
      </c>
    </row>
    <row r="35" spans="1:17" ht="42" x14ac:dyDescent="0.3">
      <c r="A35" s="36" t="s">
        <v>518</v>
      </c>
      <c r="B35" s="37" t="s">
        <v>639</v>
      </c>
      <c r="C35" s="38" t="str" cm="1">
        <f t="array" ref="C35">IFERROR(INDEX(data[[location_areas]:[location_areas]], MATCH(0,IF(data[[district_name]:[district_name]]=$A$35, COUNTIF($B$35:B35, data[[location_areas]:[location_areas]]), ""), 0)),"")</f>
        <v>Alimakoda, yibongo, Ombachi, triangle, gaaga, Market Square.</v>
      </c>
      <c r="D35" s="38" t="str" cm="1">
        <f t="array" ref="D35">IFERROR(INDEX(data[[location_areas]:[location_areas]], MATCH(0,IF(data[[district_name]:[district_name]]=$A$35, COUNTIF($B$35:C35, data[[location_areas]:[location_areas]]), ""), 0)),"")</f>
        <v>Busia, near the border, west division</v>
      </c>
      <c r="E35" s="38" t="str" cm="1">
        <f t="array" ref="E35">IFERROR(INDEX(data[[location_areas]:[location_areas]], MATCH(0,IF(data[[district_name]:[district_name]]=$A$35, COUNTIF($B$35:D35, data[[location_areas]:[location_areas]]), ""), 0)),"")</f>
        <v>Northern division,  ajimakoda</v>
      </c>
      <c r="F35" s="38" t="str" cm="1">
        <f t="array" ref="F35">IFERROR(INDEX(data[[location_areas]:[location_areas]], MATCH(0,IF(data[[district_name]:[district_name]]=$A$35, COUNTIF($B$35:E35, data[[location_areas]:[location_areas]]), ""), 0)),"")</f>
        <v>Northern division</v>
      </c>
      <c r="G35" s="38" cm="1">
        <f t="array" ref="G35">IFERROR(INDEX(data[[location_areas]:[location_areas]], MATCH(0,IF(data[[district_name]:[district_name]]=$A$35, COUNTIF($B$35:F35, data[[location_areas]:[location_areas]]), ""), 0)),"")</f>
        <v>0</v>
      </c>
      <c r="H35" s="38" t="str" cm="1">
        <f t="array" ref="H35">IFERROR(INDEX(data[[location_areas]:[location_areas]], MATCH(0,IF(data[[district_name]:[district_name]]=$A$35, COUNTIF($B$35:G35, data[[location_areas]:[location_areas]]), ""), 0)),"")</f>
        <v/>
      </c>
      <c r="I35" s="38" t="str" cm="1">
        <f t="array" ref="I35">IFERROR(INDEX(data[[location_areas]:[location_areas]], MATCH(0,IF(data[[district_name]:[district_name]]=$A$35, COUNTIF($B$35:H35, data[[location_areas]:[location_areas]]), ""), 0)),"")</f>
        <v/>
      </c>
      <c r="J35" s="38" t="str" cm="1">
        <f t="array" ref="J35">IFERROR(INDEX(data[[location_areas]:[location_areas]], MATCH(0,IF(data[[district_name]:[district_name]]=$A$35, COUNTIF($B$35:I35, data[[location_areas]:[location_areas]]), ""), 0)),"")</f>
        <v/>
      </c>
      <c r="K35" s="38" t="str" cm="1">
        <f t="array" ref="K35">IFERROR(INDEX(data[[location_areas]:[location_areas]], MATCH(0,IF(data[[district_name]:[district_name]]=$A$35, COUNTIF($B$35:J35, data[[location_areas]:[location_areas]]), ""), 0)),"")</f>
        <v/>
      </c>
      <c r="L35" s="38" t="str" cm="1">
        <f t="array" ref="L35">IFERROR(INDEX(data[[location_areas]:[location_areas]], MATCH(0,IF(data[[district_name]:[district_name]]=$A$35, COUNTIF($B$35:K35, data[[location_areas]:[location_areas]]), ""), 0)),"")</f>
        <v/>
      </c>
      <c r="M35" s="38" t="str" cm="1">
        <f t="array" ref="M35">IFERROR(INDEX(data[[location_areas]:[location_areas]], MATCH(0,IF(data[[district_name]:[district_name]]=$A$35, COUNTIF($B$35:L35, data[[location_areas]:[location_areas]]), ""), 0)),"")</f>
        <v/>
      </c>
      <c r="N35" s="38" t="str" cm="1">
        <f t="array" ref="N35">IFERROR(INDEX(data[[location_areas]:[location_areas]], MATCH(0,IF(data[[district_name]:[district_name]]=$A$35, COUNTIF($B$35:M35, data[[location_areas]:[location_areas]]), ""), 0)),"")</f>
        <v/>
      </c>
      <c r="O35" s="38" t="str" cm="1">
        <f t="array" ref="O35">IFERROR(INDEX(data[[location_areas]:[location_areas]], MATCH(0,IF(data[[district_name]:[district_name]]=$A$35, COUNTIF($B$35:N35, data[[location_areas]:[location_areas]]), ""), 0)),"")</f>
        <v/>
      </c>
      <c r="P35" s="38" t="str" cm="1">
        <f t="array" ref="P35">IFERROR(INDEX(data[[location_areas]:[location_areas]], MATCH(0,IF(data[[district_name]:[district_name]]=$A$35, COUNTIF($B$35:O35, data[[location_areas]:[location_areas]]), ""), 0)),"")</f>
        <v/>
      </c>
      <c r="Q35" s="38" t="str" cm="1">
        <f t="array" ref="Q35">IFERROR(INDEX(data[[location_areas]:[location_areas]], MATCH(0,IF(data[[district_name]:[district_name]]=$A$35, COUNTIF($B$35:P35, data[[location_areas]:[location_areas]]), ""), 0)),"")</f>
        <v/>
      </c>
    </row>
    <row r="36" spans="1:17" ht="56" x14ac:dyDescent="0.3">
      <c r="A36" s="36" t="s">
        <v>635</v>
      </c>
      <c r="B36" s="37" t="s">
        <v>514</v>
      </c>
      <c r="C36" s="38" t="str" cm="1">
        <f t="array" ref="C36">IFERROR(INDEX(data[[location_areas]:[location_areas]], MATCH(0,IF(data[[district_name]:[district_name]]=$A$36, COUNTIF($B$36:B36, data[[location_areas]:[location_areas]]), ""), 0)),"")</f>
        <v xml:space="preserve">Oludri cell, dadamu cell, orionzi cell, Aiforo  cell </v>
      </c>
      <c r="D36" s="38" cm="1">
        <f t="array" ref="D36">IFERROR(INDEX(data[[location_areas]:[location_areas]], MATCH(0,IF(data[[district_name]:[district_name]]=$A$36, COUNTIF($B$36:C36, data[[location_areas]:[location_areas]]), ""), 0)),"")</f>
        <v>0</v>
      </c>
      <c r="E36" s="38" t="str" cm="1">
        <f t="array" ref="E36">IFERROR(INDEX(data[[location_areas]:[location_areas]], MATCH(0,IF(data[[district_name]:[district_name]]=$A$36, COUNTIF($B$36:D36, data[[location_areas]:[location_areas]]), ""), 0)),"")</f>
        <v>Dadamu cell</v>
      </c>
      <c r="F36" s="38" t="str" cm="1">
        <f t="array" ref="F36">IFERROR(INDEX(data[[location_areas]:[location_areas]], MATCH(0,IF(data[[district_name]:[district_name]]=$A$36, COUNTIF($B$36:E36, data[[location_areas]:[location_areas]]), ""), 0)),"")</f>
        <v>Congaloya cell, Nsambia North cell, Academy Cell</v>
      </c>
      <c r="G36" s="38" t="str" cm="1">
        <f t="array" ref="G36">IFERROR(INDEX(data[[location_areas]:[location_areas]], MATCH(0,IF(data[[district_name]:[district_name]]=$A$36, COUNTIF($B$36:F36, data[[location_areas]:[location_areas]]), ""), 0)),"")</f>
        <v xml:space="preserve">Mvara Ward ,  Oli areas on central division and pajulu in Western division of the city </v>
      </c>
      <c r="H36" s="38" t="str" cm="1">
        <f t="array" ref="H36">IFERROR(INDEX(data[[location_areas]:[location_areas]], MATCH(0,IF(data[[district_name]:[district_name]]=$A$36, COUNTIF($B$36:G36, data[[location_areas]:[location_areas]]), ""), 0)),"")</f>
        <v>Pajulu,  Ediofe, oli division , manibe area, Ozivu area</v>
      </c>
      <c r="I36" s="38" t="str" cm="1">
        <f t="array" ref="I36">IFERROR(INDEX(data[[location_areas]:[location_areas]], MATCH(0,IF(data[[district_name]:[district_name]]=$A$36, COUNTIF($B$36:H36, data[[location_areas]:[location_areas]]), ""), 0)),"")</f>
        <v>Dadamu cell, Oli division , pajulu, onzivu, Asuru, Jacko under dadamu</v>
      </c>
      <c r="J36" s="38" t="str" cm="1">
        <f t="array" ref="J36">IFERROR(INDEX(data[[location_areas]:[location_areas]], MATCH(0,IF(data[[district_name]:[district_name]]=$A$36, COUNTIF($B$36:I36, data[[location_areas]:[location_areas]]), ""), 0)),"")</f>
        <v/>
      </c>
      <c r="K36" s="38" t="str" cm="1">
        <f t="array" ref="K36">IFERROR(INDEX(data[[location_areas]:[location_areas]], MATCH(0,IF(data[[district_name]:[district_name]]=$A$36, COUNTIF($B$36:J36, data[[location_areas]:[location_areas]]), ""), 0)),"")</f>
        <v/>
      </c>
      <c r="L36" s="38" t="str" cm="1">
        <f t="array" ref="L36">IFERROR(INDEX(data[[location_areas]:[location_areas]], MATCH(0,IF(data[[district_name]:[district_name]]=$A$36, COUNTIF($B$36:K36, data[[location_areas]:[location_areas]]), ""), 0)),"")</f>
        <v/>
      </c>
      <c r="M36" s="38" t="str" cm="1">
        <f t="array" ref="M36">IFERROR(INDEX(data[[location_areas]:[location_areas]], MATCH(0,IF(data[[district_name]:[district_name]]=$A$36, COUNTIF($B$36:L36, data[[location_areas]:[location_areas]]), ""), 0)),"")</f>
        <v/>
      </c>
      <c r="N36" s="38" t="str" cm="1">
        <f t="array" ref="N36">IFERROR(INDEX(data[[location_areas]:[location_areas]], MATCH(0,IF(data[[district_name]:[district_name]]=$A$36, COUNTIF($B$36:M36, data[[location_areas]:[location_areas]]), ""), 0)),"")</f>
        <v/>
      </c>
      <c r="O36" s="38" t="str" cm="1">
        <f t="array" ref="O36">IFERROR(INDEX(data[[location_areas]:[location_areas]], MATCH(0,IF(data[[district_name]:[district_name]]=$A$36, COUNTIF($B$36:N36, data[[location_areas]:[location_areas]]), ""), 0)),"")</f>
        <v/>
      </c>
      <c r="P36" s="38" t="str" cm="1">
        <f t="array" ref="P36">IFERROR(INDEX(data[[location_areas]:[location_areas]], MATCH(0,IF(data[[district_name]:[district_name]]=$A$36, COUNTIF($B$36:O36, data[[location_areas]:[location_areas]]), ""), 0)),"")</f>
        <v/>
      </c>
      <c r="Q36" s="38" t="str" cm="1">
        <f t="array" ref="Q36">IFERROR(INDEX(data[[location_areas]:[location_areas]], MATCH(0,IF(data[[district_name]:[district_name]]=$A$36, COUNTIF($B$36:P36, data[[location_areas]:[location_areas]]), ""), 0)),"")</f>
        <v/>
      </c>
    </row>
    <row r="37" spans="1:17" ht="28" x14ac:dyDescent="0.3">
      <c r="A37" s="36" t="s">
        <v>522</v>
      </c>
      <c r="B37" s="37" t="s">
        <v>643</v>
      </c>
      <c r="C37" s="38" t="str" cm="1">
        <f t="array" ref="C37">IFERROR(INDEX(data[[location_areas]:[location_areas]], MATCH(0,IF(data[[district_name]:[district_name]]=$A$37, COUNTIF($B$37:B37, data[[location_areas]:[location_areas]]), ""), 0)),"")</f>
        <v xml:space="preserve">Kangulumira, Kirungi, Kyamarasi mainly </v>
      </c>
      <c r="D37" s="38" cm="1">
        <f t="array" ref="D37">IFERROR(INDEX(data[[location_areas]:[location_areas]], MATCH(0,IF(data[[district_name]:[district_name]]=$A$37, COUNTIF($B$37:C37, data[[location_areas]:[location_areas]]), ""), 0)),"")</f>
        <v>0</v>
      </c>
      <c r="E37" s="38" t="str" cm="1">
        <f t="array" ref="E37">IFERROR(INDEX(data[[location_areas]:[location_areas]], MATCH(0,IF(data[[district_name]:[district_name]]=$A$37, COUNTIF($B$37:D37, data[[location_areas]:[location_areas]]), ""), 0)),"")</f>
        <v/>
      </c>
      <c r="F37" s="38" t="str" cm="1">
        <f t="array" ref="F37">IFERROR(INDEX(data[[location_areas]:[location_areas]], MATCH(0,IF(data[[district_name]:[district_name]]=$A$37, COUNTIF($B$37:E37, data[[location_areas]:[location_areas]]), ""), 0)),"")</f>
        <v/>
      </c>
      <c r="G37" s="38" t="str" cm="1">
        <f t="array" ref="G37">IFERROR(INDEX(data[[location_areas]:[location_areas]], MATCH(0,IF(data[[district_name]:[district_name]]=$A$37, COUNTIF($B$37:F37, data[[location_areas]:[location_areas]]), ""), 0)),"")</f>
        <v/>
      </c>
      <c r="H37" s="38" t="str" cm="1">
        <f t="array" ref="H37">IFERROR(INDEX(data[[location_areas]:[location_areas]], MATCH(0,IF(data[[district_name]:[district_name]]=$A$37, COUNTIF($B$37:G37, data[[location_areas]:[location_areas]]), ""), 0)),"")</f>
        <v/>
      </c>
      <c r="I37" s="38" t="str" cm="1">
        <f t="array" ref="I37">IFERROR(INDEX(data[[location_areas]:[location_areas]], MATCH(0,IF(data[[district_name]:[district_name]]=$A$37, COUNTIF($B$37:H37, data[[location_areas]:[location_areas]]), ""), 0)),"")</f>
        <v/>
      </c>
      <c r="J37" s="38" t="str" cm="1">
        <f t="array" ref="J37">IFERROR(INDEX(data[[location_areas]:[location_areas]], MATCH(0,IF(data[[district_name]:[district_name]]=$A$37, COUNTIF($B$37:I37, data[[location_areas]:[location_areas]]), ""), 0)),"")</f>
        <v/>
      </c>
      <c r="K37" s="38" t="str" cm="1">
        <f t="array" ref="K37">IFERROR(INDEX(data[[location_areas]:[location_areas]], MATCH(0,IF(data[[district_name]:[district_name]]=$A$37, COUNTIF($B$37:J37, data[[location_areas]:[location_areas]]), ""), 0)),"")</f>
        <v/>
      </c>
      <c r="L37" s="38" t="str" cm="1">
        <f t="array" ref="L37">IFERROR(INDEX(data[[location_areas]:[location_areas]], MATCH(0,IF(data[[district_name]:[district_name]]=$A$37, COUNTIF($B$37:K37, data[[location_areas]:[location_areas]]), ""), 0)),"")</f>
        <v/>
      </c>
      <c r="M37" s="38" t="str" cm="1">
        <f t="array" ref="M37">IFERROR(INDEX(data[[location_areas]:[location_areas]], MATCH(0,IF(data[[district_name]:[district_name]]=$A$37, COUNTIF($B$37:L37, data[[location_areas]:[location_areas]]), ""), 0)),"")</f>
        <v/>
      </c>
      <c r="N37" s="38" t="str" cm="1">
        <f t="array" ref="N37">IFERROR(INDEX(data[[location_areas]:[location_areas]], MATCH(0,IF(data[[district_name]:[district_name]]=$A$37, COUNTIF($B$37:M37, data[[location_areas]:[location_areas]]), ""), 0)),"")</f>
        <v/>
      </c>
      <c r="O37" s="38" t="str" cm="1">
        <f t="array" ref="O37">IFERROR(INDEX(data[[location_areas]:[location_areas]], MATCH(0,IF(data[[district_name]:[district_name]]=$A$37, COUNTIF($B$37:N37, data[[location_areas]:[location_areas]]), ""), 0)),"")</f>
        <v/>
      </c>
      <c r="P37" s="38" t="str" cm="1">
        <f t="array" ref="P37">IFERROR(INDEX(data[[location_areas]:[location_areas]], MATCH(0,IF(data[[district_name]:[district_name]]=$A$37, COUNTIF($B$37:O37, data[[location_areas]:[location_areas]]), ""), 0)),"")</f>
        <v/>
      </c>
      <c r="Q37" s="38" t="str" cm="1">
        <f t="array" ref="Q37">IFERROR(INDEX(data[[location_areas]:[location_areas]], MATCH(0,IF(data[[district_name]:[district_name]]=$A$37, COUNTIF($B$37:P37, data[[location_areas]:[location_areas]]), ""), 0)),"")</f>
        <v/>
      </c>
    </row>
    <row r="38" spans="1:17" x14ac:dyDescent="0.3">
      <c r="A38" s="36" t="s">
        <v>632</v>
      </c>
      <c r="B38" s="37" t="s">
        <v>653</v>
      </c>
      <c r="C38" s="38" t="str" cm="1">
        <f t="array" ref="C38">IFERROR(INDEX(data[[location_areas]:[location_areas]], MATCH(0,IF(data[[district_name]:[district_name]]=$A$38, COUNTIF($B$38:B38, data[[location_areas]:[location_areas]]), ""), 0)),"")</f>
        <v>Buraro</v>
      </c>
      <c r="D38" s="38" cm="1">
        <f t="array" ref="D38">IFERROR(INDEX(data[[location_areas]:[location_areas]], MATCH(0,IF(data[[district_name]:[district_name]]=$A$38, COUNTIF($B$38:C38, data[[location_areas]:[location_areas]]), ""), 0)),"")</f>
        <v>0</v>
      </c>
      <c r="E38" s="38" t="str" cm="1">
        <f t="array" ref="E38">IFERROR(INDEX(data[[location_areas]:[location_areas]], MATCH(0,IF(data[[district_name]:[district_name]]=$A$38, COUNTIF($B$38:D38, data[[location_areas]:[location_areas]]), ""), 0)),"")</f>
        <v>Bukwali, karago</v>
      </c>
      <c r="F38" s="38" t="str" cm="1">
        <f t="array" ref="F38">IFERROR(INDEX(data[[location_areas]:[location_areas]], MATCH(0,IF(data[[district_name]:[district_name]]=$A$38, COUNTIF($B$38:E38, data[[location_areas]:[location_areas]]), ""), 0)),"")</f>
        <v/>
      </c>
      <c r="G38" s="38" t="str" cm="1">
        <f t="array" ref="G38">IFERROR(INDEX(data[[location_areas]:[location_areas]], MATCH(0,IF(data[[district_name]:[district_name]]=$A$38, COUNTIF($B$38:F38, data[[location_areas]:[location_areas]]), ""), 0)),"")</f>
        <v/>
      </c>
      <c r="H38" s="38" t="str" cm="1">
        <f t="array" ref="H38">IFERROR(INDEX(data[[location_areas]:[location_areas]], MATCH(0,IF(data[[district_name]:[district_name]]=$A$38, COUNTIF($B$38:G38, data[[location_areas]:[location_areas]]), ""), 0)),"")</f>
        <v/>
      </c>
      <c r="I38" s="38" t="str" cm="1">
        <f t="array" ref="I38">IFERROR(INDEX(data[[location_areas]:[location_areas]], MATCH(0,IF(data[[district_name]:[district_name]]=$A$38, COUNTIF($B$38:H38, data[[location_areas]:[location_areas]]), ""), 0)),"")</f>
        <v/>
      </c>
      <c r="J38" s="38" t="str" cm="1">
        <f t="array" ref="J38">IFERROR(INDEX(data[[location_areas]:[location_areas]], MATCH(0,IF(data[[district_name]:[district_name]]=$A$38, COUNTIF($B$38:I38, data[[location_areas]:[location_areas]]), ""), 0)),"")</f>
        <v/>
      </c>
      <c r="K38" s="38" t="str" cm="1">
        <f t="array" ref="K38">IFERROR(INDEX(data[[location_areas]:[location_areas]], MATCH(0,IF(data[[district_name]:[district_name]]=$A$38, COUNTIF($B$38:J38, data[[location_areas]:[location_areas]]), ""), 0)),"")</f>
        <v/>
      </c>
      <c r="L38" s="38" t="str" cm="1">
        <f t="array" ref="L38">IFERROR(INDEX(data[[location_areas]:[location_areas]], MATCH(0,IF(data[[district_name]:[district_name]]=$A$38, COUNTIF($B$38:K38, data[[location_areas]:[location_areas]]), ""), 0)),"")</f>
        <v/>
      </c>
      <c r="M38" s="38" t="str" cm="1">
        <f t="array" ref="M38">IFERROR(INDEX(data[[location_areas]:[location_areas]], MATCH(0,IF(data[[district_name]:[district_name]]=$A$38, COUNTIF($B$38:L38, data[[location_areas]:[location_areas]]), ""), 0)),"")</f>
        <v/>
      </c>
      <c r="N38" s="38" t="str" cm="1">
        <f t="array" ref="N38">IFERROR(INDEX(data[[location_areas]:[location_areas]], MATCH(0,IF(data[[district_name]:[district_name]]=$A$38, COUNTIF($B$38:M38, data[[location_areas]:[location_areas]]), ""), 0)),"")</f>
        <v/>
      </c>
      <c r="O38" s="38" t="str" cm="1">
        <f t="array" ref="O38">IFERROR(INDEX(data[[location_areas]:[location_areas]], MATCH(0,IF(data[[district_name]:[district_name]]=$A$38, COUNTIF($B$38:N38, data[[location_areas]:[location_areas]]), ""), 0)),"")</f>
        <v/>
      </c>
      <c r="P38" s="38" t="str" cm="1">
        <f t="array" ref="P38">IFERROR(INDEX(data[[location_areas]:[location_areas]], MATCH(0,IF(data[[district_name]:[district_name]]=$A$38, COUNTIF($B$38:O38, data[[location_areas]:[location_areas]]), ""), 0)),"")</f>
        <v/>
      </c>
      <c r="Q38" s="38" t="str" cm="1">
        <f t="array" ref="Q38">IFERROR(INDEX(data[[location_areas]:[location_areas]], MATCH(0,IF(data[[district_name]:[district_name]]=$A$38, COUNTIF($B$38:P38, data[[location_areas]:[location_areas]]), ""), 0)),"")</f>
        <v/>
      </c>
    </row>
    <row r="39" spans="1:17" ht="42" x14ac:dyDescent="0.3">
      <c r="A39" s="36" t="s">
        <v>636</v>
      </c>
      <c r="B39" s="37" t="s">
        <v>515</v>
      </c>
      <c r="C39" s="38" t="str" cm="1">
        <f t="array" ref="C39">IFERROR(INDEX(data[[location_areas]:[location_areas]], MATCH(0,IF(data[[district_name]:[district_name]]=$A$39, COUNTIF($B$39:B39, data[[location_areas]:[location_areas]]), ""), 0)),"")</f>
        <v>Kiganda,busiisi,</v>
      </c>
      <c r="D39" s="38" t="str" cm="1">
        <f t="array" ref="D39">IFERROR(INDEX(data[[location_areas]:[location_areas]], MATCH(0,IF(data[[district_name]:[district_name]]=$A$39, COUNTIF($B$39:C39, data[[location_areas]:[location_areas]]), ""), 0)),"")</f>
        <v xml:space="preserve">Kiryateete surburb, kibingo, kinubi </v>
      </c>
      <c r="E39" s="38" t="str" cm="1">
        <f t="array" ref="E39">IFERROR(INDEX(data[[location_areas]:[location_areas]], MATCH(0,IF(data[[district_name]:[district_name]]=$A$39, COUNTIF($B$39:D39, data[[location_areas]:[location_areas]]), ""), 0)),"")</f>
        <v>Kinubi, central park areas and other areas that still have land</v>
      </c>
      <c r="F39" s="38" t="str" cm="1">
        <f t="array" ref="F39">IFERROR(INDEX(data[[location_areas]:[location_areas]], MATCH(0,IF(data[[district_name]:[district_name]]=$A$39, COUNTIF($B$39:E39, data[[location_areas]:[location_areas]]), ""), 0)),"")</f>
        <v xml:space="preserve">Kiryateete, kibingo </v>
      </c>
      <c r="G39" s="38" t="str" cm="1">
        <f t="array" ref="G39">IFERROR(INDEX(data[[location_areas]:[location_areas]], MATCH(0,IF(data[[district_name]:[district_name]]=$A$39, COUNTIF($B$39:F39, data[[location_areas]:[location_areas]]), ""), 0)),"")</f>
        <v>Kinubi, Hoima central Park, Hoima East and west wards</v>
      </c>
      <c r="H39" s="38" t="str" cm="1">
        <f t="array" ref="H39">IFERROR(INDEX(data[[location_areas]:[location_areas]], MATCH(0,IF(data[[district_name]:[district_name]]=$A$39, COUNTIF($B$39:G39, data[[location_areas]:[location_areas]]), ""), 0)),"")</f>
        <v>Here in Kinubi growing center</v>
      </c>
      <c r="I39" s="38" t="str" cm="1">
        <f t="array" ref="I39">IFERROR(INDEX(data[[location_areas]:[location_areas]], MATCH(0,IF(data[[district_name]:[district_name]]=$A$39, COUNTIF($B$39:H39, data[[location_areas]:[location_areas]]), ""), 0)),"")</f>
        <v xml:space="preserve">Kiryateete slum area </v>
      </c>
      <c r="J39" s="38" t="str" cm="1">
        <f t="array" ref="J39">IFERROR(INDEX(data[[location_areas]:[location_areas]], MATCH(0,IF(data[[district_name]:[district_name]]=$A$39, COUNTIF($B$39:I39, data[[location_areas]:[location_areas]]), ""), 0)),"")</f>
        <v>Kinubi, hoima central business centres and some in kiryateete</v>
      </c>
      <c r="K39" s="38" t="str" cm="1">
        <f t="array" ref="K39">IFERROR(INDEX(data[[location_areas]:[location_areas]], MATCH(0,IF(data[[district_name]:[district_name]]=$A$39, COUNTIF($B$39:J39, data[[location_areas]:[location_areas]]), ""), 0)),"")</f>
        <v xml:space="preserve">Hoima city central and Kinubi </v>
      </c>
      <c r="L39" s="38" t="str" cm="1">
        <f t="array" ref="L39">IFERROR(INDEX(data[[location_areas]:[location_areas]], MATCH(0,IF(data[[district_name]:[district_name]]=$A$39, COUNTIF($B$39:K39, data[[location_areas]:[location_areas]]), ""), 0)),"")</f>
        <v/>
      </c>
      <c r="M39" s="38" t="str" cm="1">
        <f t="array" ref="M39">IFERROR(INDEX(data[[location_areas]:[location_areas]], MATCH(0,IF(data[[district_name]:[district_name]]=$A$39, COUNTIF($B$39:L39, data[[location_areas]:[location_areas]]), ""), 0)),"")</f>
        <v/>
      </c>
      <c r="N39" s="38" t="str" cm="1">
        <f t="array" ref="N39">IFERROR(INDEX(data[[location_areas]:[location_areas]], MATCH(0,IF(data[[district_name]:[district_name]]=$A$39, COUNTIF($B$39:M39, data[[location_areas]:[location_areas]]), ""), 0)),"")</f>
        <v/>
      </c>
      <c r="O39" s="38" t="str" cm="1">
        <f t="array" ref="O39">IFERROR(INDEX(data[[location_areas]:[location_areas]], MATCH(0,IF(data[[district_name]:[district_name]]=$A$39, COUNTIF($B$39:N39, data[[location_areas]:[location_areas]]), ""), 0)),"")</f>
        <v/>
      </c>
      <c r="P39" s="38" t="str" cm="1">
        <f t="array" ref="P39">IFERROR(INDEX(data[[location_areas]:[location_areas]], MATCH(0,IF(data[[district_name]:[district_name]]=$A$39, COUNTIF($B$39:O39, data[[location_areas]:[location_areas]]), ""), 0)),"")</f>
        <v/>
      </c>
      <c r="Q39" s="38" t="str" cm="1">
        <f t="array" ref="Q39">IFERROR(INDEX(data[[location_areas]:[location_areas]], MATCH(0,IF(data[[district_name]:[district_name]]=$A$39, COUNTIF($B$39:P39, data[[location_areas]:[location_areas]]), ""), 0)),"")</f>
        <v/>
      </c>
    </row>
    <row r="41" spans="1:17" s="39" customFormat="1" x14ac:dyDescent="0.3"/>
    <row r="42" spans="1:17" s="39" customFormat="1" x14ac:dyDescent="0.3">
      <c r="A42" s="39" t="s">
        <v>645</v>
      </c>
      <c r="B42" s="39" t="s">
        <v>36</v>
      </c>
    </row>
    <row r="43" spans="1:17" s="39" customFormat="1" x14ac:dyDescent="0.3">
      <c r="A43" s="39" t="s">
        <v>646</v>
      </c>
      <c r="B43" s="39" t="s">
        <v>473</v>
      </c>
    </row>
    <row r="44" spans="1:17" s="39" customFormat="1" x14ac:dyDescent="0.3">
      <c r="A44" s="39" t="s">
        <v>647</v>
      </c>
      <c r="B44" s="39">
        <f>B25</f>
        <v>49</v>
      </c>
    </row>
    <row r="45" spans="1:17" s="39" customFormat="1" x14ac:dyDescent="0.3"/>
    <row r="46" spans="1:17" s="39" customFormat="1" x14ac:dyDescent="0.3">
      <c r="A46" s="78" t="s">
        <v>648</v>
      </c>
      <c r="B46" s="78" t="s">
        <v>467</v>
      </c>
      <c r="C46" s="32" t="s">
        <v>539</v>
      </c>
      <c r="D46" s="32" t="s">
        <v>359</v>
      </c>
      <c r="E46" s="32" t="s">
        <v>117</v>
      </c>
      <c r="F46" s="32" t="s">
        <v>121</v>
      </c>
      <c r="G46" s="76" t="s">
        <v>654</v>
      </c>
    </row>
    <row r="47" spans="1:17" s="39" customFormat="1" x14ac:dyDescent="0.3">
      <c r="A47" s="78"/>
      <c r="B47" s="78"/>
      <c r="C47" s="32" t="s">
        <v>540</v>
      </c>
      <c r="D47" s="32" t="s">
        <v>541</v>
      </c>
      <c r="E47" s="32" t="s">
        <v>542</v>
      </c>
      <c r="F47" s="32" t="s">
        <v>544</v>
      </c>
      <c r="G47" s="76"/>
    </row>
    <row r="48" spans="1:17" s="39" customFormat="1" x14ac:dyDescent="0.3">
      <c r="A48" s="48" t="s">
        <v>520</v>
      </c>
      <c r="B48" s="40" t="s">
        <v>649</v>
      </c>
      <c r="C48" s="50">
        <f>COUNTIFS(data[[district_name]:[district_name]], $A48, INDEX(data[], 0, MATCH($B$42&amp;"/"&amp;C$46, data[#Headers], 0)), 1)</f>
        <v>1</v>
      </c>
      <c r="D48" s="50">
        <f>COUNTIFS(data[[district_name]:[district_name]], $A48, INDEX(data[], 0, MATCH($B$42&amp;"/"&amp;D$46, data[#Headers], 0)), 1)</f>
        <v>2</v>
      </c>
      <c r="E48" s="50">
        <f>COUNTIFS(data[[district_name]:[district_name]], $A48, INDEX(data[], 0, MATCH($B$42&amp;"/"&amp;E$46, data[#Headers], 0)), 1)</f>
        <v>1</v>
      </c>
      <c r="F48" s="50">
        <f>COUNTIFS(data[[district_name]:[district_name]], $A48, INDEX(data[], 0, MATCH($B$42&amp;"/"&amp;F$46, data[#Headers], 0)), 1)</f>
        <v>1</v>
      </c>
      <c r="G48" s="40">
        <f t="shared" ref="G48:G60" si="1">SUM(C48:F48)</f>
        <v>5</v>
      </c>
    </row>
    <row r="49" spans="1:8" s="39" customFormat="1" x14ac:dyDescent="0.3">
      <c r="A49" s="48" t="s">
        <v>634</v>
      </c>
      <c r="B49" s="40" t="s">
        <v>513</v>
      </c>
      <c r="C49" s="50">
        <f>COUNTIFS(data[[district_name]:[district_name]], $A49, INDEX(data[], 0, MATCH($B$42&amp;"/"&amp;C$46, data[#Headers], 0)), 1)</f>
        <v>2</v>
      </c>
      <c r="D49" s="50">
        <f>COUNTIFS(data[[district_name]:[district_name]], $A49, INDEX(data[], 0, MATCH($B$42&amp;"/"&amp;D$46, data[#Headers], 0)), 1)</f>
        <v>4</v>
      </c>
      <c r="E49" s="50">
        <f>COUNTIFS(data[[district_name]:[district_name]], $A49, INDEX(data[], 0, MATCH($B$42&amp;"/"&amp;E$46, data[#Headers], 0)), 1)</f>
        <v>4</v>
      </c>
      <c r="F49" s="50">
        <f>COUNTIFS(data[[district_name]:[district_name]], $A49, INDEX(data[], 0, MATCH($B$42&amp;"/"&amp;F$46, data[#Headers], 0)), 1)</f>
        <v>0</v>
      </c>
      <c r="G49" s="40">
        <f t="shared" si="1"/>
        <v>10</v>
      </c>
    </row>
    <row r="50" spans="1:8" s="39" customFormat="1" x14ac:dyDescent="0.3">
      <c r="A50" s="48" t="s">
        <v>523</v>
      </c>
      <c r="B50" s="40" t="s">
        <v>650</v>
      </c>
      <c r="C50" s="50">
        <f>COUNTIFS(data[[district_name]:[district_name]], $A50, INDEX(data[], 0, MATCH($B$42&amp;"/"&amp;C$46, data[#Headers], 0)), 1)</f>
        <v>2</v>
      </c>
      <c r="D50" s="50">
        <f>COUNTIFS(data[[district_name]:[district_name]], $A50, INDEX(data[], 0, MATCH($B$42&amp;"/"&amp;D$46, data[#Headers], 0)), 1)</f>
        <v>4</v>
      </c>
      <c r="E50" s="50">
        <f>COUNTIFS(data[[district_name]:[district_name]], $A50, INDEX(data[], 0, MATCH($B$42&amp;"/"&amp;E$46, data[#Headers], 0)), 1)</f>
        <v>0</v>
      </c>
      <c r="F50" s="50">
        <f>COUNTIFS(data[[district_name]:[district_name]], $A50, INDEX(data[], 0, MATCH($B$42&amp;"/"&amp;F$46, data[#Headers], 0)), 1)</f>
        <v>3</v>
      </c>
      <c r="G50" s="40">
        <f t="shared" si="1"/>
        <v>9</v>
      </c>
    </row>
    <row r="51" spans="1:8" s="39" customFormat="1" x14ac:dyDescent="0.3">
      <c r="A51" s="48" t="s">
        <v>521</v>
      </c>
      <c r="B51" s="40" t="s">
        <v>642</v>
      </c>
      <c r="C51" s="50">
        <f>COUNTIFS(data[[district_name]:[district_name]], $A51, INDEX(data[], 0, MATCH($B$42&amp;"/"&amp;C$46, data[#Headers], 0)), 1)</f>
        <v>1</v>
      </c>
      <c r="D51" s="50">
        <f>COUNTIFS(data[[district_name]:[district_name]], $A51, INDEX(data[], 0, MATCH($B$42&amp;"/"&amp;D$46, data[#Headers], 0)), 1)</f>
        <v>3</v>
      </c>
      <c r="E51" s="50">
        <f>COUNTIFS(data[[district_name]:[district_name]], $A51, INDEX(data[], 0, MATCH($B$42&amp;"/"&amp;E$46, data[#Headers], 0)), 1)</f>
        <v>5</v>
      </c>
      <c r="F51" s="50">
        <f>COUNTIFS(data[[district_name]:[district_name]], $A51, INDEX(data[], 0, MATCH($B$42&amp;"/"&amp;F$46, data[#Headers], 0)), 1)</f>
        <v>0</v>
      </c>
      <c r="G51" s="40">
        <f t="shared" si="1"/>
        <v>9</v>
      </c>
    </row>
    <row r="52" spans="1:8" s="39" customFormat="1" x14ac:dyDescent="0.3">
      <c r="A52" s="48" t="s">
        <v>633</v>
      </c>
      <c r="B52" s="40" t="s">
        <v>512</v>
      </c>
      <c r="C52" s="50">
        <f>COUNTIFS(data[[district_name]:[district_name]], $A52, INDEX(data[], 0, MATCH($B$42&amp;"/"&amp;C$46, data[#Headers], 0)), 1)</f>
        <v>1</v>
      </c>
      <c r="D52" s="50">
        <f>COUNTIFS(data[[district_name]:[district_name]], $A52, INDEX(data[], 0, MATCH($B$42&amp;"/"&amp;D$46, data[#Headers], 0)), 1)</f>
        <v>1</v>
      </c>
      <c r="E52" s="50">
        <f>COUNTIFS(data[[district_name]:[district_name]], $A52, INDEX(data[], 0, MATCH($B$42&amp;"/"&amp;E$46, data[#Headers], 0)), 1)</f>
        <v>2</v>
      </c>
      <c r="F52" s="50">
        <f>COUNTIFS(data[[district_name]:[district_name]], $A52, INDEX(data[], 0, MATCH($B$42&amp;"/"&amp;F$46, data[#Headers], 0)), 1)</f>
        <v>0</v>
      </c>
      <c r="G52" s="40">
        <f t="shared" si="1"/>
        <v>4</v>
      </c>
    </row>
    <row r="53" spans="1:8" s="39" customFormat="1" x14ac:dyDescent="0.3">
      <c r="A53" s="48" t="s">
        <v>517</v>
      </c>
      <c r="B53" s="40" t="s">
        <v>651</v>
      </c>
      <c r="C53" s="50">
        <f>COUNTIFS(data[[district_name]:[district_name]], $A53, INDEX(data[], 0, MATCH($B$42&amp;"/"&amp;C$46, data[#Headers], 0)), 1)</f>
        <v>4</v>
      </c>
      <c r="D53" s="50">
        <f>COUNTIFS(data[[district_name]:[district_name]], $A53, INDEX(data[], 0, MATCH($B$42&amp;"/"&amp;D$46, data[#Headers], 0)), 1)</f>
        <v>4</v>
      </c>
      <c r="E53" s="50">
        <f>COUNTIFS(data[[district_name]:[district_name]], $A53, INDEX(data[], 0, MATCH($B$42&amp;"/"&amp;E$46, data[#Headers], 0)), 1)</f>
        <v>2</v>
      </c>
      <c r="F53" s="50">
        <f>COUNTIFS(data[[district_name]:[district_name]], $A53, INDEX(data[], 0, MATCH($B$42&amp;"/"&amp;F$46, data[#Headers], 0)), 1)</f>
        <v>3</v>
      </c>
      <c r="G53" s="40">
        <f t="shared" si="1"/>
        <v>13</v>
      </c>
    </row>
    <row r="54" spans="1:8" s="39" customFormat="1" x14ac:dyDescent="0.3">
      <c r="A54" s="48" t="s">
        <v>519</v>
      </c>
      <c r="B54" s="40" t="s">
        <v>652</v>
      </c>
      <c r="C54" s="50">
        <f>COUNTIFS(data[[district_name]:[district_name]], $A54, INDEX(data[], 0, MATCH($B$42&amp;"/"&amp;C$46, data[#Headers], 0)), 1)</f>
        <v>4</v>
      </c>
      <c r="D54" s="50">
        <f>COUNTIFS(data[[district_name]:[district_name]], $A54, INDEX(data[], 0, MATCH($B$42&amp;"/"&amp;D$46, data[#Headers], 0)), 1)</f>
        <v>1</v>
      </c>
      <c r="E54" s="50">
        <f>COUNTIFS(data[[district_name]:[district_name]], $A54, INDEX(data[], 0, MATCH($B$42&amp;"/"&amp;E$46, data[#Headers], 0)), 1)</f>
        <v>2</v>
      </c>
      <c r="F54" s="50">
        <f>COUNTIFS(data[[district_name]:[district_name]], $A54, INDEX(data[], 0, MATCH($B$42&amp;"/"&amp;F$46, data[#Headers], 0)), 1)</f>
        <v>4</v>
      </c>
      <c r="G54" s="40">
        <f t="shared" si="1"/>
        <v>11</v>
      </c>
    </row>
    <row r="55" spans="1:8" s="39" customFormat="1" x14ac:dyDescent="0.3">
      <c r="A55" s="48" t="s">
        <v>518</v>
      </c>
      <c r="B55" s="40" t="s">
        <v>639</v>
      </c>
      <c r="C55" s="50">
        <f>COUNTIFS(data[[district_name]:[district_name]], $A55, INDEX(data[], 0, MATCH($B$42&amp;"/"&amp;C$46, data[#Headers], 0)), 1)</f>
        <v>3</v>
      </c>
      <c r="D55" s="50">
        <f>COUNTIFS(data[[district_name]:[district_name]], $A55, INDEX(data[], 0, MATCH($B$42&amp;"/"&amp;D$46, data[#Headers], 0)), 1)</f>
        <v>3</v>
      </c>
      <c r="E55" s="50">
        <f>COUNTIFS(data[[district_name]:[district_name]], $A55, INDEX(data[], 0, MATCH($B$42&amp;"/"&amp;E$46, data[#Headers], 0)), 1)</f>
        <v>3</v>
      </c>
      <c r="F55" s="50">
        <f>COUNTIFS(data[[district_name]:[district_name]], $A55, INDEX(data[], 0, MATCH($B$42&amp;"/"&amp;F$46, data[#Headers], 0)), 1)</f>
        <v>2</v>
      </c>
      <c r="G55" s="40">
        <f t="shared" si="1"/>
        <v>11</v>
      </c>
    </row>
    <row r="56" spans="1:8" s="39" customFormat="1" x14ac:dyDescent="0.3">
      <c r="A56" s="48" t="s">
        <v>635</v>
      </c>
      <c r="B56" s="40" t="s">
        <v>514</v>
      </c>
      <c r="C56" s="50">
        <f>COUNTIFS(data[[district_name]:[district_name]], $A56, INDEX(data[], 0, MATCH($B$42&amp;"/"&amp;C$46, data[#Headers], 0)), 1)</f>
        <v>2</v>
      </c>
      <c r="D56" s="50">
        <f>COUNTIFS(data[[district_name]:[district_name]], $A56, INDEX(data[], 0, MATCH($B$42&amp;"/"&amp;D$46, data[#Headers], 0)), 1)</f>
        <v>6</v>
      </c>
      <c r="E56" s="50">
        <f>COUNTIFS(data[[district_name]:[district_name]], $A56, INDEX(data[], 0, MATCH($B$42&amp;"/"&amp;E$46, data[#Headers], 0)), 1)</f>
        <v>4</v>
      </c>
      <c r="F56" s="50">
        <f>COUNTIFS(data[[district_name]:[district_name]], $A56, INDEX(data[], 0, MATCH($B$42&amp;"/"&amp;F$46, data[#Headers], 0)), 1)</f>
        <v>4</v>
      </c>
      <c r="G56" s="40">
        <f t="shared" si="1"/>
        <v>16</v>
      </c>
    </row>
    <row r="57" spans="1:8" s="39" customFormat="1" x14ac:dyDescent="0.3">
      <c r="A57" s="48" t="s">
        <v>522</v>
      </c>
      <c r="B57" s="40" t="s">
        <v>643</v>
      </c>
      <c r="C57" s="50">
        <f>COUNTIFS(data[[district_name]:[district_name]], $A57, INDEX(data[], 0, MATCH($B$42&amp;"/"&amp;C$46, data[#Headers], 0)), 1)</f>
        <v>1</v>
      </c>
      <c r="D57" s="50">
        <f>COUNTIFS(data[[district_name]:[district_name]], $A57, INDEX(data[], 0, MATCH($B$42&amp;"/"&amp;D$46, data[#Headers], 0)), 1)</f>
        <v>1</v>
      </c>
      <c r="E57" s="50">
        <f>COUNTIFS(data[[district_name]:[district_name]], $A57, INDEX(data[], 0, MATCH($B$42&amp;"/"&amp;E$46, data[#Headers], 0)), 1)</f>
        <v>1</v>
      </c>
      <c r="F57" s="50">
        <f>COUNTIFS(data[[district_name]:[district_name]], $A57, INDEX(data[], 0, MATCH($B$42&amp;"/"&amp;F$46, data[#Headers], 0)), 1)</f>
        <v>1</v>
      </c>
      <c r="G57" s="40">
        <f t="shared" si="1"/>
        <v>4</v>
      </c>
    </row>
    <row r="58" spans="1:8" s="39" customFormat="1" x14ac:dyDescent="0.3">
      <c r="A58" s="48" t="s">
        <v>632</v>
      </c>
      <c r="B58" s="40" t="s">
        <v>653</v>
      </c>
      <c r="C58" s="50">
        <f>COUNTIFS(data[[district_name]:[district_name]], $A58, INDEX(data[], 0, MATCH($B$42&amp;"/"&amp;C$46, data[#Headers], 0)), 1)</f>
        <v>2</v>
      </c>
      <c r="D58" s="50">
        <f>COUNTIFS(data[[district_name]:[district_name]], $A58, INDEX(data[], 0, MATCH($B$42&amp;"/"&amp;D$46, data[#Headers], 0)), 1)</f>
        <v>1</v>
      </c>
      <c r="E58" s="50">
        <f>COUNTIFS(data[[district_name]:[district_name]], $A58, INDEX(data[], 0, MATCH($B$42&amp;"/"&amp;E$46, data[#Headers], 0)), 1)</f>
        <v>1</v>
      </c>
      <c r="F58" s="50">
        <f>COUNTIFS(data[[district_name]:[district_name]], $A58, INDEX(data[], 0, MATCH($B$42&amp;"/"&amp;F$46, data[#Headers], 0)), 1)</f>
        <v>0</v>
      </c>
      <c r="G58" s="40">
        <f t="shared" si="1"/>
        <v>4</v>
      </c>
    </row>
    <row r="59" spans="1:8" s="39" customFormat="1" x14ac:dyDescent="0.3">
      <c r="A59" s="48" t="s">
        <v>636</v>
      </c>
      <c r="B59" s="40" t="s">
        <v>515</v>
      </c>
      <c r="C59" s="50">
        <f>COUNTIFS(data[[district_name]:[district_name]], $A59, INDEX(data[], 0, MATCH($B$42&amp;"/"&amp;C$46, data[#Headers], 0)), 1)</f>
        <v>5</v>
      </c>
      <c r="D59" s="50">
        <f>COUNTIFS(data[[district_name]:[district_name]], $A59, INDEX(data[], 0, MATCH($B$42&amp;"/"&amp;D$46, data[#Headers], 0)), 1)</f>
        <v>8</v>
      </c>
      <c r="E59" s="50">
        <f>COUNTIFS(data[[district_name]:[district_name]], $A59, INDEX(data[], 0, MATCH($B$42&amp;"/"&amp;E$46, data[#Headers], 0)), 1)</f>
        <v>2</v>
      </c>
      <c r="F59" s="50">
        <f>COUNTIFS(data[[district_name]:[district_name]], $A59, INDEX(data[], 0, MATCH($B$42&amp;"/"&amp;F$46, data[#Headers], 0)), 1)</f>
        <v>1</v>
      </c>
      <c r="G59" s="40">
        <f t="shared" si="1"/>
        <v>16</v>
      </c>
    </row>
    <row r="60" spans="1:8" s="39" customFormat="1" x14ac:dyDescent="0.3">
      <c r="A60" s="75" t="s">
        <v>654</v>
      </c>
      <c r="B60" s="75"/>
      <c r="C60" s="40">
        <f>SUM(C48:C59)</f>
        <v>28</v>
      </c>
      <c r="D60" s="40">
        <f>SUM(D48:D59)</f>
        <v>38</v>
      </c>
      <c r="E60" s="40">
        <f>SUM(E48:E59)</f>
        <v>27</v>
      </c>
      <c r="F60" s="40">
        <f>SUM(F48:F59)</f>
        <v>19</v>
      </c>
      <c r="G60" s="40">
        <f t="shared" si="1"/>
        <v>112</v>
      </c>
    </row>
    <row r="61" spans="1:8" s="39" customFormat="1" x14ac:dyDescent="0.3"/>
    <row r="62" spans="1:8" x14ac:dyDescent="0.3">
      <c r="G62" s="45"/>
      <c r="H62" s="45"/>
    </row>
    <row r="63" spans="1:8" x14ac:dyDescent="0.3">
      <c r="A63" s="6" t="s">
        <v>645</v>
      </c>
      <c r="B63" s="6" t="s">
        <v>41</v>
      </c>
    </row>
    <row r="64" spans="1:8" x14ac:dyDescent="0.3">
      <c r="A64" s="6" t="s">
        <v>646</v>
      </c>
      <c r="B64" s="6" t="s">
        <v>474</v>
      </c>
    </row>
    <row r="65" spans="1:17" x14ac:dyDescent="0.3">
      <c r="A65" s="6" t="s">
        <v>647</v>
      </c>
      <c r="B65" s="6">
        <f>F60</f>
        <v>19</v>
      </c>
    </row>
    <row r="67" spans="1:17" x14ac:dyDescent="0.3">
      <c r="A67" s="34" t="s">
        <v>648</v>
      </c>
      <c r="B67" s="34" t="s">
        <v>467</v>
      </c>
      <c r="C67" s="77" t="s">
        <v>656</v>
      </c>
      <c r="D67" s="77"/>
      <c r="E67" s="77"/>
      <c r="F67" s="77"/>
      <c r="G67" s="77"/>
      <c r="H67" s="77"/>
      <c r="I67" s="77"/>
      <c r="J67" s="77"/>
      <c r="K67" s="77"/>
      <c r="L67" s="77"/>
      <c r="M67" s="77"/>
      <c r="N67" s="77"/>
      <c r="O67" s="77"/>
      <c r="P67" s="77"/>
      <c r="Q67" s="77"/>
    </row>
    <row r="68" spans="1:17" ht="28" x14ac:dyDescent="0.3">
      <c r="A68" s="36" t="s">
        <v>520</v>
      </c>
      <c r="B68" s="37" t="s">
        <v>649</v>
      </c>
      <c r="C68" s="38" cm="1">
        <f t="array" ref="C68">IFERROR(INDEX(data[[location_reasons_other]:[location_reasons_other]], MATCH(0,IF(data[[district_name]:[district_name]]=$A$68, COUNTIF($B$68:B68, data[[location_reasons_other]:[location_reasons_other]]), ""), 0)),"")</f>
        <v>0</v>
      </c>
      <c r="D68" s="38" t="str" cm="1">
        <f t="array" ref="D68">IFERROR(INDEX(data[[location_reasons_other]:[location_reasons_other]], MATCH(0,IF(data[[district_name]:[district_name]]=$A$68, COUNTIF($B$68:C68, data[[location_reasons_other]:[location_reasons_other]]), ""), 0)),"")</f>
        <v xml:space="preserve">Available of schools, market, health facilities </v>
      </c>
      <c r="E68" s="38" t="str" cm="1">
        <f t="array" ref="E68">IFERROR(INDEX(data[[location_reasons_other]:[location_reasons_other]], MATCH(0,IF(data[[district_name]:[district_name]]=$A$68, COUNTIF($B$68:D68, data[[location_reasons_other]:[location_reasons_other]]), ""), 0)),"")</f>
        <v/>
      </c>
      <c r="F68" s="38" t="str" cm="1">
        <f t="array" ref="F68">IFERROR(INDEX(data[[location_reasons_other]:[location_reasons_other]], MATCH(0,IF(data[[district_name]:[district_name]]=$A$68, COUNTIF($B$68:E68, data[[location_reasons_other]:[location_reasons_other]]), ""), 0)),"")</f>
        <v/>
      </c>
      <c r="G68" s="38" t="str" cm="1">
        <f t="array" ref="G68">IFERROR(INDEX(data[[location_reasons_other]:[location_reasons_other]], MATCH(0,IF(data[[district_name]:[district_name]]=$A$68, COUNTIF($B$68:F68, data[[location_reasons_other]:[location_reasons_other]]), ""), 0)),"")</f>
        <v/>
      </c>
      <c r="H68" s="38" t="str" cm="1">
        <f t="array" ref="H68">IFERROR(INDEX(data[[location_reasons_other]:[location_reasons_other]], MATCH(0,IF(data[[district_name]:[district_name]]=$A$68, COUNTIF($B$68:G68, data[[location_reasons_other]:[location_reasons_other]]), ""), 0)),"")</f>
        <v/>
      </c>
      <c r="I68" s="38" t="str" cm="1">
        <f t="array" ref="I68">IFERROR(INDEX(data[[location_reasons_other]:[location_reasons_other]], MATCH(0,IF(data[[district_name]:[district_name]]=$A$68, COUNTIF($B$68:H68, data[[location_reasons_other]:[location_reasons_other]]), ""), 0)),"")</f>
        <v/>
      </c>
      <c r="J68" s="38" t="str" cm="1">
        <f t="array" ref="J68">IFERROR(INDEX(data[[location_reasons_other]:[location_reasons_other]], MATCH(0,IF(data[[district_name]:[district_name]]=$A$68, COUNTIF($B$68:I68, data[[location_reasons_other]:[location_reasons_other]]), ""), 0)),"")</f>
        <v/>
      </c>
      <c r="K68" s="38" t="str" cm="1">
        <f t="array" ref="K68">IFERROR(INDEX(data[[location_reasons_other]:[location_reasons_other]], MATCH(0,IF(data[[district_name]:[district_name]]=$A$68, COUNTIF($B$68:J68, data[[location_reasons_other]:[location_reasons_other]]), ""), 0)),"")</f>
        <v/>
      </c>
      <c r="L68" s="38" t="str" cm="1">
        <f t="array" ref="L68">IFERROR(INDEX(data[[location_reasons_other]:[location_reasons_other]], MATCH(0,IF(data[[district_name]:[district_name]]=$A$68, COUNTIF($B$68:K68, data[[location_reasons_other]:[location_reasons_other]]), ""), 0)),"")</f>
        <v/>
      </c>
      <c r="M68" s="38" t="str" cm="1">
        <f t="array" ref="M68">IFERROR(INDEX(data[[location_reasons_other]:[location_reasons_other]], MATCH(0,IF(data[[district_name]:[district_name]]=$A$68, COUNTIF($B$68:L68, data[[location_reasons_other]:[location_reasons_other]]), ""), 0)),"")</f>
        <v/>
      </c>
      <c r="N68" s="38" t="str" cm="1">
        <f t="array" ref="N68">IFERROR(INDEX(data[[location_reasons_other]:[location_reasons_other]], MATCH(0,IF(data[[district_name]:[district_name]]=$A$68, COUNTIF($B$68:M68, data[[location_reasons_other]:[location_reasons_other]]), ""), 0)),"")</f>
        <v/>
      </c>
      <c r="O68" s="38" t="str" cm="1">
        <f t="array" ref="O68">IFERROR(INDEX(data[[location_reasons_other]:[location_reasons_other]], MATCH(0,IF(data[[district_name]:[district_name]]=$A$68, COUNTIF($B$68:N68, data[[location_reasons_other]:[location_reasons_other]]), ""), 0)),"")</f>
        <v/>
      </c>
      <c r="P68" s="38" t="str" cm="1">
        <f t="array" ref="P68">IFERROR(INDEX(data[[location_reasons_other]:[location_reasons_other]], MATCH(0,IF(data[[district_name]:[district_name]]=$A$68, COUNTIF($B$68:O68, data[[location_reasons_other]:[location_reasons_other]]), ""), 0)),"")</f>
        <v/>
      </c>
      <c r="Q68" s="38" t="str" cm="1">
        <f t="array" ref="Q68">IFERROR(INDEX(data[[location_reasons_other]:[location_reasons_other]], MATCH(0,IF(data[[district_name]:[district_name]]=$A$68, COUNTIF($B$68:P68, data[[location_reasons_other]:[location_reasons_other]]), ""), 0)),"")</f>
        <v/>
      </c>
    </row>
    <row r="69" spans="1:17" x14ac:dyDescent="0.3">
      <c r="A69" s="36" t="s">
        <v>634</v>
      </c>
      <c r="B69" s="37" t="s">
        <v>513</v>
      </c>
      <c r="C69" s="38" cm="1">
        <f t="array" ref="C69">IFERROR(INDEX(data[[location_reasons_other]:[location_reasons_other]], MATCH(0,IF(data[[district_name]:[district_name]]=$A$69, COUNTIF($B$69:B69, data[[location_reasons_other]:[location_reasons_other]]), ""), 0)),"")</f>
        <v>0</v>
      </c>
      <c r="D69" s="38" t="str" cm="1">
        <f t="array" ref="D69">IFERROR(INDEX(data[[location_reasons_other]:[location_reasons_other]], MATCH(0,IF(data[[district_name]:[district_name]]=$A$69, COUNTIF($B$69:C69, data[[location_reasons_other]:[location_reasons_other]]), ""), 0)),"")</f>
        <v/>
      </c>
      <c r="E69" s="38" t="str" cm="1">
        <f t="array" ref="E69">IFERROR(INDEX(data[[location_reasons_other]:[location_reasons_other]], MATCH(0,IF(data[[district_name]:[district_name]]=$A$69, COUNTIF($B$69:D69, data[[location_reasons_other]:[location_reasons_other]]), ""), 0)),"")</f>
        <v/>
      </c>
      <c r="F69" s="38" t="str" cm="1">
        <f t="array" ref="F69">IFERROR(INDEX(data[[location_reasons_other]:[location_reasons_other]], MATCH(0,IF(data[[district_name]:[district_name]]=$A$69, COUNTIF($B$69:E69, data[[location_reasons_other]:[location_reasons_other]]), ""), 0)),"")</f>
        <v/>
      </c>
      <c r="G69" s="38" t="str" cm="1">
        <f t="array" ref="G69">IFERROR(INDEX(data[[location_reasons_other]:[location_reasons_other]], MATCH(0,IF(data[[district_name]:[district_name]]=$A$69, COUNTIF($B$69:F69, data[[location_reasons_other]:[location_reasons_other]]), ""), 0)),"")</f>
        <v/>
      </c>
      <c r="H69" s="38" t="str" cm="1">
        <f t="array" ref="H69">IFERROR(INDEX(data[[location_reasons_other]:[location_reasons_other]], MATCH(0,IF(data[[district_name]:[district_name]]=$A$69, COUNTIF($B$69:G69, data[[location_reasons_other]:[location_reasons_other]]), ""), 0)),"")</f>
        <v/>
      </c>
      <c r="I69" s="38" t="str" cm="1">
        <f t="array" ref="I69">IFERROR(INDEX(data[[location_reasons_other]:[location_reasons_other]], MATCH(0,IF(data[[district_name]:[district_name]]=$A$69, COUNTIF($B$69:H69, data[[location_reasons_other]:[location_reasons_other]]), ""), 0)),"")</f>
        <v/>
      </c>
      <c r="J69" s="38" t="str" cm="1">
        <f t="array" ref="J69">IFERROR(INDEX(data[[location_reasons_other]:[location_reasons_other]], MATCH(0,IF(data[[district_name]:[district_name]]=$A$69, COUNTIF($B$69:I69, data[[location_reasons_other]:[location_reasons_other]]), ""), 0)),"")</f>
        <v/>
      </c>
      <c r="K69" s="38" t="str" cm="1">
        <f t="array" ref="K69">IFERROR(INDEX(data[[location_reasons_other]:[location_reasons_other]], MATCH(0,IF(data[[district_name]:[district_name]]=$A$69, COUNTIF($B$69:J69, data[[location_reasons_other]:[location_reasons_other]]), ""), 0)),"")</f>
        <v/>
      </c>
      <c r="L69" s="38" t="str" cm="1">
        <f t="array" ref="L69">IFERROR(INDEX(data[[location_reasons_other]:[location_reasons_other]], MATCH(0,IF(data[[district_name]:[district_name]]=$A$69, COUNTIF($B$69:K69, data[[location_reasons_other]:[location_reasons_other]]), ""), 0)),"")</f>
        <v/>
      </c>
      <c r="M69" s="38" t="str" cm="1">
        <f t="array" ref="M69">IFERROR(INDEX(data[[location_reasons_other]:[location_reasons_other]], MATCH(0,IF(data[[district_name]:[district_name]]=$A$69, COUNTIF($B$69:L69, data[[location_reasons_other]:[location_reasons_other]]), ""), 0)),"")</f>
        <v/>
      </c>
      <c r="N69" s="38" t="str" cm="1">
        <f t="array" ref="N69">IFERROR(INDEX(data[[location_reasons_other]:[location_reasons_other]], MATCH(0,IF(data[[district_name]:[district_name]]=$A$69, COUNTIF($B$69:M69, data[[location_reasons_other]:[location_reasons_other]]), ""), 0)),"")</f>
        <v/>
      </c>
      <c r="O69" s="38" t="str" cm="1">
        <f t="array" ref="O69">IFERROR(INDEX(data[[location_reasons_other]:[location_reasons_other]], MATCH(0,IF(data[[district_name]:[district_name]]=$A$69, COUNTIF($B$69:N69, data[[location_reasons_other]:[location_reasons_other]]), ""), 0)),"")</f>
        <v/>
      </c>
      <c r="P69" s="38" t="str" cm="1">
        <f t="array" ref="P69">IFERROR(INDEX(data[[location_reasons_other]:[location_reasons_other]], MATCH(0,IF(data[[district_name]:[district_name]]=$A$69, COUNTIF($B$69:O69, data[[location_reasons_other]:[location_reasons_other]]), ""), 0)),"")</f>
        <v/>
      </c>
      <c r="Q69" s="38" t="str" cm="1">
        <f t="array" ref="Q69">IFERROR(INDEX(data[[location_reasons_other]:[location_reasons_other]], MATCH(0,IF(data[[district_name]:[district_name]]=$A$69, COUNTIF($B$69:P69, data[[location_reasons_other]:[location_reasons_other]]), ""), 0)),"")</f>
        <v/>
      </c>
    </row>
    <row r="70" spans="1:17" ht="42" x14ac:dyDescent="0.3">
      <c r="A70" s="36" t="s">
        <v>523</v>
      </c>
      <c r="B70" s="37" t="s">
        <v>650</v>
      </c>
      <c r="C70" s="38" t="str" cm="1">
        <f t="array" ref="C70">IFERROR(INDEX(data[[location_reasons_other]:[location_reasons_other]], MATCH(0,IF(data[[district_name]:[district_name]]=$A$70, COUNTIF($B$70:B70, data[[location_reasons_other]:[location_reasons_other]]), ""), 0)),"")</f>
        <v xml:space="preserve">Proximity to settlement </v>
      </c>
      <c r="D70" s="38" t="str" cm="1">
        <f t="array" ref="D70">IFERROR(INDEX(data[[location_reasons_other]:[location_reasons_other]], MATCH(0,IF(data[[district_name]:[district_name]]=$A$70, COUNTIF($B$70:C70, data[[location_reasons_other]:[location_reasons_other]]), ""), 0)),"")</f>
        <v>Near the settlement where they can always go back to get food</v>
      </c>
      <c r="E70" s="38" cm="1">
        <f t="array" ref="E70">IFERROR(INDEX(data[[location_reasons_other]:[location_reasons_other]], MATCH(0,IF(data[[district_name]:[district_name]]=$A$70, COUNTIF($B$70:D70, data[[location_reasons_other]:[location_reasons_other]]), ""), 0)),"")</f>
        <v>0</v>
      </c>
      <c r="F70" s="38" t="str" cm="1">
        <f t="array" ref="F70">IFERROR(INDEX(data[[location_reasons_other]:[location_reasons_other]], MATCH(0,IF(data[[district_name]:[district_name]]=$A$70, COUNTIF($B$70:E70, data[[location_reasons_other]:[location_reasons_other]]), ""), 0)),"")</f>
        <v>Better Security in these areas</v>
      </c>
      <c r="G70" s="38" t="str" cm="1">
        <f t="array" ref="G70">IFERROR(INDEX(data[[location_reasons_other]:[location_reasons_other]], MATCH(0,IF(data[[district_name]:[district_name]]=$A$70, COUNTIF($B$70:F70, data[[location_reasons_other]:[location_reasons_other]]), ""), 0)),"")</f>
        <v/>
      </c>
      <c r="H70" s="38" t="str" cm="1">
        <f t="array" ref="H70">IFERROR(INDEX(data[[location_reasons_other]:[location_reasons_other]], MATCH(0,IF(data[[district_name]:[district_name]]=$A$70, COUNTIF($B$70:G70, data[[location_reasons_other]:[location_reasons_other]]), ""), 0)),"")</f>
        <v/>
      </c>
      <c r="I70" s="38" t="str" cm="1">
        <f t="array" ref="I70">IFERROR(INDEX(data[[location_reasons_other]:[location_reasons_other]], MATCH(0,IF(data[[district_name]:[district_name]]=$A$70, COUNTIF($B$70:H70, data[[location_reasons_other]:[location_reasons_other]]), ""), 0)),"")</f>
        <v/>
      </c>
      <c r="J70" s="38" t="str" cm="1">
        <f t="array" ref="J70">IFERROR(INDEX(data[[location_reasons_other]:[location_reasons_other]], MATCH(0,IF(data[[district_name]:[district_name]]=$A$70, COUNTIF($B$70:I70, data[[location_reasons_other]:[location_reasons_other]]), ""), 0)),"")</f>
        <v/>
      </c>
      <c r="K70" s="38" t="str" cm="1">
        <f t="array" ref="K70">IFERROR(INDEX(data[[location_reasons_other]:[location_reasons_other]], MATCH(0,IF(data[[district_name]:[district_name]]=$A$70, COUNTIF($B$70:J70, data[[location_reasons_other]:[location_reasons_other]]), ""), 0)),"")</f>
        <v/>
      </c>
      <c r="L70" s="38" t="str" cm="1">
        <f t="array" ref="L70">IFERROR(INDEX(data[[location_reasons_other]:[location_reasons_other]], MATCH(0,IF(data[[district_name]:[district_name]]=$A$70, COUNTIF($B$70:K70, data[[location_reasons_other]:[location_reasons_other]]), ""), 0)),"")</f>
        <v/>
      </c>
      <c r="M70" s="38" t="str" cm="1">
        <f t="array" ref="M70">IFERROR(INDEX(data[[location_reasons_other]:[location_reasons_other]], MATCH(0,IF(data[[district_name]:[district_name]]=$A$70, COUNTIF($B$70:L70, data[[location_reasons_other]:[location_reasons_other]]), ""), 0)),"")</f>
        <v/>
      </c>
      <c r="N70" s="38" t="str" cm="1">
        <f t="array" ref="N70">IFERROR(INDEX(data[[location_reasons_other]:[location_reasons_other]], MATCH(0,IF(data[[district_name]:[district_name]]=$A$70, COUNTIF($B$70:M70, data[[location_reasons_other]:[location_reasons_other]]), ""), 0)),"")</f>
        <v/>
      </c>
      <c r="O70" s="38" t="str" cm="1">
        <f t="array" ref="O70">IFERROR(INDEX(data[[location_reasons_other]:[location_reasons_other]], MATCH(0,IF(data[[district_name]:[district_name]]=$A$70, COUNTIF($B$70:N70, data[[location_reasons_other]:[location_reasons_other]]), ""), 0)),"")</f>
        <v/>
      </c>
      <c r="P70" s="38" t="str" cm="1">
        <f t="array" ref="P70">IFERROR(INDEX(data[[location_reasons_other]:[location_reasons_other]], MATCH(0,IF(data[[district_name]:[district_name]]=$A$70, COUNTIF($B$70:O70, data[[location_reasons_other]:[location_reasons_other]]), ""), 0)),"")</f>
        <v/>
      </c>
      <c r="Q70" s="38" t="str" cm="1">
        <f t="array" ref="Q70">IFERROR(INDEX(data[[location_reasons_other]:[location_reasons_other]], MATCH(0,IF(data[[district_name]:[district_name]]=$A$70, COUNTIF($B$70:P70, data[[location_reasons_other]:[location_reasons_other]]), ""), 0)),"")</f>
        <v/>
      </c>
    </row>
    <row r="71" spans="1:17" x14ac:dyDescent="0.3">
      <c r="A71" s="36" t="s">
        <v>521</v>
      </c>
      <c r="B71" s="37" t="s">
        <v>642</v>
      </c>
      <c r="C71" s="38" cm="1">
        <f t="array" ref="C71">IFERROR(INDEX(data[[location_reasons_other]:[location_reasons_other]], MATCH(0,IF(data[[district_name]:[district_name]]=$A$71, COUNTIF($B$71:B71, data[[location_reasons_other]:[location_reasons_other]]), ""), 0)),"")</f>
        <v>0</v>
      </c>
      <c r="D71" s="38" t="str" cm="1">
        <f t="array" ref="D71">IFERROR(INDEX(data[[location_reasons_other]:[location_reasons_other]], MATCH(0,IF(data[[district_name]:[district_name]]=$A$71, COUNTIF($B$71:C71, data[[location_reasons_other]:[location_reasons_other]]), ""), 0)),"")</f>
        <v/>
      </c>
      <c r="E71" s="38" t="str" cm="1">
        <f t="array" ref="E71">IFERROR(INDEX(data[[location_reasons_other]:[location_reasons_other]], MATCH(0,IF(data[[district_name]:[district_name]]=$A$71, COUNTIF($B$71:D71, data[[location_reasons_other]:[location_reasons_other]]), ""), 0)),"")</f>
        <v/>
      </c>
      <c r="F71" s="38" t="str" cm="1">
        <f t="array" ref="F71">IFERROR(INDEX(data[[location_reasons_other]:[location_reasons_other]], MATCH(0,IF(data[[district_name]:[district_name]]=$A$71, COUNTIF($B$71:E71, data[[location_reasons_other]:[location_reasons_other]]), ""), 0)),"")</f>
        <v/>
      </c>
      <c r="G71" s="38" t="str" cm="1">
        <f t="array" ref="G71">IFERROR(INDEX(data[[location_reasons_other]:[location_reasons_other]], MATCH(0,IF(data[[district_name]:[district_name]]=$A$71, COUNTIF($B$71:F71, data[[location_reasons_other]:[location_reasons_other]]), ""), 0)),"")</f>
        <v/>
      </c>
      <c r="H71" s="38" t="str" cm="1">
        <f t="array" ref="H71">IFERROR(INDEX(data[[location_reasons_other]:[location_reasons_other]], MATCH(0,IF(data[[district_name]:[district_name]]=$A$71, COUNTIF($B$71:G71, data[[location_reasons_other]:[location_reasons_other]]), ""), 0)),"")</f>
        <v/>
      </c>
      <c r="I71" s="38" t="str" cm="1">
        <f t="array" ref="I71">IFERROR(INDEX(data[[location_reasons_other]:[location_reasons_other]], MATCH(0,IF(data[[district_name]:[district_name]]=$A$71, COUNTIF($B$71:H71, data[[location_reasons_other]:[location_reasons_other]]), ""), 0)),"")</f>
        <v/>
      </c>
      <c r="J71" s="38" t="str" cm="1">
        <f t="array" ref="J71">IFERROR(INDEX(data[[location_reasons_other]:[location_reasons_other]], MATCH(0,IF(data[[district_name]:[district_name]]=$A$71, COUNTIF($B$71:I71, data[[location_reasons_other]:[location_reasons_other]]), ""), 0)),"")</f>
        <v/>
      </c>
      <c r="K71" s="38" t="str" cm="1">
        <f t="array" ref="K71">IFERROR(INDEX(data[[location_reasons_other]:[location_reasons_other]], MATCH(0,IF(data[[district_name]:[district_name]]=$A$71, COUNTIF($B$71:J71, data[[location_reasons_other]:[location_reasons_other]]), ""), 0)),"")</f>
        <v/>
      </c>
      <c r="L71" s="38" t="str" cm="1">
        <f t="array" ref="L71">IFERROR(INDEX(data[[location_reasons_other]:[location_reasons_other]], MATCH(0,IF(data[[district_name]:[district_name]]=$A$71, COUNTIF($B$71:K71, data[[location_reasons_other]:[location_reasons_other]]), ""), 0)),"")</f>
        <v/>
      </c>
      <c r="M71" s="38" t="str" cm="1">
        <f t="array" ref="M71">IFERROR(INDEX(data[[location_reasons_other]:[location_reasons_other]], MATCH(0,IF(data[[district_name]:[district_name]]=$A$71, COUNTIF($B$71:L71, data[[location_reasons_other]:[location_reasons_other]]), ""), 0)),"")</f>
        <v/>
      </c>
      <c r="N71" s="38" t="str" cm="1">
        <f t="array" ref="N71">IFERROR(INDEX(data[[location_reasons_other]:[location_reasons_other]], MATCH(0,IF(data[[district_name]:[district_name]]=$A$71, COUNTIF($B$71:M71, data[[location_reasons_other]:[location_reasons_other]]), ""), 0)),"")</f>
        <v/>
      </c>
      <c r="O71" s="38" t="str" cm="1">
        <f t="array" ref="O71">IFERROR(INDEX(data[[location_reasons_other]:[location_reasons_other]], MATCH(0,IF(data[[district_name]:[district_name]]=$A$71, COUNTIF($B$71:N71, data[[location_reasons_other]:[location_reasons_other]]), ""), 0)),"")</f>
        <v/>
      </c>
      <c r="P71" s="38" t="str" cm="1">
        <f t="array" ref="P71">IFERROR(INDEX(data[[location_reasons_other]:[location_reasons_other]], MATCH(0,IF(data[[district_name]:[district_name]]=$A$71, COUNTIF($B$71:O71, data[[location_reasons_other]:[location_reasons_other]]), ""), 0)),"")</f>
        <v/>
      </c>
      <c r="Q71" s="38" t="str" cm="1">
        <f t="array" ref="Q71">IFERROR(INDEX(data[[location_reasons_other]:[location_reasons_other]], MATCH(0,IF(data[[district_name]:[district_name]]=$A$71, COUNTIF($B$71:P71, data[[location_reasons_other]:[location_reasons_other]]), ""), 0)),"")</f>
        <v/>
      </c>
    </row>
    <row r="72" spans="1:17" x14ac:dyDescent="0.3">
      <c r="A72" s="36" t="s">
        <v>633</v>
      </c>
      <c r="B72" s="37" t="s">
        <v>512</v>
      </c>
      <c r="C72" s="38" cm="1">
        <f t="array" ref="C72">IFERROR(INDEX(data[[location_reasons_other]:[location_reasons_other]], MATCH(0,IF(data[[district_name]:[district_name]]=$A$72, COUNTIF($B$72:B72, data[[location_reasons_other]:[location_reasons_other]]), ""), 0)),"")</f>
        <v>0</v>
      </c>
      <c r="D72" s="38" t="str" cm="1">
        <f t="array" ref="D72">IFERROR(INDEX(data[[location_reasons_other]:[location_reasons_other]], MATCH(0,IF(data[[district_name]:[district_name]]=$A$72, COUNTIF($B$72:C72, data[[location_reasons_other]:[location_reasons_other]]), ""), 0)),"")</f>
        <v/>
      </c>
      <c r="E72" s="38" t="str" cm="1">
        <f t="array" ref="E72">IFERROR(INDEX(data[[location_reasons_other]:[location_reasons_other]], MATCH(0,IF(data[[district_name]:[district_name]]=$A$72, COUNTIF($B$72:D72, data[[location_reasons_other]:[location_reasons_other]]), ""), 0)),"")</f>
        <v/>
      </c>
      <c r="F72" s="38" t="str" cm="1">
        <f t="array" ref="F72">IFERROR(INDEX(data[[location_reasons_other]:[location_reasons_other]], MATCH(0,IF(data[[district_name]:[district_name]]=$A$72, COUNTIF($B$72:E72, data[[location_reasons_other]:[location_reasons_other]]), ""), 0)),"")</f>
        <v/>
      </c>
      <c r="G72" s="38" t="str" cm="1">
        <f t="array" ref="G72">IFERROR(INDEX(data[[location_reasons_other]:[location_reasons_other]], MATCH(0,IF(data[[district_name]:[district_name]]=$A$72, COUNTIF($B$72:F72, data[[location_reasons_other]:[location_reasons_other]]), ""), 0)),"")</f>
        <v/>
      </c>
      <c r="H72" s="38" t="str" cm="1">
        <f t="array" ref="H72">IFERROR(INDEX(data[[location_reasons_other]:[location_reasons_other]], MATCH(0,IF(data[[district_name]:[district_name]]=$A$72, COUNTIF($B$72:G72, data[[location_reasons_other]:[location_reasons_other]]), ""), 0)),"")</f>
        <v/>
      </c>
      <c r="I72" s="38" t="str" cm="1">
        <f t="array" ref="I72">IFERROR(INDEX(data[[location_reasons_other]:[location_reasons_other]], MATCH(0,IF(data[[district_name]:[district_name]]=$A$72, COUNTIF($B$72:H72, data[[location_reasons_other]:[location_reasons_other]]), ""), 0)),"")</f>
        <v/>
      </c>
      <c r="J72" s="38" t="str" cm="1">
        <f t="array" ref="J72">IFERROR(INDEX(data[[location_reasons_other]:[location_reasons_other]], MATCH(0,IF(data[[district_name]:[district_name]]=$A$72, COUNTIF($B$72:I72, data[[location_reasons_other]:[location_reasons_other]]), ""), 0)),"")</f>
        <v/>
      </c>
      <c r="K72" s="38" t="str" cm="1">
        <f t="array" ref="K72">IFERROR(INDEX(data[[location_reasons_other]:[location_reasons_other]], MATCH(0,IF(data[[district_name]:[district_name]]=$A$72, COUNTIF($B$72:J72, data[[location_reasons_other]:[location_reasons_other]]), ""), 0)),"")</f>
        <v/>
      </c>
      <c r="L72" s="38" t="str" cm="1">
        <f t="array" ref="L72">IFERROR(INDEX(data[[location_reasons_other]:[location_reasons_other]], MATCH(0,IF(data[[district_name]:[district_name]]=$A$72, COUNTIF($B$72:K72, data[[location_reasons_other]:[location_reasons_other]]), ""), 0)),"")</f>
        <v/>
      </c>
      <c r="M72" s="38" t="str" cm="1">
        <f t="array" ref="M72">IFERROR(INDEX(data[[location_reasons_other]:[location_reasons_other]], MATCH(0,IF(data[[district_name]:[district_name]]=$A$72, COUNTIF($B$72:L72, data[[location_reasons_other]:[location_reasons_other]]), ""), 0)),"")</f>
        <v/>
      </c>
      <c r="N72" s="38" t="str" cm="1">
        <f t="array" ref="N72">IFERROR(INDEX(data[[location_reasons_other]:[location_reasons_other]], MATCH(0,IF(data[[district_name]:[district_name]]=$A$72, COUNTIF($B$72:M72, data[[location_reasons_other]:[location_reasons_other]]), ""), 0)),"")</f>
        <v/>
      </c>
      <c r="O72" s="38" t="str" cm="1">
        <f t="array" ref="O72">IFERROR(INDEX(data[[location_reasons_other]:[location_reasons_other]], MATCH(0,IF(data[[district_name]:[district_name]]=$A$72, COUNTIF($B$72:N72, data[[location_reasons_other]:[location_reasons_other]]), ""), 0)),"")</f>
        <v/>
      </c>
      <c r="P72" s="38" t="str" cm="1">
        <f t="array" ref="P72">IFERROR(INDEX(data[[location_reasons_other]:[location_reasons_other]], MATCH(0,IF(data[[district_name]:[district_name]]=$A$72, COUNTIF($B$72:O72, data[[location_reasons_other]:[location_reasons_other]]), ""), 0)),"")</f>
        <v/>
      </c>
      <c r="Q72" s="38" t="str" cm="1">
        <f t="array" ref="Q72">IFERROR(INDEX(data[[location_reasons_other]:[location_reasons_other]], MATCH(0,IF(data[[district_name]:[district_name]]=$A$72, COUNTIF($B$72:P72, data[[location_reasons_other]:[location_reasons_other]]), ""), 0)),"")</f>
        <v/>
      </c>
    </row>
    <row r="73" spans="1:17" ht="42" x14ac:dyDescent="0.3">
      <c r="A73" s="36" t="s">
        <v>517</v>
      </c>
      <c r="B73" s="37" t="s">
        <v>651</v>
      </c>
      <c r="C73" s="38" t="str" cm="1">
        <f t="array" ref="C73">IFERROR(INDEX(data[[location_reasons_other]:[location_reasons_other]], MATCH(0,IF(data[[district_name]:[district_name]]=$A$73, COUNTIF($B$73:B73, data[[location_reasons_other]:[location_reasons_other]]), ""), 0)),"")</f>
        <v xml:space="preserve">Had been there initially  before  repatriation </v>
      </c>
      <c r="D73" s="38" t="str" cm="1">
        <f t="array" ref="D73">IFERROR(INDEX(data[[location_reasons_other]:[location_reasons_other]], MATCH(0,IF(data[[district_name]:[district_name]]=$A$73, COUNTIF($B$73:C73, data[[location_reasons_other]:[location_reasons_other]]), ""), 0)),"")</f>
        <v xml:space="preserve">Proximity to social services </v>
      </c>
      <c r="E73" s="38" t="str" cm="1">
        <f t="array" ref="E73">IFERROR(INDEX(data[[location_reasons_other]:[location_reasons_other]], MATCH(0,IF(data[[district_name]:[district_name]]=$A$73, COUNTIF($B$73:D73, data[[location_reasons_other]:[location_reasons_other]]), ""), 0)),"")</f>
        <v xml:space="preserve">Some of the parts are near the market for those that are doing business </v>
      </c>
      <c r="F73" s="38" cm="1">
        <f t="array" ref="F73">IFERROR(INDEX(data[[location_reasons_other]:[location_reasons_other]], MATCH(0,IF(data[[district_name]:[district_name]]=$A$73, COUNTIF($B$73:E73, data[[location_reasons_other]:[location_reasons_other]]), ""), 0)),"")</f>
        <v>0</v>
      </c>
      <c r="G73" s="38" t="str" cm="1">
        <f t="array" ref="G73">IFERROR(INDEX(data[[location_reasons_other]:[location_reasons_other]], MATCH(0,IF(data[[district_name]:[district_name]]=$A$73, COUNTIF($B$73:F73, data[[location_reasons_other]:[location_reasons_other]]), ""), 0)),"")</f>
        <v/>
      </c>
      <c r="H73" s="38" t="str" cm="1">
        <f t="array" ref="H73">IFERROR(INDEX(data[[location_reasons_other]:[location_reasons_other]], MATCH(0,IF(data[[district_name]:[district_name]]=$A$73, COUNTIF($B$73:G73, data[[location_reasons_other]:[location_reasons_other]]), ""), 0)),"")</f>
        <v/>
      </c>
      <c r="I73" s="38" t="str" cm="1">
        <f t="array" ref="I73">IFERROR(INDEX(data[[location_reasons_other]:[location_reasons_other]], MATCH(0,IF(data[[district_name]:[district_name]]=$A$73, COUNTIF($B$73:H73, data[[location_reasons_other]:[location_reasons_other]]), ""), 0)),"")</f>
        <v/>
      </c>
      <c r="J73" s="38" t="str" cm="1">
        <f t="array" ref="J73">IFERROR(INDEX(data[[location_reasons_other]:[location_reasons_other]], MATCH(0,IF(data[[district_name]:[district_name]]=$A$73, COUNTIF($B$73:I73, data[[location_reasons_other]:[location_reasons_other]]), ""), 0)),"")</f>
        <v/>
      </c>
      <c r="K73" s="38" t="str" cm="1">
        <f t="array" ref="K73">IFERROR(INDEX(data[[location_reasons_other]:[location_reasons_other]], MATCH(0,IF(data[[district_name]:[district_name]]=$A$73, COUNTIF($B$73:J73, data[[location_reasons_other]:[location_reasons_other]]), ""), 0)),"")</f>
        <v/>
      </c>
      <c r="L73" s="38" t="str" cm="1">
        <f t="array" ref="L73">IFERROR(INDEX(data[[location_reasons_other]:[location_reasons_other]], MATCH(0,IF(data[[district_name]:[district_name]]=$A$73, COUNTIF($B$73:K73, data[[location_reasons_other]:[location_reasons_other]]), ""), 0)),"")</f>
        <v/>
      </c>
      <c r="M73" s="38" t="str" cm="1">
        <f t="array" ref="M73">IFERROR(INDEX(data[[location_reasons_other]:[location_reasons_other]], MATCH(0,IF(data[[district_name]:[district_name]]=$A$73, COUNTIF($B$73:L73, data[[location_reasons_other]:[location_reasons_other]]), ""), 0)),"")</f>
        <v/>
      </c>
      <c r="N73" s="38" t="str" cm="1">
        <f t="array" ref="N73">IFERROR(INDEX(data[[location_reasons_other]:[location_reasons_other]], MATCH(0,IF(data[[district_name]:[district_name]]=$A$73, COUNTIF($B$73:M73, data[[location_reasons_other]:[location_reasons_other]]), ""), 0)),"")</f>
        <v/>
      </c>
      <c r="O73" s="38" t="str" cm="1">
        <f t="array" ref="O73">IFERROR(INDEX(data[[location_reasons_other]:[location_reasons_other]], MATCH(0,IF(data[[district_name]:[district_name]]=$A$73, COUNTIF($B$73:N73, data[[location_reasons_other]:[location_reasons_other]]), ""), 0)),"")</f>
        <v/>
      </c>
      <c r="P73" s="38" t="str" cm="1">
        <f t="array" ref="P73">IFERROR(INDEX(data[[location_reasons_other]:[location_reasons_other]], MATCH(0,IF(data[[district_name]:[district_name]]=$A$73, COUNTIF($B$73:O73, data[[location_reasons_other]:[location_reasons_other]]), ""), 0)),"")</f>
        <v/>
      </c>
      <c r="Q73" s="38" t="str" cm="1">
        <f t="array" ref="Q73">IFERROR(INDEX(data[[location_reasons_other]:[location_reasons_other]], MATCH(0,IF(data[[district_name]:[district_name]]=$A$73, COUNTIF($B$73:P73, data[[location_reasons_other]:[location_reasons_other]]), ""), 0)),"")</f>
        <v/>
      </c>
    </row>
    <row r="74" spans="1:17" ht="70" x14ac:dyDescent="0.3">
      <c r="A74" s="36" t="s">
        <v>519</v>
      </c>
      <c r="B74" s="37" t="s">
        <v>652</v>
      </c>
      <c r="C74" s="38" t="str" cm="1">
        <f t="array" ref="C74">IFERROR(INDEX(data[[location_reasons_other]:[location_reasons_other]], MATCH(0,IF(data[[district_name]:[district_name]]=$A$74, COUNTIF($B$74:B74, data[[location_reasons_other]:[location_reasons_other]]), ""), 0)),"")</f>
        <v>Proximity to the urban social  facilities like Aringa SS, Good security , health centres</v>
      </c>
      <c r="D74" s="38" cm="1">
        <f t="array" ref="D74">IFERROR(INDEX(data[[location_reasons_other]:[location_reasons_other]], MATCH(0,IF(data[[district_name]:[district_name]]=$A$74, COUNTIF($B$74:C74, data[[location_reasons_other]:[location_reasons_other]]), ""), 0)),"")</f>
        <v>0</v>
      </c>
      <c r="E74" s="38" t="str" cm="1">
        <f t="array" ref="E74">IFERROR(INDEX(data[[location_reasons_other]:[location_reasons_other]], MATCH(0,IF(data[[district_name]:[district_name]]=$A$74, COUNTIF($B$74:D74, data[[location_reasons_other]:[location_reasons_other]]), ""), 0)),"")</f>
        <v xml:space="preserve">Vast land for cultivation  , Approximaty to healthy facilties and schools </v>
      </c>
      <c r="F74" s="38" t="str" cm="1">
        <f t="array" ref="F74">IFERROR(INDEX(data[[location_reasons_other]:[location_reasons_other]], MATCH(0,IF(data[[district_name]:[district_name]]=$A$74, COUNTIF($B$74:E74, data[[location_reasons_other]:[location_reasons_other]]), ""), 0)),"")</f>
        <v>NA</v>
      </c>
      <c r="G74" s="38" t="str" cm="1">
        <f t="array" ref="G74">IFERROR(INDEX(data[[location_reasons_other]:[location_reasons_other]], MATCH(0,IF(data[[district_name]:[district_name]]=$A$74, COUNTIF($B$74:F74, data[[location_reasons_other]:[location_reasons_other]]), ""), 0)),"")</f>
        <v>Proximity to social services like education , Market facilities,  health . Security reason , peaceful coexistence e</v>
      </c>
      <c r="H74" s="38" t="str" cm="1">
        <f t="array" ref="H74">IFERROR(INDEX(data[[location_reasons_other]:[location_reasons_other]], MATCH(0,IF(data[[district_name]:[district_name]]=$A$74, COUNTIF($B$74:G74, data[[location_reasons_other]:[location_reasons_other]]), ""), 0)),"")</f>
        <v/>
      </c>
      <c r="I74" s="38" t="str" cm="1">
        <f t="array" ref="I74">IFERROR(INDEX(data[[location_reasons_other]:[location_reasons_other]], MATCH(0,IF(data[[district_name]:[district_name]]=$A$74, COUNTIF($B$74:H74, data[[location_reasons_other]:[location_reasons_other]]), ""), 0)),"")</f>
        <v/>
      </c>
      <c r="J74" s="38" t="str" cm="1">
        <f t="array" ref="J74">IFERROR(INDEX(data[[location_reasons_other]:[location_reasons_other]], MATCH(0,IF(data[[district_name]:[district_name]]=$A$74, COUNTIF($B$74:I74, data[[location_reasons_other]:[location_reasons_other]]), ""), 0)),"")</f>
        <v/>
      </c>
      <c r="K74" s="38" t="str" cm="1">
        <f t="array" ref="K74">IFERROR(INDEX(data[[location_reasons_other]:[location_reasons_other]], MATCH(0,IF(data[[district_name]:[district_name]]=$A$74, COUNTIF($B$74:J74, data[[location_reasons_other]:[location_reasons_other]]), ""), 0)),"")</f>
        <v/>
      </c>
      <c r="L74" s="38" t="str" cm="1">
        <f t="array" ref="L74">IFERROR(INDEX(data[[location_reasons_other]:[location_reasons_other]], MATCH(0,IF(data[[district_name]:[district_name]]=$A$74, COUNTIF($B$74:K74, data[[location_reasons_other]:[location_reasons_other]]), ""), 0)),"")</f>
        <v/>
      </c>
      <c r="M74" s="38" t="str" cm="1">
        <f t="array" ref="M74">IFERROR(INDEX(data[[location_reasons_other]:[location_reasons_other]], MATCH(0,IF(data[[district_name]:[district_name]]=$A$74, COUNTIF($B$74:L74, data[[location_reasons_other]:[location_reasons_other]]), ""), 0)),"")</f>
        <v/>
      </c>
      <c r="N74" s="38" t="str" cm="1">
        <f t="array" ref="N74">IFERROR(INDEX(data[[location_reasons_other]:[location_reasons_other]], MATCH(0,IF(data[[district_name]:[district_name]]=$A$74, COUNTIF($B$74:M74, data[[location_reasons_other]:[location_reasons_other]]), ""), 0)),"")</f>
        <v/>
      </c>
      <c r="O74" s="38" t="str" cm="1">
        <f t="array" ref="O74">IFERROR(INDEX(data[[location_reasons_other]:[location_reasons_other]], MATCH(0,IF(data[[district_name]:[district_name]]=$A$74, COUNTIF($B$74:N74, data[[location_reasons_other]:[location_reasons_other]]), ""), 0)),"")</f>
        <v/>
      </c>
      <c r="P74" s="38" t="str" cm="1">
        <f t="array" ref="P74">IFERROR(INDEX(data[[location_reasons_other]:[location_reasons_other]], MATCH(0,IF(data[[district_name]:[district_name]]=$A$74, COUNTIF($B$74:O74, data[[location_reasons_other]:[location_reasons_other]]), ""), 0)),"")</f>
        <v/>
      </c>
      <c r="Q74" s="38" t="str" cm="1">
        <f t="array" ref="Q74">IFERROR(INDEX(data[[location_reasons_other]:[location_reasons_other]], MATCH(0,IF(data[[district_name]:[district_name]]=$A$74, COUNTIF($B$74:P74, data[[location_reasons_other]:[location_reasons_other]]), ""), 0)),"")</f>
        <v/>
      </c>
    </row>
    <row r="75" spans="1:17" ht="56" x14ac:dyDescent="0.3">
      <c r="A75" s="36" t="s">
        <v>518</v>
      </c>
      <c r="B75" s="37" t="s">
        <v>639</v>
      </c>
      <c r="C75" s="38" t="str" cm="1">
        <f t="array" ref="C75">IFERROR(INDEX(data[[location_reasons_other]:[location_reasons_other]], MATCH(0,IF(data[[district_name]:[district_name]]=$A$75, COUNTIF($B$75:B75, data[[location_reasons_other]:[location_reasons_other]]), ""), 0)),"")</f>
        <v xml:space="preserve">Prostitution for the girls, many girls are there so many go there to do that business </v>
      </c>
      <c r="D75" s="38" t="str" cm="1">
        <f t="array" ref="D75">IFERROR(INDEX(data[[location_reasons_other]:[location_reasons_other]], MATCH(0,IF(data[[district_name]:[district_name]]=$A$75, COUNTIF($B$75:C75, data[[location_reasons_other]:[location_reasons_other]]), ""), 0)),"")</f>
        <v>Spaces to rent</v>
      </c>
      <c r="E75" s="38" cm="1">
        <f t="array" ref="E75">IFERROR(INDEX(data[[location_reasons_other]:[location_reasons_other]], MATCH(0,IF(data[[district_name]:[district_name]]=$A$75, COUNTIF($B$75:D75, data[[location_reasons_other]:[location_reasons_other]]), ""), 0)),"")</f>
        <v>0</v>
      </c>
      <c r="F75" s="38" t="str" cm="1">
        <f t="array" ref="F75">IFERROR(INDEX(data[[location_reasons_other]:[location_reasons_other]], MATCH(0,IF(data[[district_name]:[district_name]]=$A$75, COUNTIF($B$75:E75, data[[location_reasons_other]:[location_reasons_other]]), ""), 0)),"")</f>
        <v/>
      </c>
      <c r="G75" s="38" t="str" cm="1">
        <f t="array" ref="G75">IFERROR(INDEX(data[[location_reasons_other]:[location_reasons_other]], MATCH(0,IF(data[[district_name]:[district_name]]=$A$75, COUNTIF($B$75:F75, data[[location_reasons_other]:[location_reasons_other]]), ""), 0)),"")</f>
        <v/>
      </c>
      <c r="H75" s="38" t="str" cm="1">
        <f t="array" ref="H75">IFERROR(INDEX(data[[location_reasons_other]:[location_reasons_other]], MATCH(0,IF(data[[district_name]:[district_name]]=$A$75, COUNTIF($B$75:G75, data[[location_reasons_other]:[location_reasons_other]]), ""), 0)),"")</f>
        <v/>
      </c>
      <c r="I75" s="38" t="str" cm="1">
        <f t="array" ref="I75">IFERROR(INDEX(data[[location_reasons_other]:[location_reasons_other]], MATCH(0,IF(data[[district_name]:[district_name]]=$A$75, COUNTIF($B$75:H75, data[[location_reasons_other]:[location_reasons_other]]), ""), 0)),"")</f>
        <v/>
      </c>
      <c r="J75" s="38" t="str" cm="1">
        <f t="array" ref="J75">IFERROR(INDEX(data[[location_reasons_other]:[location_reasons_other]], MATCH(0,IF(data[[district_name]:[district_name]]=$A$75, COUNTIF($B$75:I75, data[[location_reasons_other]:[location_reasons_other]]), ""), 0)),"")</f>
        <v/>
      </c>
      <c r="K75" s="38" t="str" cm="1">
        <f t="array" ref="K75">IFERROR(INDEX(data[[location_reasons_other]:[location_reasons_other]], MATCH(0,IF(data[[district_name]:[district_name]]=$A$75, COUNTIF($B$75:J75, data[[location_reasons_other]:[location_reasons_other]]), ""), 0)),"")</f>
        <v/>
      </c>
      <c r="L75" s="38" t="str" cm="1">
        <f t="array" ref="L75">IFERROR(INDEX(data[[location_reasons_other]:[location_reasons_other]], MATCH(0,IF(data[[district_name]:[district_name]]=$A$75, COUNTIF($B$75:K75, data[[location_reasons_other]:[location_reasons_other]]), ""), 0)),"")</f>
        <v/>
      </c>
      <c r="M75" s="38" t="str" cm="1">
        <f t="array" ref="M75">IFERROR(INDEX(data[[location_reasons_other]:[location_reasons_other]], MATCH(0,IF(data[[district_name]:[district_name]]=$A$75, COUNTIF($B$75:L75, data[[location_reasons_other]:[location_reasons_other]]), ""), 0)),"")</f>
        <v/>
      </c>
      <c r="N75" s="38" t="str" cm="1">
        <f t="array" ref="N75">IFERROR(INDEX(data[[location_reasons_other]:[location_reasons_other]], MATCH(0,IF(data[[district_name]:[district_name]]=$A$75, COUNTIF($B$75:M75, data[[location_reasons_other]:[location_reasons_other]]), ""), 0)),"")</f>
        <v/>
      </c>
      <c r="O75" s="38" t="str" cm="1">
        <f t="array" ref="O75">IFERROR(INDEX(data[[location_reasons_other]:[location_reasons_other]], MATCH(0,IF(data[[district_name]:[district_name]]=$A$75, COUNTIF($B$75:N75, data[[location_reasons_other]:[location_reasons_other]]), ""), 0)),"")</f>
        <v/>
      </c>
      <c r="P75" s="38" t="str" cm="1">
        <f t="array" ref="P75">IFERROR(INDEX(data[[location_reasons_other]:[location_reasons_other]], MATCH(0,IF(data[[district_name]:[district_name]]=$A$75, COUNTIF($B$75:O75, data[[location_reasons_other]:[location_reasons_other]]), ""), 0)),"")</f>
        <v/>
      </c>
      <c r="Q75" s="38" t="str" cm="1">
        <f t="array" ref="Q75">IFERROR(INDEX(data[[location_reasons_other]:[location_reasons_other]], MATCH(0,IF(data[[district_name]:[district_name]]=$A$75, COUNTIF($B$75:P75, data[[location_reasons_other]:[location_reasons_other]]), ""), 0)),"")</f>
        <v/>
      </c>
    </row>
    <row r="76" spans="1:17" ht="70" x14ac:dyDescent="0.3">
      <c r="A76" s="36" t="s">
        <v>635</v>
      </c>
      <c r="B76" s="37" t="s">
        <v>514</v>
      </c>
      <c r="C76" s="38" t="str" cm="1">
        <f t="array" ref="C76">IFERROR(INDEX(data[[location_reasons_other]:[location_reasons_other]], MATCH(0,IF(data[[district_name]:[district_name]]=$A$76, COUNTIF($B$76:B76, data[[location_reasons_other]:[location_reasons_other]]), ""), 0)),"")</f>
        <v xml:space="preserve">Proximity to the town areas . Access to social amenities like electricity,  water  . better  Education facilties,  </v>
      </c>
      <c r="D76" s="38" cm="1">
        <f t="array" ref="D76">IFERROR(INDEX(data[[location_reasons_other]:[location_reasons_other]], MATCH(0,IF(data[[district_name]:[district_name]]=$A$76, COUNTIF($B$76:C76, data[[location_reasons_other]:[location_reasons_other]]), ""), 0)),"")</f>
        <v>0</v>
      </c>
      <c r="E76" s="38" t="str" cm="1">
        <f t="array" ref="E76">IFERROR(INDEX(data[[location_reasons_other]:[location_reasons_other]], MATCH(0,IF(data[[district_name]:[district_name]]=$A$76, COUNTIF($B$76:D76, data[[location_reasons_other]:[location_reasons_other]]), ""), 0)),"")</f>
        <v xml:space="preserve">Proximity to the social to services like schools </v>
      </c>
      <c r="F76" s="38" t="str" cm="1">
        <f t="array" ref="F76">IFERROR(INDEX(data[[location_reasons_other]:[location_reasons_other]], MATCH(0,IF(data[[district_name]:[district_name]]=$A$76, COUNTIF($B$76:E76, data[[location_reasons_other]:[location_reasons_other]]), ""), 0)),"")</f>
        <v>Neighbourhood are peaceful . Availability of public tape water</v>
      </c>
      <c r="G76" s="38" t="str" cm="1">
        <f t="array" ref="G76">IFERROR(INDEX(data[[location_reasons_other]:[location_reasons_other]], MATCH(0,IF(data[[district_name]:[district_name]]=$A$76, COUNTIF($B$76:F76, data[[location_reasons_other]:[location_reasons_other]]), ""), 0)),"")</f>
        <v>Proximity to the urban centre for business start up</v>
      </c>
      <c r="H76" s="38" t="str" cm="1">
        <f t="array" ref="H76">IFERROR(INDEX(data[[location_reasons_other]:[location_reasons_other]], MATCH(0,IF(data[[district_name]:[district_name]]=$A$76, COUNTIF($B$76:G76, data[[location_reasons_other]:[location_reasons_other]]), ""), 0)),"")</f>
        <v/>
      </c>
      <c r="I76" s="38" t="str" cm="1">
        <f t="array" ref="I76">IFERROR(INDEX(data[[location_reasons_other]:[location_reasons_other]], MATCH(0,IF(data[[district_name]:[district_name]]=$A$76, COUNTIF($B$76:H76, data[[location_reasons_other]:[location_reasons_other]]), ""), 0)),"")</f>
        <v/>
      </c>
      <c r="J76" s="38" t="str" cm="1">
        <f t="array" ref="J76">IFERROR(INDEX(data[[location_reasons_other]:[location_reasons_other]], MATCH(0,IF(data[[district_name]:[district_name]]=$A$76, COUNTIF($B$76:I76, data[[location_reasons_other]:[location_reasons_other]]), ""), 0)),"")</f>
        <v/>
      </c>
      <c r="K76" s="38" t="str" cm="1">
        <f t="array" ref="K76">IFERROR(INDEX(data[[location_reasons_other]:[location_reasons_other]], MATCH(0,IF(data[[district_name]:[district_name]]=$A$76, COUNTIF($B$76:J76, data[[location_reasons_other]:[location_reasons_other]]), ""), 0)),"")</f>
        <v/>
      </c>
      <c r="L76" s="38" t="str" cm="1">
        <f t="array" ref="L76">IFERROR(INDEX(data[[location_reasons_other]:[location_reasons_other]], MATCH(0,IF(data[[district_name]:[district_name]]=$A$76, COUNTIF($B$76:K76, data[[location_reasons_other]:[location_reasons_other]]), ""), 0)),"")</f>
        <v/>
      </c>
      <c r="M76" s="38" t="str" cm="1">
        <f t="array" ref="M76">IFERROR(INDEX(data[[location_reasons_other]:[location_reasons_other]], MATCH(0,IF(data[[district_name]:[district_name]]=$A$76, COUNTIF($B$76:L76, data[[location_reasons_other]:[location_reasons_other]]), ""), 0)),"")</f>
        <v/>
      </c>
      <c r="N76" s="38" t="str" cm="1">
        <f t="array" ref="N76">IFERROR(INDEX(data[[location_reasons_other]:[location_reasons_other]], MATCH(0,IF(data[[district_name]:[district_name]]=$A$76, COUNTIF($B$76:M76, data[[location_reasons_other]:[location_reasons_other]]), ""), 0)),"")</f>
        <v/>
      </c>
      <c r="O76" s="38" t="str" cm="1">
        <f t="array" ref="O76">IFERROR(INDEX(data[[location_reasons_other]:[location_reasons_other]], MATCH(0,IF(data[[district_name]:[district_name]]=$A$76, COUNTIF($B$76:N76, data[[location_reasons_other]:[location_reasons_other]]), ""), 0)),"")</f>
        <v/>
      </c>
      <c r="P76" s="38" t="str" cm="1">
        <f t="array" ref="P76">IFERROR(INDEX(data[[location_reasons_other]:[location_reasons_other]], MATCH(0,IF(data[[district_name]:[district_name]]=$A$76, COUNTIF($B$76:O76, data[[location_reasons_other]:[location_reasons_other]]), ""), 0)),"")</f>
        <v/>
      </c>
      <c r="Q76" s="38" t="str" cm="1">
        <f t="array" ref="Q76">IFERROR(INDEX(data[[location_reasons_other]:[location_reasons_other]], MATCH(0,IF(data[[district_name]:[district_name]]=$A$76, COUNTIF($B$76:P76, data[[location_reasons_other]:[location_reasons_other]]), ""), 0)),"")</f>
        <v/>
      </c>
    </row>
    <row r="77" spans="1:17" ht="42" x14ac:dyDescent="0.3">
      <c r="A77" s="36" t="s">
        <v>522</v>
      </c>
      <c r="B77" s="37" t="s">
        <v>643</v>
      </c>
      <c r="C77" s="38" t="str" cm="1">
        <f t="array" ref="C77">IFERROR(INDEX(data[[location_reasons_other]:[location_reasons_other]], MATCH(0,IF(data[[district_name]:[district_name]]=$A$77, COUNTIF($B$77:B77, data[[location_reasons_other]:[location_reasons_other]]), ""), 0)),"")</f>
        <v>Educational support to refugees (some schools offer discount on schools )</v>
      </c>
      <c r="D77" s="38" cm="1">
        <f t="array" ref="D77">IFERROR(INDEX(data[[location_reasons_other]:[location_reasons_other]], MATCH(0,IF(data[[district_name]:[district_name]]=$A$77, COUNTIF($B$77:C77, data[[location_reasons_other]:[location_reasons_other]]), ""), 0)),"")</f>
        <v>0</v>
      </c>
      <c r="E77" s="38" t="str" cm="1">
        <f t="array" ref="E77">IFERROR(INDEX(data[[location_reasons_other]:[location_reasons_other]], MATCH(0,IF(data[[district_name]:[district_name]]=$A$77, COUNTIF($B$77:D77, data[[location_reasons_other]:[location_reasons_other]]), ""), 0)),"")</f>
        <v/>
      </c>
      <c r="F77" s="38" t="str" cm="1">
        <f t="array" ref="F77">IFERROR(INDEX(data[[location_reasons_other]:[location_reasons_other]], MATCH(0,IF(data[[district_name]:[district_name]]=$A$77, COUNTIF($B$77:E77, data[[location_reasons_other]:[location_reasons_other]]), ""), 0)),"")</f>
        <v/>
      </c>
      <c r="G77" s="38" t="str" cm="1">
        <f t="array" ref="G77">IFERROR(INDEX(data[[location_reasons_other]:[location_reasons_other]], MATCH(0,IF(data[[district_name]:[district_name]]=$A$77, COUNTIF($B$77:F77, data[[location_reasons_other]:[location_reasons_other]]), ""), 0)),"")</f>
        <v/>
      </c>
      <c r="H77" s="38" t="str" cm="1">
        <f t="array" ref="H77">IFERROR(INDEX(data[[location_reasons_other]:[location_reasons_other]], MATCH(0,IF(data[[district_name]:[district_name]]=$A$77, COUNTIF($B$77:G77, data[[location_reasons_other]:[location_reasons_other]]), ""), 0)),"")</f>
        <v/>
      </c>
      <c r="I77" s="38" t="str" cm="1">
        <f t="array" ref="I77">IFERROR(INDEX(data[[location_reasons_other]:[location_reasons_other]], MATCH(0,IF(data[[district_name]:[district_name]]=$A$77, COUNTIF($B$77:H77, data[[location_reasons_other]:[location_reasons_other]]), ""), 0)),"")</f>
        <v/>
      </c>
      <c r="J77" s="38" t="str" cm="1">
        <f t="array" ref="J77">IFERROR(INDEX(data[[location_reasons_other]:[location_reasons_other]], MATCH(0,IF(data[[district_name]:[district_name]]=$A$77, COUNTIF($B$77:I77, data[[location_reasons_other]:[location_reasons_other]]), ""), 0)),"")</f>
        <v/>
      </c>
      <c r="K77" s="38" t="str" cm="1">
        <f t="array" ref="K77">IFERROR(INDEX(data[[location_reasons_other]:[location_reasons_other]], MATCH(0,IF(data[[district_name]:[district_name]]=$A$77, COUNTIF($B$77:J77, data[[location_reasons_other]:[location_reasons_other]]), ""), 0)),"")</f>
        <v/>
      </c>
      <c r="L77" s="38" t="str" cm="1">
        <f t="array" ref="L77">IFERROR(INDEX(data[[location_reasons_other]:[location_reasons_other]], MATCH(0,IF(data[[district_name]:[district_name]]=$A$77, COUNTIF($B$77:K77, data[[location_reasons_other]:[location_reasons_other]]), ""), 0)),"")</f>
        <v/>
      </c>
      <c r="M77" s="38" t="str" cm="1">
        <f t="array" ref="M77">IFERROR(INDEX(data[[location_reasons_other]:[location_reasons_other]], MATCH(0,IF(data[[district_name]:[district_name]]=$A$77, COUNTIF($B$77:L77, data[[location_reasons_other]:[location_reasons_other]]), ""), 0)),"")</f>
        <v/>
      </c>
      <c r="N77" s="38" t="str" cm="1">
        <f t="array" ref="N77">IFERROR(INDEX(data[[location_reasons_other]:[location_reasons_other]], MATCH(0,IF(data[[district_name]:[district_name]]=$A$77, COUNTIF($B$77:M77, data[[location_reasons_other]:[location_reasons_other]]), ""), 0)),"")</f>
        <v/>
      </c>
      <c r="O77" s="38" t="str" cm="1">
        <f t="array" ref="O77">IFERROR(INDEX(data[[location_reasons_other]:[location_reasons_other]], MATCH(0,IF(data[[district_name]:[district_name]]=$A$77, COUNTIF($B$77:N77, data[[location_reasons_other]:[location_reasons_other]]), ""), 0)),"")</f>
        <v/>
      </c>
      <c r="P77" s="38" t="str" cm="1">
        <f t="array" ref="P77">IFERROR(INDEX(data[[location_reasons_other]:[location_reasons_other]], MATCH(0,IF(data[[district_name]:[district_name]]=$A$77, COUNTIF($B$77:O77, data[[location_reasons_other]:[location_reasons_other]]), ""), 0)),"")</f>
        <v/>
      </c>
      <c r="Q77" s="38" t="str" cm="1">
        <f t="array" ref="Q77">IFERROR(INDEX(data[[location_reasons_other]:[location_reasons_other]], MATCH(0,IF(data[[district_name]:[district_name]]=$A$77, COUNTIF($B$77:P77, data[[location_reasons_other]:[location_reasons_other]]), ""), 0)),"")</f>
        <v/>
      </c>
    </row>
    <row r="78" spans="1:17" x14ac:dyDescent="0.3">
      <c r="A78" s="36" t="s">
        <v>632</v>
      </c>
      <c r="B78" s="37" t="s">
        <v>653</v>
      </c>
      <c r="C78" s="38" cm="1">
        <f t="array" ref="C78">IFERROR(INDEX(data[[location_reasons_other]:[location_reasons_other]], MATCH(0,IF(data[[district_name]:[district_name]]=$A$78, COUNTIF($B$78:B78, data[[location_reasons_other]:[location_reasons_other]]), ""), 0)),"")</f>
        <v>0</v>
      </c>
      <c r="D78" s="38" t="str" cm="1">
        <f t="array" ref="D78">IFERROR(INDEX(data[[location_reasons_other]:[location_reasons_other]], MATCH(0,IF(data[[district_name]:[district_name]]=$A$78, COUNTIF($B$78:C78, data[[location_reasons_other]:[location_reasons_other]]), ""), 0)),"")</f>
        <v/>
      </c>
      <c r="E78" s="38" t="str" cm="1">
        <f t="array" ref="E78">IFERROR(INDEX(data[[location_reasons_other]:[location_reasons_other]], MATCH(0,IF(data[[district_name]:[district_name]]=$A$78, COUNTIF($B$78:D78, data[[location_reasons_other]:[location_reasons_other]]), ""), 0)),"")</f>
        <v/>
      </c>
      <c r="F78" s="38" t="str" cm="1">
        <f t="array" ref="F78">IFERROR(INDEX(data[[location_reasons_other]:[location_reasons_other]], MATCH(0,IF(data[[district_name]:[district_name]]=$A$78, COUNTIF($B$78:E78, data[[location_reasons_other]:[location_reasons_other]]), ""), 0)),"")</f>
        <v/>
      </c>
      <c r="G78" s="38" t="str" cm="1">
        <f t="array" ref="G78">IFERROR(INDEX(data[[location_reasons_other]:[location_reasons_other]], MATCH(0,IF(data[[district_name]:[district_name]]=$A$78, COUNTIF($B$78:F78, data[[location_reasons_other]:[location_reasons_other]]), ""), 0)),"")</f>
        <v/>
      </c>
      <c r="H78" s="38" t="str" cm="1">
        <f t="array" ref="H78">IFERROR(INDEX(data[[location_reasons_other]:[location_reasons_other]], MATCH(0,IF(data[[district_name]:[district_name]]=$A$78, COUNTIF($B$78:G78, data[[location_reasons_other]:[location_reasons_other]]), ""), 0)),"")</f>
        <v/>
      </c>
      <c r="I78" s="38" t="str" cm="1">
        <f t="array" ref="I78">IFERROR(INDEX(data[[location_reasons_other]:[location_reasons_other]], MATCH(0,IF(data[[district_name]:[district_name]]=$A$78, COUNTIF($B$78:H78, data[[location_reasons_other]:[location_reasons_other]]), ""), 0)),"")</f>
        <v/>
      </c>
      <c r="J78" s="38" t="str" cm="1">
        <f t="array" ref="J78">IFERROR(INDEX(data[[location_reasons_other]:[location_reasons_other]], MATCH(0,IF(data[[district_name]:[district_name]]=$A$78, COUNTIF($B$78:I78, data[[location_reasons_other]:[location_reasons_other]]), ""), 0)),"")</f>
        <v/>
      </c>
      <c r="K78" s="38" t="str" cm="1">
        <f t="array" ref="K78">IFERROR(INDEX(data[[location_reasons_other]:[location_reasons_other]], MATCH(0,IF(data[[district_name]:[district_name]]=$A$78, COUNTIF($B$78:J78, data[[location_reasons_other]:[location_reasons_other]]), ""), 0)),"")</f>
        <v/>
      </c>
      <c r="L78" s="38" t="str" cm="1">
        <f t="array" ref="L78">IFERROR(INDEX(data[[location_reasons_other]:[location_reasons_other]], MATCH(0,IF(data[[district_name]:[district_name]]=$A$78, COUNTIF($B$78:K78, data[[location_reasons_other]:[location_reasons_other]]), ""), 0)),"")</f>
        <v/>
      </c>
      <c r="M78" s="38" t="str" cm="1">
        <f t="array" ref="M78">IFERROR(INDEX(data[[location_reasons_other]:[location_reasons_other]], MATCH(0,IF(data[[district_name]:[district_name]]=$A$78, COUNTIF($B$78:L78, data[[location_reasons_other]:[location_reasons_other]]), ""), 0)),"")</f>
        <v/>
      </c>
      <c r="N78" s="38" t="str" cm="1">
        <f t="array" ref="N78">IFERROR(INDEX(data[[location_reasons_other]:[location_reasons_other]], MATCH(0,IF(data[[district_name]:[district_name]]=$A$78, COUNTIF($B$78:M78, data[[location_reasons_other]:[location_reasons_other]]), ""), 0)),"")</f>
        <v/>
      </c>
      <c r="O78" s="38" t="str" cm="1">
        <f t="array" ref="O78">IFERROR(INDEX(data[[location_reasons_other]:[location_reasons_other]], MATCH(0,IF(data[[district_name]:[district_name]]=$A$78, COUNTIF($B$78:N78, data[[location_reasons_other]:[location_reasons_other]]), ""), 0)),"")</f>
        <v/>
      </c>
      <c r="P78" s="38" t="str" cm="1">
        <f t="array" ref="P78">IFERROR(INDEX(data[[location_reasons_other]:[location_reasons_other]], MATCH(0,IF(data[[district_name]:[district_name]]=$A$78, COUNTIF($B$78:O78, data[[location_reasons_other]:[location_reasons_other]]), ""), 0)),"")</f>
        <v/>
      </c>
      <c r="Q78" s="38" t="str" cm="1">
        <f t="array" ref="Q78">IFERROR(INDEX(data[[location_reasons_other]:[location_reasons_other]], MATCH(0,IF(data[[district_name]:[district_name]]=$A$78, COUNTIF($B$78:P78, data[[location_reasons_other]:[location_reasons_other]]), ""), 0)),"")</f>
        <v/>
      </c>
    </row>
    <row r="79" spans="1:17" ht="28" x14ac:dyDescent="0.3">
      <c r="A79" s="36" t="s">
        <v>636</v>
      </c>
      <c r="B79" s="37" t="s">
        <v>515</v>
      </c>
      <c r="C79" s="38" cm="1">
        <f t="array" ref="C79">IFERROR(INDEX(data[[location_reasons_other]:[location_reasons_other]], MATCH(0,IF(data[[district_name]:[district_name]]=$A$79, COUNTIF($B$79:B79, data[[location_reasons_other]:[location_reasons_other]]), ""), 0)),"")</f>
        <v>0</v>
      </c>
      <c r="D79" s="38" t="str" cm="1">
        <f t="array" ref="D79">IFERROR(INDEX(data[[location_reasons_other]:[location_reasons_other]], MATCH(0,IF(data[[district_name]:[district_name]]=$A$79, COUNTIF($B$79:C79, data[[location_reasons_other]:[location_reasons_other]]), ""), 0)),"")</f>
        <v xml:space="preserve">Being on main roads of Kampala and Masindi </v>
      </c>
      <c r="E79" s="38" t="str" cm="1">
        <f t="array" ref="E79">IFERROR(INDEX(data[[location_reasons_other]:[location_reasons_other]], MATCH(0,IF(data[[district_name]:[district_name]]=$A$79, COUNTIF($B$79:D79, data[[location_reasons_other]:[location_reasons_other]]), ""), 0)),"")</f>
        <v/>
      </c>
      <c r="F79" s="38" t="str" cm="1">
        <f t="array" ref="F79">IFERROR(INDEX(data[[location_reasons_other]:[location_reasons_other]], MATCH(0,IF(data[[district_name]:[district_name]]=$A$79, COUNTIF($B$79:E79, data[[location_reasons_other]:[location_reasons_other]]), ""), 0)),"")</f>
        <v/>
      </c>
      <c r="G79" s="38" t="str" cm="1">
        <f t="array" ref="G79">IFERROR(INDEX(data[[location_reasons_other]:[location_reasons_other]], MATCH(0,IF(data[[district_name]:[district_name]]=$A$79, COUNTIF($B$79:F79, data[[location_reasons_other]:[location_reasons_other]]), ""), 0)),"")</f>
        <v/>
      </c>
      <c r="H79" s="38" t="str" cm="1">
        <f t="array" ref="H79">IFERROR(INDEX(data[[location_reasons_other]:[location_reasons_other]], MATCH(0,IF(data[[district_name]:[district_name]]=$A$79, COUNTIF($B$79:G79, data[[location_reasons_other]:[location_reasons_other]]), ""), 0)),"")</f>
        <v/>
      </c>
      <c r="I79" s="38" t="str" cm="1">
        <f t="array" ref="I79">IFERROR(INDEX(data[[location_reasons_other]:[location_reasons_other]], MATCH(0,IF(data[[district_name]:[district_name]]=$A$79, COUNTIF($B$79:H79, data[[location_reasons_other]:[location_reasons_other]]), ""), 0)),"")</f>
        <v/>
      </c>
      <c r="J79" s="38" t="str" cm="1">
        <f t="array" ref="J79">IFERROR(INDEX(data[[location_reasons_other]:[location_reasons_other]], MATCH(0,IF(data[[district_name]:[district_name]]=$A$79, COUNTIF($B$79:I79, data[[location_reasons_other]:[location_reasons_other]]), ""), 0)),"")</f>
        <v/>
      </c>
      <c r="K79" s="38" t="str" cm="1">
        <f t="array" ref="K79">IFERROR(INDEX(data[[location_reasons_other]:[location_reasons_other]], MATCH(0,IF(data[[district_name]:[district_name]]=$A$79, COUNTIF($B$79:J79, data[[location_reasons_other]:[location_reasons_other]]), ""), 0)),"")</f>
        <v/>
      </c>
      <c r="L79" s="38" t="str" cm="1">
        <f t="array" ref="L79">IFERROR(INDEX(data[[location_reasons_other]:[location_reasons_other]], MATCH(0,IF(data[[district_name]:[district_name]]=$A$79, COUNTIF($B$79:K79, data[[location_reasons_other]:[location_reasons_other]]), ""), 0)),"")</f>
        <v/>
      </c>
      <c r="M79" s="38" t="str" cm="1">
        <f t="array" ref="M79">IFERROR(INDEX(data[[location_reasons_other]:[location_reasons_other]], MATCH(0,IF(data[[district_name]:[district_name]]=$A$79, COUNTIF($B$79:L79, data[[location_reasons_other]:[location_reasons_other]]), ""), 0)),"")</f>
        <v/>
      </c>
      <c r="N79" s="38" t="str" cm="1">
        <f t="array" ref="N79">IFERROR(INDEX(data[[location_reasons_other]:[location_reasons_other]], MATCH(0,IF(data[[district_name]:[district_name]]=$A$79, COUNTIF($B$79:M79, data[[location_reasons_other]:[location_reasons_other]]), ""), 0)),"")</f>
        <v/>
      </c>
      <c r="O79" s="38" t="str" cm="1">
        <f t="array" ref="O79">IFERROR(INDEX(data[[location_reasons_other]:[location_reasons_other]], MATCH(0,IF(data[[district_name]:[district_name]]=$A$79, COUNTIF($B$79:N79, data[[location_reasons_other]:[location_reasons_other]]), ""), 0)),"")</f>
        <v/>
      </c>
      <c r="P79" s="38" t="str" cm="1">
        <f t="array" ref="P79">IFERROR(INDEX(data[[location_reasons_other]:[location_reasons_other]], MATCH(0,IF(data[[district_name]:[district_name]]=$A$79, COUNTIF($B$79:O79, data[[location_reasons_other]:[location_reasons_other]]), ""), 0)),"")</f>
        <v/>
      </c>
      <c r="Q79" s="38" t="str" cm="1">
        <f t="array" ref="Q79">IFERROR(INDEX(data[[location_reasons_other]:[location_reasons_other]], MATCH(0,IF(data[[district_name]:[district_name]]=$A$79, COUNTIF($B$79:P79, data[[location_reasons_other]:[location_reasons_other]]), ""), 0)),"")</f>
        <v/>
      </c>
    </row>
    <row r="81" spans="1:5" s="39" customFormat="1" x14ac:dyDescent="0.3"/>
    <row r="82" spans="1:5" s="39" customFormat="1" x14ac:dyDescent="0.3">
      <c r="A82" s="39" t="s">
        <v>645</v>
      </c>
      <c r="B82" s="39" t="s">
        <v>42</v>
      </c>
    </row>
    <row r="83" spans="1:5" s="39" customFormat="1" x14ac:dyDescent="0.3">
      <c r="A83" s="39" t="s">
        <v>646</v>
      </c>
      <c r="B83" s="39" t="s">
        <v>478</v>
      </c>
    </row>
    <row r="84" spans="1:5" s="39" customFormat="1" x14ac:dyDescent="0.3">
      <c r="A84" s="39" t="s">
        <v>647</v>
      </c>
      <c r="B84" s="39">
        <f>B4</f>
        <v>57</v>
      </c>
    </row>
    <row r="85" spans="1:5" s="39" customFormat="1" x14ac:dyDescent="0.3"/>
    <row r="86" spans="1:5" s="39" customFormat="1" x14ac:dyDescent="0.3">
      <c r="A86" s="78" t="s">
        <v>648</v>
      </c>
      <c r="B86" s="78" t="s">
        <v>467</v>
      </c>
      <c r="C86" s="32" t="s">
        <v>82</v>
      </c>
      <c r="D86" s="32" t="s">
        <v>88</v>
      </c>
      <c r="E86" s="76" t="s">
        <v>654</v>
      </c>
    </row>
    <row r="87" spans="1:5" s="39" customFormat="1" x14ac:dyDescent="0.3">
      <c r="A87" s="78"/>
      <c r="B87" s="78"/>
      <c r="C87" s="33" t="s">
        <v>509</v>
      </c>
      <c r="D87" s="33" t="s">
        <v>142</v>
      </c>
      <c r="E87" s="76"/>
    </row>
    <row r="88" spans="1:5" s="39" customFormat="1" x14ac:dyDescent="0.3">
      <c r="A88" s="48" t="s">
        <v>520</v>
      </c>
      <c r="B88" s="40" t="s">
        <v>649</v>
      </c>
      <c r="C88" s="40">
        <f>COUNTIFS(data[[district_name]:[district_name]], $A88, data[[shelter_access]:[shelter_access]], C$86)</f>
        <v>3</v>
      </c>
      <c r="D88" s="40">
        <f>COUNTIFS(data[[district_name]:[district_name]], $A88, data[[shelter_access]:[shelter_access]], D$86)</f>
        <v>1</v>
      </c>
      <c r="E88" s="40">
        <f t="shared" ref="E88:E100" si="2">SUM(C88:D88)</f>
        <v>4</v>
      </c>
    </row>
    <row r="89" spans="1:5" s="39" customFormat="1" x14ac:dyDescent="0.3">
      <c r="A89" s="48" t="s">
        <v>634</v>
      </c>
      <c r="B89" s="40" t="s">
        <v>513</v>
      </c>
      <c r="C89" s="40">
        <f>COUNTIFS(data[[district_name]:[district_name]], $A89, data[[shelter_access]:[shelter_access]], C$86)</f>
        <v>2</v>
      </c>
      <c r="D89" s="40">
        <f>COUNTIFS(data[[district_name]:[district_name]], $A89, data[[shelter_access]:[shelter_access]], D$86)</f>
        <v>2</v>
      </c>
      <c r="E89" s="40">
        <f t="shared" si="2"/>
        <v>4</v>
      </c>
    </row>
    <row r="90" spans="1:5" s="39" customFormat="1" x14ac:dyDescent="0.3">
      <c r="A90" s="48" t="s">
        <v>523</v>
      </c>
      <c r="B90" s="40" t="s">
        <v>650</v>
      </c>
      <c r="C90" s="40">
        <f>COUNTIFS(data[[district_name]:[district_name]], $A90, data[[shelter_access]:[shelter_access]], C$86)</f>
        <v>5</v>
      </c>
      <c r="D90" s="40">
        <f>COUNTIFS(data[[district_name]:[district_name]], $A90, data[[shelter_access]:[shelter_access]], D$86)</f>
        <v>0</v>
      </c>
      <c r="E90" s="40">
        <f t="shared" si="2"/>
        <v>5</v>
      </c>
    </row>
    <row r="91" spans="1:5" s="39" customFormat="1" x14ac:dyDescent="0.3">
      <c r="A91" s="48" t="s">
        <v>521</v>
      </c>
      <c r="B91" s="40" t="s">
        <v>642</v>
      </c>
      <c r="C91" s="40">
        <f>COUNTIFS(data[[district_name]:[district_name]], $A91, data[[shelter_access]:[shelter_access]], C$86)</f>
        <v>3</v>
      </c>
      <c r="D91" s="40">
        <f>COUNTIFS(data[[district_name]:[district_name]], $A91, data[[shelter_access]:[shelter_access]], D$86)</f>
        <v>2</v>
      </c>
      <c r="E91" s="40">
        <f t="shared" si="2"/>
        <v>5</v>
      </c>
    </row>
    <row r="92" spans="1:5" s="39" customFormat="1" x14ac:dyDescent="0.3">
      <c r="A92" s="48" t="s">
        <v>633</v>
      </c>
      <c r="B92" s="40" t="s">
        <v>512</v>
      </c>
      <c r="C92" s="40">
        <f>COUNTIFS(data[[district_name]:[district_name]], $A92, data[[shelter_access]:[shelter_access]], C$86)</f>
        <v>2</v>
      </c>
      <c r="D92" s="40">
        <f>COUNTIFS(data[[district_name]:[district_name]], $A92, data[[shelter_access]:[shelter_access]], D$86)</f>
        <v>2</v>
      </c>
      <c r="E92" s="40">
        <f t="shared" si="2"/>
        <v>4</v>
      </c>
    </row>
    <row r="93" spans="1:5" s="39" customFormat="1" x14ac:dyDescent="0.3">
      <c r="A93" s="48" t="s">
        <v>517</v>
      </c>
      <c r="B93" s="40" t="s">
        <v>651</v>
      </c>
      <c r="C93" s="40">
        <f>COUNTIFS(data[[district_name]:[district_name]], $A93, data[[shelter_access]:[shelter_access]], C$86)</f>
        <v>4</v>
      </c>
      <c r="D93" s="40">
        <f>COUNTIFS(data[[district_name]:[district_name]], $A93, data[[shelter_access]:[shelter_access]], D$86)</f>
        <v>0</v>
      </c>
      <c r="E93" s="40">
        <f t="shared" si="2"/>
        <v>4</v>
      </c>
    </row>
    <row r="94" spans="1:5" s="39" customFormat="1" x14ac:dyDescent="0.3">
      <c r="A94" s="48" t="s">
        <v>519</v>
      </c>
      <c r="B94" s="40" t="s">
        <v>652</v>
      </c>
      <c r="C94" s="40">
        <f>COUNTIFS(data[[district_name]:[district_name]], $A94, data[[shelter_access]:[shelter_access]], C$86)</f>
        <v>5</v>
      </c>
      <c r="D94" s="40">
        <f>COUNTIFS(data[[district_name]:[district_name]], $A94, data[[shelter_access]:[shelter_access]], D$86)</f>
        <v>0</v>
      </c>
      <c r="E94" s="40">
        <f t="shared" si="2"/>
        <v>5</v>
      </c>
    </row>
    <row r="95" spans="1:5" s="39" customFormat="1" x14ac:dyDescent="0.3">
      <c r="A95" s="48" t="s">
        <v>518</v>
      </c>
      <c r="B95" s="40" t="s">
        <v>639</v>
      </c>
      <c r="C95" s="40">
        <f>COUNTIFS(data[[district_name]:[district_name]], $A95, data[[shelter_access]:[shelter_access]], C$86)</f>
        <v>4</v>
      </c>
      <c r="D95" s="40">
        <f>COUNTIFS(data[[district_name]:[district_name]], $A95, data[[shelter_access]:[shelter_access]], D$86)</f>
        <v>0</v>
      </c>
      <c r="E95" s="40">
        <f t="shared" si="2"/>
        <v>4</v>
      </c>
    </row>
    <row r="96" spans="1:5" s="39" customFormat="1" x14ac:dyDescent="0.3">
      <c r="A96" s="48" t="s">
        <v>635</v>
      </c>
      <c r="B96" s="40" t="s">
        <v>514</v>
      </c>
      <c r="C96" s="40">
        <f>COUNTIFS(data[[district_name]:[district_name]], $A96, data[[shelter_access]:[shelter_access]], C$86)</f>
        <v>6</v>
      </c>
      <c r="D96" s="40">
        <f>COUNTIFS(data[[district_name]:[district_name]], $A96, data[[shelter_access]:[shelter_access]], D$86)</f>
        <v>0</v>
      </c>
      <c r="E96" s="40">
        <f t="shared" si="2"/>
        <v>6</v>
      </c>
    </row>
    <row r="97" spans="1:11" s="39" customFormat="1" x14ac:dyDescent="0.3">
      <c r="A97" s="48" t="s">
        <v>522</v>
      </c>
      <c r="B97" s="40" t="s">
        <v>643</v>
      </c>
      <c r="C97" s="40">
        <f>COUNTIFS(data[[district_name]:[district_name]], $A97, data[[shelter_access]:[shelter_access]], C$86)</f>
        <v>1</v>
      </c>
      <c r="D97" s="40">
        <f>COUNTIFS(data[[district_name]:[district_name]], $A97, data[[shelter_access]:[shelter_access]], D$86)</f>
        <v>0</v>
      </c>
      <c r="E97" s="40">
        <f t="shared" si="2"/>
        <v>1</v>
      </c>
    </row>
    <row r="98" spans="1:11" s="39" customFormat="1" x14ac:dyDescent="0.3">
      <c r="A98" s="48" t="s">
        <v>632</v>
      </c>
      <c r="B98" s="40" t="s">
        <v>653</v>
      </c>
      <c r="C98" s="40">
        <f>COUNTIFS(data[[district_name]:[district_name]], $A98, data[[shelter_access]:[shelter_access]], C$86)</f>
        <v>5</v>
      </c>
      <c r="D98" s="40">
        <f>COUNTIFS(data[[district_name]:[district_name]], $A98, data[[shelter_access]:[shelter_access]], D$86)</f>
        <v>1</v>
      </c>
      <c r="E98" s="40">
        <f t="shared" si="2"/>
        <v>6</v>
      </c>
    </row>
    <row r="99" spans="1:11" s="39" customFormat="1" x14ac:dyDescent="0.3">
      <c r="A99" s="48" t="s">
        <v>636</v>
      </c>
      <c r="B99" s="40" t="s">
        <v>515</v>
      </c>
      <c r="C99" s="40">
        <f>COUNTIFS(data[[district_name]:[district_name]], $A99, data[[shelter_access]:[shelter_access]], C$86)</f>
        <v>9</v>
      </c>
      <c r="D99" s="40">
        <f>COUNTIFS(data[[district_name]:[district_name]], $A99, data[[shelter_access]:[shelter_access]], D$86)</f>
        <v>0</v>
      </c>
      <c r="E99" s="40">
        <f t="shared" si="2"/>
        <v>9</v>
      </c>
    </row>
    <row r="100" spans="1:11" s="39" customFormat="1" x14ac:dyDescent="0.3">
      <c r="A100" s="75" t="s">
        <v>654</v>
      </c>
      <c r="B100" s="75"/>
      <c r="C100" s="40">
        <f>SUM(C88:C99)</f>
        <v>49</v>
      </c>
      <c r="D100" s="40">
        <f>SUM(D88:D99)</f>
        <v>8</v>
      </c>
      <c r="E100" s="40">
        <f t="shared" si="2"/>
        <v>57</v>
      </c>
    </row>
    <row r="101" spans="1:11" s="39" customFormat="1" x14ac:dyDescent="0.3"/>
    <row r="103" spans="1:11" x14ac:dyDescent="0.3">
      <c r="A103" s="6" t="s">
        <v>645</v>
      </c>
      <c r="B103" s="6" t="s">
        <v>43</v>
      </c>
    </row>
    <row r="104" spans="1:11" x14ac:dyDescent="0.3">
      <c r="A104" s="6" t="s">
        <v>646</v>
      </c>
      <c r="B104" s="6" t="s">
        <v>480</v>
      </c>
    </row>
    <row r="105" spans="1:11" x14ac:dyDescent="0.3">
      <c r="A105" s="6" t="s">
        <v>647</v>
      </c>
      <c r="B105" s="6">
        <f>C100</f>
        <v>49</v>
      </c>
    </row>
    <row r="107" spans="1:11" x14ac:dyDescent="0.3">
      <c r="A107" s="78" t="s">
        <v>648</v>
      </c>
      <c r="B107" s="78" t="s">
        <v>467</v>
      </c>
      <c r="C107" s="32" t="s">
        <v>104</v>
      </c>
      <c r="D107" s="32" t="s">
        <v>89</v>
      </c>
      <c r="E107" s="32" t="s">
        <v>527</v>
      </c>
      <c r="F107" s="32" t="s">
        <v>529</v>
      </c>
      <c r="G107" s="32" t="s">
        <v>531</v>
      </c>
      <c r="H107" s="32" t="s">
        <v>533</v>
      </c>
      <c r="I107" s="32" t="s">
        <v>535</v>
      </c>
      <c r="J107" s="32" t="s">
        <v>121</v>
      </c>
      <c r="K107" s="76" t="s">
        <v>654</v>
      </c>
    </row>
    <row r="108" spans="1:11" x14ac:dyDescent="0.3">
      <c r="A108" s="78"/>
      <c r="B108" s="78"/>
      <c r="C108" s="32" t="s">
        <v>525</v>
      </c>
      <c r="D108" s="32" t="s">
        <v>526</v>
      </c>
      <c r="E108" s="32" t="s">
        <v>528</v>
      </c>
      <c r="F108" s="32" t="s">
        <v>530</v>
      </c>
      <c r="G108" s="32" t="s">
        <v>532</v>
      </c>
      <c r="H108" s="32" t="s">
        <v>534</v>
      </c>
      <c r="I108" s="32" t="s">
        <v>536</v>
      </c>
      <c r="J108" s="32" t="s">
        <v>537</v>
      </c>
      <c r="K108" s="76"/>
    </row>
    <row r="109" spans="1:11" x14ac:dyDescent="0.3">
      <c r="A109" s="44" t="s">
        <v>520</v>
      </c>
      <c r="B109" s="35" t="s">
        <v>649</v>
      </c>
      <c r="C109" s="46">
        <f>COUNTIFS(data[[district_name]:[district_name]], $A109, data[[shelter_type]:[shelter_type]], C$107)</f>
        <v>0</v>
      </c>
      <c r="D109" s="46">
        <f>COUNTIFS(data[[district_name]:[district_name]], $A109, data[[shelter_type]:[shelter_type]], D$107)</f>
        <v>3</v>
      </c>
      <c r="E109" s="46">
        <f>COUNTIFS(data[[district_name]:[district_name]], $A109, data[[shelter_type]:[shelter_type]], E$107)</f>
        <v>0</v>
      </c>
      <c r="F109" s="46">
        <f>COUNTIFS(data[[district_name]:[district_name]], $A109, data[[shelter_type]:[shelter_type]], F$107)</f>
        <v>0</v>
      </c>
      <c r="G109" s="46">
        <f>COUNTIFS(data[[district_name]:[district_name]], $A109, data[[shelter_type]:[shelter_type]], G$107)</f>
        <v>0</v>
      </c>
      <c r="H109" s="46">
        <f>COUNTIFS(data[[district_name]:[district_name]], $A109, data[[shelter_type]:[shelter_type]], H$107)</f>
        <v>0</v>
      </c>
      <c r="I109" s="46">
        <f>COUNTIFS(data[[district_name]:[district_name]], $A109, data[[shelter_type]:[shelter_type]], I$107)</f>
        <v>0</v>
      </c>
      <c r="J109" s="46">
        <f>COUNTIFS(data[[district_name]:[district_name]], $A109, data[[shelter_type]:[shelter_type]], J$107)</f>
        <v>0</v>
      </c>
      <c r="K109" s="35">
        <f t="shared" ref="K109:K121" si="3">SUM(C109:J109)</f>
        <v>3</v>
      </c>
    </row>
    <row r="110" spans="1:11" x14ac:dyDescent="0.3">
      <c r="A110" s="44" t="s">
        <v>634</v>
      </c>
      <c r="B110" s="35" t="s">
        <v>513</v>
      </c>
      <c r="C110" s="46">
        <f>COUNTIFS(data[[district_name]:[district_name]], $A110, data[[shelter_type]:[shelter_type]], C$107)</f>
        <v>1</v>
      </c>
      <c r="D110" s="46">
        <f>COUNTIFS(data[[district_name]:[district_name]], $A110, data[[shelter_type]:[shelter_type]], D$107)</f>
        <v>1</v>
      </c>
      <c r="E110" s="46">
        <f>COUNTIFS(data[[district_name]:[district_name]], $A110, data[[shelter_type]:[shelter_type]], E$107)</f>
        <v>0</v>
      </c>
      <c r="F110" s="46">
        <f>COUNTIFS(data[[district_name]:[district_name]], $A110, data[[shelter_type]:[shelter_type]], F$107)</f>
        <v>0</v>
      </c>
      <c r="G110" s="46">
        <f>COUNTIFS(data[[district_name]:[district_name]], $A110, data[[shelter_type]:[shelter_type]], G$107)</f>
        <v>0</v>
      </c>
      <c r="H110" s="46">
        <f>COUNTIFS(data[[district_name]:[district_name]], $A110, data[[shelter_type]:[shelter_type]], H$107)</f>
        <v>0</v>
      </c>
      <c r="I110" s="46">
        <f>COUNTIFS(data[[district_name]:[district_name]], $A110, data[[shelter_type]:[shelter_type]], I$107)</f>
        <v>0</v>
      </c>
      <c r="J110" s="46">
        <f>COUNTIFS(data[[district_name]:[district_name]], $A110, data[[shelter_type]:[shelter_type]], J$107)</f>
        <v>0</v>
      </c>
      <c r="K110" s="35">
        <f t="shared" si="3"/>
        <v>2</v>
      </c>
    </row>
    <row r="111" spans="1:11" x14ac:dyDescent="0.3">
      <c r="A111" s="44" t="s">
        <v>523</v>
      </c>
      <c r="B111" s="35" t="s">
        <v>650</v>
      </c>
      <c r="C111" s="46">
        <f>COUNTIFS(data[[district_name]:[district_name]], $A111, data[[shelter_type]:[shelter_type]], C$107)</f>
        <v>2</v>
      </c>
      <c r="D111" s="46">
        <f>COUNTIFS(data[[district_name]:[district_name]], $A111, data[[shelter_type]:[shelter_type]], D$107)</f>
        <v>3</v>
      </c>
      <c r="E111" s="46">
        <f>COUNTIFS(data[[district_name]:[district_name]], $A111, data[[shelter_type]:[shelter_type]], E$107)</f>
        <v>0</v>
      </c>
      <c r="F111" s="46">
        <f>COUNTIFS(data[[district_name]:[district_name]], $A111, data[[shelter_type]:[shelter_type]], F$107)</f>
        <v>0</v>
      </c>
      <c r="G111" s="46">
        <f>COUNTIFS(data[[district_name]:[district_name]], $A111, data[[shelter_type]:[shelter_type]], G$107)</f>
        <v>0</v>
      </c>
      <c r="H111" s="46">
        <f>COUNTIFS(data[[district_name]:[district_name]], $A111, data[[shelter_type]:[shelter_type]], H$107)</f>
        <v>0</v>
      </c>
      <c r="I111" s="46">
        <f>COUNTIFS(data[[district_name]:[district_name]], $A111, data[[shelter_type]:[shelter_type]], I$107)</f>
        <v>0</v>
      </c>
      <c r="J111" s="46">
        <f>COUNTIFS(data[[district_name]:[district_name]], $A111, data[[shelter_type]:[shelter_type]], J$107)</f>
        <v>0</v>
      </c>
      <c r="K111" s="35">
        <f t="shared" si="3"/>
        <v>5</v>
      </c>
    </row>
    <row r="112" spans="1:11" x14ac:dyDescent="0.3">
      <c r="A112" s="44" t="s">
        <v>521</v>
      </c>
      <c r="B112" s="35" t="s">
        <v>642</v>
      </c>
      <c r="C112" s="46">
        <f>COUNTIFS(data[[district_name]:[district_name]], $A112, data[[shelter_type]:[shelter_type]], C$107)</f>
        <v>1</v>
      </c>
      <c r="D112" s="46">
        <f>COUNTIFS(data[[district_name]:[district_name]], $A112, data[[shelter_type]:[shelter_type]], D$107)</f>
        <v>2</v>
      </c>
      <c r="E112" s="46">
        <f>COUNTIFS(data[[district_name]:[district_name]], $A112, data[[shelter_type]:[shelter_type]], E$107)</f>
        <v>0</v>
      </c>
      <c r="F112" s="46">
        <f>COUNTIFS(data[[district_name]:[district_name]], $A112, data[[shelter_type]:[shelter_type]], F$107)</f>
        <v>0</v>
      </c>
      <c r="G112" s="46">
        <f>COUNTIFS(data[[district_name]:[district_name]], $A112, data[[shelter_type]:[shelter_type]], G$107)</f>
        <v>0</v>
      </c>
      <c r="H112" s="46">
        <f>COUNTIFS(data[[district_name]:[district_name]], $A112, data[[shelter_type]:[shelter_type]], H$107)</f>
        <v>0</v>
      </c>
      <c r="I112" s="46">
        <f>COUNTIFS(data[[district_name]:[district_name]], $A112, data[[shelter_type]:[shelter_type]], I$107)</f>
        <v>0</v>
      </c>
      <c r="J112" s="46">
        <f>COUNTIFS(data[[district_name]:[district_name]], $A112, data[[shelter_type]:[shelter_type]], J$107)</f>
        <v>0</v>
      </c>
      <c r="K112" s="35">
        <f t="shared" si="3"/>
        <v>3</v>
      </c>
    </row>
    <row r="113" spans="1:17" x14ac:dyDescent="0.3">
      <c r="A113" s="44" t="s">
        <v>633</v>
      </c>
      <c r="B113" s="35" t="s">
        <v>512</v>
      </c>
      <c r="C113" s="46">
        <f>COUNTIFS(data[[district_name]:[district_name]], $A113, data[[shelter_type]:[shelter_type]], C$107)</f>
        <v>0</v>
      </c>
      <c r="D113" s="46">
        <f>COUNTIFS(data[[district_name]:[district_name]], $A113, data[[shelter_type]:[shelter_type]], D$107)</f>
        <v>2</v>
      </c>
      <c r="E113" s="46">
        <f>COUNTIFS(data[[district_name]:[district_name]], $A113, data[[shelter_type]:[shelter_type]], E$107)</f>
        <v>0</v>
      </c>
      <c r="F113" s="46">
        <f>COUNTIFS(data[[district_name]:[district_name]], $A113, data[[shelter_type]:[shelter_type]], F$107)</f>
        <v>0</v>
      </c>
      <c r="G113" s="46">
        <f>COUNTIFS(data[[district_name]:[district_name]], $A113, data[[shelter_type]:[shelter_type]], G$107)</f>
        <v>0</v>
      </c>
      <c r="H113" s="46">
        <f>COUNTIFS(data[[district_name]:[district_name]], $A113, data[[shelter_type]:[shelter_type]], H$107)</f>
        <v>0</v>
      </c>
      <c r="I113" s="46">
        <f>COUNTIFS(data[[district_name]:[district_name]], $A113, data[[shelter_type]:[shelter_type]], I$107)</f>
        <v>0</v>
      </c>
      <c r="J113" s="46">
        <f>COUNTIFS(data[[district_name]:[district_name]], $A113, data[[shelter_type]:[shelter_type]], J$107)</f>
        <v>0</v>
      </c>
      <c r="K113" s="35">
        <f t="shared" si="3"/>
        <v>2</v>
      </c>
    </row>
    <row r="114" spans="1:17" x14ac:dyDescent="0.3">
      <c r="A114" s="44" t="s">
        <v>517</v>
      </c>
      <c r="B114" s="35" t="s">
        <v>651</v>
      </c>
      <c r="C114" s="46">
        <f>COUNTIFS(data[[district_name]:[district_name]], $A114, data[[shelter_type]:[shelter_type]], C$107)</f>
        <v>1</v>
      </c>
      <c r="D114" s="46">
        <f>COUNTIFS(data[[district_name]:[district_name]], $A114, data[[shelter_type]:[shelter_type]], D$107)</f>
        <v>3</v>
      </c>
      <c r="E114" s="46">
        <f>COUNTIFS(data[[district_name]:[district_name]], $A114, data[[shelter_type]:[shelter_type]], E$107)</f>
        <v>0</v>
      </c>
      <c r="F114" s="46">
        <f>COUNTIFS(data[[district_name]:[district_name]], $A114, data[[shelter_type]:[shelter_type]], F$107)</f>
        <v>0</v>
      </c>
      <c r="G114" s="46">
        <f>COUNTIFS(data[[district_name]:[district_name]], $A114, data[[shelter_type]:[shelter_type]], G$107)</f>
        <v>0</v>
      </c>
      <c r="H114" s="46">
        <f>COUNTIFS(data[[district_name]:[district_name]], $A114, data[[shelter_type]:[shelter_type]], H$107)</f>
        <v>0</v>
      </c>
      <c r="I114" s="46">
        <f>COUNTIFS(data[[district_name]:[district_name]], $A114, data[[shelter_type]:[shelter_type]], I$107)</f>
        <v>0</v>
      </c>
      <c r="J114" s="46">
        <f>COUNTIFS(data[[district_name]:[district_name]], $A114, data[[shelter_type]:[shelter_type]], J$107)</f>
        <v>0</v>
      </c>
      <c r="K114" s="35">
        <f t="shared" si="3"/>
        <v>4</v>
      </c>
    </row>
    <row r="115" spans="1:17" x14ac:dyDescent="0.3">
      <c r="A115" s="44" t="s">
        <v>519</v>
      </c>
      <c r="B115" s="35" t="s">
        <v>652</v>
      </c>
      <c r="C115" s="46">
        <f>COUNTIFS(data[[district_name]:[district_name]], $A115, data[[shelter_type]:[shelter_type]], C$107)</f>
        <v>0</v>
      </c>
      <c r="D115" s="46">
        <f>COUNTIFS(data[[district_name]:[district_name]], $A115, data[[shelter_type]:[shelter_type]], D$107)</f>
        <v>5</v>
      </c>
      <c r="E115" s="46">
        <f>COUNTIFS(data[[district_name]:[district_name]], $A115, data[[shelter_type]:[shelter_type]], E$107)</f>
        <v>0</v>
      </c>
      <c r="F115" s="46">
        <f>COUNTIFS(data[[district_name]:[district_name]], $A115, data[[shelter_type]:[shelter_type]], F$107)</f>
        <v>0</v>
      </c>
      <c r="G115" s="46">
        <f>COUNTIFS(data[[district_name]:[district_name]], $A115, data[[shelter_type]:[shelter_type]], G$107)</f>
        <v>0</v>
      </c>
      <c r="H115" s="46">
        <f>COUNTIFS(data[[district_name]:[district_name]], $A115, data[[shelter_type]:[shelter_type]], H$107)</f>
        <v>0</v>
      </c>
      <c r="I115" s="46">
        <f>COUNTIFS(data[[district_name]:[district_name]], $A115, data[[shelter_type]:[shelter_type]], I$107)</f>
        <v>0</v>
      </c>
      <c r="J115" s="46">
        <f>COUNTIFS(data[[district_name]:[district_name]], $A115, data[[shelter_type]:[shelter_type]], J$107)</f>
        <v>0</v>
      </c>
      <c r="K115" s="35">
        <f t="shared" si="3"/>
        <v>5</v>
      </c>
    </row>
    <row r="116" spans="1:17" x14ac:dyDescent="0.3">
      <c r="A116" s="44" t="s">
        <v>518</v>
      </c>
      <c r="B116" s="35" t="s">
        <v>639</v>
      </c>
      <c r="C116" s="46">
        <f>COUNTIFS(data[[district_name]:[district_name]], $A116, data[[shelter_type]:[shelter_type]], C$107)</f>
        <v>3</v>
      </c>
      <c r="D116" s="46">
        <f>COUNTIFS(data[[district_name]:[district_name]], $A116, data[[shelter_type]:[shelter_type]], D$107)</f>
        <v>1</v>
      </c>
      <c r="E116" s="46">
        <f>COUNTIFS(data[[district_name]:[district_name]], $A116, data[[shelter_type]:[shelter_type]], E$107)</f>
        <v>0</v>
      </c>
      <c r="F116" s="46">
        <f>COUNTIFS(data[[district_name]:[district_name]], $A116, data[[shelter_type]:[shelter_type]], F$107)</f>
        <v>0</v>
      </c>
      <c r="G116" s="46">
        <f>COUNTIFS(data[[district_name]:[district_name]], $A116, data[[shelter_type]:[shelter_type]], G$107)</f>
        <v>0</v>
      </c>
      <c r="H116" s="46">
        <f>COUNTIFS(data[[district_name]:[district_name]], $A116, data[[shelter_type]:[shelter_type]], H$107)</f>
        <v>0</v>
      </c>
      <c r="I116" s="46">
        <f>COUNTIFS(data[[district_name]:[district_name]], $A116, data[[shelter_type]:[shelter_type]], I$107)</f>
        <v>0</v>
      </c>
      <c r="J116" s="46">
        <f>COUNTIFS(data[[district_name]:[district_name]], $A116, data[[shelter_type]:[shelter_type]], J$107)</f>
        <v>0</v>
      </c>
      <c r="K116" s="35">
        <f t="shared" si="3"/>
        <v>4</v>
      </c>
    </row>
    <row r="117" spans="1:17" x14ac:dyDescent="0.3">
      <c r="A117" s="44" t="s">
        <v>635</v>
      </c>
      <c r="B117" s="35" t="s">
        <v>514</v>
      </c>
      <c r="C117" s="46">
        <f>COUNTIFS(data[[district_name]:[district_name]], $A117, data[[shelter_type]:[shelter_type]], C$107)</f>
        <v>0</v>
      </c>
      <c r="D117" s="46">
        <f>COUNTIFS(data[[district_name]:[district_name]], $A117, data[[shelter_type]:[shelter_type]], D$107)</f>
        <v>6</v>
      </c>
      <c r="E117" s="46">
        <f>COUNTIFS(data[[district_name]:[district_name]], $A117, data[[shelter_type]:[shelter_type]], E$107)</f>
        <v>0</v>
      </c>
      <c r="F117" s="46">
        <f>COUNTIFS(data[[district_name]:[district_name]], $A117, data[[shelter_type]:[shelter_type]], F$107)</f>
        <v>0</v>
      </c>
      <c r="G117" s="46">
        <f>COUNTIFS(data[[district_name]:[district_name]], $A117, data[[shelter_type]:[shelter_type]], G$107)</f>
        <v>0</v>
      </c>
      <c r="H117" s="46">
        <f>COUNTIFS(data[[district_name]:[district_name]], $A117, data[[shelter_type]:[shelter_type]], H$107)</f>
        <v>0</v>
      </c>
      <c r="I117" s="46">
        <f>COUNTIFS(data[[district_name]:[district_name]], $A117, data[[shelter_type]:[shelter_type]], I$107)</f>
        <v>0</v>
      </c>
      <c r="J117" s="46">
        <f>COUNTIFS(data[[district_name]:[district_name]], $A117, data[[shelter_type]:[shelter_type]], J$107)</f>
        <v>0</v>
      </c>
      <c r="K117" s="35">
        <f t="shared" si="3"/>
        <v>6</v>
      </c>
    </row>
    <row r="118" spans="1:17" x14ac:dyDescent="0.3">
      <c r="A118" s="44" t="s">
        <v>522</v>
      </c>
      <c r="B118" s="35" t="s">
        <v>643</v>
      </c>
      <c r="C118" s="46">
        <f>COUNTIFS(data[[district_name]:[district_name]], $A118, data[[shelter_type]:[shelter_type]], C$107)</f>
        <v>0</v>
      </c>
      <c r="D118" s="46">
        <f>COUNTIFS(data[[district_name]:[district_name]], $A118, data[[shelter_type]:[shelter_type]], D$107)</f>
        <v>1</v>
      </c>
      <c r="E118" s="46">
        <f>COUNTIFS(data[[district_name]:[district_name]], $A118, data[[shelter_type]:[shelter_type]], E$107)</f>
        <v>0</v>
      </c>
      <c r="F118" s="46">
        <f>COUNTIFS(data[[district_name]:[district_name]], $A118, data[[shelter_type]:[shelter_type]], F$107)</f>
        <v>0</v>
      </c>
      <c r="G118" s="46">
        <f>COUNTIFS(data[[district_name]:[district_name]], $A118, data[[shelter_type]:[shelter_type]], G$107)</f>
        <v>0</v>
      </c>
      <c r="H118" s="46">
        <f>COUNTIFS(data[[district_name]:[district_name]], $A118, data[[shelter_type]:[shelter_type]], H$107)</f>
        <v>0</v>
      </c>
      <c r="I118" s="46">
        <f>COUNTIFS(data[[district_name]:[district_name]], $A118, data[[shelter_type]:[shelter_type]], I$107)</f>
        <v>0</v>
      </c>
      <c r="J118" s="46">
        <f>COUNTIFS(data[[district_name]:[district_name]], $A118, data[[shelter_type]:[shelter_type]], J$107)</f>
        <v>0</v>
      </c>
      <c r="K118" s="35">
        <f t="shared" si="3"/>
        <v>1</v>
      </c>
    </row>
    <row r="119" spans="1:17" x14ac:dyDescent="0.3">
      <c r="A119" s="44" t="s">
        <v>632</v>
      </c>
      <c r="B119" s="35" t="s">
        <v>653</v>
      </c>
      <c r="C119" s="46">
        <f>COUNTIFS(data[[district_name]:[district_name]], $A119, data[[shelter_type]:[shelter_type]], C$107)</f>
        <v>2</v>
      </c>
      <c r="D119" s="46">
        <f>COUNTIFS(data[[district_name]:[district_name]], $A119, data[[shelter_type]:[shelter_type]], D$107)</f>
        <v>3</v>
      </c>
      <c r="E119" s="46">
        <f>COUNTIFS(data[[district_name]:[district_name]], $A119, data[[shelter_type]:[shelter_type]], E$107)</f>
        <v>0</v>
      </c>
      <c r="F119" s="46">
        <f>COUNTIFS(data[[district_name]:[district_name]], $A119, data[[shelter_type]:[shelter_type]], F$107)</f>
        <v>0</v>
      </c>
      <c r="G119" s="46">
        <f>COUNTIFS(data[[district_name]:[district_name]], $A119, data[[shelter_type]:[shelter_type]], G$107)</f>
        <v>0</v>
      </c>
      <c r="H119" s="46">
        <f>COUNTIFS(data[[district_name]:[district_name]], $A119, data[[shelter_type]:[shelter_type]], H$107)</f>
        <v>0</v>
      </c>
      <c r="I119" s="46">
        <f>COUNTIFS(data[[district_name]:[district_name]], $A119, data[[shelter_type]:[shelter_type]], I$107)</f>
        <v>0</v>
      </c>
      <c r="J119" s="46">
        <f>COUNTIFS(data[[district_name]:[district_name]], $A119, data[[shelter_type]:[shelter_type]], J$107)</f>
        <v>0</v>
      </c>
      <c r="K119" s="35">
        <f t="shared" si="3"/>
        <v>5</v>
      </c>
    </row>
    <row r="120" spans="1:17" x14ac:dyDescent="0.3">
      <c r="A120" s="44" t="s">
        <v>636</v>
      </c>
      <c r="B120" s="35" t="s">
        <v>515</v>
      </c>
      <c r="C120" s="46">
        <f>COUNTIFS(data[[district_name]:[district_name]], $A120, data[[shelter_type]:[shelter_type]], C$107)</f>
        <v>3</v>
      </c>
      <c r="D120" s="46">
        <f>COUNTIFS(data[[district_name]:[district_name]], $A120, data[[shelter_type]:[shelter_type]], D$107)</f>
        <v>6</v>
      </c>
      <c r="E120" s="46">
        <f>COUNTIFS(data[[district_name]:[district_name]], $A120, data[[shelter_type]:[shelter_type]], E$107)</f>
        <v>0</v>
      </c>
      <c r="F120" s="46">
        <f>COUNTIFS(data[[district_name]:[district_name]], $A120, data[[shelter_type]:[shelter_type]], F$107)</f>
        <v>0</v>
      </c>
      <c r="G120" s="46">
        <f>COUNTIFS(data[[district_name]:[district_name]], $A120, data[[shelter_type]:[shelter_type]], G$107)</f>
        <v>0</v>
      </c>
      <c r="H120" s="46">
        <f>COUNTIFS(data[[district_name]:[district_name]], $A120, data[[shelter_type]:[shelter_type]], H$107)</f>
        <v>0</v>
      </c>
      <c r="I120" s="46">
        <f>COUNTIFS(data[[district_name]:[district_name]], $A120, data[[shelter_type]:[shelter_type]], I$107)</f>
        <v>0</v>
      </c>
      <c r="J120" s="46">
        <f>COUNTIFS(data[[district_name]:[district_name]], $A120, data[[shelter_type]:[shelter_type]], J$107)</f>
        <v>0</v>
      </c>
      <c r="K120" s="35">
        <f t="shared" si="3"/>
        <v>9</v>
      </c>
    </row>
    <row r="121" spans="1:17" x14ac:dyDescent="0.3">
      <c r="A121" s="79" t="s">
        <v>654</v>
      </c>
      <c r="B121" s="79"/>
      <c r="C121" s="35">
        <f t="shared" ref="C121:J121" si="4">SUM(C109:C120)</f>
        <v>13</v>
      </c>
      <c r="D121" s="35">
        <f t="shared" si="4"/>
        <v>36</v>
      </c>
      <c r="E121" s="35">
        <f t="shared" si="4"/>
        <v>0</v>
      </c>
      <c r="F121" s="35">
        <f t="shared" si="4"/>
        <v>0</v>
      </c>
      <c r="G121" s="35">
        <f t="shared" si="4"/>
        <v>0</v>
      </c>
      <c r="H121" s="35">
        <f t="shared" si="4"/>
        <v>0</v>
      </c>
      <c r="I121" s="35">
        <f t="shared" si="4"/>
        <v>0</v>
      </c>
      <c r="J121" s="35">
        <f t="shared" si="4"/>
        <v>0</v>
      </c>
      <c r="K121" s="35">
        <f t="shared" si="3"/>
        <v>49</v>
      </c>
    </row>
    <row r="122" spans="1:17" x14ac:dyDescent="0.3">
      <c r="A122" s="51"/>
      <c r="B122" s="51"/>
    </row>
    <row r="123" spans="1:17" s="39" customFormat="1" x14ac:dyDescent="0.3">
      <c r="A123" s="53"/>
      <c r="B123" s="53"/>
    </row>
    <row r="124" spans="1:17" s="39" customFormat="1" x14ac:dyDescent="0.3">
      <c r="A124" s="39" t="s">
        <v>645</v>
      </c>
      <c r="B124" s="39" t="s">
        <v>44</v>
      </c>
    </row>
    <row r="125" spans="1:17" s="39" customFormat="1" x14ac:dyDescent="0.3">
      <c r="A125" s="39" t="s">
        <v>646</v>
      </c>
      <c r="B125" s="39" t="s">
        <v>482</v>
      </c>
    </row>
    <row r="126" spans="1:17" s="39" customFormat="1" x14ac:dyDescent="0.3">
      <c r="A126" s="39" t="s">
        <v>647</v>
      </c>
      <c r="B126" s="39">
        <f>J121</f>
        <v>0</v>
      </c>
    </row>
    <row r="127" spans="1:17" s="39" customFormat="1" x14ac:dyDescent="0.3"/>
    <row r="128" spans="1:17" s="39" customFormat="1" x14ac:dyDescent="0.3">
      <c r="A128" s="34" t="s">
        <v>648</v>
      </c>
      <c r="B128" s="34" t="s">
        <v>467</v>
      </c>
      <c r="C128" s="77" t="s">
        <v>656</v>
      </c>
      <c r="D128" s="77"/>
      <c r="E128" s="77"/>
      <c r="F128" s="77"/>
      <c r="G128" s="77"/>
      <c r="H128" s="77"/>
      <c r="I128" s="77"/>
      <c r="J128" s="77"/>
      <c r="K128" s="77"/>
      <c r="L128" s="77"/>
      <c r="M128" s="77"/>
      <c r="N128" s="77"/>
      <c r="O128" s="77"/>
      <c r="P128" s="77"/>
      <c r="Q128" s="77"/>
    </row>
    <row r="129" spans="1:17" s="39" customFormat="1" x14ac:dyDescent="0.3">
      <c r="A129" s="41" t="s">
        <v>520</v>
      </c>
      <c r="B129" s="42" t="s">
        <v>649</v>
      </c>
      <c r="C129" s="43" cm="1">
        <f t="array" ref="C129">IFERROR(INDEX(data[[shelter_type_other]:[shelter_type_other]], MATCH(0,IF(data[[district_name]:[district_name]]=$A$129, COUNTIF($B$129:B129, data[[shelter_type_other]:[shelter_type_other]]), ""), 0)),"")</f>
        <v>0</v>
      </c>
      <c r="D129" s="43" t="str" cm="1">
        <f t="array" ref="D129">IFERROR(INDEX(data[[shelter_type_other]:[shelter_type_other]], MATCH(0,IF(data[[district_name]:[district_name]]=$A$129, COUNTIF($B$129:C129, data[[shelter_type_other]:[shelter_type_other]]), ""), 0)),"")</f>
        <v/>
      </c>
      <c r="E129" s="43" t="str" cm="1">
        <f t="array" ref="E129">IFERROR(INDEX(data[[shelter_type_other]:[shelter_type_other]], MATCH(0,IF(data[[district_name]:[district_name]]=$A$129, COUNTIF($B$129:D129, data[[shelter_type_other]:[shelter_type_other]]), ""), 0)),"")</f>
        <v/>
      </c>
      <c r="F129" s="43" t="str" cm="1">
        <f t="array" ref="F129">IFERROR(INDEX(data[[shelter_type_other]:[shelter_type_other]], MATCH(0,IF(data[[district_name]:[district_name]]=$A$129, COUNTIF($B$129:E129, data[[shelter_type_other]:[shelter_type_other]]), ""), 0)),"")</f>
        <v/>
      </c>
      <c r="G129" s="43" t="str" cm="1">
        <f t="array" ref="G129">IFERROR(INDEX(data[[shelter_type_other]:[shelter_type_other]], MATCH(0,IF(data[[district_name]:[district_name]]=$A$129, COUNTIF($B$129:F129, data[[shelter_type_other]:[shelter_type_other]]), ""), 0)),"")</f>
        <v/>
      </c>
      <c r="H129" s="43" t="str" cm="1">
        <f t="array" ref="H129">IFERROR(INDEX(data[[shelter_type_other]:[shelter_type_other]], MATCH(0,IF(data[[district_name]:[district_name]]=$A$129, COUNTIF($B$129:G129, data[[shelter_type_other]:[shelter_type_other]]), ""), 0)),"")</f>
        <v/>
      </c>
      <c r="I129" s="43" t="str" cm="1">
        <f t="array" ref="I129">IFERROR(INDEX(data[[shelter_type_other]:[shelter_type_other]], MATCH(0,IF(data[[district_name]:[district_name]]=$A$129, COUNTIF($B$129:H129, data[[shelter_type_other]:[shelter_type_other]]), ""), 0)),"")</f>
        <v/>
      </c>
      <c r="J129" s="43" t="str" cm="1">
        <f t="array" ref="J129">IFERROR(INDEX(data[[shelter_type_other]:[shelter_type_other]], MATCH(0,IF(data[[district_name]:[district_name]]=$A$129, COUNTIF($B$129:I129, data[[shelter_type_other]:[shelter_type_other]]), ""), 0)),"")</f>
        <v/>
      </c>
      <c r="K129" s="43" t="str" cm="1">
        <f t="array" ref="K129">IFERROR(INDEX(data[[shelter_type_other]:[shelter_type_other]], MATCH(0,IF(data[[district_name]:[district_name]]=$A$129, COUNTIF($B$129:J129, data[[shelter_type_other]:[shelter_type_other]]), ""), 0)),"")</f>
        <v/>
      </c>
      <c r="L129" s="43" t="str" cm="1">
        <f t="array" ref="L129">IFERROR(INDEX(data[[shelter_type_other]:[shelter_type_other]], MATCH(0,IF(data[[district_name]:[district_name]]=$A$129, COUNTIF($B$129:K129, data[[shelter_type_other]:[shelter_type_other]]), ""), 0)),"")</f>
        <v/>
      </c>
      <c r="M129" s="43" t="str" cm="1">
        <f t="array" ref="M129">IFERROR(INDEX(data[[shelter_type_other]:[shelter_type_other]], MATCH(0,IF(data[[district_name]:[district_name]]=$A$129, COUNTIF($B$129:L129, data[[shelter_type_other]:[shelter_type_other]]), ""), 0)),"")</f>
        <v/>
      </c>
      <c r="N129" s="43" t="str" cm="1">
        <f t="array" ref="N129">IFERROR(INDEX(data[[shelter_type_other]:[shelter_type_other]], MATCH(0,IF(data[[district_name]:[district_name]]=$A$129, COUNTIF($B$129:M129, data[[shelter_type_other]:[shelter_type_other]]), ""), 0)),"")</f>
        <v/>
      </c>
      <c r="O129" s="43" t="str" cm="1">
        <f t="array" ref="O129">IFERROR(INDEX(data[[shelter_type_other]:[shelter_type_other]], MATCH(0,IF(data[[district_name]:[district_name]]=$A$129, COUNTIF($B$129:N129, data[[shelter_type_other]:[shelter_type_other]]), ""), 0)),"")</f>
        <v/>
      </c>
      <c r="P129" s="43" t="str" cm="1">
        <f t="array" ref="P129">IFERROR(INDEX(data[[shelter_type_other]:[shelter_type_other]], MATCH(0,IF(data[[district_name]:[district_name]]=$A$129, COUNTIF($B$129:O129, data[[shelter_type_other]:[shelter_type_other]]), ""), 0)),"")</f>
        <v/>
      </c>
      <c r="Q129" s="43" t="str" cm="1">
        <f t="array" ref="Q129">IFERROR(INDEX(data[[shelter_type_other]:[shelter_type_other]], MATCH(0,IF(data[[district_name]:[district_name]]=$A$129, COUNTIF($B$129:P129, data[[shelter_type_other]:[shelter_type_other]]), ""), 0)),"")</f>
        <v/>
      </c>
    </row>
    <row r="130" spans="1:17" s="39" customFormat="1" x14ac:dyDescent="0.3">
      <c r="A130" s="41" t="s">
        <v>634</v>
      </c>
      <c r="B130" s="42" t="s">
        <v>513</v>
      </c>
      <c r="C130" s="43" cm="1">
        <f t="array" ref="C130">IFERROR(INDEX(data[[shelter_type_other]:[shelter_type_other]], MATCH(0,IF(data[[district_name]:[district_name]]=$A$130, COUNTIF($B$130:B130, data[[shelter_type_other]:[shelter_type_other]]), ""), 0)),"")</f>
        <v>0</v>
      </c>
      <c r="D130" s="43" t="str" cm="1">
        <f t="array" ref="D130">IFERROR(INDEX(data[[shelter_type_other]:[shelter_type_other]], MATCH(0,IF(data[[district_name]:[district_name]]=$A$130, COUNTIF($B$130:C130, data[[shelter_type_other]:[shelter_type_other]]), ""), 0)),"")</f>
        <v/>
      </c>
      <c r="E130" s="43" t="str" cm="1">
        <f t="array" ref="E130">IFERROR(INDEX(data[[shelter_type_other]:[shelter_type_other]], MATCH(0,IF(data[[district_name]:[district_name]]=$A$130, COUNTIF($B$130:D130, data[[shelter_type_other]:[shelter_type_other]]), ""), 0)),"")</f>
        <v/>
      </c>
      <c r="F130" s="43" t="str" cm="1">
        <f t="array" ref="F130">IFERROR(INDEX(data[[shelter_type_other]:[shelter_type_other]], MATCH(0,IF(data[[district_name]:[district_name]]=$A$130, COUNTIF($B$130:E130, data[[shelter_type_other]:[shelter_type_other]]), ""), 0)),"")</f>
        <v/>
      </c>
      <c r="G130" s="43" t="str" cm="1">
        <f t="array" ref="G130">IFERROR(INDEX(data[[shelter_type_other]:[shelter_type_other]], MATCH(0,IF(data[[district_name]:[district_name]]=$A$130, COUNTIF($B$130:F130, data[[shelter_type_other]:[shelter_type_other]]), ""), 0)),"")</f>
        <v/>
      </c>
      <c r="H130" s="43" t="str" cm="1">
        <f t="array" ref="H130">IFERROR(INDEX(data[[shelter_type_other]:[shelter_type_other]], MATCH(0,IF(data[[district_name]:[district_name]]=$A$130, COUNTIF($B$130:G130, data[[shelter_type_other]:[shelter_type_other]]), ""), 0)),"")</f>
        <v/>
      </c>
      <c r="I130" s="43" t="str" cm="1">
        <f t="array" ref="I130">IFERROR(INDEX(data[[shelter_type_other]:[shelter_type_other]], MATCH(0,IF(data[[district_name]:[district_name]]=$A$130, COUNTIF($B$130:H130, data[[shelter_type_other]:[shelter_type_other]]), ""), 0)),"")</f>
        <v/>
      </c>
      <c r="J130" s="43" t="str" cm="1">
        <f t="array" ref="J130">IFERROR(INDEX(data[[shelter_type_other]:[shelter_type_other]], MATCH(0,IF(data[[district_name]:[district_name]]=$A$130, COUNTIF($B$130:I130, data[[shelter_type_other]:[shelter_type_other]]), ""), 0)),"")</f>
        <v/>
      </c>
      <c r="K130" s="43" t="str" cm="1">
        <f t="array" ref="K130">IFERROR(INDEX(data[[shelter_type_other]:[shelter_type_other]], MATCH(0,IF(data[[district_name]:[district_name]]=$A$130, COUNTIF($B$130:J130, data[[shelter_type_other]:[shelter_type_other]]), ""), 0)),"")</f>
        <v/>
      </c>
      <c r="L130" s="43" t="str" cm="1">
        <f t="array" ref="L130">IFERROR(INDEX(data[[shelter_type_other]:[shelter_type_other]], MATCH(0,IF(data[[district_name]:[district_name]]=$A$130, COUNTIF($B$130:K130, data[[shelter_type_other]:[shelter_type_other]]), ""), 0)),"")</f>
        <v/>
      </c>
      <c r="M130" s="43" t="str" cm="1">
        <f t="array" ref="M130">IFERROR(INDEX(data[[shelter_type_other]:[shelter_type_other]], MATCH(0,IF(data[[district_name]:[district_name]]=$A$130, COUNTIF($B$130:L130, data[[shelter_type_other]:[shelter_type_other]]), ""), 0)),"")</f>
        <v/>
      </c>
      <c r="N130" s="43" t="str" cm="1">
        <f t="array" ref="N130">IFERROR(INDEX(data[[shelter_type_other]:[shelter_type_other]], MATCH(0,IF(data[[district_name]:[district_name]]=$A$130, COUNTIF($B$130:M130, data[[shelter_type_other]:[shelter_type_other]]), ""), 0)),"")</f>
        <v/>
      </c>
      <c r="O130" s="43" t="str" cm="1">
        <f t="array" ref="O130">IFERROR(INDEX(data[[shelter_type_other]:[shelter_type_other]], MATCH(0,IF(data[[district_name]:[district_name]]=$A$130, COUNTIF($B$130:N130, data[[shelter_type_other]:[shelter_type_other]]), ""), 0)),"")</f>
        <v/>
      </c>
      <c r="P130" s="43" t="str" cm="1">
        <f t="array" ref="P130">IFERROR(INDEX(data[[shelter_type_other]:[shelter_type_other]], MATCH(0,IF(data[[district_name]:[district_name]]=$A$130, COUNTIF($B$130:O130, data[[shelter_type_other]:[shelter_type_other]]), ""), 0)),"")</f>
        <v/>
      </c>
      <c r="Q130" s="43" t="str" cm="1">
        <f t="array" ref="Q130">IFERROR(INDEX(data[[shelter_type_other]:[shelter_type_other]], MATCH(0,IF(data[[district_name]:[district_name]]=$A$130, COUNTIF($B$130:P130, data[[shelter_type_other]:[shelter_type_other]]), ""), 0)),"")</f>
        <v/>
      </c>
    </row>
    <row r="131" spans="1:17" s="39" customFormat="1" x14ac:dyDescent="0.3">
      <c r="A131" s="41" t="s">
        <v>523</v>
      </c>
      <c r="B131" s="42" t="s">
        <v>650</v>
      </c>
      <c r="C131" s="43" cm="1">
        <f t="array" ref="C131">IFERROR(INDEX(data[[shelter_type_other]:[shelter_type_other]], MATCH(0,IF(data[[district_name]:[district_name]]=$A$131, COUNTIF($B$131:B131, data[[shelter_type_other]:[shelter_type_other]]), ""), 0)),"")</f>
        <v>0</v>
      </c>
      <c r="D131" s="43" t="str" cm="1">
        <f t="array" ref="D131">IFERROR(INDEX(data[[shelter_type_other]:[shelter_type_other]], MATCH(0,IF(data[[district_name]:[district_name]]=$A$131, COUNTIF($B$131:C131, data[[shelter_type_other]:[shelter_type_other]]), ""), 0)),"")</f>
        <v/>
      </c>
      <c r="E131" s="43" t="str" cm="1">
        <f t="array" ref="E131">IFERROR(INDEX(data[[shelter_type_other]:[shelter_type_other]], MATCH(0,IF(data[[district_name]:[district_name]]=$A$131, COUNTIF($B$131:D131, data[[shelter_type_other]:[shelter_type_other]]), ""), 0)),"")</f>
        <v/>
      </c>
      <c r="F131" s="43" t="str" cm="1">
        <f t="array" ref="F131">IFERROR(INDEX(data[[shelter_type_other]:[shelter_type_other]], MATCH(0,IF(data[[district_name]:[district_name]]=$A$131, COUNTIF($B$131:E131, data[[shelter_type_other]:[shelter_type_other]]), ""), 0)),"")</f>
        <v/>
      </c>
      <c r="G131" s="43" t="str" cm="1">
        <f t="array" ref="G131">IFERROR(INDEX(data[[shelter_type_other]:[shelter_type_other]], MATCH(0,IF(data[[district_name]:[district_name]]=$A$131, COUNTIF($B$131:F131, data[[shelter_type_other]:[shelter_type_other]]), ""), 0)),"")</f>
        <v/>
      </c>
      <c r="H131" s="43" t="str" cm="1">
        <f t="array" ref="H131">IFERROR(INDEX(data[[shelter_type_other]:[shelter_type_other]], MATCH(0,IF(data[[district_name]:[district_name]]=$A$131, COUNTIF($B$131:G131, data[[shelter_type_other]:[shelter_type_other]]), ""), 0)),"")</f>
        <v/>
      </c>
      <c r="I131" s="43" t="str" cm="1">
        <f t="array" ref="I131">IFERROR(INDEX(data[[shelter_type_other]:[shelter_type_other]], MATCH(0,IF(data[[district_name]:[district_name]]=$A$131, COUNTIF($B$131:H131, data[[shelter_type_other]:[shelter_type_other]]), ""), 0)),"")</f>
        <v/>
      </c>
      <c r="J131" s="43" t="str" cm="1">
        <f t="array" ref="J131">IFERROR(INDEX(data[[shelter_type_other]:[shelter_type_other]], MATCH(0,IF(data[[district_name]:[district_name]]=$A$131, COUNTIF($B$131:I131, data[[shelter_type_other]:[shelter_type_other]]), ""), 0)),"")</f>
        <v/>
      </c>
      <c r="K131" s="43" t="str" cm="1">
        <f t="array" ref="K131">IFERROR(INDEX(data[[shelter_type_other]:[shelter_type_other]], MATCH(0,IF(data[[district_name]:[district_name]]=$A$131, COUNTIF($B$131:J131, data[[shelter_type_other]:[shelter_type_other]]), ""), 0)),"")</f>
        <v/>
      </c>
      <c r="L131" s="43" t="str" cm="1">
        <f t="array" ref="L131">IFERROR(INDEX(data[[shelter_type_other]:[shelter_type_other]], MATCH(0,IF(data[[district_name]:[district_name]]=$A$131, COUNTIF($B$131:K131, data[[shelter_type_other]:[shelter_type_other]]), ""), 0)),"")</f>
        <v/>
      </c>
      <c r="M131" s="43" t="str" cm="1">
        <f t="array" ref="M131">IFERROR(INDEX(data[[shelter_type_other]:[shelter_type_other]], MATCH(0,IF(data[[district_name]:[district_name]]=$A$131, COUNTIF($B$131:L131, data[[shelter_type_other]:[shelter_type_other]]), ""), 0)),"")</f>
        <v/>
      </c>
      <c r="N131" s="43" t="str" cm="1">
        <f t="array" ref="N131">IFERROR(INDEX(data[[shelter_type_other]:[shelter_type_other]], MATCH(0,IF(data[[district_name]:[district_name]]=$A$131, COUNTIF($B$131:M131, data[[shelter_type_other]:[shelter_type_other]]), ""), 0)),"")</f>
        <v/>
      </c>
      <c r="O131" s="43" t="str" cm="1">
        <f t="array" ref="O131">IFERROR(INDEX(data[[shelter_type_other]:[shelter_type_other]], MATCH(0,IF(data[[district_name]:[district_name]]=$A$131, COUNTIF($B$131:N131, data[[shelter_type_other]:[shelter_type_other]]), ""), 0)),"")</f>
        <v/>
      </c>
      <c r="P131" s="43" t="str" cm="1">
        <f t="array" ref="P131">IFERROR(INDEX(data[[shelter_type_other]:[shelter_type_other]], MATCH(0,IF(data[[district_name]:[district_name]]=$A$131, COUNTIF($B$131:O131, data[[shelter_type_other]:[shelter_type_other]]), ""), 0)),"")</f>
        <v/>
      </c>
      <c r="Q131" s="43" t="str" cm="1">
        <f t="array" ref="Q131">IFERROR(INDEX(data[[shelter_type_other]:[shelter_type_other]], MATCH(0,IF(data[[district_name]:[district_name]]=$A$131, COUNTIF($B$131:P131, data[[shelter_type_other]:[shelter_type_other]]), ""), 0)),"")</f>
        <v/>
      </c>
    </row>
    <row r="132" spans="1:17" s="39" customFormat="1" x14ac:dyDescent="0.3">
      <c r="A132" s="41" t="s">
        <v>521</v>
      </c>
      <c r="B132" s="42" t="s">
        <v>642</v>
      </c>
      <c r="C132" s="43" cm="1">
        <f t="array" ref="C132">IFERROR(INDEX(data[[shelter_type_other]:[shelter_type_other]], MATCH(0,IF(data[[district_name]:[district_name]]=$A$132, COUNTIF($B$132:B132, data[[shelter_type_other]:[shelter_type_other]]), ""), 0)),"")</f>
        <v>0</v>
      </c>
      <c r="D132" s="43" t="str" cm="1">
        <f t="array" ref="D132">IFERROR(INDEX(data[[shelter_type_other]:[shelter_type_other]], MATCH(0,IF(data[[district_name]:[district_name]]=$A$132, COUNTIF($B$132:C132, data[[shelter_type_other]:[shelter_type_other]]), ""), 0)),"")</f>
        <v/>
      </c>
      <c r="E132" s="43" t="str" cm="1">
        <f t="array" ref="E132">IFERROR(INDEX(data[[shelter_type_other]:[shelter_type_other]], MATCH(0,IF(data[[district_name]:[district_name]]=$A$132, COUNTIF($B$132:D132, data[[shelter_type_other]:[shelter_type_other]]), ""), 0)),"")</f>
        <v/>
      </c>
      <c r="F132" s="43" t="str" cm="1">
        <f t="array" ref="F132">IFERROR(INDEX(data[[shelter_type_other]:[shelter_type_other]], MATCH(0,IF(data[[district_name]:[district_name]]=$A$132, COUNTIF($B$132:E132, data[[shelter_type_other]:[shelter_type_other]]), ""), 0)),"")</f>
        <v/>
      </c>
      <c r="G132" s="43" t="str" cm="1">
        <f t="array" ref="G132">IFERROR(INDEX(data[[shelter_type_other]:[shelter_type_other]], MATCH(0,IF(data[[district_name]:[district_name]]=$A$132, COUNTIF($B$132:F132, data[[shelter_type_other]:[shelter_type_other]]), ""), 0)),"")</f>
        <v/>
      </c>
      <c r="H132" s="43" t="str" cm="1">
        <f t="array" ref="H132">IFERROR(INDEX(data[[shelter_type_other]:[shelter_type_other]], MATCH(0,IF(data[[district_name]:[district_name]]=$A$132, COUNTIF($B$132:G132, data[[shelter_type_other]:[shelter_type_other]]), ""), 0)),"")</f>
        <v/>
      </c>
      <c r="I132" s="43" t="str" cm="1">
        <f t="array" ref="I132">IFERROR(INDEX(data[[shelter_type_other]:[shelter_type_other]], MATCH(0,IF(data[[district_name]:[district_name]]=$A$132, COUNTIF($B$132:H132, data[[shelter_type_other]:[shelter_type_other]]), ""), 0)),"")</f>
        <v/>
      </c>
      <c r="J132" s="43" t="str" cm="1">
        <f t="array" ref="J132">IFERROR(INDEX(data[[shelter_type_other]:[shelter_type_other]], MATCH(0,IF(data[[district_name]:[district_name]]=$A$132, COUNTIF($B$132:I132, data[[shelter_type_other]:[shelter_type_other]]), ""), 0)),"")</f>
        <v/>
      </c>
      <c r="K132" s="43" t="str" cm="1">
        <f t="array" ref="K132">IFERROR(INDEX(data[[shelter_type_other]:[shelter_type_other]], MATCH(0,IF(data[[district_name]:[district_name]]=$A$132, COUNTIF($B$132:J132, data[[shelter_type_other]:[shelter_type_other]]), ""), 0)),"")</f>
        <v/>
      </c>
      <c r="L132" s="43" t="str" cm="1">
        <f t="array" ref="L132">IFERROR(INDEX(data[[shelter_type_other]:[shelter_type_other]], MATCH(0,IF(data[[district_name]:[district_name]]=$A$132, COUNTIF($B$132:K132, data[[shelter_type_other]:[shelter_type_other]]), ""), 0)),"")</f>
        <v/>
      </c>
      <c r="M132" s="43" t="str" cm="1">
        <f t="array" ref="M132">IFERROR(INDEX(data[[shelter_type_other]:[shelter_type_other]], MATCH(0,IF(data[[district_name]:[district_name]]=$A$132, COUNTIF($B$132:L132, data[[shelter_type_other]:[shelter_type_other]]), ""), 0)),"")</f>
        <v/>
      </c>
      <c r="N132" s="43" t="str" cm="1">
        <f t="array" ref="N132">IFERROR(INDEX(data[[shelter_type_other]:[shelter_type_other]], MATCH(0,IF(data[[district_name]:[district_name]]=$A$132, COUNTIF($B$132:M132, data[[shelter_type_other]:[shelter_type_other]]), ""), 0)),"")</f>
        <v/>
      </c>
      <c r="O132" s="43" t="str" cm="1">
        <f t="array" ref="O132">IFERROR(INDEX(data[[shelter_type_other]:[shelter_type_other]], MATCH(0,IF(data[[district_name]:[district_name]]=$A$132, COUNTIF($B$132:N132, data[[shelter_type_other]:[shelter_type_other]]), ""), 0)),"")</f>
        <v/>
      </c>
      <c r="P132" s="43" t="str" cm="1">
        <f t="array" ref="P132">IFERROR(INDEX(data[[shelter_type_other]:[shelter_type_other]], MATCH(0,IF(data[[district_name]:[district_name]]=$A$132, COUNTIF($B$132:O132, data[[shelter_type_other]:[shelter_type_other]]), ""), 0)),"")</f>
        <v/>
      </c>
      <c r="Q132" s="43" t="str" cm="1">
        <f t="array" ref="Q132">IFERROR(INDEX(data[[shelter_type_other]:[shelter_type_other]], MATCH(0,IF(data[[district_name]:[district_name]]=$A$132, COUNTIF($B$132:P132, data[[shelter_type_other]:[shelter_type_other]]), ""), 0)),"")</f>
        <v/>
      </c>
    </row>
    <row r="133" spans="1:17" s="39" customFormat="1" x14ac:dyDescent="0.3">
      <c r="A133" s="41" t="s">
        <v>633</v>
      </c>
      <c r="B133" s="42" t="s">
        <v>512</v>
      </c>
      <c r="C133" s="43" cm="1">
        <f t="array" ref="C133">IFERROR(INDEX(data[[shelter_type_other]:[shelter_type_other]], MATCH(0,IF(data[[district_name]:[district_name]]=$A$133, COUNTIF($B$133:B133, data[[shelter_type_other]:[shelter_type_other]]), ""), 0)),"")</f>
        <v>0</v>
      </c>
      <c r="D133" s="43" t="str" cm="1">
        <f t="array" ref="D133">IFERROR(INDEX(data[[shelter_type_other]:[shelter_type_other]], MATCH(0,IF(data[[district_name]:[district_name]]=$A$133, COUNTIF($B$133:C133, data[[shelter_type_other]:[shelter_type_other]]), ""), 0)),"")</f>
        <v/>
      </c>
      <c r="E133" s="43" t="str" cm="1">
        <f t="array" ref="E133">IFERROR(INDEX(data[[shelter_type_other]:[shelter_type_other]], MATCH(0,IF(data[[district_name]:[district_name]]=$A$133, COUNTIF($B$133:D133, data[[shelter_type_other]:[shelter_type_other]]), ""), 0)),"")</f>
        <v/>
      </c>
      <c r="F133" s="43" t="str" cm="1">
        <f t="array" ref="F133">IFERROR(INDEX(data[[shelter_type_other]:[shelter_type_other]], MATCH(0,IF(data[[district_name]:[district_name]]=$A$133, COUNTIF($B$133:E133, data[[shelter_type_other]:[shelter_type_other]]), ""), 0)),"")</f>
        <v/>
      </c>
      <c r="G133" s="43" t="str" cm="1">
        <f t="array" ref="G133">IFERROR(INDEX(data[[shelter_type_other]:[shelter_type_other]], MATCH(0,IF(data[[district_name]:[district_name]]=$A$133, COUNTIF($B$133:F133, data[[shelter_type_other]:[shelter_type_other]]), ""), 0)),"")</f>
        <v/>
      </c>
      <c r="H133" s="43" t="str" cm="1">
        <f t="array" ref="H133">IFERROR(INDEX(data[[shelter_type_other]:[shelter_type_other]], MATCH(0,IF(data[[district_name]:[district_name]]=$A$133, COUNTIF($B$133:G133, data[[shelter_type_other]:[shelter_type_other]]), ""), 0)),"")</f>
        <v/>
      </c>
      <c r="I133" s="43" t="str" cm="1">
        <f t="array" ref="I133">IFERROR(INDEX(data[[shelter_type_other]:[shelter_type_other]], MATCH(0,IF(data[[district_name]:[district_name]]=$A$133, COUNTIF($B$133:H133, data[[shelter_type_other]:[shelter_type_other]]), ""), 0)),"")</f>
        <v/>
      </c>
      <c r="J133" s="43" t="str" cm="1">
        <f t="array" ref="J133">IFERROR(INDEX(data[[shelter_type_other]:[shelter_type_other]], MATCH(0,IF(data[[district_name]:[district_name]]=$A$133, COUNTIF($B$133:I133, data[[shelter_type_other]:[shelter_type_other]]), ""), 0)),"")</f>
        <v/>
      </c>
      <c r="K133" s="43" t="str" cm="1">
        <f t="array" ref="K133">IFERROR(INDEX(data[[shelter_type_other]:[shelter_type_other]], MATCH(0,IF(data[[district_name]:[district_name]]=$A$133, COUNTIF($B$133:J133, data[[shelter_type_other]:[shelter_type_other]]), ""), 0)),"")</f>
        <v/>
      </c>
      <c r="L133" s="43" t="str" cm="1">
        <f t="array" ref="L133">IFERROR(INDEX(data[[shelter_type_other]:[shelter_type_other]], MATCH(0,IF(data[[district_name]:[district_name]]=$A$133, COUNTIF($B$133:K133, data[[shelter_type_other]:[shelter_type_other]]), ""), 0)),"")</f>
        <v/>
      </c>
      <c r="M133" s="43" t="str" cm="1">
        <f t="array" ref="M133">IFERROR(INDEX(data[[shelter_type_other]:[shelter_type_other]], MATCH(0,IF(data[[district_name]:[district_name]]=$A$133, COUNTIF($B$133:L133, data[[shelter_type_other]:[shelter_type_other]]), ""), 0)),"")</f>
        <v/>
      </c>
      <c r="N133" s="43" t="str" cm="1">
        <f t="array" ref="N133">IFERROR(INDEX(data[[shelter_type_other]:[shelter_type_other]], MATCH(0,IF(data[[district_name]:[district_name]]=$A$133, COUNTIF($B$133:M133, data[[shelter_type_other]:[shelter_type_other]]), ""), 0)),"")</f>
        <v/>
      </c>
      <c r="O133" s="43" t="str" cm="1">
        <f t="array" ref="O133">IFERROR(INDEX(data[[shelter_type_other]:[shelter_type_other]], MATCH(0,IF(data[[district_name]:[district_name]]=$A$133, COUNTIF($B$133:N133, data[[shelter_type_other]:[shelter_type_other]]), ""), 0)),"")</f>
        <v/>
      </c>
      <c r="P133" s="43" t="str" cm="1">
        <f t="array" ref="P133">IFERROR(INDEX(data[[shelter_type_other]:[shelter_type_other]], MATCH(0,IF(data[[district_name]:[district_name]]=$A$133, COUNTIF($B$133:O133, data[[shelter_type_other]:[shelter_type_other]]), ""), 0)),"")</f>
        <v/>
      </c>
      <c r="Q133" s="43" t="str" cm="1">
        <f t="array" ref="Q133">IFERROR(INDEX(data[[shelter_type_other]:[shelter_type_other]], MATCH(0,IF(data[[district_name]:[district_name]]=$A$133, COUNTIF($B$133:P133, data[[shelter_type_other]:[shelter_type_other]]), ""), 0)),"")</f>
        <v/>
      </c>
    </row>
    <row r="134" spans="1:17" s="39" customFormat="1" x14ac:dyDescent="0.3">
      <c r="A134" s="41" t="s">
        <v>517</v>
      </c>
      <c r="B134" s="42" t="s">
        <v>651</v>
      </c>
      <c r="C134" s="43" cm="1">
        <f t="array" ref="C134">IFERROR(INDEX(data[[shelter_type_other]:[shelter_type_other]], MATCH(0,IF(data[[district_name]:[district_name]]=$A$134, COUNTIF($B$134:B134, data[[shelter_type_other]:[shelter_type_other]]), ""), 0)),"")</f>
        <v>0</v>
      </c>
      <c r="D134" s="43" t="str" cm="1">
        <f t="array" ref="D134">IFERROR(INDEX(data[[shelter_type_other]:[shelter_type_other]], MATCH(0,IF(data[[district_name]:[district_name]]=$A$134, COUNTIF($B$134:C134, data[[shelter_type_other]:[shelter_type_other]]), ""), 0)),"")</f>
        <v/>
      </c>
      <c r="E134" s="43" t="str" cm="1">
        <f t="array" ref="E134">IFERROR(INDEX(data[[shelter_type_other]:[shelter_type_other]], MATCH(0,IF(data[[district_name]:[district_name]]=$A$134, COUNTIF($B$134:D134, data[[shelter_type_other]:[shelter_type_other]]), ""), 0)),"")</f>
        <v/>
      </c>
      <c r="F134" s="43" t="str" cm="1">
        <f t="array" ref="F134">IFERROR(INDEX(data[[shelter_type_other]:[shelter_type_other]], MATCH(0,IF(data[[district_name]:[district_name]]=$A$134, COUNTIF($B$134:E134, data[[shelter_type_other]:[shelter_type_other]]), ""), 0)),"")</f>
        <v/>
      </c>
      <c r="G134" s="43" t="str" cm="1">
        <f t="array" ref="G134">IFERROR(INDEX(data[[shelter_type_other]:[shelter_type_other]], MATCH(0,IF(data[[district_name]:[district_name]]=$A$134, COUNTIF($B$134:F134, data[[shelter_type_other]:[shelter_type_other]]), ""), 0)),"")</f>
        <v/>
      </c>
      <c r="H134" s="43" t="str" cm="1">
        <f t="array" ref="H134">IFERROR(INDEX(data[[shelter_type_other]:[shelter_type_other]], MATCH(0,IF(data[[district_name]:[district_name]]=$A$134, COUNTIF($B$134:G134, data[[shelter_type_other]:[shelter_type_other]]), ""), 0)),"")</f>
        <v/>
      </c>
      <c r="I134" s="43" t="str" cm="1">
        <f t="array" ref="I134">IFERROR(INDEX(data[[shelter_type_other]:[shelter_type_other]], MATCH(0,IF(data[[district_name]:[district_name]]=$A$134, COUNTIF($B$134:H134, data[[shelter_type_other]:[shelter_type_other]]), ""), 0)),"")</f>
        <v/>
      </c>
      <c r="J134" s="43" t="str" cm="1">
        <f t="array" ref="J134">IFERROR(INDEX(data[[shelter_type_other]:[shelter_type_other]], MATCH(0,IF(data[[district_name]:[district_name]]=$A$134, COUNTIF($B$134:I134, data[[shelter_type_other]:[shelter_type_other]]), ""), 0)),"")</f>
        <v/>
      </c>
      <c r="K134" s="43" t="str" cm="1">
        <f t="array" ref="K134">IFERROR(INDEX(data[[shelter_type_other]:[shelter_type_other]], MATCH(0,IF(data[[district_name]:[district_name]]=$A$134, COUNTIF($B$134:J134, data[[shelter_type_other]:[shelter_type_other]]), ""), 0)),"")</f>
        <v/>
      </c>
      <c r="L134" s="43" t="str" cm="1">
        <f t="array" ref="L134">IFERROR(INDEX(data[[shelter_type_other]:[shelter_type_other]], MATCH(0,IF(data[[district_name]:[district_name]]=$A$134, COUNTIF($B$134:K134, data[[shelter_type_other]:[shelter_type_other]]), ""), 0)),"")</f>
        <v/>
      </c>
      <c r="M134" s="43" t="str" cm="1">
        <f t="array" ref="M134">IFERROR(INDEX(data[[shelter_type_other]:[shelter_type_other]], MATCH(0,IF(data[[district_name]:[district_name]]=$A$134, COUNTIF($B$134:L134, data[[shelter_type_other]:[shelter_type_other]]), ""), 0)),"")</f>
        <v/>
      </c>
      <c r="N134" s="43" t="str" cm="1">
        <f t="array" ref="N134">IFERROR(INDEX(data[[shelter_type_other]:[shelter_type_other]], MATCH(0,IF(data[[district_name]:[district_name]]=$A$134, COUNTIF($B$134:M134, data[[shelter_type_other]:[shelter_type_other]]), ""), 0)),"")</f>
        <v/>
      </c>
      <c r="O134" s="43" t="str" cm="1">
        <f t="array" ref="O134">IFERROR(INDEX(data[[shelter_type_other]:[shelter_type_other]], MATCH(0,IF(data[[district_name]:[district_name]]=$A$134, COUNTIF($B$134:N134, data[[shelter_type_other]:[shelter_type_other]]), ""), 0)),"")</f>
        <v/>
      </c>
      <c r="P134" s="43" t="str" cm="1">
        <f t="array" ref="P134">IFERROR(INDEX(data[[shelter_type_other]:[shelter_type_other]], MATCH(0,IF(data[[district_name]:[district_name]]=$A$134, COUNTIF($B$134:O134, data[[shelter_type_other]:[shelter_type_other]]), ""), 0)),"")</f>
        <v/>
      </c>
      <c r="Q134" s="43" t="str" cm="1">
        <f t="array" ref="Q134">IFERROR(INDEX(data[[shelter_type_other]:[shelter_type_other]], MATCH(0,IF(data[[district_name]:[district_name]]=$A$134, COUNTIF($B$134:P134, data[[shelter_type_other]:[shelter_type_other]]), ""), 0)),"")</f>
        <v/>
      </c>
    </row>
    <row r="135" spans="1:17" s="39" customFormat="1" x14ac:dyDescent="0.3">
      <c r="A135" s="41" t="s">
        <v>519</v>
      </c>
      <c r="B135" s="42" t="s">
        <v>652</v>
      </c>
      <c r="C135" s="43" cm="1">
        <f t="array" ref="C135">IFERROR(INDEX(data[[shelter_type_other]:[shelter_type_other]], MATCH(0,IF(data[[district_name]:[district_name]]=$A$135, COUNTIF($B$135:B135, data[[shelter_type_other]:[shelter_type_other]]), ""), 0)),"")</f>
        <v>0</v>
      </c>
      <c r="D135" s="43" t="str" cm="1">
        <f t="array" ref="D135">IFERROR(INDEX(data[[shelter_type_other]:[shelter_type_other]], MATCH(0,IF(data[[district_name]:[district_name]]=$A$135, COUNTIF($B$135:C135, data[[shelter_type_other]:[shelter_type_other]]), ""), 0)),"")</f>
        <v/>
      </c>
      <c r="E135" s="43" t="str" cm="1">
        <f t="array" ref="E135">IFERROR(INDEX(data[[shelter_type_other]:[shelter_type_other]], MATCH(0,IF(data[[district_name]:[district_name]]=$A$135, COUNTIF($B$135:D135, data[[shelter_type_other]:[shelter_type_other]]), ""), 0)),"")</f>
        <v/>
      </c>
      <c r="F135" s="43" t="str" cm="1">
        <f t="array" ref="F135">IFERROR(INDEX(data[[shelter_type_other]:[shelter_type_other]], MATCH(0,IF(data[[district_name]:[district_name]]=$A$135, COUNTIF($B$135:E135, data[[shelter_type_other]:[shelter_type_other]]), ""), 0)),"")</f>
        <v/>
      </c>
      <c r="G135" s="43" t="str" cm="1">
        <f t="array" ref="G135">IFERROR(INDEX(data[[shelter_type_other]:[shelter_type_other]], MATCH(0,IF(data[[district_name]:[district_name]]=$A$135, COUNTIF($B$135:F135, data[[shelter_type_other]:[shelter_type_other]]), ""), 0)),"")</f>
        <v/>
      </c>
      <c r="H135" s="43" t="str" cm="1">
        <f t="array" ref="H135">IFERROR(INDEX(data[[shelter_type_other]:[shelter_type_other]], MATCH(0,IF(data[[district_name]:[district_name]]=$A$135, COUNTIF($B$135:G135, data[[shelter_type_other]:[shelter_type_other]]), ""), 0)),"")</f>
        <v/>
      </c>
      <c r="I135" s="43" t="str" cm="1">
        <f t="array" ref="I135">IFERROR(INDEX(data[[shelter_type_other]:[shelter_type_other]], MATCH(0,IF(data[[district_name]:[district_name]]=$A$135, COUNTIF($B$135:H135, data[[shelter_type_other]:[shelter_type_other]]), ""), 0)),"")</f>
        <v/>
      </c>
      <c r="J135" s="43" t="str" cm="1">
        <f t="array" ref="J135">IFERROR(INDEX(data[[shelter_type_other]:[shelter_type_other]], MATCH(0,IF(data[[district_name]:[district_name]]=$A$135, COUNTIF($B$135:I135, data[[shelter_type_other]:[shelter_type_other]]), ""), 0)),"")</f>
        <v/>
      </c>
      <c r="K135" s="43" t="str" cm="1">
        <f t="array" ref="K135">IFERROR(INDEX(data[[shelter_type_other]:[shelter_type_other]], MATCH(0,IF(data[[district_name]:[district_name]]=$A$135, COUNTIF($B$135:J135, data[[shelter_type_other]:[shelter_type_other]]), ""), 0)),"")</f>
        <v/>
      </c>
      <c r="L135" s="43" t="str" cm="1">
        <f t="array" ref="L135">IFERROR(INDEX(data[[shelter_type_other]:[shelter_type_other]], MATCH(0,IF(data[[district_name]:[district_name]]=$A$135, COUNTIF($B$135:K135, data[[shelter_type_other]:[shelter_type_other]]), ""), 0)),"")</f>
        <v/>
      </c>
      <c r="M135" s="43" t="str" cm="1">
        <f t="array" ref="M135">IFERROR(INDEX(data[[shelter_type_other]:[shelter_type_other]], MATCH(0,IF(data[[district_name]:[district_name]]=$A$135, COUNTIF($B$135:L135, data[[shelter_type_other]:[shelter_type_other]]), ""), 0)),"")</f>
        <v/>
      </c>
      <c r="N135" s="43" t="str" cm="1">
        <f t="array" ref="N135">IFERROR(INDEX(data[[shelter_type_other]:[shelter_type_other]], MATCH(0,IF(data[[district_name]:[district_name]]=$A$135, COUNTIF($B$135:M135, data[[shelter_type_other]:[shelter_type_other]]), ""), 0)),"")</f>
        <v/>
      </c>
      <c r="O135" s="43" t="str" cm="1">
        <f t="array" ref="O135">IFERROR(INDEX(data[[shelter_type_other]:[shelter_type_other]], MATCH(0,IF(data[[district_name]:[district_name]]=$A$135, COUNTIF($B$135:N135, data[[shelter_type_other]:[shelter_type_other]]), ""), 0)),"")</f>
        <v/>
      </c>
      <c r="P135" s="43" t="str" cm="1">
        <f t="array" ref="P135">IFERROR(INDEX(data[[shelter_type_other]:[shelter_type_other]], MATCH(0,IF(data[[district_name]:[district_name]]=$A$135, COUNTIF($B$135:O135, data[[shelter_type_other]:[shelter_type_other]]), ""), 0)),"")</f>
        <v/>
      </c>
      <c r="Q135" s="43" t="str" cm="1">
        <f t="array" ref="Q135">IFERROR(INDEX(data[[shelter_type_other]:[shelter_type_other]], MATCH(0,IF(data[[district_name]:[district_name]]=$A$135, COUNTIF($B$135:P135, data[[shelter_type_other]:[shelter_type_other]]), ""), 0)),"")</f>
        <v/>
      </c>
    </row>
    <row r="136" spans="1:17" s="39" customFormat="1" x14ac:dyDescent="0.3">
      <c r="A136" s="41" t="s">
        <v>518</v>
      </c>
      <c r="B136" s="42" t="s">
        <v>639</v>
      </c>
      <c r="C136" s="43" cm="1">
        <f t="array" ref="C136">IFERROR(INDEX(data[[shelter_type_other]:[shelter_type_other]], MATCH(0,IF(data[[district_name]:[district_name]]=$A$136, COUNTIF($B$136:B136, data[[shelter_type_other]:[shelter_type_other]]), ""), 0)),"")</f>
        <v>0</v>
      </c>
      <c r="D136" s="43" t="str" cm="1">
        <f t="array" ref="D136">IFERROR(INDEX(data[[shelter_type_other]:[shelter_type_other]], MATCH(0,IF(data[[district_name]:[district_name]]=$A$136, COUNTIF($B$136:C136, data[[shelter_type_other]:[shelter_type_other]]), ""), 0)),"")</f>
        <v/>
      </c>
      <c r="E136" s="43" t="str" cm="1">
        <f t="array" ref="E136">IFERROR(INDEX(data[[shelter_type_other]:[shelter_type_other]], MATCH(0,IF(data[[district_name]:[district_name]]=$A$136, COUNTIF($B$136:D136, data[[shelter_type_other]:[shelter_type_other]]), ""), 0)),"")</f>
        <v/>
      </c>
      <c r="F136" s="43" t="str" cm="1">
        <f t="array" ref="F136">IFERROR(INDEX(data[[shelter_type_other]:[shelter_type_other]], MATCH(0,IF(data[[district_name]:[district_name]]=$A$136, COUNTIF($B$136:E136, data[[shelter_type_other]:[shelter_type_other]]), ""), 0)),"")</f>
        <v/>
      </c>
      <c r="G136" s="43" t="str" cm="1">
        <f t="array" ref="G136">IFERROR(INDEX(data[[shelter_type_other]:[shelter_type_other]], MATCH(0,IF(data[[district_name]:[district_name]]=$A$136, COUNTIF($B$136:F136, data[[shelter_type_other]:[shelter_type_other]]), ""), 0)),"")</f>
        <v/>
      </c>
      <c r="H136" s="43" t="str" cm="1">
        <f t="array" ref="H136">IFERROR(INDEX(data[[shelter_type_other]:[shelter_type_other]], MATCH(0,IF(data[[district_name]:[district_name]]=$A$136, COUNTIF($B$136:G136, data[[shelter_type_other]:[shelter_type_other]]), ""), 0)),"")</f>
        <v/>
      </c>
      <c r="I136" s="43" t="str" cm="1">
        <f t="array" ref="I136">IFERROR(INDEX(data[[shelter_type_other]:[shelter_type_other]], MATCH(0,IF(data[[district_name]:[district_name]]=$A$136, COUNTIF($B$136:H136, data[[shelter_type_other]:[shelter_type_other]]), ""), 0)),"")</f>
        <v/>
      </c>
      <c r="J136" s="43" t="str" cm="1">
        <f t="array" ref="J136">IFERROR(INDEX(data[[shelter_type_other]:[shelter_type_other]], MATCH(0,IF(data[[district_name]:[district_name]]=$A$136, COUNTIF($B$136:I136, data[[shelter_type_other]:[shelter_type_other]]), ""), 0)),"")</f>
        <v/>
      </c>
      <c r="K136" s="43" t="str" cm="1">
        <f t="array" ref="K136">IFERROR(INDEX(data[[shelter_type_other]:[shelter_type_other]], MATCH(0,IF(data[[district_name]:[district_name]]=$A$136, COUNTIF($B$136:J136, data[[shelter_type_other]:[shelter_type_other]]), ""), 0)),"")</f>
        <v/>
      </c>
      <c r="L136" s="43" t="str" cm="1">
        <f t="array" ref="L136">IFERROR(INDEX(data[[shelter_type_other]:[shelter_type_other]], MATCH(0,IF(data[[district_name]:[district_name]]=$A$136, COUNTIF($B$136:K136, data[[shelter_type_other]:[shelter_type_other]]), ""), 0)),"")</f>
        <v/>
      </c>
      <c r="M136" s="43" t="str" cm="1">
        <f t="array" ref="M136">IFERROR(INDEX(data[[shelter_type_other]:[shelter_type_other]], MATCH(0,IF(data[[district_name]:[district_name]]=$A$136, COUNTIF($B$136:L136, data[[shelter_type_other]:[shelter_type_other]]), ""), 0)),"")</f>
        <v/>
      </c>
      <c r="N136" s="43" t="str" cm="1">
        <f t="array" ref="N136">IFERROR(INDEX(data[[shelter_type_other]:[shelter_type_other]], MATCH(0,IF(data[[district_name]:[district_name]]=$A$136, COUNTIF($B$136:M136, data[[shelter_type_other]:[shelter_type_other]]), ""), 0)),"")</f>
        <v/>
      </c>
      <c r="O136" s="43" t="str" cm="1">
        <f t="array" ref="O136">IFERROR(INDEX(data[[shelter_type_other]:[shelter_type_other]], MATCH(0,IF(data[[district_name]:[district_name]]=$A$136, COUNTIF($B$136:N136, data[[shelter_type_other]:[shelter_type_other]]), ""), 0)),"")</f>
        <v/>
      </c>
      <c r="P136" s="43" t="str" cm="1">
        <f t="array" ref="P136">IFERROR(INDEX(data[[shelter_type_other]:[shelter_type_other]], MATCH(0,IF(data[[district_name]:[district_name]]=$A$136, COUNTIF($B$136:O136, data[[shelter_type_other]:[shelter_type_other]]), ""), 0)),"")</f>
        <v/>
      </c>
      <c r="Q136" s="43" t="str" cm="1">
        <f t="array" ref="Q136">IFERROR(INDEX(data[[shelter_type_other]:[shelter_type_other]], MATCH(0,IF(data[[district_name]:[district_name]]=$A$136, COUNTIF($B$136:P136, data[[shelter_type_other]:[shelter_type_other]]), ""), 0)),"")</f>
        <v/>
      </c>
    </row>
    <row r="137" spans="1:17" s="39" customFormat="1" x14ac:dyDescent="0.3">
      <c r="A137" s="41" t="s">
        <v>635</v>
      </c>
      <c r="B137" s="42" t="s">
        <v>514</v>
      </c>
      <c r="C137" s="43" cm="1">
        <f t="array" ref="C137">IFERROR(INDEX(data[[shelter_type_other]:[shelter_type_other]], MATCH(0,IF(data[[district_name]:[district_name]]=$A$137, COUNTIF($B$137:B137, data[[shelter_type_other]:[shelter_type_other]]), ""), 0)),"")</f>
        <v>0</v>
      </c>
      <c r="D137" s="43" t="str" cm="1">
        <f t="array" ref="D137">IFERROR(INDEX(data[[shelter_type_other]:[shelter_type_other]], MATCH(0,IF(data[[district_name]:[district_name]]=$A$137, COUNTIF($B$137:C137, data[[shelter_type_other]:[shelter_type_other]]), ""), 0)),"")</f>
        <v/>
      </c>
      <c r="E137" s="43" t="str" cm="1">
        <f t="array" ref="E137">IFERROR(INDEX(data[[shelter_type_other]:[shelter_type_other]], MATCH(0,IF(data[[district_name]:[district_name]]=$A$137, COUNTIF($B$137:D137, data[[shelter_type_other]:[shelter_type_other]]), ""), 0)),"")</f>
        <v/>
      </c>
      <c r="F137" s="43" t="str" cm="1">
        <f t="array" ref="F137">IFERROR(INDEX(data[[shelter_type_other]:[shelter_type_other]], MATCH(0,IF(data[[district_name]:[district_name]]=$A$137, COUNTIF($B$137:E137, data[[shelter_type_other]:[shelter_type_other]]), ""), 0)),"")</f>
        <v/>
      </c>
      <c r="G137" s="43" t="str" cm="1">
        <f t="array" ref="G137">IFERROR(INDEX(data[[shelter_type_other]:[shelter_type_other]], MATCH(0,IF(data[[district_name]:[district_name]]=$A$137, COUNTIF($B$137:F137, data[[shelter_type_other]:[shelter_type_other]]), ""), 0)),"")</f>
        <v/>
      </c>
      <c r="H137" s="43" t="str" cm="1">
        <f t="array" ref="H137">IFERROR(INDEX(data[[shelter_type_other]:[shelter_type_other]], MATCH(0,IF(data[[district_name]:[district_name]]=$A$137, COUNTIF($B$137:G137, data[[shelter_type_other]:[shelter_type_other]]), ""), 0)),"")</f>
        <v/>
      </c>
      <c r="I137" s="43" t="str" cm="1">
        <f t="array" ref="I137">IFERROR(INDEX(data[[shelter_type_other]:[shelter_type_other]], MATCH(0,IF(data[[district_name]:[district_name]]=$A$137, COUNTIF($B$137:H137, data[[shelter_type_other]:[shelter_type_other]]), ""), 0)),"")</f>
        <v/>
      </c>
      <c r="J137" s="43" t="str" cm="1">
        <f t="array" ref="J137">IFERROR(INDEX(data[[shelter_type_other]:[shelter_type_other]], MATCH(0,IF(data[[district_name]:[district_name]]=$A$137, COUNTIF($B$137:I137, data[[shelter_type_other]:[shelter_type_other]]), ""), 0)),"")</f>
        <v/>
      </c>
      <c r="K137" s="43" t="str" cm="1">
        <f t="array" ref="K137">IFERROR(INDEX(data[[shelter_type_other]:[shelter_type_other]], MATCH(0,IF(data[[district_name]:[district_name]]=$A$137, COUNTIF($B$137:J137, data[[shelter_type_other]:[shelter_type_other]]), ""), 0)),"")</f>
        <v/>
      </c>
      <c r="L137" s="43" t="str" cm="1">
        <f t="array" ref="L137">IFERROR(INDEX(data[[shelter_type_other]:[shelter_type_other]], MATCH(0,IF(data[[district_name]:[district_name]]=$A$137, COUNTIF($B$137:K137, data[[shelter_type_other]:[shelter_type_other]]), ""), 0)),"")</f>
        <v/>
      </c>
      <c r="M137" s="43" t="str" cm="1">
        <f t="array" ref="M137">IFERROR(INDEX(data[[shelter_type_other]:[shelter_type_other]], MATCH(0,IF(data[[district_name]:[district_name]]=$A$137, COUNTIF($B$137:L137, data[[shelter_type_other]:[shelter_type_other]]), ""), 0)),"")</f>
        <v/>
      </c>
      <c r="N137" s="43" t="str" cm="1">
        <f t="array" ref="N137">IFERROR(INDEX(data[[shelter_type_other]:[shelter_type_other]], MATCH(0,IF(data[[district_name]:[district_name]]=$A$137, COUNTIF($B$137:M137, data[[shelter_type_other]:[shelter_type_other]]), ""), 0)),"")</f>
        <v/>
      </c>
      <c r="O137" s="43" t="str" cm="1">
        <f t="array" ref="O137">IFERROR(INDEX(data[[shelter_type_other]:[shelter_type_other]], MATCH(0,IF(data[[district_name]:[district_name]]=$A$137, COUNTIF($B$137:N137, data[[shelter_type_other]:[shelter_type_other]]), ""), 0)),"")</f>
        <v/>
      </c>
      <c r="P137" s="43" t="str" cm="1">
        <f t="array" ref="P137">IFERROR(INDEX(data[[shelter_type_other]:[shelter_type_other]], MATCH(0,IF(data[[district_name]:[district_name]]=$A$137, COUNTIF($B$137:O137, data[[shelter_type_other]:[shelter_type_other]]), ""), 0)),"")</f>
        <v/>
      </c>
      <c r="Q137" s="43" t="str" cm="1">
        <f t="array" ref="Q137">IFERROR(INDEX(data[[shelter_type_other]:[shelter_type_other]], MATCH(0,IF(data[[district_name]:[district_name]]=$A$137, COUNTIF($B$137:P137, data[[shelter_type_other]:[shelter_type_other]]), ""), 0)),"")</f>
        <v/>
      </c>
    </row>
    <row r="138" spans="1:17" s="39" customFormat="1" x14ac:dyDescent="0.3">
      <c r="A138" s="41" t="s">
        <v>522</v>
      </c>
      <c r="B138" s="42" t="s">
        <v>643</v>
      </c>
      <c r="C138" s="43" cm="1">
        <f t="array" ref="C138">IFERROR(INDEX(data[[shelter_type_other]:[shelter_type_other]], MATCH(0,IF(data[[district_name]:[district_name]]=$A$138, COUNTIF($B$138:B138, data[[shelter_type_other]:[shelter_type_other]]), ""), 0)),"")</f>
        <v>0</v>
      </c>
      <c r="D138" s="43" t="str" cm="1">
        <f t="array" ref="D138">IFERROR(INDEX(data[[shelter_type_other]:[shelter_type_other]], MATCH(0,IF(data[[district_name]:[district_name]]=$A$138, COUNTIF($B$138:C138, data[[shelter_type_other]:[shelter_type_other]]), ""), 0)),"")</f>
        <v/>
      </c>
      <c r="E138" s="43" t="str" cm="1">
        <f t="array" ref="E138">IFERROR(INDEX(data[[shelter_type_other]:[shelter_type_other]], MATCH(0,IF(data[[district_name]:[district_name]]=$A$138, COUNTIF($B$138:D138, data[[shelter_type_other]:[shelter_type_other]]), ""), 0)),"")</f>
        <v/>
      </c>
      <c r="F138" s="43" t="str" cm="1">
        <f t="array" ref="F138">IFERROR(INDEX(data[[shelter_type_other]:[shelter_type_other]], MATCH(0,IF(data[[district_name]:[district_name]]=$A$138, COUNTIF($B$138:E138, data[[shelter_type_other]:[shelter_type_other]]), ""), 0)),"")</f>
        <v/>
      </c>
      <c r="G138" s="43" t="str" cm="1">
        <f t="array" ref="G138">IFERROR(INDEX(data[[shelter_type_other]:[shelter_type_other]], MATCH(0,IF(data[[district_name]:[district_name]]=$A$138, COUNTIF($B$138:F138, data[[shelter_type_other]:[shelter_type_other]]), ""), 0)),"")</f>
        <v/>
      </c>
      <c r="H138" s="43" t="str" cm="1">
        <f t="array" ref="H138">IFERROR(INDEX(data[[shelter_type_other]:[shelter_type_other]], MATCH(0,IF(data[[district_name]:[district_name]]=$A$138, COUNTIF($B$138:G138, data[[shelter_type_other]:[shelter_type_other]]), ""), 0)),"")</f>
        <v/>
      </c>
      <c r="I138" s="43" t="str" cm="1">
        <f t="array" ref="I138">IFERROR(INDEX(data[[shelter_type_other]:[shelter_type_other]], MATCH(0,IF(data[[district_name]:[district_name]]=$A$138, COUNTIF($B$138:H138, data[[shelter_type_other]:[shelter_type_other]]), ""), 0)),"")</f>
        <v/>
      </c>
      <c r="J138" s="43" t="str" cm="1">
        <f t="array" ref="J138">IFERROR(INDEX(data[[shelter_type_other]:[shelter_type_other]], MATCH(0,IF(data[[district_name]:[district_name]]=$A$138, COUNTIF($B$138:I138, data[[shelter_type_other]:[shelter_type_other]]), ""), 0)),"")</f>
        <v/>
      </c>
      <c r="K138" s="43" t="str" cm="1">
        <f t="array" ref="K138">IFERROR(INDEX(data[[shelter_type_other]:[shelter_type_other]], MATCH(0,IF(data[[district_name]:[district_name]]=$A$138, COUNTIF($B$138:J138, data[[shelter_type_other]:[shelter_type_other]]), ""), 0)),"")</f>
        <v/>
      </c>
      <c r="L138" s="43" t="str" cm="1">
        <f t="array" ref="L138">IFERROR(INDEX(data[[shelter_type_other]:[shelter_type_other]], MATCH(0,IF(data[[district_name]:[district_name]]=$A$138, COUNTIF($B$138:K138, data[[shelter_type_other]:[shelter_type_other]]), ""), 0)),"")</f>
        <v/>
      </c>
      <c r="M138" s="43" t="str" cm="1">
        <f t="array" ref="M138">IFERROR(INDEX(data[[shelter_type_other]:[shelter_type_other]], MATCH(0,IF(data[[district_name]:[district_name]]=$A$138, COUNTIF($B$138:L138, data[[shelter_type_other]:[shelter_type_other]]), ""), 0)),"")</f>
        <v/>
      </c>
      <c r="N138" s="43" t="str" cm="1">
        <f t="array" ref="N138">IFERROR(INDEX(data[[shelter_type_other]:[shelter_type_other]], MATCH(0,IF(data[[district_name]:[district_name]]=$A$138, COUNTIF($B$138:M138, data[[shelter_type_other]:[shelter_type_other]]), ""), 0)),"")</f>
        <v/>
      </c>
      <c r="O138" s="43" t="str" cm="1">
        <f t="array" ref="O138">IFERROR(INDEX(data[[shelter_type_other]:[shelter_type_other]], MATCH(0,IF(data[[district_name]:[district_name]]=$A$138, COUNTIF($B$138:N138, data[[shelter_type_other]:[shelter_type_other]]), ""), 0)),"")</f>
        <v/>
      </c>
      <c r="P138" s="43" t="str" cm="1">
        <f t="array" ref="P138">IFERROR(INDEX(data[[shelter_type_other]:[shelter_type_other]], MATCH(0,IF(data[[district_name]:[district_name]]=$A$138, COUNTIF($B$138:O138, data[[shelter_type_other]:[shelter_type_other]]), ""), 0)),"")</f>
        <v/>
      </c>
      <c r="Q138" s="43" t="str" cm="1">
        <f t="array" ref="Q138">IFERROR(INDEX(data[[shelter_type_other]:[shelter_type_other]], MATCH(0,IF(data[[district_name]:[district_name]]=$A$138, COUNTIF($B$138:P138, data[[shelter_type_other]:[shelter_type_other]]), ""), 0)),"")</f>
        <v/>
      </c>
    </row>
    <row r="139" spans="1:17" s="39" customFormat="1" x14ac:dyDescent="0.3">
      <c r="A139" s="41" t="s">
        <v>632</v>
      </c>
      <c r="B139" s="42" t="s">
        <v>653</v>
      </c>
      <c r="C139" s="43" cm="1">
        <f t="array" ref="C139">IFERROR(INDEX(data[[shelter_type_other]:[shelter_type_other]], MATCH(0,IF(data[[district_name]:[district_name]]=$A$139, COUNTIF($B$139:B139, data[[shelter_type_other]:[shelter_type_other]]), ""), 0)),"")</f>
        <v>0</v>
      </c>
      <c r="D139" s="43" t="str" cm="1">
        <f t="array" ref="D139">IFERROR(INDEX(data[[shelter_type_other]:[shelter_type_other]], MATCH(0,IF(data[[district_name]:[district_name]]=$A$139, COUNTIF($B$139:C139, data[[shelter_type_other]:[shelter_type_other]]), ""), 0)),"")</f>
        <v/>
      </c>
      <c r="E139" s="43" t="str" cm="1">
        <f t="array" ref="E139">IFERROR(INDEX(data[[shelter_type_other]:[shelter_type_other]], MATCH(0,IF(data[[district_name]:[district_name]]=$A$139, COUNTIF($B$139:D139, data[[shelter_type_other]:[shelter_type_other]]), ""), 0)),"")</f>
        <v/>
      </c>
      <c r="F139" s="43" t="str" cm="1">
        <f t="array" ref="F139">IFERROR(INDEX(data[[shelter_type_other]:[shelter_type_other]], MATCH(0,IF(data[[district_name]:[district_name]]=$A$139, COUNTIF($B$139:E139, data[[shelter_type_other]:[shelter_type_other]]), ""), 0)),"")</f>
        <v/>
      </c>
      <c r="G139" s="43" t="str" cm="1">
        <f t="array" ref="G139">IFERROR(INDEX(data[[shelter_type_other]:[shelter_type_other]], MATCH(0,IF(data[[district_name]:[district_name]]=$A$139, COUNTIF($B$139:F139, data[[shelter_type_other]:[shelter_type_other]]), ""), 0)),"")</f>
        <v/>
      </c>
      <c r="H139" s="43" t="str" cm="1">
        <f t="array" ref="H139">IFERROR(INDEX(data[[shelter_type_other]:[shelter_type_other]], MATCH(0,IF(data[[district_name]:[district_name]]=$A$139, COUNTIF($B$139:G139, data[[shelter_type_other]:[shelter_type_other]]), ""), 0)),"")</f>
        <v/>
      </c>
      <c r="I139" s="43" t="str" cm="1">
        <f t="array" ref="I139">IFERROR(INDEX(data[[shelter_type_other]:[shelter_type_other]], MATCH(0,IF(data[[district_name]:[district_name]]=$A$139, COUNTIF($B$139:H139, data[[shelter_type_other]:[shelter_type_other]]), ""), 0)),"")</f>
        <v/>
      </c>
      <c r="J139" s="43" t="str" cm="1">
        <f t="array" ref="J139">IFERROR(INDEX(data[[shelter_type_other]:[shelter_type_other]], MATCH(0,IF(data[[district_name]:[district_name]]=$A$139, COUNTIF($B$139:I139, data[[shelter_type_other]:[shelter_type_other]]), ""), 0)),"")</f>
        <v/>
      </c>
      <c r="K139" s="43" t="str" cm="1">
        <f t="array" ref="K139">IFERROR(INDEX(data[[shelter_type_other]:[shelter_type_other]], MATCH(0,IF(data[[district_name]:[district_name]]=$A$139, COUNTIF($B$139:J139, data[[shelter_type_other]:[shelter_type_other]]), ""), 0)),"")</f>
        <v/>
      </c>
      <c r="L139" s="43" t="str" cm="1">
        <f t="array" ref="L139">IFERROR(INDEX(data[[shelter_type_other]:[shelter_type_other]], MATCH(0,IF(data[[district_name]:[district_name]]=$A$139, COUNTIF($B$139:K139, data[[shelter_type_other]:[shelter_type_other]]), ""), 0)),"")</f>
        <v/>
      </c>
      <c r="M139" s="43" t="str" cm="1">
        <f t="array" ref="M139">IFERROR(INDEX(data[[shelter_type_other]:[shelter_type_other]], MATCH(0,IF(data[[district_name]:[district_name]]=$A$139, COUNTIF($B$139:L139, data[[shelter_type_other]:[shelter_type_other]]), ""), 0)),"")</f>
        <v/>
      </c>
      <c r="N139" s="43" t="str" cm="1">
        <f t="array" ref="N139">IFERROR(INDEX(data[[shelter_type_other]:[shelter_type_other]], MATCH(0,IF(data[[district_name]:[district_name]]=$A$139, COUNTIF($B$139:M139, data[[shelter_type_other]:[shelter_type_other]]), ""), 0)),"")</f>
        <v/>
      </c>
      <c r="O139" s="43" t="str" cm="1">
        <f t="array" ref="O139">IFERROR(INDEX(data[[shelter_type_other]:[shelter_type_other]], MATCH(0,IF(data[[district_name]:[district_name]]=$A$139, COUNTIF($B$139:N139, data[[shelter_type_other]:[shelter_type_other]]), ""), 0)),"")</f>
        <v/>
      </c>
      <c r="P139" s="43" t="str" cm="1">
        <f t="array" ref="P139">IFERROR(INDEX(data[[shelter_type_other]:[shelter_type_other]], MATCH(0,IF(data[[district_name]:[district_name]]=$A$139, COUNTIF($B$139:O139, data[[shelter_type_other]:[shelter_type_other]]), ""), 0)),"")</f>
        <v/>
      </c>
      <c r="Q139" s="43" t="str" cm="1">
        <f t="array" ref="Q139">IFERROR(INDEX(data[[shelter_type_other]:[shelter_type_other]], MATCH(0,IF(data[[district_name]:[district_name]]=$A$139, COUNTIF($B$139:P139, data[[shelter_type_other]:[shelter_type_other]]), ""), 0)),"")</f>
        <v/>
      </c>
    </row>
    <row r="140" spans="1:17" s="39" customFormat="1" x14ac:dyDescent="0.3">
      <c r="A140" s="41" t="s">
        <v>636</v>
      </c>
      <c r="B140" s="42" t="s">
        <v>515</v>
      </c>
      <c r="C140" s="43" cm="1">
        <f t="array" ref="C140">IFERROR(INDEX(data[[shelter_type_other]:[shelter_type_other]], MATCH(0,IF(data[[district_name]:[district_name]]=$A$140, COUNTIF($B$140:B140, data[[shelter_type_other]:[shelter_type_other]]), ""), 0)),"")</f>
        <v>0</v>
      </c>
      <c r="D140" s="43" t="str" cm="1">
        <f t="array" ref="D140">IFERROR(INDEX(data[[shelter_type_other]:[shelter_type_other]], MATCH(0,IF(data[[district_name]:[district_name]]=$A$140, COUNTIF($B$140:C140, data[[shelter_type_other]:[shelter_type_other]]), ""), 0)),"")</f>
        <v/>
      </c>
      <c r="E140" s="43" t="str" cm="1">
        <f t="array" ref="E140">IFERROR(INDEX(data[[shelter_type_other]:[shelter_type_other]], MATCH(0,IF(data[[district_name]:[district_name]]=$A$140, COUNTIF($B$140:D140, data[[shelter_type_other]:[shelter_type_other]]), ""), 0)),"")</f>
        <v/>
      </c>
      <c r="F140" s="43" t="str" cm="1">
        <f t="array" ref="F140">IFERROR(INDEX(data[[shelter_type_other]:[shelter_type_other]], MATCH(0,IF(data[[district_name]:[district_name]]=$A$140, COUNTIF($B$140:E140, data[[shelter_type_other]:[shelter_type_other]]), ""), 0)),"")</f>
        <v/>
      </c>
      <c r="G140" s="43" t="str" cm="1">
        <f t="array" ref="G140">IFERROR(INDEX(data[[shelter_type_other]:[shelter_type_other]], MATCH(0,IF(data[[district_name]:[district_name]]=$A$140, COUNTIF($B$140:F140, data[[shelter_type_other]:[shelter_type_other]]), ""), 0)),"")</f>
        <v/>
      </c>
      <c r="H140" s="43" t="str" cm="1">
        <f t="array" ref="H140">IFERROR(INDEX(data[[shelter_type_other]:[shelter_type_other]], MATCH(0,IF(data[[district_name]:[district_name]]=$A$140, COUNTIF($B$140:G140, data[[shelter_type_other]:[shelter_type_other]]), ""), 0)),"")</f>
        <v/>
      </c>
      <c r="I140" s="43" t="str" cm="1">
        <f t="array" ref="I140">IFERROR(INDEX(data[[shelter_type_other]:[shelter_type_other]], MATCH(0,IF(data[[district_name]:[district_name]]=$A$140, COUNTIF($B$140:H140, data[[shelter_type_other]:[shelter_type_other]]), ""), 0)),"")</f>
        <v/>
      </c>
      <c r="J140" s="43" t="str" cm="1">
        <f t="array" ref="J140">IFERROR(INDEX(data[[shelter_type_other]:[shelter_type_other]], MATCH(0,IF(data[[district_name]:[district_name]]=$A$140, COUNTIF($B$140:I140, data[[shelter_type_other]:[shelter_type_other]]), ""), 0)),"")</f>
        <v/>
      </c>
      <c r="K140" s="43" t="str" cm="1">
        <f t="array" ref="K140">IFERROR(INDEX(data[[shelter_type_other]:[shelter_type_other]], MATCH(0,IF(data[[district_name]:[district_name]]=$A$140, COUNTIF($B$140:J140, data[[shelter_type_other]:[shelter_type_other]]), ""), 0)),"")</f>
        <v/>
      </c>
      <c r="L140" s="43" t="str" cm="1">
        <f t="array" ref="L140">IFERROR(INDEX(data[[shelter_type_other]:[shelter_type_other]], MATCH(0,IF(data[[district_name]:[district_name]]=$A$140, COUNTIF($B$140:K140, data[[shelter_type_other]:[shelter_type_other]]), ""), 0)),"")</f>
        <v/>
      </c>
      <c r="M140" s="43" t="str" cm="1">
        <f t="array" ref="M140">IFERROR(INDEX(data[[shelter_type_other]:[shelter_type_other]], MATCH(0,IF(data[[district_name]:[district_name]]=$A$140, COUNTIF($B$140:L140, data[[shelter_type_other]:[shelter_type_other]]), ""), 0)),"")</f>
        <v/>
      </c>
      <c r="N140" s="43" t="str" cm="1">
        <f t="array" ref="N140">IFERROR(INDEX(data[[shelter_type_other]:[shelter_type_other]], MATCH(0,IF(data[[district_name]:[district_name]]=$A$140, COUNTIF($B$140:M140, data[[shelter_type_other]:[shelter_type_other]]), ""), 0)),"")</f>
        <v/>
      </c>
      <c r="O140" s="43" t="str" cm="1">
        <f t="array" ref="O140">IFERROR(INDEX(data[[shelter_type_other]:[shelter_type_other]], MATCH(0,IF(data[[district_name]:[district_name]]=$A$140, COUNTIF($B$140:N140, data[[shelter_type_other]:[shelter_type_other]]), ""), 0)),"")</f>
        <v/>
      </c>
      <c r="P140" s="43" t="str" cm="1">
        <f t="array" ref="P140">IFERROR(INDEX(data[[shelter_type_other]:[shelter_type_other]], MATCH(0,IF(data[[district_name]:[district_name]]=$A$140, COUNTIF($B$140:O140, data[[shelter_type_other]:[shelter_type_other]]), ""), 0)),"")</f>
        <v/>
      </c>
      <c r="Q140" s="43" t="str" cm="1">
        <f t="array" ref="Q140">IFERROR(INDEX(data[[shelter_type_other]:[shelter_type_other]], MATCH(0,IF(data[[district_name]:[district_name]]=$A$140, COUNTIF($B$140:P140, data[[shelter_type_other]:[shelter_type_other]]), ""), 0)),"")</f>
        <v/>
      </c>
    </row>
    <row r="141" spans="1:17" s="39" customFormat="1" x14ac:dyDescent="0.3"/>
    <row r="143" spans="1:17" x14ac:dyDescent="0.3">
      <c r="A143" s="6" t="s">
        <v>645</v>
      </c>
      <c r="B143" s="6" t="s">
        <v>45</v>
      </c>
    </row>
    <row r="144" spans="1:17" x14ac:dyDescent="0.3">
      <c r="A144" s="6" t="s">
        <v>646</v>
      </c>
      <c r="B144" s="52" t="s">
        <v>485</v>
      </c>
    </row>
    <row r="145" spans="1:7" x14ac:dyDescent="0.3">
      <c r="A145" s="6" t="s">
        <v>647</v>
      </c>
      <c r="B145" s="6">
        <f>D100</f>
        <v>8</v>
      </c>
    </row>
    <row r="147" spans="1:7" x14ac:dyDescent="0.3">
      <c r="A147" s="78" t="s">
        <v>648</v>
      </c>
      <c r="B147" s="78" t="s">
        <v>467</v>
      </c>
      <c r="C147" s="32" t="s">
        <v>589</v>
      </c>
      <c r="D147" s="32" t="s">
        <v>182</v>
      </c>
      <c r="E147" s="32" t="s">
        <v>592</v>
      </c>
      <c r="F147" s="32" t="s">
        <v>121</v>
      </c>
      <c r="G147" s="76" t="s">
        <v>654</v>
      </c>
    </row>
    <row r="148" spans="1:7" x14ac:dyDescent="0.3">
      <c r="A148" s="78"/>
      <c r="B148" s="78"/>
      <c r="C148" s="32" t="s">
        <v>590</v>
      </c>
      <c r="D148" s="32" t="s">
        <v>591</v>
      </c>
      <c r="E148" s="32" t="s">
        <v>593</v>
      </c>
      <c r="F148" s="32" t="s">
        <v>537</v>
      </c>
      <c r="G148" s="76"/>
    </row>
    <row r="149" spans="1:7" x14ac:dyDescent="0.3">
      <c r="A149" s="44" t="s">
        <v>520</v>
      </c>
      <c r="B149" s="35" t="s">
        <v>649</v>
      </c>
      <c r="C149" s="46">
        <f>COUNTIFS(data[[district_name]:[district_name]], $A149, INDEX(data[], 0, MATCH($B$143&amp;"/"&amp;C$147, data[#Headers], 0)), 1)</f>
        <v>1</v>
      </c>
      <c r="D149" s="46">
        <f>COUNTIFS(data[[district_name]:[district_name]], $A149, INDEX(data[], 0, MATCH($B$143&amp;"/"&amp;D$147, data[#Headers], 0)), 1)</f>
        <v>1</v>
      </c>
      <c r="E149" s="46">
        <f>COUNTIFS(data[[district_name]:[district_name]], $A149, INDEX(data[], 0, MATCH($B$143&amp;"/"&amp;E$147, data[#Headers], 0)), 1)</f>
        <v>0</v>
      </c>
      <c r="F149" s="46">
        <f>COUNTIFS(data[[district_name]:[district_name]], $A149, INDEX(data[], 0, MATCH($B$143&amp;"/"&amp;F$147, data[#Headers], 0)), 1)</f>
        <v>0</v>
      </c>
      <c r="G149" s="35">
        <f t="shared" ref="G149:G161" si="5">SUM(C149:F149)</f>
        <v>2</v>
      </c>
    </row>
    <row r="150" spans="1:7" x14ac:dyDescent="0.3">
      <c r="A150" s="44" t="s">
        <v>634</v>
      </c>
      <c r="B150" s="35" t="s">
        <v>513</v>
      </c>
      <c r="C150" s="46">
        <f>COUNTIFS(data[[district_name]:[district_name]], $A150, INDEX(data[], 0, MATCH($B$143&amp;"/"&amp;C$147, data[#Headers], 0)), 1)</f>
        <v>0</v>
      </c>
      <c r="D150" s="46">
        <f>COUNTIFS(data[[district_name]:[district_name]], $A150, INDEX(data[], 0, MATCH($B$143&amp;"/"&amp;D$147, data[#Headers], 0)), 1)</f>
        <v>2</v>
      </c>
      <c r="E150" s="46">
        <f>COUNTIFS(data[[district_name]:[district_name]], $A150, INDEX(data[], 0, MATCH($B$143&amp;"/"&amp;E$147, data[#Headers], 0)), 1)</f>
        <v>0</v>
      </c>
      <c r="F150" s="46">
        <f>COUNTIFS(data[[district_name]:[district_name]], $A150, INDEX(data[], 0, MATCH($B$143&amp;"/"&amp;F$147, data[#Headers], 0)), 1)</f>
        <v>0</v>
      </c>
      <c r="G150" s="35">
        <f t="shared" si="5"/>
        <v>2</v>
      </c>
    </row>
    <row r="151" spans="1:7" x14ac:dyDescent="0.3">
      <c r="A151" s="44" t="s">
        <v>523</v>
      </c>
      <c r="B151" s="35" t="s">
        <v>650</v>
      </c>
      <c r="C151" s="46">
        <f>COUNTIFS(data[[district_name]:[district_name]], $A151, INDEX(data[], 0, MATCH($B$143&amp;"/"&amp;C$147, data[#Headers], 0)), 1)</f>
        <v>0</v>
      </c>
      <c r="D151" s="46">
        <f>COUNTIFS(data[[district_name]:[district_name]], $A151, INDEX(data[], 0, MATCH($B$143&amp;"/"&amp;D$147, data[#Headers], 0)), 1)</f>
        <v>0</v>
      </c>
      <c r="E151" s="46">
        <f>COUNTIFS(data[[district_name]:[district_name]], $A151, INDEX(data[], 0, MATCH($B$143&amp;"/"&amp;E$147, data[#Headers], 0)), 1)</f>
        <v>0</v>
      </c>
      <c r="F151" s="46">
        <f>COUNTIFS(data[[district_name]:[district_name]], $A151, INDEX(data[], 0, MATCH($B$143&amp;"/"&amp;F$147, data[#Headers], 0)), 1)</f>
        <v>0</v>
      </c>
      <c r="G151" s="35">
        <f t="shared" si="5"/>
        <v>0</v>
      </c>
    </row>
    <row r="152" spans="1:7" x14ac:dyDescent="0.3">
      <c r="A152" s="44" t="s">
        <v>521</v>
      </c>
      <c r="B152" s="35" t="s">
        <v>642</v>
      </c>
      <c r="C152" s="46">
        <f>COUNTIFS(data[[district_name]:[district_name]], $A152, INDEX(data[], 0, MATCH($B$143&amp;"/"&amp;C$147, data[#Headers], 0)), 1)</f>
        <v>1</v>
      </c>
      <c r="D152" s="46">
        <f>COUNTIFS(data[[district_name]:[district_name]], $A152, INDEX(data[], 0, MATCH($B$143&amp;"/"&amp;D$147, data[#Headers], 0)), 1)</f>
        <v>2</v>
      </c>
      <c r="E152" s="46">
        <f>COUNTIFS(data[[district_name]:[district_name]], $A152, INDEX(data[], 0, MATCH($B$143&amp;"/"&amp;E$147, data[#Headers], 0)), 1)</f>
        <v>0</v>
      </c>
      <c r="F152" s="46">
        <f>COUNTIFS(data[[district_name]:[district_name]], $A152, INDEX(data[], 0, MATCH($B$143&amp;"/"&amp;F$147, data[#Headers], 0)), 1)</f>
        <v>0</v>
      </c>
      <c r="G152" s="35">
        <f t="shared" si="5"/>
        <v>3</v>
      </c>
    </row>
    <row r="153" spans="1:7" x14ac:dyDescent="0.3">
      <c r="A153" s="44" t="s">
        <v>633</v>
      </c>
      <c r="B153" s="35" t="s">
        <v>512</v>
      </c>
      <c r="C153" s="46">
        <f>COUNTIFS(data[[district_name]:[district_name]], $A153, INDEX(data[], 0, MATCH($B$143&amp;"/"&amp;C$147, data[#Headers], 0)), 1)</f>
        <v>2</v>
      </c>
      <c r="D153" s="46">
        <f>COUNTIFS(data[[district_name]:[district_name]], $A153, INDEX(data[], 0, MATCH($B$143&amp;"/"&amp;D$147, data[#Headers], 0)), 1)</f>
        <v>2</v>
      </c>
      <c r="E153" s="46">
        <f>COUNTIFS(data[[district_name]:[district_name]], $A153, INDEX(data[], 0, MATCH($B$143&amp;"/"&amp;E$147, data[#Headers], 0)), 1)</f>
        <v>0</v>
      </c>
      <c r="F153" s="46">
        <f>COUNTIFS(data[[district_name]:[district_name]], $A153, INDEX(data[], 0, MATCH($B$143&amp;"/"&amp;F$147, data[#Headers], 0)), 1)</f>
        <v>0</v>
      </c>
      <c r="G153" s="35">
        <f t="shared" si="5"/>
        <v>4</v>
      </c>
    </row>
    <row r="154" spans="1:7" x14ac:dyDescent="0.3">
      <c r="A154" s="44" t="s">
        <v>517</v>
      </c>
      <c r="B154" s="35" t="s">
        <v>651</v>
      </c>
      <c r="C154" s="46">
        <f>COUNTIFS(data[[district_name]:[district_name]], $A154, INDEX(data[], 0, MATCH($B$143&amp;"/"&amp;C$147, data[#Headers], 0)), 1)</f>
        <v>0</v>
      </c>
      <c r="D154" s="46">
        <f>COUNTIFS(data[[district_name]:[district_name]], $A154, INDEX(data[], 0, MATCH($B$143&amp;"/"&amp;D$147, data[#Headers], 0)), 1)</f>
        <v>0</v>
      </c>
      <c r="E154" s="46">
        <f>COUNTIFS(data[[district_name]:[district_name]], $A154, INDEX(data[], 0, MATCH($B$143&amp;"/"&amp;E$147, data[#Headers], 0)), 1)</f>
        <v>0</v>
      </c>
      <c r="F154" s="46">
        <f>COUNTIFS(data[[district_name]:[district_name]], $A154, INDEX(data[], 0, MATCH($B$143&amp;"/"&amp;F$147, data[#Headers], 0)), 1)</f>
        <v>0</v>
      </c>
      <c r="G154" s="35">
        <f t="shared" si="5"/>
        <v>0</v>
      </c>
    </row>
    <row r="155" spans="1:7" x14ac:dyDescent="0.3">
      <c r="A155" s="44" t="s">
        <v>519</v>
      </c>
      <c r="B155" s="35" t="s">
        <v>652</v>
      </c>
      <c r="C155" s="46">
        <f>COUNTIFS(data[[district_name]:[district_name]], $A155, INDEX(data[], 0, MATCH($B$143&amp;"/"&amp;C$147, data[#Headers], 0)), 1)</f>
        <v>0</v>
      </c>
      <c r="D155" s="46">
        <f>COUNTIFS(data[[district_name]:[district_name]], $A155, INDEX(data[], 0, MATCH($B$143&amp;"/"&amp;D$147, data[#Headers], 0)), 1)</f>
        <v>0</v>
      </c>
      <c r="E155" s="46">
        <f>COUNTIFS(data[[district_name]:[district_name]], $A155, INDEX(data[], 0, MATCH($B$143&amp;"/"&amp;E$147, data[#Headers], 0)), 1)</f>
        <v>0</v>
      </c>
      <c r="F155" s="46">
        <f>COUNTIFS(data[[district_name]:[district_name]], $A155, INDEX(data[], 0, MATCH($B$143&amp;"/"&amp;F$147, data[#Headers], 0)), 1)</f>
        <v>0</v>
      </c>
      <c r="G155" s="35">
        <f t="shared" si="5"/>
        <v>0</v>
      </c>
    </row>
    <row r="156" spans="1:7" x14ac:dyDescent="0.3">
      <c r="A156" s="44" t="s">
        <v>518</v>
      </c>
      <c r="B156" s="35" t="s">
        <v>639</v>
      </c>
      <c r="C156" s="46">
        <f>COUNTIFS(data[[district_name]:[district_name]], $A156, INDEX(data[], 0, MATCH($B$143&amp;"/"&amp;C$147, data[#Headers], 0)), 1)</f>
        <v>0</v>
      </c>
      <c r="D156" s="46">
        <f>COUNTIFS(data[[district_name]:[district_name]], $A156, INDEX(data[], 0, MATCH($B$143&amp;"/"&amp;D$147, data[#Headers], 0)), 1)</f>
        <v>0</v>
      </c>
      <c r="E156" s="46">
        <f>COUNTIFS(data[[district_name]:[district_name]], $A156, INDEX(data[], 0, MATCH($B$143&amp;"/"&amp;E$147, data[#Headers], 0)), 1)</f>
        <v>0</v>
      </c>
      <c r="F156" s="46">
        <f>COUNTIFS(data[[district_name]:[district_name]], $A156, INDEX(data[], 0, MATCH($B$143&amp;"/"&amp;F$147, data[#Headers], 0)), 1)</f>
        <v>0</v>
      </c>
      <c r="G156" s="35">
        <f t="shared" si="5"/>
        <v>0</v>
      </c>
    </row>
    <row r="157" spans="1:7" x14ac:dyDescent="0.3">
      <c r="A157" s="44" t="s">
        <v>635</v>
      </c>
      <c r="B157" s="35" t="s">
        <v>514</v>
      </c>
      <c r="C157" s="46">
        <f>COUNTIFS(data[[district_name]:[district_name]], $A157, INDEX(data[], 0, MATCH($B$143&amp;"/"&amp;C$147, data[#Headers], 0)), 1)</f>
        <v>0</v>
      </c>
      <c r="D157" s="46">
        <f>COUNTIFS(data[[district_name]:[district_name]], $A157, INDEX(data[], 0, MATCH($B$143&amp;"/"&amp;D$147, data[#Headers], 0)), 1)</f>
        <v>0</v>
      </c>
      <c r="E157" s="46">
        <f>COUNTIFS(data[[district_name]:[district_name]], $A157, INDEX(data[], 0, MATCH($B$143&amp;"/"&amp;E$147, data[#Headers], 0)), 1)</f>
        <v>0</v>
      </c>
      <c r="F157" s="46">
        <f>COUNTIFS(data[[district_name]:[district_name]], $A157, INDEX(data[], 0, MATCH($B$143&amp;"/"&amp;F$147, data[#Headers], 0)), 1)</f>
        <v>0</v>
      </c>
      <c r="G157" s="35">
        <f t="shared" si="5"/>
        <v>0</v>
      </c>
    </row>
    <row r="158" spans="1:7" x14ac:dyDescent="0.3">
      <c r="A158" s="44" t="s">
        <v>522</v>
      </c>
      <c r="B158" s="35" t="s">
        <v>643</v>
      </c>
      <c r="C158" s="46">
        <f>COUNTIFS(data[[district_name]:[district_name]], $A158, INDEX(data[], 0, MATCH($B$143&amp;"/"&amp;C$147, data[#Headers], 0)), 1)</f>
        <v>0</v>
      </c>
      <c r="D158" s="46">
        <f>COUNTIFS(data[[district_name]:[district_name]], $A158, INDEX(data[], 0, MATCH($B$143&amp;"/"&amp;D$147, data[#Headers], 0)), 1)</f>
        <v>0</v>
      </c>
      <c r="E158" s="46">
        <f>COUNTIFS(data[[district_name]:[district_name]], $A158, INDEX(data[], 0, MATCH($B$143&amp;"/"&amp;E$147, data[#Headers], 0)), 1)</f>
        <v>0</v>
      </c>
      <c r="F158" s="46">
        <f>COUNTIFS(data[[district_name]:[district_name]], $A158, INDEX(data[], 0, MATCH($B$143&amp;"/"&amp;F$147, data[#Headers], 0)), 1)</f>
        <v>0</v>
      </c>
      <c r="G158" s="35">
        <f t="shared" si="5"/>
        <v>0</v>
      </c>
    </row>
    <row r="159" spans="1:7" x14ac:dyDescent="0.3">
      <c r="A159" s="44" t="s">
        <v>632</v>
      </c>
      <c r="B159" s="35" t="s">
        <v>653</v>
      </c>
      <c r="C159" s="46">
        <f>COUNTIFS(data[[district_name]:[district_name]], $A159, INDEX(data[], 0, MATCH($B$143&amp;"/"&amp;C$147, data[#Headers], 0)), 1)</f>
        <v>1</v>
      </c>
      <c r="D159" s="46">
        <f>COUNTIFS(data[[district_name]:[district_name]], $A159, INDEX(data[], 0, MATCH($B$143&amp;"/"&amp;D$147, data[#Headers], 0)), 1)</f>
        <v>1</v>
      </c>
      <c r="E159" s="46">
        <f>COUNTIFS(data[[district_name]:[district_name]], $A159, INDEX(data[], 0, MATCH($B$143&amp;"/"&amp;E$147, data[#Headers], 0)), 1)</f>
        <v>0</v>
      </c>
      <c r="F159" s="46">
        <f>COUNTIFS(data[[district_name]:[district_name]], $A159, INDEX(data[], 0, MATCH($B$143&amp;"/"&amp;F$147, data[#Headers], 0)), 1)</f>
        <v>0</v>
      </c>
      <c r="G159" s="35">
        <f t="shared" si="5"/>
        <v>2</v>
      </c>
    </row>
    <row r="160" spans="1:7" x14ac:dyDescent="0.3">
      <c r="A160" s="44" t="s">
        <v>636</v>
      </c>
      <c r="B160" s="35" t="s">
        <v>515</v>
      </c>
      <c r="C160" s="46">
        <f>COUNTIFS(data[[district_name]:[district_name]], $A160, INDEX(data[], 0, MATCH($B$143&amp;"/"&amp;C$147, data[#Headers], 0)), 1)</f>
        <v>0</v>
      </c>
      <c r="D160" s="46">
        <f>COUNTIFS(data[[district_name]:[district_name]], $A160, INDEX(data[], 0, MATCH($B$143&amp;"/"&amp;D$147, data[#Headers], 0)), 1)</f>
        <v>0</v>
      </c>
      <c r="E160" s="46">
        <f>COUNTIFS(data[[district_name]:[district_name]], $A160, INDEX(data[], 0, MATCH($B$143&amp;"/"&amp;E$147, data[#Headers], 0)), 1)</f>
        <v>0</v>
      </c>
      <c r="F160" s="46">
        <f>COUNTIFS(data[[district_name]:[district_name]], $A160, INDEX(data[], 0, MATCH($B$143&amp;"/"&amp;F$147, data[#Headers], 0)), 1)</f>
        <v>0</v>
      </c>
      <c r="G160" s="35">
        <f t="shared" si="5"/>
        <v>0</v>
      </c>
    </row>
    <row r="161" spans="1:17" x14ac:dyDescent="0.3">
      <c r="A161" s="79" t="s">
        <v>654</v>
      </c>
      <c r="B161" s="79"/>
      <c r="C161" s="35">
        <f>SUM(C149:C160)</f>
        <v>5</v>
      </c>
      <c r="D161" s="35">
        <f>SUM(D149:D160)</f>
        <v>8</v>
      </c>
      <c r="E161" s="35">
        <f>SUM(E149:E160)</f>
        <v>0</v>
      </c>
      <c r="F161" s="35">
        <f>SUM(F149:F160)</f>
        <v>0</v>
      </c>
      <c r="G161" s="35">
        <f t="shared" si="5"/>
        <v>13</v>
      </c>
    </row>
    <row r="162" spans="1:17" x14ac:dyDescent="0.3">
      <c r="A162" s="51"/>
      <c r="B162" s="51"/>
    </row>
    <row r="163" spans="1:17" s="39" customFormat="1" x14ac:dyDescent="0.3">
      <c r="A163" s="53"/>
      <c r="B163" s="53"/>
    </row>
    <row r="164" spans="1:17" s="39" customFormat="1" x14ac:dyDescent="0.3">
      <c r="A164" s="39" t="s">
        <v>645</v>
      </c>
      <c r="B164" s="39" t="s">
        <v>50</v>
      </c>
    </row>
    <row r="165" spans="1:17" s="39" customFormat="1" x14ac:dyDescent="0.3">
      <c r="A165" s="39" t="s">
        <v>646</v>
      </c>
      <c r="B165" s="54" t="s">
        <v>485</v>
      </c>
    </row>
    <row r="166" spans="1:17" s="39" customFormat="1" x14ac:dyDescent="0.3">
      <c r="A166" s="39" t="s">
        <v>647</v>
      </c>
      <c r="B166" s="39">
        <f>F161</f>
        <v>0</v>
      </c>
    </row>
    <row r="167" spans="1:17" s="39" customFormat="1" x14ac:dyDescent="0.3"/>
    <row r="168" spans="1:17" s="39" customFormat="1" x14ac:dyDescent="0.3">
      <c r="A168" s="34" t="s">
        <v>648</v>
      </c>
      <c r="B168" s="34" t="s">
        <v>467</v>
      </c>
      <c r="C168" s="77" t="s">
        <v>656</v>
      </c>
      <c r="D168" s="77"/>
      <c r="E168" s="77"/>
      <c r="F168" s="77"/>
      <c r="G168" s="77"/>
      <c r="H168" s="77"/>
      <c r="I168" s="77"/>
      <c r="J168" s="77"/>
      <c r="K168" s="77"/>
      <c r="L168" s="77"/>
      <c r="M168" s="77"/>
      <c r="N168" s="77"/>
      <c r="O168" s="77"/>
      <c r="P168" s="77"/>
      <c r="Q168" s="77"/>
    </row>
    <row r="169" spans="1:17" s="39" customFormat="1" x14ac:dyDescent="0.3">
      <c r="A169" s="41" t="s">
        <v>520</v>
      </c>
      <c r="B169" s="42" t="s">
        <v>649</v>
      </c>
      <c r="C169" s="43" cm="1">
        <f t="array" ref="C169">IFERROR(INDEX(data[[access_challenges_other]:[access_challenges_other]], MATCH(0,IF(data[[district_name]:[district_name]]=$A$169, COUNTIF($B$169:B169, data[[access_challenges_other]:[access_challenges_other]]), ""), 0)),"")</f>
        <v>0</v>
      </c>
      <c r="D169" s="43" t="str" cm="1">
        <f t="array" ref="D169">IFERROR(INDEX(data[[access_challenges_other]:[access_challenges_other]], MATCH(0,IF(data[[district_name]:[district_name]]=$A$169, COUNTIF($B$169:C169, data[[access_challenges_other]:[access_challenges_other]]), ""), 0)),"")</f>
        <v/>
      </c>
      <c r="E169" s="43" t="str" cm="1">
        <f t="array" ref="E169">IFERROR(INDEX(data[[access_challenges_other]:[access_challenges_other]], MATCH(0,IF(data[[district_name]:[district_name]]=$A$169, COUNTIF($B$169:D169, data[[access_challenges_other]:[access_challenges_other]]), ""), 0)),"")</f>
        <v/>
      </c>
      <c r="F169" s="43" t="str" cm="1">
        <f t="array" ref="F169">IFERROR(INDEX(data[[access_challenges_other]:[access_challenges_other]], MATCH(0,IF(data[[district_name]:[district_name]]=$A$169, COUNTIF($B$169:E169, data[[access_challenges_other]:[access_challenges_other]]), ""), 0)),"")</f>
        <v/>
      </c>
      <c r="G169" s="43" t="str" cm="1">
        <f t="array" ref="G169">IFERROR(INDEX(data[[access_challenges_other]:[access_challenges_other]], MATCH(0,IF(data[[district_name]:[district_name]]=$A$169, COUNTIF($B$169:F169, data[[access_challenges_other]:[access_challenges_other]]), ""), 0)),"")</f>
        <v/>
      </c>
      <c r="H169" s="43" t="str" cm="1">
        <f t="array" ref="H169">IFERROR(INDEX(data[[access_challenges_other]:[access_challenges_other]], MATCH(0,IF(data[[district_name]:[district_name]]=$A$169, COUNTIF($B$169:G169, data[[access_challenges_other]:[access_challenges_other]]), ""), 0)),"")</f>
        <v/>
      </c>
      <c r="I169" s="43" t="str" cm="1">
        <f t="array" ref="I169">IFERROR(INDEX(data[[access_challenges_other]:[access_challenges_other]], MATCH(0,IF(data[[district_name]:[district_name]]=$A$169, COUNTIF($B$169:H169, data[[access_challenges_other]:[access_challenges_other]]), ""), 0)),"")</f>
        <v/>
      </c>
      <c r="J169" s="43" t="str" cm="1">
        <f t="array" ref="J169">IFERROR(INDEX(data[[access_challenges_other]:[access_challenges_other]], MATCH(0,IF(data[[district_name]:[district_name]]=$A$169, COUNTIF($B$169:I169, data[[access_challenges_other]:[access_challenges_other]]), ""), 0)),"")</f>
        <v/>
      </c>
      <c r="K169" s="43" t="str" cm="1">
        <f t="array" ref="K169">IFERROR(INDEX(data[[access_challenges_other]:[access_challenges_other]], MATCH(0,IF(data[[district_name]:[district_name]]=$A$169, COUNTIF($B$169:J169, data[[access_challenges_other]:[access_challenges_other]]), ""), 0)),"")</f>
        <v/>
      </c>
      <c r="L169" s="43" t="str" cm="1">
        <f t="array" ref="L169">IFERROR(INDEX(data[[access_challenges_other]:[access_challenges_other]], MATCH(0,IF(data[[district_name]:[district_name]]=$A$169, COUNTIF($B$169:K169, data[[access_challenges_other]:[access_challenges_other]]), ""), 0)),"")</f>
        <v/>
      </c>
      <c r="M169" s="43" t="str" cm="1">
        <f t="array" ref="M169">IFERROR(INDEX(data[[access_challenges_other]:[access_challenges_other]], MATCH(0,IF(data[[district_name]:[district_name]]=$A$169, COUNTIF($B$169:L169, data[[access_challenges_other]:[access_challenges_other]]), ""), 0)),"")</f>
        <v/>
      </c>
      <c r="N169" s="43" t="str" cm="1">
        <f t="array" ref="N169">IFERROR(INDEX(data[[access_challenges_other]:[access_challenges_other]], MATCH(0,IF(data[[district_name]:[district_name]]=$A$169, COUNTIF($B$169:M169, data[[access_challenges_other]:[access_challenges_other]]), ""), 0)),"")</f>
        <v/>
      </c>
      <c r="O169" s="43" t="str" cm="1">
        <f t="array" ref="O169">IFERROR(INDEX(data[[access_challenges_other]:[access_challenges_other]], MATCH(0,IF(data[[district_name]:[district_name]]=$A$169, COUNTIF($B$169:N169, data[[access_challenges_other]:[access_challenges_other]]), ""), 0)),"")</f>
        <v/>
      </c>
      <c r="P169" s="43" t="str" cm="1">
        <f t="array" ref="P169">IFERROR(INDEX(data[[access_challenges_other]:[access_challenges_other]], MATCH(0,IF(data[[district_name]:[district_name]]=$A$169, COUNTIF($B$169:O169, data[[access_challenges_other]:[access_challenges_other]]), ""), 0)),"")</f>
        <v/>
      </c>
      <c r="Q169" s="43" t="str" cm="1">
        <f t="array" ref="Q169">IFERROR(INDEX(data[[access_challenges_other]:[access_challenges_other]], MATCH(0,IF(data[[district_name]:[district_name]]=$A$169, COUNTIF($B$169:P169, data[[access_challenges_other]:[access_challenges_other]]), ""), 0)),"")</f>
        <v/>
      </c>
    </row>
    <row r="170" spans="1:17" s="39" customFormat="1" x14ac:dyDescent="0.3">
      <c r="A170" s="41" t="s">
        <v>634</v>
      </c>
      <c r="B170" s="42" t="s">
        <v>513</v>
      </c>
      <c r="C170" s="43" cm="1">
        <f t="array" ref="C170">IFERROR(INDEX(data[[access_challenges_other]:[access_challenges_other]], MATCH(0,IF(data[[district_name]:[district_name]]=$A$170, COUNTIF($B$170:B170, data[[access_challenges_other]:[access_challenges_other]]), ""), 0)),"")</f>
        <v>0</v>
      </c>
      <c r="D170" s="43" t="str" cm="1">
        <f t="array" ref="D170">IFERROR(INDEX(data[[access_challenges_other]:[access_challenges_other]], MATCH(0,IF(data[[district_name]:[district_name]]=$A$170, COUNTIF($B$170:C170, data[[access_challenges_other]:[access_challenges_other]]), ""), 0)),"")</f>
        <v/>
      </c>
      <c r="E170" s="43" t="str" cm="1">
        <f t="array" ref="E170">IFERROR(INDEX(data[[access_challenges_other]:[access_challenges_other]], MATCH(0,IF(data[[district_name]:[district_name]]=$A$170, COUNTIF($B$170:D170, data[[access_challenges_other]:[access_challenges_other]]), ""), 0)),"")</f>
        <v/>
      </c>
      <c r="F170" s="43" t="str" cm="1">
        <f t="array" ref="F170">IFERROR(INDEX(data[[access_challenges_other]:[access_challenges_other]], MATCH(0,IF(data[[district_name]:[district_name]]=$A$170, COUNTIF($B$170:E170, data[[access_challenges_other]:[access_challenges_other]]), ""), 0)),"")</f>
        <v/>
      </c>
      <c r="G170" s="43" t="str" cm="1">
        <f t="array" ref="G170">IFERROR(INDEX(data[[access_challenges_other]:[access_challenges_other]], MATCH(0,IF(data[[district_name]:[district_name]]=$A$170, COUNTIF($B$170:F170, data[[access_challenges_other]:[access_challenges_other]]), ""), 0)),"")</f>
        <v/>
      </c>
      <c r="H170" s="43" t="str" cm="1">
        <f t="array" ref="H170">IFERROR(INDEX(data[[access_challenges_other]:[access_challenges_other]], MATCH(0,IF(data[[district_name]:[district_name]]=$A$170, COUNTIF($B$170:G170, data[[access_challenges_other]:[access_challenges_other]]), ""), 0)),"")</f>
        <v/>
      </c>
      <c r="I170" s="43" t="str" cm="1">
        <f t="array" ref="I170">IFERROR(INDEX(data[[access_challenges_other]:[access_challenges_other]], MATCH(0,IF(data[[district_name]:[district_name]]=$A$170, COUNTIF($B$170:H170, data[[access_challenges_other]:[access_challenges_other]]), ""), 0)),"")</f>
        <v/>
      </c>
      <c r="J170" s="43" t="str" cm="1">
        <f t="array" ref="J170">IFERROR(INDEX(data[[access_challenges_other]:[access_challenges_other]], MATCH(0,IF(data[[district_name]:[district_name]]=$A$170, COUNTIF($B$170:I170, data[[access_challenges_other]:[access_challenges_other]]), ""), 0)),"")</f>
        <v/>
      </c>
      <c r="K170" s="43" t="str" cm="1">
        <f t="array" ref="K170">IFERROR(INDEX(data[[access_challenges_other]:[access_challenges_other]], MATCH(0,IF(data[[district_name]:[district_name]]=$A$170, COUNTIF($B$170:J170, data[[access_challenges_other]:[access_challenges_other]]), ""), 0)),"")</f>
        <v/>
      </c>
      <c r="L170" s="43" t="str" cm="1">
        <f t="array" ref="L170">IFERROR(INDEX(data[[access_challenges_other]:[access_challenges_other]], MATCH(0,IF(data[[district_name]:[district_name]]=$A$170, COUNTIF($B$170:K170, data[[access_challenges_other]:[access_challenges_other]]), ""), 0)),"")</f>
        <v/>
      </c>
      <c r="M170" s="43" t="str" cm="1">
        <f t="array" ref="M170">IFERROR(INDEX(data[[access_challenges_other]:[access_challenges_other]], MATCH(0,IF(data[[district_name]:[district_name]]=$A$170, COUNTIF($B$170:L170, data[[access_challenges_other]:[access_challenges_other]]), ""), 0)),"")</f>
        <v/>
      </c>
      <c r="N170" s="43" t="str" cm="1">
        <f t="array" ref="N170">IFERROR(INDEX(data[[access_challenges_other]:[access_challenges_other]], MATCH(0,IF(data[[district_name]:[district_name]]=$A$170, COUNTIF($B$170:M170, data[[access_challenges_other]:[access_challenges_other]]), ""), 0)),"")</f>
        <v/>
      </c>
      <c r="O170" s="43" t="str" cm="1">
        <f t="array" ref="O170">IFERROR(INDEX(data[[access_challenges_other]:[access_challenges_other]], MATCH(0,IF(data[[district_name]:[district_name]]=$A$170, COUNTIF($B$170:N170, data[[access_challenges_other]:[access_challenges_other]]), ""), 0)),"")</f>
        <v/>
      </c>
      <c r="P170" s="43" t="str" cm="1">
        <f t="array" ref="P170">IFERROR(INDEX(data[[access_challenges_other]:[access_challenges_other]], MATCH(0,IF(data[[district_name]:[district_name]]=$A$170, COUNTIF($B$170:O170, data[[access_challenges_other]:[access_challenges_other]]), ""), 0)),"")</f>
        <v/>
      </c>
      <c r="Q170" s="43" t="str" cm="1">
        <f t="array" ref="Q170">IFERROR(INDEX(data[[access_challenges_other]:[access_challenges_other]], MATCH(0,IF(data[[district_name]:[district_name]]=$A$170, COUNTIF($B$170:P170, data[[access_challenges_other]:[access_challenges_other]]), ""), 0)),"")</f>
        <v/>
      </c>
    </row>
    <row r="171" spans="1:17" s="39" customFormat="1" x14ac:dyDescent="0.3">
      <c r="A171" s="41" t="s">
        <v>523</v>
      </c>
      <c r="B171" s="42" t="s">
        <v>650</v>
      </c>
      <c r="C171" s="43" cm="1">
        <f t="array" ref="C171">IFERROR(INDEX(data[[access_challenges_other]:[access_challenges_other]], MATCH(0,IF(data[[district_name]:[district_name]]=$A$171, COUNTIF($B$171:B171, data[[access_challenges_other]:[access_challenges_other]]), ""), 0)),"")</f>
        <v>0</v>
      </c>
      <c r="D171" s="43" t="str" cm="1">
        <f t="array" ref="D171">IFERROR(INDEX(data[[access_challenges_other]:[access_challenges_other]], MATCH(0,IF(data[[district_name]:[district_name]]=$A$171, COUNTIF($B$171:C171, data[[access_challenges_other]:[access_challenges_other]]), ""), 0)),"")</f>
        <v/>
      </c>
      <c r="E171" s="43" t="str" cm="1">
        <f t="array" ref="E171">IFERROR(INDEX(data[[access_challenges_other]:[access_challenges_other]], MATCH(0,IF(data[[district_name]:[district_name]]=$A$171, COUNTIF($B$171:D171, data[[access_challenges_other]:[access_challenges_other]]), ""), 0)),"")</f>
        <v/>
      </c>
      <c r="F171" s="43" t="str" cm="1">
        <f t="array" ref="F171">IFERROR(INDEX(data[[access_challenges_other]:[access_challenges_other]], MATCH(0,IF(data[[district_name]:[district_name]]=$A$171, COUNTIF($B$171:E171, data[[access_challenges_other]:[access_challenges_other]]), ""), 0)),"")</f>
        <v/>
      </c>
      <c r="G171" s="43" t="str" cm="1">
        <f t="array" ref="G171">IFERROR(INDEX(data[[access_challenges_other]:[access_challenges_other]], MATCH(0,IF(data[[district_name]:[district_name]]=$A$171, COUNTIF($B$171:F171, data[[access_challenges_other]:[access_challenges_other]]), ""), 0)),"")</f>
        <v/>
      </c>
      <c r="H171" s="43" t="str" cm="1">
        <f t="array" ref="H171">IFERROR(INDEX(data[[access_challenges_other]:[access_challenges_other]], MATCH(0,IF(data[[district_name]:[district_name]]=$A$171, COUNTIF($B$171:G171, data[[access_challenges_other]:[access_challenges_other]]), ""), 0)),"")</f>
        <v/>
      </c>
      <c r="I171" s="43" t="str" cm="1">
        <f t="array" ref="I171">IFERROR(INDEX(data[[access_challenges_other]:[access_challenges_other]], MATCH(0,IF(data[[district_name]:[district_name]]=$A$171, COUNTIF($B$171:H171, data[[access_challenges_other]:[access_challenges_other]]), ""), 0)),"")</f>
        <v/>
      </c>
      <c r="J171" s="43" t="str" cm="1">
        <f t="array" ref="J171">IFERROR(INDEX(data[[access_challenges_other]:[access_challenges_other]], MATCH(0,IF(data[[district_name]:[district_name]]=$A$171, COUNTIF($B$171:I171, data[[access_challenges_other]:[access_challenges_other]]), ""), 0)),"")</f>
        <v/>
      </c>
      <c r="K171" s="43" t="str" cm="1">
        <f t="array" ref="K171">IFERROR(INDEX(data[[access_challenges_other]:[access_challenges_other]], MATCH(0,IF(data[[district_name]:[district_name]]=$A$171, COUNTIF($B$171:J171, data[[access_challenges_other]:[access_challenges_other]]), ""), 0)),"")</f>
        <v/>
      </c>
      <c r="L171" s="43" t="str" cm="1">
        <f t="array" ref="L171">IFERROR(INDEX(data[[access_challenges_other]:[access_challenges_other]], MATCH(0,IF(data[[district_name]:[district_name]]=$A$171, COUNTIF($B$171:K171, data[[access_challenges_other]:[access_challenges_other]]), ""), 0)),"")</f>
        <v/>
      </c>
      <c r="M171" s="43" t="str" cm="1">
        <f t="array" ref="M171">IFERROR(INDEX(data[[access_challenges_other]:[access_challenges_other]], MATCH(0,IF(data[[district_name]:[district_name]]=$A$171, COUNTIF($B$171:L171, data[[access_challenges_other]:[access_challenges_other]]), ""), 0)),"")</f>
        <v/>
      </c>
      <c r="N171" s="43" t="str" cm="1">
        <f t="array" ref="N171">IFERROR(INDEX(data[[access_challenges_other]:[access_challenges_other]], MATCH(0,IF(data[[district_name]:[district_name]]=$A$171, COUNTIF($B$171:M171, data[[access_challenges_other]:[access_challenges_other]]), ""), 0)),"")</f>
        <v/>
      </c>
      <c r="O171" s="43" t="str" cm="1">
        <f t="array" ref="O171">IFERROR(INDEX(data[[access_challenges_other]:[access_challenges_other]], MATCH(0,IF(data[[district_name]:[district_name]]=$A$171, COUNTIF($B$171:N171, data[[access_challenges_other]:[access_challenges_other]]), ""), 0)),"")</f>
        <v/>
      </c>
      <c r="P171" s="43" t="str" cm="1">
        <f t="array" ref="P171">IFERROR(INDEX(data[[access_challenges_other]:[access_challenges_other]], MATCH(0,IF(data[[district_name]:[district_name]]=$A$171, COUNTIF($B$171:O171, data[[access_challenges_other]:[access_challenges_other]]), ""), 0)),"")</f>
        <v/>
      </c>
      <c r="Q171" s="43" t="str" cm="1">
        <f t="array" ref="Q171">IFERROR(INDEX(data[[access_challenges_other]:[access_challenges_other]], MATCH(0,IF(data[[district_name]:[district_name]]=$A$171, COUNTIF($B$171:P171, data[[access_challenges_other]:[access_challenges_other]]), ""), 0)),"")</f>
        <v/>
      </c>
    </row>
    <row r="172" spans="1:17" s="39" customFormat="1" x14ac:dyDescent="0.3">
      <c r="A172" s="41" t="s">
        <v>521</v>
      </c>
      <c r="B172" s="42" t="s">
        <v>642</v>
      </c>
      <c r="C172" s="43" cm="1">
        <f t="array" ref="C172">IFERROR(INDEX(data[[access_challenges_other]:[access_challenges_other]], MATCH(0,IF(data[[district_name]:[district_name]]=$A$172, COUNTIF($B$172:B172, data[[access_challenges_other]:[access_challenges_other]]), ""), 0)),"")</f>
        <v>0</v>
      </c>
      <c r="D172" s="43" t="str" cm="1">
        <f t="array" ref="D172">IFERROR(INDEX(data[[access_challenges_other]:[access_challenges_other]], MATCH(0,IF(data[[district_name]:[district_name]]=$A$172, COUNTIF($B$172:C172, data[[access_challenges_other]:[access_challenges_other]]), ""), 0)),"")</f>
        <v/>
      </c>
      <c r="E172" s="43" t="str" cm="1">
        <f t="array" ref="E172">IFERROR(INDEX(data[[access_challenges_other]:[access_challenges_other]], MATCH(0,IF(data[[district_name]:[district_name]]=$A$172, COUNTIF($B$172:D172, data[[access_challenges_other]:[access_challenges_other]]), ""), 0)),"")</f>
        <v/>
      </c>
      <c r="F172" s="43" t="str" cm="1">
        <f t="array" ref="F172">IFERROR(INDEX(data[[access_challenges_other]:[access_challenges_other]], MATCH(0,IF(data[[district_name]:[district_name]]=$A$172, COUNTIF($B$172:E172, data[[access_challenges_other]:[access_challenges_other]]), ""), 0)),"")</f>
        <v/>
      </c>
      <c r="G172" s="43" t="str" cm="1">
        <f t="array" ref="G172">IFERROR(INDEX(data[[access_challenges_other]:[access_challenges_other]], MATCH(0,IF(data[[district_name]:[district_name]]=$A$172, COUNTIF($B$172:F172, data[[access_challenges_other]:[access_challenges_other]]), ""), 0)),"")</f>
        <v/>
      </c>
      <c r="H172" s="43" t="str" cm="1">
        <f t="array" ref="H172">IFERROR(INDEX(data[[access_challenges_other]:[access_challenges_other]], MATCH(0,IF(data[[district_name]:[district_name]]=$A$172, COUNTIF($B$172:G172, data[[access_challenges_other]:[access_challenges_other]]), ""), 0)),"")</f>
        <v/>
      </c>
      <c r="I172" s="43" t="str" cm="1">
        <f t="array" ref="I172">IFERROR(INDEX(data[[access_challenges_other]:[access_challenges_other]], MATCH(0,IF(data[[district_name]:[district_name]]=$A$172, COUNTIF($B$172:H172, data[[access_challenges_other]:[access_challenges_other]]), ""), 0)),"")</f>
        <v/>
      </c>
      <c r="J172" s="43" t="str" cm="1">
        <f t="array" ref="J172">IFERROR(INDEX(data[[access_challenges_other]:[access_challenges_other]], MATCH(0,IF(data[[district_name]:[district_name]]=$A$172, COUNTIF($B$172:I172, data[[access_challenges_other]:[access_challenges_other]]), ""), 0)),"")</f>
        <v/>
      </c>
      <c r="K172" s="43" t="str" cm="1">
        <f t="array" ref="K172">IFERROR(INDEX(data[[access_challenges_other]:[access_challenges_other]], MATCH(0,IF(data[[district_name]:[district_name]]=$A$172, COUNTIF($B$172:J172, data[[access_challenges_other]:[access_challenges_other]]), ""), 0)),"")</f>
        <v/>
      </c>
      <c r="L172" s="43" t="str" cm="1">
        <f t="array" ref="L172">IFERROR(INDEX(data[[access_challenges_other]:[access_challenges_other]], MATCH(0,IF(data[[district_name]:[district_name]]=$A$172, COUNTIF($B$172:K172, data[[access_challenges_other]:[access_challenges_other]]), ""), 0)),"")</f>
        <v/>
      </c>
      <c r="M172" s="43" t="str" cm="1">
        <f t="array" ref="M172">IFERROR(INDEX(data[[access_challenges_other]:[access_challenges_other]], MATCH(0,IF(data[[district_name]:[district_name]]=$A$172, COUNTIF($B$172:L172, data[[access_challenges_other]:[access_challenges_other]]), ""), 0)),"")</f>
        <v/>
      </c>
      <c r="N172" s="43" t="str" cm="1">
        <f t="array" ref="N172">IFERROR(INDEX(data[[access_challenges_other]:[access_challenges_other]], MATCH(0,IF(data[[district_name]:[district_name]]=$A$172, COUNTIF($B$172:M172, data[[access_challenges_other]:[access_challenges_other]]), ""), 0)),"")</f>
        <v/>
      </c>
      <c r="O172" s="43" t="str" cm="1">
        <f t="array" ref="O172">IFERROR(INDEX(data[[access_challenges_other]:[access_challenges_other]], MATCH(0,IF(data[[district_name]:[district_name]]=$A$172, COUNTIF($B$172:N172, data[[access_challenges_other]:[access_challenges_other]]), ""), 0)),"")</f>
        <v/>
      </c>
      <c r="P172" s="43" t="str" cm="1">
        <f t="array" ref="P172">IFERROR(INDEX(data[[access_challenges_other]:[access_challenges_other]], MATCH(0,IF(data[[district_name]:[district_name]]=$A$172, COUNTIF($B$172:O172, data[[access_challenges_other]:[access_challenges_other]]), ""), 0)),"")</f>
        <v/>
      </c>
      <c r="Q172" s="43" t="str" cm="1">
        <f t="array" ref="Q172">IFERROR(INDEX(data[[access_challenges_other]:[access_challenges_other]], MATCH(0,IF(data[[district_name]:[district_name]]=$A$172, COUNTIF($B$172:P172, data[[access_challenges_other]:[access_challenges_other]]), ""), 0)),"")</f>
        <v/>
      </c>
    </row>
    <row r="173" spans="1:17" s="39" customFormat="1" x14ac:dyDescent="0.3">
      <c r="A173" s="41" t="s">
        <v>633</v>
      </c>
      <c r="B173" s="42" t="s">
        <v>512</v>
      </c>
      <c r="C173" s="43" cm="1">
        <f t="array" ref="C173">IFERROR(INDEX(data[[access_challenges_other]:[access_challenges_other]], MATCH(0,IF(data[[district_name]:[district_name]]=$A$173, COUNTIF($B$173:B173, data[[access_challenges_other]:[access_challenges_other]]), ""), 0)),"")</f>
        <v>0</v>
      </c>
      <c r="D173" s="43" t="str" cm="1">
        <f t="array" ref="D173">IFERROR(INDEX(data[[access_challenges_other]:[access_challenges_other]], MATCH(0,IF(data[[district_name]:[district_name]]=$A$173, COUNTIF($B$173:C173, data[[access_challenges_other]:[access_challenges_other]]), ""), 0)),"")</f>
        <v/>
      </c>
      <c r="E173" s="43" t="str" cm="1">
        <f t="array" ref="E173">IFERROR(INDEX(data[[access_challenges_other]:[access_challenges_other]], MATCH(0,IF(data[[district_name]:[district_name]]=$A$173, COUNTIF($B$173:D173, data[[access_challenges_other]:[access_challenges_other]]), ""), 0)),"")</f>
        <v/>
      </c>
      <c r="F173" s="43" t="str" cm="1">
        <f t="array" ref="F173">IFERROR(INDEX(data[[access_challenges_other]:[access_challenges_other]], MATCH(0,IF(data[[district_name]:[district_name]]=$A$173, COUNTIF($B$173:E173, data[[access_challenges_other]:[access_challenges_other]]), ""), 0)),"")</f>
        <v/>
      </c>
      <c r="G173" s="43" t="str" cm="1">
        <f t="array" ref="G173">IFERROR(INDEX(data[[access_challenges_other]:[access_challenges_other]], MATCH(0,IF(data[[district_name]:[district_name]]=$A$173, COUNTIF($B$173:F173, data[[access_challenges_other]:[access_challenges_other]]), ""), 0)),"")</f>
        <v/>
      </c>
      <c r="H173" s="43" t="str" cm="1">
        <f t="array" ref="H173">IFERROR(INDEX(data[[access_challenges_other]:[access_challenges_other]], MATCH(0,IF(data[[district_name]:[district_name]]=$A$173, COUNTIF($B$173:G173, data[[access_challenges_other]:[access_challenges_other]]), ""), 0)),"")</f>
        <v/>
      </c>
      <c r="I173" s="43" t="str" cm="1">
        <f t="array" ref="I173">IFERROR(INDEX(data[[access_challenges_other]:[access_challenges_other]], MATCH(0,IF(data[[district_name]:[district_name]]=$A$173, COUNTIF($B$173:H173, data[[access_challenges_other]:[access_challenges_other]]), ""), 0)),"")</f>
        <v/>
      </c>
      <c r="J173" s="43" t="str" cm="1">
        <f t="array" ref="J173">IFERROR(INDEX(data[[access_challenges_other]:[access_challenges_other]], MATCH(0,IF(data[[district_name]:[district_name]]=$A$173, COUNTIF($B$173:I173, data[[access_challenges_other]:[access_challenges_other]]), ""), 0)),"")</f>
        <v/>
      </c>
      <c r="K173" s="43" t="str" cm="1">
        <f t="array" ref="K173">IFERROR(INDEX(data[[access_challenges_other]:[access_challenges_other]], MATCH(0,IF(data[[district_name]:[district_name]]=$A$173, COUNTIF($B$173:J173, data[[access_challenges_other]:[access_challenges_other]]), ""), 0)),"")</f>
        <v/>
      </c>
      <c r="L173" s="43" t="str" cm="1">
        <f t="array" ref="L173">IFERROR(INDEX(data[[access_challenges_other]:[access_challenges_other]], MATCH(0,IF(data[[district_name]:[district_name]]=$A$173, COUNTIF($B$173:K173, data[[access_challenges_other]:[access_challenges_other]]), ""), 0)),"")</f>
        <v/>
      </c>
      <c r="M173" s="43" t="str" cm="1">
        <f t="array" ref="M173">IFERROR(INDEX(data[[access_challenges_other]:[access_challenges_other]], MATCH(0,IF(data[[district_name]:[district_name]]=$A$173, COUNTIF($B$173:L173, data[[access_challenges_other]:[access_challenges_other]]), ""), 0)),"")</f>
        <v/>
      </c>
      <c r="N173" s="43" t="str" cm="1">
        <f t="array" ref="N173">IFERROR(INDEX(data[[access_challenges_other]:[access_challenges_other]], MATCH(0,IF(data[[district_name]:[district_name]]=$A$173, COUNTIF($B$173:M173, data[[access_challenges_other]:[access_challenges_other]]), ""), 0)),"")</f>
        <v/>
      </c>
      <c r="O173" s="43" t="str" cm="1">
        <f t="array" ref="O173">IFERROR(INDEX(data[[access_challenges_other]:[access_challenges_other]], MATCH(0,IF(data[[district_name]:[district_name]]=$A$173, COUNTIF($B$173:N173, data[[access_challenges_other]:[access_challenges_other]]), ""), 0)),"")</f>
        <v/>
      </c>
      <c r="P173" s="43" t="str" cm="1">
        <f t="array" ref="P173">IFERROR(INDEX(data[[access_challenges_other]:[access_challenges_other]], MATCH(0,IF(data[[district_name]:[district_name]]=$A$173, COUNTIF($B$173:O173, data[[access_challenges_other]:[access_challenges_other]]), ""), 0)),"")</f>
        <v/>
      </c>
      <c r="Q173" s="43" t="str" cm="1">
        <f t="array" ref="Q173">IFERROR(INDEX(data[[access_challenges_other]:[access_challenges_other]], MATCH(0,IF(data[[district_name]:[district_name]]=$A$173, COUNTIF($B$173:P173, data[[access_challenges_other]:[access_challenges_other]]), ""), 0)),"")</f>
        <v/>
      </c>
    </row>
    <row r="174" spans="1:17" s="39" customFormat="1" x14ac:dyDescent="0.3">
      <c r="A174" s="41" t="s">
        <v>517</v>
      </c>
      <c r="B174" s="42" t="s">
        <v>651</v>
      </c>
      <c r="C174" s="43" cm="1">
        <f t="array" ref="C174">IFERROR(INDEX(data[[access_challenges_other]:[access_challenges_other]], MATCH(0,IF(data[[district_name]:[district_name]]=$A$174, COUNTIF($B$174:B174, data[[access_challenges_other]:[access_challenges_other]]), ""), 0)),"")</f>
        <v>0</v>
      </c>
      <c r="D174" s="43" t="str" cm="1">
        <f t="array" ref="D174">IFERROR(INDEX(data[[access_challenges_other]:[access_challenges_other]], MATCH(0,IF(data[[district_name]:[district_name]]=$A$174, COUNTIF($B$174:C174, data[[access_challenges_other]:[access_challenges_other]]), ""), 0)),"")</f>
        <v/>
      </c>
      <c r="E174" s="43" t="str" cm="1">
        <f t="array" ref="E174">IFERROR(INDEX(data[[access_challenges_other]:[access_challenges_other]], MATCH(0,IF(data[[district_name]:[district_name]]=$A$174, COUNTIF($B$174:D174, data[[access_challenges_other]:[access_challenges_other]]), ""), 0)),"")</f>
        <v/>
      </c>
      <c r="F174" s="43" t="str" cm="1">
        <f t="array" ref="F174">IFERROR(INDEX(data[[access_challenges_other]:[access_challenges_other]], MATCH(0,IF(data[[district_name]:[district_name]]=$A$174, COUNTIF($B$174:E174, data[[access_challenges_other]:[access_challenges_other]]), ""), 0)),"")</f>
        <v/>
      </c>
      <c r="G174" s="43" t="str" cm="1">
        <f t="array" ref="G174">IFERROR(INDEX(data[[access_challenges_other]:[access_challenges_other]], MATCH(0,IF(data[[district_name]:[district_name]]=$A$174, COUNTIF($B$174:F174, data[[access_challenges_other]:[access_challenges_other]]), ""), 0)),"")</f>
        <v/>
      </c>
      <c r="H174" s="43" t="str" cm="1">
        <f t="array" ref="H174">IFERROR(INDEX(data[[access_challenges_other]:[access_challenges_other]], MATCH(0,IF(data[[district_name]:[district_name]]=$A$174, COUNTIF($B$174:G174, data[[access_challenges_other]:[access_challenges_other]]), ""), 0)),"")</f>
        <v/>
      </c>
      <c r="I174" s="43" t="str" cm="1">
        <f t="array" ref="I174">IFERROR(INDEX(data[[access_challenges_other]:[access_challenges_other]], MATCH(0,IF(data[[district_name]:[district_name]]=$A$174, COUNTIF($B$174:H174, data[[access_challenges_other]:[access_challenges_other]]), ""), 0)),"")</f>
        <v/>
      </c>
      <c r="J174" s="43" t="str" cm="1">
        <f t="array" ref="J174">IFERROR(INDEX(data[[access_challenges_other]:[access_challenges_other]], MATCH(0,IF(data[[district_name]:[district_name]]=$A$174, COUNTIF($B$174:I174, data[[access_challenges_other]:[access_challenges_other]]), ""), 0)),"")</f>
        <v/>
      </c>
      <c r="K174" s="43" t="str" cm="1">
        <f t="array" ref="K174">IFERROR(INDEX(data[[access_challenges_other]:[access_challenges_other]], MATCH(0,IF(data[[district_name]:[district_name]]=$A$174, COUNTIF($B$174:J174, data[[access_challenges_other]:[access_challenges_other]]), ""), 0)),"")</f>
        <v/>
      </c>
      <c r="L174" s="43" t="str" cm="1">
        <f t="array" ref="L174">IFERROR(INDEX(data[[access_challenges_other]:[access_challenges_other]], MATCH(0,IF(data[[district_name]:[district_name]]=$A$174, COUNTIF($B$174:K174, data[[access_challenges_other]:[access_challenges_other]]), ""), 0)),"")</f>
        <v/>
      </c>
      <c r="M174" s="43" t="str" cm="1">
        <f t="array" ref="M174">IFERROR(INDEX(data[[access_challenges_other]:[access_challenges_other]], MATCH(0,IF(data[[district_name]:[district_name]]=$A$174, COUNTIF($B$174:L174, data[[access_challenges_other]:[access_challenges_other]]), ""), 0)),"")</f>
        <v/>
      </c>
      <c r="N174" s="43" t="str" cm="1">
        <f t="array" ref="N174">IFERROR(INDEX(data[[access_challenges_other]:[access_challenges_other]], MATCH(0,IF(data[[district_name]:[district_name]]=$A$174, COUNTIF($B$174:M174, data[[access_challenges_other]:[access_challenges_other]]), ""), 0)),"")</f>
        <v/>
      </c>
      <c r="O174" s="43" t="str" cm="1">
        <f t="array" ref="O174">IFERROR(INDEX(data[[access_challenges_other]:[access_challenges_other]], MATCH(0,IF(data[[district_name]:[district_name]]=$A$174, COUNTIF($B$174:N174, data[[access_challenges_other]:[access_challenges_other]]), ""), 0)),"")</f>
        <v/>
      </c>
      <c r="P174" s="43" t="str" cm="1">
        <f t="array" ref="P174">IFERROR(INDEX(data[[access_challenges_other]:[access_challenges_other]], MATCH(0,IF(data[[district_name]:[district_name]]=$A$174, COUNTIF($B$174:O174, data[[access_challenges_other]:[access_challenges_other]]), ""), 0)),"")</f>
        <v/>
      </c>
      <c r="Q174" s="43" t="str" cm="1">
        <f t="array" ref="Q174">IFERROR(INDEX(data[[access_challenges_other]:[access_challenges_other]], MATCH(0,IF(data[[district_name]:[district_name]]=$A$174, COUNTIF($B$174:P174, data[[access_challenges_other]:[access_challenges_other]]), ""), 0)),"")</f>
        <v/>
      </c>
    </row>
    <row r="175" spans="1:17" s="39" customFormat="1" x14ac:dyDescent="0.3">
      <c r="A175" s="41" t="s">
        <v>519</v>
      </c>
      <c r="B175" s="42" t="s">
        <v>652</v>
      </c>
      <c r="C175" s="43" cm="1">
        <f t="array" ref="C175">IFERROR(INDEX(data[[access_challenges_other]:[access_challenges_other]], MATCH(0,IF(data[[district_name]:[district_name]]=$A$175, COUNTIF($B$175:B175, data[[access_challenges_other]:[access_challenges_other]]), ""), 0)),"")</f>
        <v>0</v>
      </c>
      <c r="D175" s="43" t="str" cm="1">
        <f t="array" ref="D175">IFERROR(INDEX(data[[access_challenges_other]:[access_challenges_other]], MATCH(0,IF(data[[district_name]:[district_name]]=$A$175, COUNTIF($B$175:C175, data[[access_challenges_other]:[access_challenges_other]]), ""), 0)),"")</f>
        <v/>
      </c>
      <c r="E175" s="43" t="str" cm="1">
        <f t="array" ref="E175">IFERROR(INDEX(data[[access_challenges_other]:[access_challenges_other]], MATCH(0,IF(data[[district_name]:[district_name]]=$A$175, COUNTIF($B$175:D175, data[[access_challenges_other]:[access_challenges_other]]), ""), 0)),"")</f>
        <v/>
      </c>
      <c r="F175" s="43" t="str" cm="1">
        <f t="array" ref="F175">IFERROR(INDEX(data[[access_challenges_other]:[access_challenges_other]], MATCH(0,IF(data[[district_name]:[district_name]]=$A$175, COUNTIF($B$175:E175, data[[access_challenges_other]:[access_challenges_other]]), ""), 0)),"")</f>
        <v/>
      </c>
      <c r="G175" s="43" t="str" cm="1">
        <f t="array" ref="G175">IFERROR(INDEX(data[[access_challenges_other]:[access_challenges_other]], MATCH(0,IF(data[[district_name]:[district_name]]=$A$175, COUNTIF($B$175:F175, data[[access_challenges_other]:[access_challenges_other]]), ""), 0)),"")</f>
        <v/>
      </c>
      <c r="H175" s="43" t="str" cm="1">
        <f t="array" ref="H175">IFERROR(INDEX(data[[access_challenges_other]:[access_challenges_other]], MATCH(0,IF(data[[district_name]:[district_name]]=$A$175, COUNTIF($B$175:G175, data[[access_challenges_other]:[access_challenges_other]]), ""), 0)),"")</f>
        <v/>
      </c>
      <c r="I175" s="43" t="str" cm="1">
        <f t="array" ref="I175">IFERROR(INDEX(data[[access_challenges_other]:[access_challenges_other]], MATCH(0,IF(data[[district_name]:[district_name]]=$A$175, COUNTIF($B$175:H175, data[[access_challenges_other]:[access_challenges_other]]), ""), 0)),"")</f>
        <v/>
      </c>
      <c r="J175" s="43" t="str" cm="1">
        <f t="array" ref="J175">IFERROR(INDEX(data[[access_challenges_other]:[access_challenges_other]], MATCH(0,IF(data[[district_name]:[district_name]]=$A$175, COUNTIF($B$175:I175, data[[access_challenges_other]:[access_challenges_other]]), ""), 0)),"")</f>
        <v/>
      </c>
      <c r="K175" s="43" t="str" cm="1">
        <f t="array" ref="K175">IFERROR(INDEX(data[[access_challenges_other]:[access_challenges_other]], MATCH(0,IF(data[[district_name]:[district_name]]=$A$175, COUNTIF($B$175:J175, data[[access_challenges_other]:[access_challenges_other]]), ""), 0)),"")</f>
        <v/>
      </c>
      <c r="L175" s="43" t="str" cm="1">
        <f t="array" ref="L175">IFERROR(INDEX(data[[access_challenges_other]:[access_challenges_other]], MATCH(0,IF(data[[district_name]:[district_name]]=$A$175, COUNTIF($B$175:K175, data[[access_challenges_other]:[access_challenges_other]]), ""), 0)),"")</f>
        <v/>
      </c>
      <c r="M175" s="43" t="str" cm="1">
        <f t="array" ref="M175">IFERROR(INDEX(data[[access_challenges_other]:[access_challenges_other]], MATCH(0,IF(data[[district_name]:[district_name]]=$A$175, COUNTIF($B$175:L175, data[[access_challenges_other]:[access_challenges_other]]), ""), 0)),"")</f>
        <v/>
      </c>
      <c r="N175" s="43" t="str" cm="1">
        <f t="array" ref="N175">IFERROR(INDEX(data[[access_challenges_other]:[access_challenges_other]], MATCH(0,IF(data[[district_name]:[district_name]]=$A$175, COUNTIF($B$175:M175, data[[access_challenges_other]:[access_challenges_other]]), ""), 0)),"")</f>
        <v/>
      </c>
      <c r="O175" s="43" t="str" cm="1">
        <f t="array" ref="O175">IFERROR(INDEX(data[[access_challenges_other]:[access_challenges_other]], MATCH(0,IF(data[[district_name]:[district_name]]=$A$175, COUNTIF($B$175:N175, data[[access_challenges_other]:[access_challenges_other]]), ""), 0)),"")</f>
        <v/>
      </c>
      <c r="P175" s="43" t="str" cm="1">
        <f t="array" ref="P175">IFERROR(INDEX(data[[access_challenges_other]:[access_challenges_other]], MATCH(0,IF(data[[district_name]:[district_name]]=$A$175, COUNTIF($B$175:O175, data[[access_challenges_other]:[access_challenges_other]]), ""), 0)),"")</f>
        <v/>
      </c>
      <c r="Q175" s="43" t="str" cm="1">
        <f t="array" ref="Q175">IFERROR(INDEX(data[[access_challenges_other]:[access_challenges_other]], MATCH(0,IF(data[[district_name]:[district_name]]=$A$175, COUNTIF($B$175:P175, data[[access_challenges_other]:[access_challenges_other]]), ""), 0)),"")</f>
        <v/>
      </c>
    </row>
    <row r="176" spans="1:17" s="39" customFormat="1" x14ac:dyDescent="0.3">
      <c r="A176" s="41" t="s">
        <v>518</v>
      </c>
      <c r="B176" s="42" t="s">
        <v>639</v>
      </c>
      <c r="C176" s="43" cm="1">
        <f t="array" ref="C176">IFERROR(INDEX(data[[access_challenges_other]:[access_challenges_other]], MATCH(0,IF(data[[district_name]:[district_name]]=$A$176, COUNTIF($B$176:B176, data[[access_challenges_other]:[access_challenges_other]]), ""), 0)),"")</f>
        <v>0</v>
      </c>
      <c r="D176" s="43" t="str" cm="1">
        <f t="array" ref="D176">IFERROR(INDEX(data[[access_challenges_other]:[access_challenges_other]], MATCH(0,IF(data[[district_name]:[district_name]]=$A$176, COUNTIF($B$176:C176, data[[access_challenges_other]:[access_challenges_other]]), ""), 0)),"")</f>
        <v/>
      </c>
      <c r="E176" s="43" t="str" cm="1">
        <f t="array" ref="E176">IFERROR(INDEX(data[[access_challenges_other]:[access_challenges_other]], MATCH(0,IF(data[[district_name]:[district_name]]=$A$176, COUNTIF($B$176:D176, data[[access_challenges_other]:[access_challenges_other]]), ""), 0)),"")</f>
        <v/>
      </c>
      <c r="F176" s="43" t="str" cm="1">
        <f t="array" ref="F176">IFERROR(INDEX(data[[access_challenges_other]:[access_challenges_other]], MATCH(0,IF(data[[district_name]:[district_name]]=$A$176, COUNTIF($B$176:E176, data[[access_challenges_other]:[access_challenges_other]]), ""), 0)),"")</f>
        <v/>
      </c>
      <c r="G176" s="43" t="str" cm="1">
        <f t="array" ref="G176">IFERROR(INDEX(data[[access_challenges_other]:[access_challenges_other]], MATCH(0,IF(data[[district_name]:[district_name]]=$A$176, COUNTIF($B$176:F176, data[[access_challenges_other]:[access_challenges_other]]), ""), 0)),"")</f>
        <v/>
      </c>
      <c r="H176" s="43" t="str" cm="1">
        <f t="array" ref="H176">IFERROR(INDEX(data[[access_challenges_other]:[access_challenges_other]], MATCH(0,IF(data[[district_name]:[district_name]]=$A$176, COUNTIF($B$176:G176, data[[access_challenges_other]:[access_challenges_other]]), ""), 0)),"")</f>
        <v/>
      </c>
      <c r="I176" s="43" t="str" cm="1">
        <f t="array" ref="I176">IFERROR(INDEX(data[[access_challenges_other]:[access_challenges_other]], MATCH(0,IF(data[[district_name]:[district_name]]=$A$176, COUNTIF($B$176:H176, data[[access_challenges_other]:[access_challenges_other]]), ""), 0)),"")</f>
        <v/>
      </c>
      <c r="J176" s="43" t="str" cm="1">
        <f t="array" ref="J176">IFERROR(INDEX(data[[access_challenges_other]:[access_challenges_other]], MATCH(0,IF(data[[district_name]:[district_name]]=$A$176, COUNTIF($B$176:I176, data[[access_challenges_other]:[access_challenges_other]]), ""), 0)),"")</f>
        <v/>
      </c>
      <c r="K176" s="43" t="str" cm="1">
        <f t="array" ref="K176">IFERROR(INDEX(data[[access_challenges_other]:[access_challenges_other]], MATCH(0,IF(data[[district_name]:[district_name]]=$A$176, COUNTIF($B$176:J176, data[[access_challenges_other]:[access_challenges_other]]), ""), 0)),"")</f>
        <v/>
      </c>
      <c r="L176" s="43" t="str" cm="1">
        <f t="array" ref="L176">IFERROR(INDEX(data[[access_challenges_other]:[access_challenges_other]], MATCH(0,IF(data[[district_name]:[district_name]]=$A$176, COUNTIF($B$176:K176, data[[access_challenges_other]:[access_challenges_other]]), ""), 0)),"")</f>
        <v/>
      </c>
      <c r="M176" s="43" t="str" cm="1">
        <f t="array" ref="M176">IFERROR(INDEX(data[[access_challenges_other]:[access_challenges_other]], MATCH(0,IF(data[[district_name]:[district_name]]=$A$176, COUNTIF($B$176:L176, data[[access_challenges_other]:[access_challenges_other]]), ""), 0)),"")</f>
        <v/>
      </c>
      <c r="N176" s="43" t="str" cm="1">
        <f t="array" ref="N176">IFERROR(INDEX(data[[access_challenges_other]:[access_challenges_other]], MATCH(0,IF(data[[district_name]:[district_name]]=$A$176, COUNTIF($B$176:M176, data[[access_challenges_other]:[access_challenges_other]]), ""), 0)),"")</f>
        <v/>
      </c>
      <c r="O176" s="43" t="str" cm="1">
        <f t="array" ref="O176">IFERROR(INDEX(data[[access_challenges_other]:[access_challenges_other]], MATCH(0,IF(data[[district_name]:[district_name]]=$A$176, COUNTIF($B$176:N176, data[[access_challenges_other]:[access_challenges_other]]), ""), 0)),"")</f>
        <v/>
      </c>
      <c r="P176" s="43" t="str" cm="1">
        <f t="array" ref="P176">IFERROR(INDEX(data[[access_challenges_other]:[access_challenges_other]], MATCH(0,IF(data[[district_name]:[district_name]]=$A$176, COUNTIF($B$176:O176, data[[access_challenges_other]:[access_challenges_other]]), ""), 0)),"")</f>
        <v/>
      </c>
      <c r="Q176" s="43" t="str" cm="1">
        <f t="array" ref="Q176">IFERROR(INDEX(data[[access_challenges_other]:[access_challenges_other]], MATCH(0,IF(data[[district_name]:[district_name]]=$A$176, COUNTIF($B$176:P176, data[[access_challenges_other]:[access_challenges_other]]), ""), 0)),"")</f>
        <v/>
      </c>
    </row>
    <row r="177" spans="1:17" s="39" customFormat="1" x14ac:dyDescent="0.3">
      <c r="A177" s="41" t="s">
        <v>635</v>
      </c>
      <c r="B177" s="42" t="s">
        <v>514</v>
      </c>
      <c r="C177" s="43" cm="1">
        <f t="array" ref="C177">IFERROR(INDEX(data[[access_challenges_other]:[access_challenges_other]], MATCH(0,IF(data[[district_name]:[district_name]]=$A$177, COUNTIF($B$177:B177, data[[access_challenges_other]:[access_challenges_other]]), ""), 0)),"")</f>
        <v>0</v>
      </c>
      <c r="D177" s="43" t="str" cm="1">
        <f t="array" ref="D177">IFERROR(INDEX(data[[access_challenges_other]:[access_challenges_other]], MATCH(0,IF(data[[district_name]:[district_name]]=$A$177, COUNTIF($B$177:C177, data[[access_challenges_other]:[access_challenges_other]]), ""), 0)),"")</f>
        <v/>
      </c>
      <c r="E177" s="43" t="str" cm="1">
        <f t="array" ref="E177">IFERROR(INDEX(data[[access_challenges_other]:[access_challenges_other]], MATCH(0,IF(data[[district_name]:[district_name]]=$A$177, COUNTIF($B$177:D177, data[[access_challenges_other]:[access_challenges_other]]), ""), 0)),"")</f>
        <v/>
      </c>
      <c r="F177" s="43" t="str" cm="1">
        <f t="array" ref="F177">IFERROR(INDEX(data[[access_challenges_other]:[access_challenges_other]], MATCH(0,IF(data[[district_name]:[district_name]]=$A$177, COUNTIF($B$177:E177, data[[access_challenges_other]:[access_challenges_other]]), ""), 0)),"")</f>
        <v/>
      </c>
      <c r="G177" s="43" t="str" cm="1">
        <f t="array" ref="G177">IFERROR(INDEX(data[[access_challenges_other]:[access_challenges_other]], MATCH(0,IF(data[[district_name]:[district_name]]=$A$177, COUNTIF($B$177:F177, data[[access_challenges_other]:[access_challenges_other]]), ""), 0)),"")</f>
        <v/>
      </c>
      <c r="H177" s="43" t="str" cm="1">
        <f t="array" ref="H177">IFERROR(INDEX(data[[access_challenges_other]:[access_challenges_other]], MATCH(0,IF(data[[district_name]:[district_name]]=$A$177, COUNTIF($B$177:G177, data[[access_challenges_other]:[access_challenges_other]]), ""), 0)),"")</f>
        <v/>
      </c>
      <c r="I177" s="43" t="str" cm="1">
        <f t="array" ref="I177">IFERROR(INDEX(data[[access_challenges_other]:[access_challenges_other]], MATCH(0,IF(data[[district_name]:[district_name]]=$A$177, COUNTIF($B$177:H177, data[[access_challenges_other]:[access_challenges_other]]), ""), 0)),"")</f>
        <v/>
      </c>
      <c r="J177" s="43" t="str" cm="1">
        <f t="array" ref="J177">IFERROR(INDEX(data[[access_challenges_other]:[access_challenges_other]], MATCH(0,IF(data[[district_name]:[district_name]]=$A$177, COUNTIF($B$177:I177, data[[access_challenges_other]:[access_challenges_other]]), ""), 0)),"")</f>
        <v/>
      </c>
      <c r="K177" s="43" t="str" cm="1">
        <f t="array" ref="K177">IFERROR(INDEX(data[[access_challenges_other]:[access_challenges_other]], MATCH(0,IF(data[[district_name]:[district_name]]=$A$177, COUNTIF($B$177:J177, data[[access_challenges_other]:[access_challenges_other]]), ""), 0)),"")</f>
        <v/>
      </c>
      <c r="L177" s="43" t="str" cm="1">
        <f t="array" ref="L177">IFERROR(INDEX(data[[access_challenges_other]:[access_challenges_other]], MATCH(0,IF(data[[district_name]:[district_name]]=$A$177, COUNTIF($B$177:K177, data[[access_challenges_other]:[access_challenges_other]]), ""), 0)),"")</f>
        <v/>
      </c>
      <c r="M177" s="43" t="str" cm="1">
        <f t="array" ref="M177">IFERROR(INDEX(data[[access_challenges_other]:[access_challenges_other]], MATCH(0,IF(data[[district_name]:[district_name]]=$A$177, COUNTIF($B$177:L177, data[[access_challenges_other]:[access_challenges_other]]), ""), 0)),"")</f>
        <v/>
      </c>
      <c r="N177" s="43" t="str" cm="1">
        <f t="array" ref="N177">IFERROR(INDEX(data[[access_challenges_other]:[access_challenges_other]], MATCH(0,IF(data[[district_name]:[district_name]]=$A$177, COUNTIF($B$177:M177, data[[access_challenges_other]:[access_challenges_other]]), ""), 0)),"")</f>
        <v/>
      </c>
      <c r="O177" s="43" t="str" cm="1">
        <f t="array" ref="O177">IFERROR(INDEX(data[[access_challenges_other]:[access_challenges_other]], MATCH(0,IF(data[[district_name]:[district_name]]=$A$177, COUNTIF($B$177:N177, data[[access_challenges_other]:[access_challenges_other]]), ""), 0)),"")</f>
        <v/>
      </c>
      <c r="P177" s="43" t="str" cm="1">
        <f t="array" ref="P177">IFERROR(INDEX(data[[access_challenges_other]:[access_challenges_other]], MATCH(0,IF(data[[district_name]:[district_name]]=$A$177, COUNTIF($B$177:O177, data[[access_challenges_other]:[access_challenges_other]]), ""), 0)),"")</f>
        <v/>
      </c>
      <c r="Q177" s="43" t="str" cm="1">
        <f t="array" ref="Q177">IFERROR(INDEX(data[[access_challenges_other]:[access_challenges_other]], MATCH(0,IF(data[[district_name]:[district_name]]=$A$177, COUNTIF($B$177:P177, data[[access_challenges_other]:[access_challenges_other]]), ""), 0)),"")</f>
        <v/>
      </c>
    </row>
    <row r="178" spans="1:17" s="39" customFormat="1" x14ac:dyDescent="0.3">
      <c r="A178" s="41" t="s">
        <v>522</v>
      </c>
      <c r="B178" s="42" t="s">
        <v>643</v>
      </c>
      <c r="C178" s="43" cm="1">
        <f t="array" ref="C178">IFERROR(INDEX(data[[access_challenges_other]:[access_challenges_other]], MATCH(0,IF(data[[district_name]:[district_name]]=$A$178, COUNTIF($B$178:B178, data[[access_challenges_other]:[access_challenges_other]]), ""), 0)),"")</f>
        <v>0</v>
      </c>
      <c r="D178" s="43" t="str" cm="1">
        <f t="array" ref="D178">IFERROR(INDEX(data[[access_challenges_other]:[access_challenges_other]], MATCH(0,IF(data[[district_name]:[district_name]]=$A$178, COUNTIF($B$178:C178, data[[access_challenges_other]:[access_challenges_other]]), ""), 0)),"")</f>
        <v/>
      </c>
      <c r="E178" s="43" t="str" cm="1">
        <f t="array" ref="E178">IFERROR(INDEX(data[[access_challenges_other]:[access_challenges_other]], MATCH(0,IF(data[[district_name]:[district_name]]=$A$178, COUNTIF($B$178:D178, data[[access_challenges_other]:[access_challenges_other]]), ""), 0)),"")</f>
        <v/>
      </c>
      <c r="F178" s="43" t="str" cm="1">
        <f t="array" ref="F178">IFERROR(INDEX(data[[access_challenges_other]:[access_challenges_other]], MATCH(0,IF(data[[district_name]:[district_name]]=$A$178, COUNTIF($B$178:E178, data[[access_challenges_other]:[access_challenges_other]]), ""), 0)),"")</f>
        <v/>
      </c>
      <c r="G178" s="43" t="str" cm="1">
        <f t="array" ref="G178">IFERROR(INDEX(data[[access_challenges_other]:[access_challenges_other]], MATCH(0,IF(data[[district_name]:[district_name]]=$A$178, COUNTIF($B$178:F178, data[[access_challenges_other]:[access_challenges_other]]), ""), 0)),"")</f>
        <v/>
      </c>
      <c r="H178" s="43" t="str" cm="1">
        <f t="array" ref="H178">IFERROR(INDEX(data[[access_challenges_other]:[access_challenges_other]], MATCH(0,IF(data[[district_name]:[district_name]]=$A$178, COUNTIF($B$178:G178, data[[access_challenges_other]:[access_challenges_other]]), ""), 0)),"")</f>
        <v/>
      </c>
      <c r="I178" s="43" t="str" cm="1">
        <f t="array" ref="I178">IFERROR(INDEX(data[[access_challenges_other]:[access_challenges_other]], MATCH(0,IF(data[[district_name]:[district_name]]=$A$178, COUNTIF($B$178:H178, data[[access_challenges_other]:[access_challenges_other]]), ""), 0)),"")</f>
        <v/>
      </c>
      <c r="J178" s="43" t="str" cm="1">
        <f t="array" ref="J178">IFERROR(INDEX(data[[access_challenges_other]:[access_challenges_other]], MATCH(0,IF(data[[district_name]:[district_name]]=$A$178, COUNTIF($B$178:I178, data[[access_challenges_other]:[access_challenges_other]]), ""), 0)),"")</f>
        <v/>
      </c>
      <c r="K178" s="43" t="str" cm="1">
        <f t="array" ref="K178">IFERROR(INDEX(data[[access_challenges_other]:[access_challenges_other]], MATCH(0,IF(data[[district_name]:[district_name]]=$A$178, COUNTIF($B$178:J178, data[[access_challenges_other]:[access_challenges_other]]), ""), 0)),"")</f>
        <v/>
      </c>
      <c r="L178" s="43" t="str" cm="1">
        <f t="array" ref="L178">IFERROR(INDEX(data[[access_challenges_other]:[access_challenges_other]], MATCH(0,IF(data[[district_name]:[district_name]]=$A$178, COUNTIF($B$178:K178, data[[access_challenges_other]:[access_challenges_other]]), ""), 0)),"")</f>
        <v/>
      </c>
      <c r="M178" s="43" t="str" cm="1">
        <f t="array" ref="M178">IFERROR(INDEX(data[[access_challenges_other]:[access_challenges_other]], MATCH(0,IF(data[[district_name]:[district_name]]=$A$178, COUNTIF($B$178:L178, data[[access_challenges_other]:[access_challenges_other]]), ""), 0)),"")</f>
        <v/>
      </c>
      <c r="N178" s="43" t="str" cm="1">
        <f t="array" ref="N178">IFERROR(INDEX(data[[access_challenges_other]:[access_challenges_other]], MATCH(0,IF(data[[district_name]:[district_name]]=$A$178, COUNTIF($B$178:M178, data[[access_challenges_other]:[access_challenges_other]]), ""), 0)),"")</f>
        <v/>
      </c>
      <c r="O178" s="43" t="str" cm="1">
        <f t="array" ref="O178">IFERROR(INDEX(data[[access_challenges_other]:[access_challenges_other]], MATCH(0,IF(data[[district_name]:[district_name]]=$A$178, COUNTIF($B$178:N178, data[[access_challenges_other]:[access_challenges_other]]), ""), 0)),"")</f>
        <v/>
      </c>
      <c r="P178" s="43" t="str" cm="1">
        <f t="array" ref="P178">IFERROR(INDEX(data[[access_challenges_other]:[access_challenges_other]], MATCH(0,IF(data[[district_name]:[district_name]]=$A$178, COUNTIF($B$178:O178, data[[access_challenges_other]:[access_challenges_other]]), ""), 0)),"")</f>
        <v/>
      </c>
      <c r="Q178" s="43" t="str" cm="1">
        <f t="array" ref="Q178">IFERROR(INDEX(data[[access_challenges_other]:[access_challenges_other]], MATCH(0,IF(data[[district_name]:[district_name]]=$A$178, COUNTIF($B$178:P178, data[[access_challenges_other]:[access_challenges_other]]), ""), 0)),"")</f>
        <v/>
      </c>
    </row>
    <row r="179" spans="1:17" s="39" customFormat="1" x14ac:dyDescent="0.3">
      <c r="A179" s="41" t="s">
        <v>632</v>
      </c>
      <c r="B179" s="42" t="s">
        <v>653</v>
      </c>
      <c r="C179" s="43" cm="1">
        <f t="array" ref="C179">IFERROR(INDEX(data[[access_challenges_other]:[access_challenges_other]], MATCH(0,IF(data[[district_name]:[district_name]]=$A$179, COUNTIF($B$179:B179, data[[access_challenges_other]:[access_challenges_other]]), ""), 0)),"")</f>
        <v>0</v>
      </c>
      <c r="D179" s="43" t="str" cm="1">
        <f t="array" ref="D179">IFERROR(INDEX(data[[access_challenges_other]:[access_challenges_other]], MATCH(0,IF(data[[district_name]:[district_name]]=$A$179, COUNTIF($B$179:C179, data[[access_challenges_other]:[access_challenges_other]]), ""), 0)),"")</f>
        <v/>
      </c>
      <c r="E179" s="43" t="str" cm="1">
        <f t="array" ref="E179">IFERROR(INDEX(data[[access_challenges_other]:[access_challenges_other]], MATCH(0,IF(data[[district_name]:[district_name]]=$A$179, COUNTIF($B$179:D179, data[[access_challenges_other]:[access_challenges_other]]), ""), 0)),"")</f>
        <v/>
      </c>
      <c r="F179" s="43" t="str" cm="1">
        <f t="array" ref="F179">IFERROR(INDEX(data[[access_challenges_other]:[access_challenges_other]], MATCH(0,IF(data[[district_name]:[district_name]]=$A$179, COUNTIF($B$179:E179, data[[access_challenges_other]:[access_challenges_other]]), ""), 0)),"")</f>
        <v/>
      </c>
      <c r="G179" s="43" t="str" cm="1">
        <f t="array" ref="G179">IFERROR(INDEX(data[[access_challenges_other]:[access_challenges_other]], MATCH(0,IF(data[[district_name]:[district_name]]=$A$179, COUNTIF($B$179:F179, data[[access_challenges_other]:[access_challenges_other]]), ""), 0)),"")</f>
        <v/>
      </c>
      <c r="H179" s="43" t="str" cm="1">
        <f t="array" ref="H179">IFERROR(INDEX(data[[access_challenges_other]:[access_challenges_other]], MATCH(0,IF(data[[district_name]:[district_name]]=$A$179, COUNTIF($B$179:G179, data[[access_challenges_other]:[access_challenges_other]]), ""), 0)),"")</f>
        <v/>
      </c>
      <c r="I179" s="43" t="str" cm="1">
        <f t="array" ref="I179">IFERROR(INDEX(data[[access_challenges_other]:[access_challenges_other]], MATCH(0,IF(data[[district_name]:[district_name]]=$A$179, COUNTIF($B$179:H179, data[[access_challenges_other]:[access_challenges_other]]), ""), 0)),"")</f>
        <v/>
      </c>
      <c r="J179" s="43" t="str" cm="1">
        <f t="array" ref="J179">IFERROR(INDEX(data[[access_challenges_other]:[access_challenges_other]], MATCH(0,IF(data[[district_name]:[district_name]]=$A$179, COUNTIF($B$179:I179, data[[access_challenges_other]:[access_challenges_other]]), ""), 0)),"")</f>
        <v/>
      </c>
      <c r="K179" s="43" t="str" cm="1">
        <f t="array" ref="K179">IFERROR(INDEX(data[[access_challenges_other]:[access_challenges_other]], MATCH(0,IF(data[[district_name]:[district_name]]=$A$179, COUNTIF($B$179:J179, data[[access_challenges_other]:[access_challenges_other]]), ""), 0)),"")</f>
        <v/>
      </c>
      <c r="L179" s="43" t="str" cm="1">
        <f t="array" ref="L179">IFERROR(INDEX(data[[access_challenges_other]:[access_challenges_other]], MATCH(0,IF(data[[district_name]:[district_name]]=$A$179, COUNTIF($B$179:K179, data[[access_challenges_other]:[access_challenges_other]]), ""), 0)),"")</f>
        <v/>
      </c>
      <c r="M179" s="43" t="str" cm="1">
        <f t="array" ref="M179">IFERROR(INDEX(data[[access_challenges_other]:[access_challenges_other]], MATCH(0,IF(data[[district_name]:[district_name]]=$A$179, COUNTIF($B$179:L179, data[[access_challenges_other]:[access_challenges_other]]), ""), 0)),"")</f>
        <v/>
      </c>
      <c r="N179" s="43" t="str" cm="1">
        <f t="array" ref="N179">IFERROR(INDEX(data[[access_challenges_other]:[access_challenges_other]], MATCH(0,IF(data[[district_name]:[district_name]]=$A$179, COUNTIF($B$179:M179, data[[access_challenges_other]:[access_challenges_other]]), ""), 0)),"")</f>
        <v/>
      </c>
      <c r="O179" s="43" t="str" cm="1">
        <f t="array" ref="O179">IFERROR(INDEX(data[[access_challenges_other]:[access_challenges_other]], MATCH(0,IF(data[[district_name]:[district_name]]=$A$179, COUNTIF($B$179:N179, data[[access_challenges_other]:[access_challenges_other]]), ""), 0)),"")</f>
        <v/>
      </c>
      <c r="P179" s="43" t="str" cm="1">
        <f t="array" ref="P179">IFERROR(INDEX(data[[access_challenges_other]:[access_challenges_other]], MATCH(0,IF(data[[district_name]:[district_name]]=$A$179, COUNTIF($B$179:O179, data[[access_challenges_other]:[access_challenges_other]]), ""), 0)),"")</f>
        <v/>
      </c>
      <c r="Q179" s="43" t="str" cm="1">
        <f t="array" ref="Q179">IFERROR(INDEX(data[[access_challenges_other]:[access_challenges_other]], MATCH(0,IF(data[[district_name]:[district_name]]=$A$179, COUNTIF($B$179:P179, data[[access_challenges_other]:[access_challenges_other]]), ""), 0)),"")</f>
        <v/>
      </c>
    </row>
    <row r="180" spans="1:17" s="39" customFormat="1" x14ac:dyDescent="0.3">
      <c r="A180" s="41" t="s">
        <v>636</v>
      </c>
      <c r="B180" s="42" t="s">
        <v>515</v>
      </c>
      <c r="C180" s="43" cm="1">
        <f t="array" ref="C180">IFERROR(INDEX(data[[access_challenges_other]:[access_challenges_other]], MATCH(0,IF(data[[district_name]:[district_name]]=$A$180, COUNTIF($B$180:B180, data[[access_challenges_other]:[access_challenges_other]]), ""), 0)),"")</f>
        <v>0</v>
      </c>
      <c r="D180" s="43" t="str" cm="1">
        <f t="array" ref="D180">IFERROR(INDEX(data[[access_challenges_other]:[access_challenges_other]], MATCH(0,IF(data[[district_name]:[district_name]]=$A$180, COUNTIF($B$180:C180, data[[access_challenges_other]:[access_challenges_other]]), ""), 0)),"")</f>
        <v/>
      </c>
      <c r="E180" s="43" t="str" cm="1">
        <f t="array" ref="E180">IFERROR(INDEX(data[[access_challenges_other]:[access_challenges_other]], MATCH(0,IF(data[[district_name]:[district_name]]=$A$180, COUNTIF($B$180:D180, data[[access_challenges_other]:[access_challenges_other]]), ""), 0)),"")</f>
        <v/>
      </c>
      <c r="F180" s="43" t="str" cm="1">
        <f t="array" ref="F180">IFERROR(INDEX(data[[access_challenges_other]:[access_challenges_other]], MATCH(0,IF(data[[district_name]:[district_name]]=$A$180, COUNTIF($B$180:E180, data[[access_challenges_other]:[access_challenges_other]]), ""), 0)),"")</f>
        <v/>
      </c>
      <c r="G180" s="43" t="str" cm="1">
        <f t="array" ref="G180">IFERROR(INDEX(data[[access_challenges_other]:[access_challenges_other]], MATCH(0,IF(data[[district_name]:[district_name]]=$A$180, COUNTIF($B$180:F180, data[[access_challenges_other]:[access_challenges_other]]), ""), 0)),"")</f>
        <v/>
      </c>
      <c r="H180" s="43" t="str" cm="1">
        <f t="array" ref="H180">IFERROR(INDEX(data[[access_challenges_other]:[access_challenges_other]], MATCH(0,IF(data[[district_name]:[district_name]]=$A$180, COUNTIF($B$180:G180, data[[access_challenges_other]:[access_challenges_other]]), ""), 0)),"")</f>
        <v/>
      </c>
      <c r="I180" s="43" t="str" cm="1">
        <f t="array" ref="I180">IFERROR(INDEX(data[[access_challenges_other]:[access_challenges_other]], MATCH(0,IF(data[[district_name]:[district_name]]=$A$180, COUNTIF($B$180:H180, data[[access_challenges_other]:[access_challenges_other]]), ""), 0)),"")</f>
        <v/>
      </c>
      <c r="J180" s="43" t="str" cm="1">
        <f t="array" ref="J180">IFERROR(INDEX(data[[access_challenges_other]:[access_challenges_other]], MATCH(0,IF(data[[district_name]:[district_name]]=$A$180, COUNTIF($B$180:I180, data[[access_challenges_other]:[access_challenges_other]]), ""), 0)),"")</f>
        <v/>
      </c>
      <c r="K180" s="43" t="str" cm="1">
        <f t="array" ref="K180">IFERROR(INDEX(data[[access_challenges_other]:[access_challenges_other]], MATCH(0,IF(data[[district_name]:[district_name]]=$A$180, COUNTIF($B$180:J180, data[[access_challenges_other]:[access_challenges_other]]), ""), 0)),"")</f>
        <v/>
      </c>
      <c r="L180" s="43" t="str" cm="1">
        <f t="array" ref="L180">IFERROR(INDEX(data[[access_challenges_other]:[access_challenges_other]], MATCH(0,IF(data[[district_name]:[district_name]]=$A$180, COUNTIF($B$180:K180, data[[access_challenges_other]:[access_challenges_other]]), ""), 0)),"")</f>
        <v/>
      </c>
      <c r="M180" s="43" t="str" cm="1">
        <f t="array" ref="M180">IFERROR(INDEX(data[[access_challenges_other]:[access_challenges_other]], MATCH(0,IF(data[[district_name]:[district_name]]=$A$180, COUNTIF($B$180:L180, data[[access_challenges_other]:[access_challenges_other]]), ""), 0)),"")</f>
        <v/>
      </c>
      <c r="N180" s="43" t="str" cm="1">
        <f t="array" ref="N180">IFERROR(INDEX(data[[access_challenges_other]:[access_challenges_other]], MATCH(0,IF(data[[district_name]:[district_name]]=$A$180, COUNTIF($B$180:M180, data[[access_challenges_other]:[access_challenges_other]]), ""), 0)),"")</f>
        <v/>
      </c>
      <c r="O180" s="43" t="str" cm="1">
        <f t="array" ref="O180">IFERROR(INDEX(data[[access_challenges_other]:[access_challenges_other]], MATCH(0,IF(data[[district_name]:[district_name]]=$A$180, COUNTIF($B$180:N180, data[[access_challenges_other]:[access_challenges_other]]), ""), 0)),"")</f>
        <v/>
      </c>
      <c r="P180" s="43" t="str" cm="1">
        <f t="array" ref="P180">IFERROR(INDEX(data[[access_challenges_other]:[access_challenges_other]], MATCH(0,IF(data[[district_name]:[district_name]]=$A$180, COUNTIF($B$180:O180, data[[access_challenges_other]:[access_challenges_other]]), ""), 0)),"")</f>
        <v/>
      </c>
      <c r="Q180" s="43" t="str" cm="1">
        <f t="array" ref="Q180">IFERROR(INDEX(data[[access_challenges_other]:[access_challenges_other]], MATCH(0,IF(data[[district_name]:[district_name]]=$A$180, COUNTIF($B$180:P180, data[[access_challenges_other]:[access_challenges_other]]), ""), 0)),"")</f>
        <v/>
      </c>
    </row>
    <row r="181" spans="1:17" s="39" customFormat="1" x14ac:dyDescent="0.3"/>
  </sheetData>
  <mergeCells count="24">
    <mergeCell ref="A6:A7"/>
    <mergeCell ref="B6:B7"/>
    <mergeCell ref="E6:E7"/>
    <mergeCell ref="A20:B20"/>
    <mergeCell ref="C27:Q27"/>
    <mergeCell ref="A161:B161"/>
    <mergeCell ref="C168:Q168"/>
    <mergeCell ref="A121:B121"/>
    <mergeCell ref="A46:A47"/>
    <mergeCell ref="B46:B47"/>
    <mergeCell ref="G46:G47"/>
    <mergeCell ref="A60:B60"/>
    <mergeCell ref="C67:Q67"/>
    <mergeCell ref="A86:A87"/>
    <mergeCell ref="B86:B87"/>
    <mergeCell ref="E86:E87"/>
    <mergeCell ref="A100:B100"/>
    <mergeCell ref="C128:Q128"/>
    <mergeCell ref="A107:A108"/>
    <mergeCell ref="B107:B108"/>
    <mergeCell ref="K107:K108"/>
    <mergeCell ref="A147:A148"/>
    <mergeCell ref="B147:B148"/>
    <mergeCell ref="G147:G148"/>
  </mergeCells>
  <conditionalFormatting sqref="C8:D19">
    <cfRule type="colorScale" priority="5">
      <colorScale>
        <cfvo type="min"/>
        <cfvo type="max"/>
        <color rgb="FFFCFCFF"/>
        <color rgb="FFF8696B"/>
      </colorScale>
    </cfRule>
  </conditionalFormatting>
  <conditionalFormatting sqref="C88:D99">
    <cfRule type="colorScale" priority="3">
      <colorScale>
        <cfvo type="min"/>
        <cfvo type="max"/>
        <color rgb="FFFCFCFF"/>
        <color rgb="FFF8696B"/>
      </colorScale>
    </cfRule>
  </conditionalFormatting>
  <conditionalFormatting sqref="C48:F59">
    <cfRule type="colorScale" priority="4">
      <colorScale>
        <cfvo type="min"/>
        <cfvo type="max"/>
        <color rgb="FFFCFCFF"/>
        <color rgb="FFF8696B"/>
      </colorScale>
    </cfRule>
  </conditionalFormatting>
  <conditionalFormatting sqref="C149:F160">
    <cfRule type="colorScale" priority="1">
      <colorScale>
        <cfvo type="min"/>
        <cfvo type="max"/>
        <color rgb="FFFCFCFF"/>
        <color rgb="FFF8696B"/>
      </colorScale>
    </cfRule>
  </conditionalFormatting>
  <conditionalFormatting sqref="C109:J120">
    <cfRule type="colorScale" priority="2">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0F6E-0CD0-43C2-AB2F-7C605980B213}">
  <sheetPr>
    <tabColor theme="7"/>
  </sheetPr>
  <dimension ref="A1:Q121"/>
  <sheetViews>
    <sheetView topLeftCell="A102" workbookViewId="0">
      <selection activeCell="G13" sqref="G13"/>
    </sheetView>
  </sheetViews>
  <sheetFormatPr defaultColWidth="20.6328125" defaultRowHeight="14" x14ac:dyDescent="0.3"/>
  <cols>
    <col min="1" max="16384" width="20.6328125" style="6"/>
  </cols>
  <sheetData>
    <row r="1" spans="1:5" s="39" customFormat="1" x14ac:dyDescent="0.3"/>
    <row r="2" spans="1:5" s="39" customFormat="1" x14ac:dyDescent="0.3">
      <c r="A2" s="39" t="s">
        <v>645</v>
      </c>
      <c r="B2" s="47" t="s">
        <v>51</v>
      </c>
    </row>
    <row r="3" spans="1:5" s="39" customFormat="1" x14ac:dyDescent="0.3">
      <c r="A3" s="39" t="s">
        <v>646</v>
      </c>
      <c r="B3" s="47" t="s">
        <v>490</v>
      </c>
    </row>
    <row r="4" spans="1:5" s="39" customFormat="1" x14ac:dyDescent="0.3">
      <c r="A4" s="39" t="s">
        <v>647</v>
      </c>
      <c r="B4" s="39">
        <f>Inflows_intro!C20</f>
        <v>57</v>
      </c>
    </row>
    <row r="5" spans="1:5" s="39" customFormat="1" x14ac:dyDescent="0.3"/>
    <row r="6" spans="1:5" s="39" customFormat="1" x14ac:dyDescent="0.3">
      <c r="A6" s="78" t="s">
        <v>648</v>
      </c>
      <c r="B6" s="78" t="s">
        <v>467</v>
      </c>
      <c r="C6" s="32" t="s">
        <v>82</v>
      </c>
      <c r="D6" s="32" t="s">
        <v>88</v>
      </c>
      <c r="E6" s="76" t="s">
        <v>654</v>
      </c>
    </row>
    <row r="7" spans="1:5" s="39" customFormat="1" x14ac:dyDescent="0.3">
      <c r="A7" s="78"/>
      <c r="B7" s="78"/>
      <c r="C7" s="33" t="s">
        <v>509</v>
      </c>
      <c r="D7" s="33" t="s">
        <v>142</v>
      </c>
      <c r="E7" s="76"/>
    </row>
    <row r="8" spans="1:5" s="39" customFormat="1" x14ac:dyDescent="0.3">
      <c r="A8" s="48" t="s">
        <v>520</v>
      </c>
      <c r="B8" s="40" t="s">
        <v>649</v>
      </c>
      <c r="C8" s="40">
        <f>COUNTIFS(data[[district_name]:[district_name]], $A8, data[[refugee_immediate_needs]:[refugee_immediate_needs]], C$6)</f>
        <v>4</v>
      </c>
      <c r="D8" s="40">
        <f>COUNTIFS(data[[district_name]:[district_name]], $A8, data[[refugee_immediate_needs]:[refugee_immediate_needs]], D$6)</f>
        <v>0</v>
      </c>
      <c r="E8" s="40">
        <f t="shared" ref="E8:E20" si="0">SUM(C8:D8)</f>
        <v>4</v>
      </c>
    </row>
    <row r="9" spans="1:5" s="39" customFormat="1" x14ac:dyDescent="0.3">
      <c r="A9" s="48" t="s">
        <v>634</v>
      </c>
      <c r="B9" s="40" t="s">
        <v>513</v>
      </c>
      <c r="C9" s="40">
        <f>COUNTIFS(data[[district_name]:[district_name]], $A9, data[[refugee_immediate_needs]:[refugee_immediate_needs]], C$6)</f>
        <v>4</v>
      </c>
      <c r="D9" s="40">
        <f>COUNTIFS(data[[district_name]:[district_name]], $A9, data[[refugee_immediate_needs]:[refugee_immediate_needs]], D$6)</f>
        <v>0</v>
      </c>
      <c r="E9" s="40">
        <f t="shared" si="0"/>
        <v>4</v>
      </c>
    </row>
    <row r="10" spans="1:5" s="39" customFormat="1" x14ac:dyDescent="0.3">
      <c r="A10" s="48" t="s">
        <v>523</v>
      </c>
      <c r="B10" s="40" t="s">
        <v>650</v>
      </c>
      <c r="C10" s="40">
        <f>COUNTIFS(data[[district_name]:[district_name]], $A10, data[[refugee_immediate_needs]:[refugee_immediate_needs]], C$6)</f>
        <v>4</v>
      </c>
      <c r="D10" s="40">
        <f>COUNTIFS(data[[district_name]:[district_name]], $A10, data[[refugee_immediate_needs]:[refugee_immediate_needs]], D$6)</f>
        <v>1</v>
      </c>
      <c r="E10" s="40">
        <f t="shared" si="0"/>
        <v>5</v>
      </c>
    </row>
    <row r="11" spans="1:5" s="39" customFormat="1" x14ac:dyDescent="0.3">
      <c r="A11" s="48" t="s">
        <v>521</v>
      </c>
      <c r="B11" s="40" t="s">
        <v>642</v>
      </c>
      <c r="C11" s="40">
        <f>COUNTIFS(data[[district_name]:[district_name]], $A11, data[[refugee_immediate_needs]:[refugee_immediate_needs]], C$6)</f>
        <v>5</v>
      </c>
      <c r="D11" s="40">
        <f>COUNTIFS(data[[district_name]:[district_name]], $A11, data[[refugee_immediate_needs]:[refugee_immediate_needs]], D$6)</f>
        <v>0</v>
      </c>
      <c r="E11" s="40">
        <f t="shared" si="0"/>
        <v>5</v>
      </c>
    </row>
    <row r="12" spans="1:5" s="39" customFormat="1" x14ac:dyDescent="0.3">
      <c r="A12" s="48" t="s">
        <v>633</v>
      </c>
      <c r="B12" s="40" t="s">
        <v>512</v>
      </c>
      <c r="C12" s="40">
        <f>COUNTIFS(data[[district_name]:[district_name]], $A12, data[[refugee_immediate_needs]:[refugee_immediate_needs]], C$6)</f>
        <v>4</v>
      </c>
      <c r="D12" s="40">
        <f>COUNTIFS(data[[district_name]:[district_name]], $A12, data[[refugee_immediate_needs]:[refugee_immediate_needs]], D$6)</f>
        <v>0</v>
      </c>
      <c r="E12" s="40">
        <f t="shared" si="0"/>
        <v>4</v>
      </c>
    </row>
    <row r="13" spans="1:5" s="39" customFormat="1" x14ac:dyDescent="0.3">
      <c r="A13" s="48" t="s">
        <v>517</v>
      </c>
      <c r="B13" s="40" t="s">
        <v>651</v>
      </c>
      <c r="C13" s="40">
        <f>COUNTIFS(data[[district_name]:[district_name]], $A13, data[[refugee_immediate_needs]:[refugee_immediate_needs]], C$6)</f>
        <v>1</v>
      </c>
      <c r="D13" s="40">
        <f>COUNTIFS(data[[district_name]:[district_name]], $A13, data[[refugee_immediate_needs]:[refugee_immediate_needs]], D$6)</f>
        <v>3</v>
      </c>
      <c r="E13" s="40">
        <f t="shared" si="0"/>
        <v>4</v>
      </c>
    </row>
    <row r="14" spans="1:5" s="39" customFormat="1" x14ac:dyDescent="0.3">
      <c r="A14" s="48" t="s">
        <v>519</v>
      </c>
      <c r="B14" s="40" t="s">
        <v>652</v>
      </c>
      <c r="C14" s="40">
        <f>COUNTIFS(data[[district_name]:[district_name]], $A14, data[[refugee_immediate_needs]:[refugee_immediate_needs]], C$6)</f>
        <v>5</v>
      </c>
      <c r="D14" s="40">
        <f>COUNTIFS(data[[district_name]:[district_name]], $A14, data[[refugee_immediate_needs]:[refugee_immediate_needs]], D$6)</f>
        <v>0</v>
      </c>
      <c r="E14" s="40">
        <f t="shared" si="0"/>
        <v>5</v>
      </c>
    </row>
    <row r="15" spans="1:5" s="39" customFormat="1" x14ac:dyDescent="0.3">
      <c r="A15" s="48" t="s">
        <v>518</v>
      </c>
      <c r="B15" s="40" t="s">
        <v>639</v>
      </c>
      <c r="C15" s="40">
        <f>COUNTIFS(data[[district_name]:[district_name]], $A15, data[[refugee_immediate_needs]:[refugee_immediate_needs]], C$6)</f>
        <v>4</v>
      </c>
      <c r="D15" s="40">
        <f>COUNTIFS(data[[district_name]:[district_name]], $A15, data[[refugee_immediate_needs]:[refugee_immediate_needs]], D$6)</f>
        <v>0</v>
      </c>
      <c r="E15" s="40">
        <f t="shared" si="0"/>
        <v>4</v>
      </c>
    </row>
    <row r="16" spans="1:5" s="39" customFormat="1" x14ac:dyDescent="0.3">
      <c r="A16" s="48" t="s">
        <v>635</v>
      </c>
      <c r="B16" s="40" t="s">
        <v>514</v>
      </c>
      <c r="C16" s="40">
        <f>COUNTIFS(data[[district_name]:[district_name]], $A16, data[[refugee_immediate_needs]:[refugee_immediate_needs]], C$6)</f>
        <v>6</v>
      </c>
      <c r="D16" s="40">
        <f>COUNTIFS(data[[district_name]:[district_name]], $A16, data[[refugee_immediate_needs]:[refugee_immediate_needs]], D$6)</f>
        <v>0</v>
      </c>
      <c r="E16" s="40">
        <f t="shared" si="0"/>
        <v>6</v>
      </c>
    </row>
    <row r="17" spans="1:10" s="39" customFormat="1" x14ac:dyDescent="0.3">
      <c r="A17" s="48" t="s">
        <v>522</v>
      </c>
      <c r="B17" s="40" t="s">
        <v>643</v>
      </c>
      <c r="C17" s="40">
        <f>COUNTIFS(data[[district_name]:[district_name]], $A17, data[[refugee_immediate_needs]:[refugee_immediate_needs]], C$6)</f>
        <v>1</v>
      </c>
      <c r="D17" s="40">
        <f>COUNTIFS(data[[district_name]:[district_name]], $A17, data[[refugee_immediate_needs]:[refugee_immediate_needs]], D$6)</f>
        <v>0</v>
      </c>
      <c r="E17" s="40">
        <f t="shared" si="0"/>
        <v>1</v>
      </c>
    </row>
    <row r="18" spans="1:10" s="39" customFormat="1" x14ac:dyDescent="0.3">
      <c r="A18" s="48" t="s">
        <v>632</v>
      </c>
      <c r="B18" s="40" t="s">
        <v>653</v>
      </c>
      <c r="C18" s="40">
        <f>COUNTIFS(data[[district_name]:[district_name]], $A18, data[[refugee_immediate_needs]:[refugee_immediate_needs]], C$6)</f>
        <v>6</v>
      </c>
      <c r="D18" s="40">
        <f>COUNTIFS(data[[district_name]:[district_name]], $A18, data[[refugee_immediate_needs]:[refugee_immediate_needs]], D$6)</f>
        <v>0</v>
      </c>
      <c r="E18" s="40">
        <f t="shared" si="0"/>
        <v>6</v>
      </c>
    </row>
    <row r="19" spans="1:10" s="39" customFormat="1" x14ac:dyDescent="0.3">
      <c r="A19" s="48" t="s">
        <v>636</v>
      </c>
      <c r="B19" s="40" t="s">
        <v>515</v>
      </c>
      <c r="C19" s="40">
        <f>COUNTIFS(data[[district_name]:[district_name]], $A19, data[[refugee_immediate_needs]:[refugee_immediate_needs]], C$6)</f>
        <v>3</v>
      </c>
      <c r="D19" s="40">
        <f>COUNTIFS(data[[district_name]:[district_name]], $A19, data[[refugee_immediate_needs]:[refugee_immediate_needs]], D$6)</f>
        <v>6</v>
      </c>
      <c r="E19" s="40">
        <f t="shared" si="0"/>
        <v>9</v>
      </c>
    </row>
    <row r="20" spans="1:10" s="39" customFormat="1" x14ac:dyDescent="0.3">
      <c r="A20" s="75" t="s">
        <v>654</v>
      </c>
      <c r="B20" s="75"/>
      <c r="C20" s="40">
        <f>SUM(C8:C19)</f>
        <v>47</v>
      </c>
      <c r="D20" s="40">
        <f>SUM(D8:D19)</f>
        <v>10</v>
      </c>
      <c r="E20" s="40">
        <f t="shared" si="0"/>
        <v>57</v>
      </c>
    </row>
    <row r="21" spans="1:10" s="39" customFormat="1" x14ac:dyDescent="0.3"/>
    <row r="23" spans="1:10" x14ac:dyDescent="0.3">
      <c r="A23" s="6" t="s">
        <v>645</v>
      </c>
      <c r="B23" s="6" t="s">
        <v>52</v>
      </c>
    </row>
    <row r="24" spans="1:10" x14ac:dyDescent="0.3">
      <c r="A24" s="6" t="s">
        <v>646</v>
      </c>
      <c r="B24" s="6" t="s">
        <v>492</v>
      </c>
    </row>
    <row r="25" spans="1:10" x14ac:dyDescent="0.3">
      <c r="A25" s="6" t="s">
        <v>647</v>
      </c>
      <c r="B25" s="6">
        <f>C20</f>
        <v>47</v>
      </c>
    </row>
    <row r="27" spans="1:10" x14ac:dyDescent="0.3">
      <c r="A27" s="78" t="s">
        <v>648</v>
      </c>
      <c r="B27" s="78" t="s">
        <v>467</v>
      </c>
      <c r="C27" s="32" t="s">
        <v>546</v>
      </c>
      <c r="D27" s="32" t="s">
        <v>548</v>
      </c>
      <c r="E27" s="32" t="s">
        <v>149</v>
      </c>
      <c r="F27" s="32" t="s">
        <v>551</v>
      </c>
      <c r="G27" s="32" t="s">
        <v>552</v>
      </c>
      <c r="H27" s="32" t="s">
        <v>262</v>
      </c>
      <c r="I27" s="32" t="s">
        <v>121</v>
      </c>
      <c r="J27" s="76" t="s">
        <v>654</v>
      </c>
    </row>
    <row r="28" spans="1:10" x14ac:dyDescent="0.3">
      <c r="A28" s="78"/>
      <c r="B28" s="78"/>
      <c r="C28" s="32" t="s">
        <v>547</v>
      </c>
      <c r="D28" s="32" t="s">
        <v>549</v>
      </c>
      <c r="E28" s="32" t="s">
        <v>550</v>
      </c>
      <c r="F28" s="32" t="s">
        <v>477</v>
      </c>
      <c r="G28" s="32" t="s">
        <v>553</v>
      </c>
      <c r="H28" s="32" t="s">
        <v>554</v>
      </c>
      <c r="I28" s="32" t="s">
        <v>537</v>
      </c>
      <c r="J28" s="76"/>
    </row>
    <row r="29" spans="1:10" x14ac:dyDescent="0.3">
      <c r="A29" s="44" t="s">
        <v>520</v>
      </c>
      <c r="B29" s="35" t="s">
        <v>649</v>
      </c>
      <c r="C29" s="46">
        <f>COUNTIFS(data[[district_name]:[district_name]], $A29, INDEX(data[], 0, MATCH($B$23&amp;"/"&amp;C$27, data[#Headers], 0)), 1)</f>
        <v>0</v>
      </c>
      <c r="D29" s="46">
        <f>COUNTIFS(data[[district_name]:[district_name]], $A29, INDEX(data[], 0, MATCH($B$23&amp;"/"&amp;D$27, data[#Headers], 0)), 1)</f>
        <v>4</v>
      </c>
      <c r="E29" s="46">
        <f>COUNTIFS(data[[district_name]:[district_name]], $A29, INDEX(data[], 0, MATCH($B$23&amp;"/"&amp;E$27, data[#Headers], 0)), 1)</f>
        <v>1</v>
      </c>
      <c r="F29" s="46">
        <f>COUNTIFS(data[[district_name]:[district_name]], $A29, INDEX(data[], 0, MATCH($B$23&amp;"/"&amp;F$27, data[#Headers], 0)), 1)</f>
        <v>3</v>
      </c>
      <c r="G29" s="46">
        <f>COUNTIFS(data[[district_name]:[district_name]], $A29, INDEX(data[], 0, MATCH($B$23&amp;"/"&amp;G$27, data[#Headers], 0)), 1)</f>
        <v>1</v>
      </c>
      <c r="H29" s="46">
        <f>COUNTIFS(data[[district_name]:[district_name]], $A29, INDEX(data[], 0, MATCH($B$23&amp;"/"&amp;H$27, data[#Headers], 0)), 1)</f>
        <v>2</v>
      </c>
      <c r="I29" s="46">
        <f>COUNTIFS(data[[district_name]:[district_name]], $A29, INDEX(data[], 0, MATCH($B$23&amp;"/"&amp;I$27, data[#Headers], 0)), 1)</f>
        <v>1</v>
      </c>
      <c r="J29" s="35">
        <f t="shared" ref="J29:J41" si="1">SUM(C29:I29)</f>
        <v>12</v>
      </c>
    </row>
    <row r="30" spans="1:10" x14ac:dyDescent="0.3">
      <c r="A30" s="44" t="s">
        <v>634</v>
      </c>
      <c r="B30" s="35" t="s">
        <v>513</v>
      </c>
      <c r="C30" s="46">
        <f>COUNTIFS(data[[district_name]:[district_name]], $A30, INDEX(data[], 0, MATCH($B$23&amp;"/"&amp;C$27, data[#Headers], 0)), 1)</f>
        <v>0</v>
      </c>
      <c r="D30" s="46">
        <f>COUNTIFS(data[[district_name]:[district_name]], $A30, INDEX(data[], 0, MATCH($B$23&amp;"/"&amp;D$27, data[#Headers], 0)), 1)</f>
        <v>4</v>
      </c>
      <c r="E30" s="46">
        <f>COUNTIFS(data[[district_name]:[district_name]], $A30, INDEX(data[], 0, MATCH($B$23&amp;"/"&amp;E$27, data[#Headers], 0)), 1)</f>
        <v>0</v>
      </c>
      <c r="F30" s="46">
        <f>COUNTIFS(data[[district_name]:[district_name]], $A30, INDEX(data[], 0, MATCH($B$23&amp;"/"&amp;F$27, data[#Headers], 0)), 1)</f>
        <v>4</v>
      </c>
      <c r="G30" s="46">
        <f>COUNTIFS(data[[district_name]:[district_name]], $A30, INDEX(data[], 0, MATCH($B$23&amp;"/"&amp;G$27, data[#Headers], 0)), 1)</f>
        <v>2</v>
      </c>
      <c r="H30" s="46">
        <f>COUNTIFS(data[[district_name]:[district_name]], $A30, INDEX(data[], 0, MATCH($B$23&amp;"/"&amp;H$27, data[#Headers], 0)), 1)</f>
        <v>1</v>
      </c>
      <c r="I30" s="46">
        <f>COUNTIFS(data[[district_name]:[district_name]], $A30, INDEX(data[], 0, MATCH($B$23&amp;"/"&amp;I$27, data[#Headers], 0)), 1)</f>
        <v>0</v>
      </c>
      <c r="J30" s="35">
        <f t="shared" si="1"/>
        <v>11</v>
      </c>
    </row>
    <row r="31" spans="1:10" x14ac:dyDescent="0.3">
      <c r="A31" s="44" t="s">
        <v>523</v>
      </c>
      <c r="B31" s="35" t="s">
        <v>650</v>
      </c>
      <c r="C31" s="46">
        <f>COUNTIFS(data[[district_name]:[district_name]], $A31, INDEX(data[], 0, MATCH($B$23&amp;"/"&amp;C$27, data[#Headers], 0)), 1)</f>
        <v>0</v>
      </c>
      <c r="D31" s="46">
        <f>COUNTIFS(data[[district_name]:[district_name]], $A31, INDEX(data[], 0, MATCH($B$23&amp;"/"&amp;D$27, data[#Headers], 0)), 1)</f>
        <v>4</v>
      </c>
      <c r="E31" s="46">
        <f>COUNTIFS(data[[district_name]:[district_name]], $A31, INDEX(data[], 0, MATCH($B$23&amp;"/"&amp;E$27, data[#Headers], 0)), 1)</f>
        <v>1</v>
      </c>
      <c r="F31" s="46">
        <f>COUNTIFS(data[[district_name]:[district_name]], $A31, INDEX(data[], 0, MATCH($B$23&amp;"/"&amp;F$27, data[#Headers], 0)), 1)</f>
        <v>1</v>
      </c>
      <c r="G31" s="46">
        <f>COUNTIFS(data[[district_name]:[district_name]], $A31, INDEX(data[], 0, MATCH($B$23&amp;"/"&amp;G$27, data[#Headers], 0)), 1)</f>
        <v>3</v>
      </c>
      <c r="H31" s="46">
        <f>COUNTIFS(data[[district_name]:[district_name]], $A31, INDEX(data[], 0, MATCH($B$23&amp;"/"&amp;H$27, data[#Headers], 0)), 1)</f>
        <v>2</v>
      </c>
      <c r="I31" s="46">
        <f>COUNTIFS(data[[district_name]:[district_name]], $A31, INDEX(data[], 0, MATCH($B$23&amp;"/"&amp;I$27, data[#Headers], 0)), 1)</f>
        <v>1</v>
      </c>
      <c r="J31" s="35">
        <f t="shared" si="1"/>
        <v>12</v>
      </c>
    </row>
    <row r="32" spans="1:10" x14ac:dyDescent="0.3">
      <c r="A32" s="44" t="s">
        <v>521</v>
      </c>
      <c r="B32" s="35" t="s">
        <v>642</v>
      </c>
      <c r="C32" s="46">
        <f>COUNTIFS(data[[district_name]:[district_name]], $A32, INDEX(data[], 0, MATCH($B$23&amp;"/"&amp;C$27, data[#Headers], 0)), 1)</f>
        <v>0</v>
      </c>
      <c r="D32" s="46">
        <f>COUNTIFS(data[[district_name]:[district_name]], $A32, INDEX(data[], 0, MATCH($B$23&amp;"/"&amp;D$27, data[#Headers], 0)), 1)</f>
        <v>5</v>
      </c>
      <c r="E32" s="46">
        <f>COUNTIFS(data[[district_name]:[district_name]], $A32, INDEX(data[], 0, MATCH($B$23&amp;"/"&amp;E$27, data[#Headers], 0)), 1)</f>
        <v>0</v>
      </c>
      <c r="F32" s="46">
        <f>COUNTIFS(data[[district_name]:[district_name]], $A32, INDEX(data[], 0, MATCH($B$23&amp;"/"&amp;F$27, data[#Headers], 0)), 1)</f>
        <v>5</v>
      </c>
      <c r="G32" s="46">
        <f>COUNTIFS(data[[district_name]:[district_name]], $A32, INDEX(data[], 0, MATCH($B$23&amp;"/"&amp;G$27, data[#Headers], 0)), 1)</f>
        <v>2</v>
      </c>
      <c r="H32" s="46">
        <f>COUNTIFS(data[[district_name]:[district_name]], $A32, INDEX(data[], 0, MATCH($B$23&amp;"/"&amp;H$27, data[#Headers], 0)), 1)</f>
        <v>0</v>
      </c>
      <c r="I32" s="46">
        <f>COUNTIFS(data[[district_name]:[district_name]], $A32, INDEX(data[], 0, MATCH($B$23&amp;"/"&amp;I$27, data[#Headers], 0)), 1)</f>
        <v>0</v>
      </c>
      <c r="J32" s="35">
        <f t="shared" si="1"/>
        <v>12</v>
      </c>
    </row>
    <row r="33" spans="1:17" x14ac:dyDescent="0.3">
      <c r="A33" s="44" t="s">
        <v>633</v>
      </c>
      <c r="B33" s="35" t="s">
        <v>512</v>
      </c>
      <c r="C33" s="46">
        <f>COUNTIFS(data[[district_name]:[district_name]], $A33, INDEX(data[], 0, MATCH($B$23&amp;"/"&amp;C$27, data[#Headers], 0)), 1)</f>
        <v>0</v>
      </c>
      <c r="D33" s="46">
        <f>COUNTIFS(data[[district_name]:[district_name]], $A33, INDEX(data[], 0, MATCH($B$23&amp;"/"&amp;D$27, data[#Headers], 0)), 1)</f>
        <v>4</v>
      </c>
      <c r="E33" s="46">
        <f>COUNTIFS(data[[district_name]:[district_name]], $A33, INDEX(data[], 0, MATCH($B$23&amp;"/"&amp;E$27, data[#Headers], 0)), 1)</f>
        <v>0</v>
      </c>
      <c r="F33" s="46">
        <f>COUNTIFS(data[[district_name]:[district_name]], $A33, INDEX(data[], 0, MATCH($B$23&amp;"/"&amp;F$27, data[#Headers], 0)), 1)</f>
        <v>4</v>
      </c>
      <c r="G33" s="46">
        <f>COUNTIFS(data[[district_name]:[district_name]], $A33, INDEX(data[], 0, MATCH($B$23&amp;"/"&amp;G$27, data[#Headers], 0)), 1)</f>
        <v>0</v>
      </c>
      <c r="H33" s="46">
        <f>COUNTIFS(data[[district_name]:[district_name]], $A33, INDEX(data[], 0, MATCH($B$23&amp;"/"&amp;H$27, data[#Headers], 0)), 1)</f>
        <v>0</v>
      </c>
      <c r="I33" s="46">
        <f>COUNTIFS(data[[district_name]:[district_name]], $A33, INDEX(data[], 0, MATCH($B$23&amp;"/"&amp;I$27, data[#Headers], 0)), 1)</f>
        <v>0</v>
      </c>
      <c r="J33" s="35">
        <f t="shared" si="1"/>
        <v>8</v>
      </c>
    </row>
    <row r="34" spans="1:17" x14ac:dyDescent="0.3">
      <c r="A34" s="44" t="s">
        <v>517</v>
      </c>
      <c r="B34" s="35" t="s">
        <v>651</v>
      </c>
      <c r="C34" s="46">
        <f>COUNTIFS(data[[district_name]:[district_name]], $A34, INDEX(data[], 0, MATCH($B$23&amp;"/"&amp;C$27, data[#Headers], 0)), 1)</f>
        <v>0</v>
      </c>
      <c r="D34" s="46">
        <f>COUNTIFS(data[[district_name]:[district_name]], $A34, INDEX(data[], 0, MATCH($B$23&amp;"/"&amp;D$27, data[#Headers], 0)), 1)</f>
        <v>1</v>
      </c>
      <c r="E34" s="46">
        <f>COUNTIFS(data[[district_name]:[district_name]], $A34, INDEX(data[], 0, MATCH($B$23&amp;"/"&amp;E$27, data[#Headers], 0)), 1)</f>
        <v>0</v>
      </c>
      <c r="F34" s="46">
        <f>COUNTIFS(data[[district_name]:[district_name]], $A34, INDEX(data[], 0, MATCH($B$23&amp;"/"&amp;F$27, data[#Headers], 0)), 1)</f>
        <v>1</v>
      </c>
      <c r="G34" s="46">
        <f>COUNTIFS(data[[district_name]:[district_name]], $A34, INDEX(data[], 0, MATCH($B$23&amp;"/"&amp;G$27, data[#Headers], 0)), 1)</f>
        <v>0</v>
      </c>
      <c r="H34" s="46">
        <f>COUNTIFS(data[[district_name]:[district_name]], $A34, INDEX(data[], 0, MATCH($B$23&amp;"/"&amp;H$27, data[#Headers], 0)), 1)</f>
        <v>0</v>
      </c>
      <c r="I34" s="46">
        <f>COUNTIFS(data[[district_name]:[district_name]], $A34, INDEX(data[], 0, MATCH($B$23&amp;"/"&amp;I$27, data[#Headers], 0)), 1)</f>
        <v>1</v>
      </c>
      <c r="J34" s="35">
        <f t="shared" si="1"/>
        <v>3</v>
      </c>
    </row>
    <row r="35" spans="1:17" x14ac:dyDescent="0.3">
      <c r="A35" s="44" t="s">
        <v>519</v>
      </c>
      <c r="B35" s="35" t="s">
        <v>652</v>
      </c>
      <c r="C35" s="46">
        <f>COUNTIFS(data[[district_name]:[district_name]], $A35, INDEX(data[], 0, MATCH($B$23&amp;"/"&amp;C$27, data[#Headers], 0)), 1)</f>
        <v>0</v>
      </c>
      <c r="D35" s="46">
        <f>COUNTIFS(data[[district_name]:[district_name]], $A35, INDEX(data[], 0, MATCH($B$23&amp;"/"&amp;D$27, data[#Headers], 0)), 1)</f>
        <v>3</v>
      </c>
      <c r="E35" s="46">
        <f>COUNTIFS(data[[district_name]:[district_name]], $A35, INDEX(data[], 0, MATCH($B$23&amp;"/"&amp;E$27, data[#Headers], 0)), 1)</f>
        <v>3</v>
      </c>
      <c r="F35" s="46">
        <f>COUNTIFS(data[[district_name]:[district_name]], $A35, INDEX(data[], 0, MATCH($B$23&amp;"/"&amp;F$27, data[#Headers], 0)), 1)</f>
        <v>2</v>
      </c>
      <c r="G35" s="46">
        <f>COUNTIFS(data[[district_name]:[district_name]], $A35, INDEX(data[], 0, MATCH($B$23&amp;"/"&amp;G$27, data[#Headers], 0)), 1)</f>
        <v>1</v>
      </c>
      <c r="H35" s="46">
        <f>COUNTIFS(data[[district_name]:[district_name]], $A35, INDEX(data[], 0, MATCH($B$23&amp;"/"&amp;H$27, data[#Headers], 0)), 1)</f>
        <v>5</v>
      </c>
      <c r="I35" s="46">
        <f>COUNTIFS(data[[district_name]:[district_name]], $A35, INDEX(data[], 0, MATCH($B$23&amp;"/"&amp;I$27, data[#Headers], 0)), 1)</f>
        <v>5</v>
      </c>
      <c r="J35" s="35">
        <f t="shared" si="1"/>
        <v>19</v>
      </c>
    </row>
    <row r="36" spans="1:17" x14ac:dyDescent="0.3">
      <c r="A36" s="44" t="s">
        <v>518</v>
      </c>
      <c r="B36" s="35" t="s">
        <v>639</v>
      </c>
      <c r="C36" s="46">
        <f>COUNTIFS(data[[district_name]:[district_name]], $A36, INDEX(data[], 0, MATCH($B$23&amp;"/"&amp;C$27, data[#Headers], 0)), 1)</f>
        <v>0</v>
      </c>
      <c r="D36" s="46">
        <f>COUNTIFS(data[[district_name]:[district_name]], $A36, INDEX(data[], 0, MATCH($B$23&amp;"/"&amp;D$27, data[#Headers], 0)), 1)</f>
        <v>4</v>
      </c>
      <c r="E36" s="46">
        <f>COUNTIFS(data[[district_name]:[district_name]], $A36, INDEX(data[], 0, MATCH($B$23&amp;"/"&amp;E$27, data[#Headers], 0)), 1)</f>
        <v>1</v>
      </c>
      <c r="F36" s="46">
        <f>COUNTIFS(data[[district_name]:[district_name]], $A36, INDEX(data[], 0, MATCH($B$23&amp;"/"&amp;F$27, data[#Headers], 0)), 1)</f>
        <v>3</v>
      </c>
      <c r="G36" s="46">
        <f>COUNTIFS(data[[district_name]:[district_name]], $A36, INDEX(data[], 0, MATCH($B$23&amp;"/"&amp;G$27, data[#Headers], 0)), 1)</f>
        <v>0</v>
      </c>
      <c r="H36" s="46">
        <f>COUNTIFS(data[[district_name]:[district_name]], $A36, INDEX(data[], 0, MATCH($B$23&amp;"/"&amp;H$27, data[#Headers], 0)), 1)</f>
        <v>2</v>
      </c>
      <c r="I36" s="46">
        <f>COUNTIFS(data[[district_name]:[district_name]], $A36, INDEX(data[], 0, MATCH($B$23&amp;"/"&amp;I$27, data[#Headers], 0)), 1)</f>
        <v>3</v>
      </c>
      <c r="J36" s="35">
        <f t="shared" si="1"/>
        <v>13</v>
      </c>
    </row>
    <row r="37" spans="1:17" x14ac:dyDescent="0.3">
      <c r="A37" s="44" t="s">
        <v>635</v>
      </c>
      <c r="B37" s="35" t="s">
        <v>514</v>
      </c>
      <c r="C37" s="46">
        <f>COUNTIFS(data[[district_name]:[district_name]], $A37, INDEX(data[], 0, MATCH($B$23&amp;"/"&amp;C$27, data[#Headers], 0)), 1)</f>
        <v>0</v>
      </c>
      <c r="D37" s="46">
        <f>COUNTIFS(data[[district_name]:[district_name]], $A37, INDEX(data[], 0, MATCH($B$23&amp;"/"&amp;D$27, data[#Headers], 0)), 1)</f>
        <v>3</v>
      </c>
      <c r="E37" s="46">
        <f>COUNTIFS(data[[district_name]:[district_name]], $A37, INDEX(data[], 0, MATCH($B$23&amp;"/"&amp;E$27, data[#Headers], 0)), 1)</f>
        <v>0</v>
      </c>
      <c r="F37" s="46">
        <f>COUNTIFS(data[[district_name]:[district_name]], $A37, INDEX(data[], 0, MATCH($B$23&amp;"/"&amp;F$27, data[#Headers], 0)), 1)</f>
        <v>2</v>
      </c>
      <c r="G37" s="46">
        <f>COUNTIFS(data[[district_name]:[district_name]], $A37, INDEX(data[], 0, MATCH($B$23&amp;"/"&amp;G$27, data[#Headers], 0)), 1)</f>
        <v>3</v>
      </c>
      <c r="H37" s="46">
        <f>COUNTIFS(data[[district_name]:[district_name]], $A37, INDEX(data[], 0, MATCH($B$23&amp;"/"&amp;H$27, data[#Headers], 0)), 1)</f>
        <v>2</v>
      </c>
      <c r="I37" s="46">
        <f>COUNTIFS(data[[district_name]:[district_name]], $A37, INDEX(data[], 0, MATCH($B$23&amp;"/"&amp;I$27, data[#Headers], 0)), 1)</f>
        <v>5</v>
      </c>
      <c r="J37" s="35">
        <f t="shared" si="1"/>
        <v>15</v>
      </c>
    </row>
    <row r="38" spans="1:17" x14ac:dyDescent="0.3">
      <c r="A38" s="44" t="s">
        <v>522</v>
      </c>
      <c r="B38" s="35" t="s">
        <v>643</v>
      </c>
      <c r="C38" s="46">
        <f>COUNTIFS(data[[district_name]:[district_name]], $A38, INDEX(data[], 0, MATCH($B$23&amp;"/"&amp;C$27, data[#Headers], 0)), 1)</f>
        <v>0</v>
      </c>
      <c r="D38" s="46">
        <f>COUNTIFS(data[[district_name]:[district_name]], $A38, INDEX(data[], 0, MATCH($B$23&amp;"/"&amp;D$27, data[#Headers], 0)), 1)</f>
        <v>1</v>
      </c>
      <c r="E38" s="46">
        <f>COUNTIFS(data[[district_name]:[district_name]], $A38, INDEX(data[], 0, MATCH($B$23&amp;"/"&amp;E$27, data[#Headers], 0)), 1)</f>
        <v>0</v>
      </c>
      <c r="F38" s="46">
        <f>COUNTIFS(data[[district_name]:[district_name]], $A38, INDEX(data[], 0, MATCH($B$23&amp;"/"&amp;F$27, data[#Headers], 0)), 1)</f>
        <v>1</v>
      </c>
      <c r="G38" s="46">
        <f>COUNTIFS(data[[district_name]:[district_name]], $A38, INDEX(data[], 0, MATCH($B$23&amp;"/"&amp;G$27, data[#Headers], 0)), 1)</f>
        <v>1</v>
      </c>
      <c r="H38" s="46">
        <f>COUNTIFS(data[[district_name]:[district_name]], $A38, INDEX(data[], 0, MATCH($B$23&amp;"/"&amp;H$27, data[#Headers], 0)), 1)</f>
        <v>0</v>
      </c>
      <c r="I38" s="46">
        <f>COUNTIFS(data[[district_name]:[district_name]], $A38, INDEX(data[], 0, MATCH($B$23&amp;"/"&amp;I$27, data[#Headers], 0)), 1)</f>
        <v>0</v>
      </c>
      <c r="J38" s="35">
        <f t="shared" si="1"/>
        <v>3</v>
      </c>
    </row>
    <row r="39" spans="1:17" x14ac:dyDescent="0.3">
      <c r="A39" s="44" t="s">
        <v>632</v>
      </c>
      <c r="B39" s="35" t="s">
        <v>653</v>
      </c>
      <c r="C39" s="46">
        <f>COUNTIFS(data[[district_name]:[district_name]], $A39, INDEX(data[], 0, MATCH($B$23&amp;"/"&amp;C$27, data[#Headers], 0)), 1)</f>
        <v>0</v>
      </c>
      <c r="D39" s="46">
        <f>COUNTIFS(data[[district_name]:[district_name]], $A39, INDEX(data[], 0, MATCH($B$23&amp;"/"&amp;D$27, data[#Headers], 0)), 1)</f>
        <v>6</v>
      </c>
      <c r="E39" s="46">
        <f>COUNTIFS(data[[district_name]:[district_name]], $A39, INDEX(data[], 0, MATCH($B$23&amp;"/"&amp;E$27, data[#Headers], 0)), 1)</f>
        <v>0</v>
      </c>
      <c r="F39" s="46">
        <f>COUNTIFS(data[[district_name]:[district_name]], $A39, INDEX(data[], 0, MATCH($B$23&amp;"/"&amp;F$27, data[#Headers], 0)), 1)</f>
        <v>6</v>
      </c>
      <c r="G39" s="46">
        <f>COUNTIFS(data[[district_name]:[district_name]], $A39, INDEX(data[], 0, MATCH($B$23&amp;"/"&amp;G$27, data[#Headers], 0)), 1)</f>
        <v>0</v>
      </c>
      <c r="H39" s="46">
        <f>COUNTIFS(data[[district_name]:[district_name]], $A39, INDEX(data[], 0, MATCH($B$23&amp;"/"&amp;H$27, data[#Headers], 0)), 1)</f>
        <v>2</v>
      </c>
      <c r="I39" s="46">
        <f>COUNTIFS(data[[district_name]:[district_name]], $A39, INDEX(data[], 0, MATCH($B$23&amp;"/"&amp;I$27, data[#Headers], 0)), 1)</f>
        <v>0</v>
      </c>
      <c r="J39" s="35">
        <f t="shared" si="1"/>
        <v>14</v>
      </c>
    </row>
    <row r="40" spans="1:17" x14ac:dyDescent="0.3">
      <c r="A40" s="44" t="s">
        <v>636</v>
      </c>
      <c r="B40" s="35" t="s">
        <v>515</v>
      </c>
      <c r="C40" s="46">
        <f>COUNTIFS(data[[district_name]:[district_name]], $A40, INDEX(data[], 0, MATCH($B$23&amp;"/"&amp;C$27, data[#Headers], 0)), 1)</f>
        <v>0</v>
      </c>
      <c r="D40" s="46">
        <f>COUNTIFS(data[[district_name]:[district_name]], $A40, INDEX(data[], 0, MATCH($B$23&amp;"/"&amp;D$27, data[#Headers], 0)), 1)</f>
        <v>2</v>
      </c>
      <c r="E40" s="46">
        <f>COUNTIFS(data[[district_name]:[district_name]], $A40, INDEX(data[], 0, MATCH($B$23&amp;"/"&amp;E$27, data[#Headers], 0)), 1)</f>
        <v>1</v>
      </c>
      <c r="F40" s="46">
        <f>COUNTIFS(data[[district_name]:[district_name]], $A40, INDEX(data[], 0, MATCH($B$23&amp;"/"&amp;F$27, data[#Headers], 0)), 1)</f>
        <v>0</v>
      </c>
      <c r="G40" s="46">
        <f>COUNTIFS(data[[district_name]:[district_name]], $A40, INDEX(data[], 0, MATCH($B$23&amp;"/"&amp;G$27, data[#Headers], 0)), 1)</f>
        <v>2</v>
      </c>
      <c r="H40" s="46">
        <f>COUNTIFS(data[[district_name]:[district_name]], $A40, INDEX(data[], 0, MATCH($B$23&amp;"/"&amp;H$27, data[#Headers], 0)), 1)</f>
        <v>1</v>
      </c>
      <c r="I40" s="46">
        <f>COUNTIFS(data[[district_name]:[district_name]], $A40, INDEX(data[], 0, MATCH($B$23&amp;"/"&amp;I$27, data[#Headers], 0)), 1)</f>
        <v>1</v>
      </c>
      <c r="J40" s="35">
        <f t="shared" si="1"/>
        <v>7</v>
      </c>
    </row>
    <row r="41" spans="1:17" x14ac:dyDescent="0.3">
      <c r="A41" s="79" t="s">
        <v>654</v>
      </c>
      <c r="B41" s="79"/>
      <c r="C41" s="35">
        <f t="shared" ref="C41:I41" si="2">SUM(C29:C40)</f>
        <v>0</v>
      </c>
      <c r="D41" s="35">
        <f t="shared" si="2"/>
        <v>41</v>
      </c>
      <c r="E41" s="35">
        <f t="shared" si="2"/>
        <v>7</v>
      </c>
      <c r="F41" s="35">
        <f t="shared" si="2"/>
        <v>32</v>
      </c>
      <c r="G41" s="35">
        <f t="shared" si="2"/>
        <v>15</v>
      </c>
      <c r="H41" s="35">
        <f t="shared" si="2"/>
        <v>17</v>
      </c>
      <c r="I41" s="35">
        <f t="shared" si="2"/>
        <v>17</v>
      </c>
      <c r="J41" s="35">
        <f t="shared" si="1"/>
        <v>129</v>
      </c>
    </row>
    <row r="43" spans="1:17" s="39" customFormat="1" x14ac:dyDescent="0.3"/>
    <row r="44" spans="1:17" s="39" customFormat="1" x14ac:dyDescent="0.3">
      <c r="A44" s="39" t="s">
        <v>645</v>
      </c>
      <c r="B44" s="39" t="s">
        <v>60</v>
      </c>
    </row>
    <row r="45" spans="1:17" s="39" customFormat="1" x14ac:dyDescent="0.3">
      <c r="A45" s="39" t="s">
        <v>646</v>
      </c>
      <c r="B45" s="39" t="s">
        <v>494</v>
      </c>
    </row>
    <row r="46" spans="1:17" s="39" customFormat="1" x14ac:dyDescent="0.3">
      <c r="A46" s="39" t="s">
        <v>647</v>
      </c>
      <c r="B46" s="39">
        <f>I41</f>
        <v>17</v>
      </c>
    </row>
    <row r="47" spans="1:17" s="39" customFormat="1" x14ac:dyDescent="0.3"/>
    <row r="48" spans="1:17" s="39" customFormat="1" x14ac:dyDescent="0.3">
      <c r="A48" s="34" t="s">
        <v>648</v>
      </c>
      <c r="B48" s="34" t="s">
        <v>467</v>
      </c>
      <c r="C48" s="77" t="s">
        <v>656</v>
      </c>
      <c r="D48" s="77"/>
      <c r="E48" s="77"/>
      <c r="F48" s="77"/>
      <c r="G48" s="77"/>
      <c r="H48" s="77"/>
      <c r="I48" s="77"/>
      <c r="J48" s="77"/>
      <c r="K48" s="77"/>
      <c r="L48" s="77"/>
      <c r="M48" s="77"/>
      <c r="N48" s="77"/>
      <c r="O48" s="77"/>
      <c r="P48" s="77"/>
      <c r="Q48" s="77"/>
    </row>
    <row r="49" spans="1:17" s="39" customFormat="1" ht="28" x14ac:dyDescent="0.3">
      <c r="A49" s="41" t="s">
        <v>520</v>
      </c>
      <c r="B49" s="42" t="s">
        <v>649</v>
      </c>
      <c r="C49" s="43" t="str" cm="1">
        <f t="array" ref="C49">IFERROR(INDEX(data[[immediate_needs_required_other]:[immediate_needs_required_other]], MATCH(0,IF(data[[district_name]:[district_name]]=$A$49, COUNTIF($B$49:B49, data[[immediate_needs_required_other]:[immediate_needs_required_other]]), ""), 0)),"")</f>
        <v xml:space="preserve">All social services  due to increased numbers </v>
      </c>
      <c r="D49" s="43" cm="1">
        <f t="array" ref="D49">IFERROR(INDEX(data[[immediate_needs_required_other]:[immediate_needs_required_other]], MATCH(0,IF(data[[district_name]:[district_name]]=$A$49, COUNTIF($B$49:C49, data[[immediate_needs_required_other]:[immediate_needs_required_other]]), ""), 0)),"")</f>
        <v>0</v>
      </c>
      <c r="E49" s="43" t="str" cm="1">
        <f t="array" ref="E49">IFERROR(INDEX(data[[immediate_needs_required_other]:[immediate_needs_required_other]], MATCH(0,IF(data[[district_name]:[district_name]]=$A$49, COUNTIF($B$49:D49, data[[immediate_needs_required_other]:[immediate_needs_required_other]]), ""), 0)),"")</f>
        <v/>
      </c>
      <c r="F49" s="43" t="str" cm="1">
        <f t="array" ref="F49">IFERROR(INDEX(data[[immediate_needs_required_other]:[immediate_needs_required_other]], MATCH(0,IF(data[[district_name]:[district_name]]=$A$49, COUNTIF($B$49:E49, data[[immediate_needs_required_other]:[immediate_needs_required_other]]), ""), 0)),"")</f>
        <v/>
      </c>
      <c r="G49" s="43" t="str" cm="1">
        <f t="array" ref="G49">IFERROR(INDEX(data[[immediate_needs_required_other]:[immediate_needs_required_other]], MATCH(0,IF(data[[district_name]:[district_name]]=$A$49, COUNTIF($B$49:F49, data[[immediate_needs_required_other]:[immediate_needs_required_other]]), ""), 0)),"")</f>
        <v/>
      </c>
      <c r="H49" s="43" t="str" cm="1">
        <f t="array" ref="H49">IFERROR(INDEX(data[[immediate_needs_required_other]:[immediate_needs_required_other]], MATCH(0,IF(data[[district_name]:[district_name]]=$A$49, COUNTIF($B$49:G49, data[[immediate_needs_required_other]:[immediate_needs_required_other]]), ""), 0)),"")</f>
        <v/>
      </c>
      <c r="I49" s="43" t="str" cm="1">
        <f t="array" ref="I49">IFERROR(INDEX(data[[immediate_needs_required_other]:[immediate_needs_required_other]], MATCH(0,IF(data[[district_name]:[district_name]]=$A$49, COUNTIF($B$49:H49, data[[immediate_needs_required_other]:[immediate_needs_required_other]]), ""), 0)),"")</f>
        <v/>
      </c>
      <c r="J49" s="43" t="str" cm="1">
        <f t="array" ref="J49">IFERROR(INDEX(data[[immediate_needs_required_other]:[immediate_needs_required_other]], MATCH(0,IF(data[[district_name]:[district_name]]=$A$49, COUNTIF($B$49:I49, data[[immediate_needs_required_other]:[immediate_needs_required_other]]), ""), 0)),"")</f>
        <v/>
      </c>
      <c r="K49" s="43" t="str" cm="1">
        <f t="array" ref="K49">IFERROR(INDEX(data[[immediate_needs_required_other]:[immediate_needs_required_other]], MATCH(0,IF(data[[district_name]:[district_name]]=$A$49, COUNTIF($B$49:J49, data[[immediate_needs_required_other]:[immediate_needs_required_other]]), ""), 0)),"")</f>
        <v/>
      </c>
      <c r="L49" s="43" t="str" cm="1">
        <f t="array" ref="L49">IFERROR(INDEX(data[[immediate_needs_required_other]:[immediate_needs_required_other]], MATCH(0,IF(data[[district_name]:[district_name]]=$A$49, COUNTIF($B$49:K49, data[[immediate_needs_required_other]:[immediate_needs_required_other]]), ""), 0)),"")</f>
        <v/>
      </c>
      <c r="M49" s="43" t="str" cm="1">
        <f t="array" ref="M49">IFERROR(INDEX(data[[immediate_needs_required_other]:[immediate_needs_required_other]], MATCH(0,IF(data[[district_name]:[district_name]]=$A$49, COUNTIF($B$49:L49, data[[immediate_needs_required_other]:[immediate_needs_required_other]]), ""), 0)),"")</f>
        <v/>
      </c>
      <c r="N49" s="43" t="str" cm="1">
        <f t="array" ref="N49">IFERROR(INDEX(data[[immediate_needs_required_other]:[immediate_needs_required_other]], MATCH(0,IF(data[[district_name]:[district_name]]=$A$49, COUNTIF($B$49:M49, data[[immediate_needs_required_other]:[immediate_needs_required_other]]), ""), 0)),"")</f>
        <v/>
      </c>
      <c r="O49" s="43" t="str" cm="1">
        <f t="array" ref="O49">IFERROR(INDEX(data[[immediate_needs_required_other]:[immediate_needs_required_other]], MATCH(0,IF(data[[district_name]:[district_name]]=$A$49, COUNTIF($B$49:N49, data[[immediate_needs_required_other]:[immediate_needs_required_other]]), ""), 0)),"")</f>
        <v/>
      </c>
      <c r="P49" s="43" t="str" cm="1">
        <f t="array" ref="P49">IFERROR(INDEX(data[[immediate_needs_required_other]:[immediate_needs_required_other]], MATCH(0,IF(data[[district_name]:[district_name]]=$A$49, COUNTIF($B$49:O49, data[[immediate_needs_required_other]:[immediate_needs_required_other]]), ""), 0)),"")</f>
        <v/>
      </c>
      <c r="Q49" s="43" t="str" cm="1">
        <f t="array" ref="Q49">IFERROR(INDEX(data[[immediate_needs_required_other]:[immediate_needs_required_other]], MATCH(0,IF(data[[district_name]:[district_name]]=$A$49, COUNTIF($B$49:P49, data[[immediate_needs_required_other]:[immediate_needs_required_other]]), ""), 0)),"")</f>
        <v/>
      </c>
    </row>
    <row r="50" spans="1:17" s="39" customFormat="1" x14ac:dyDescent="0.3">
      <c r="A50" s="41" t="s">
        <v>634</v>
      </c>
      <c r="B50" s="42" t="s">
        <v>513</v>
      </c>
      <c r="C50" s="43" cm="1">
        <f t="array" ref="C50">IFERROR(INDEX(data[[immediate_needs_required_other]:[immediate_needs_required_other]], MATCH(0,IF(data[[district_name]:[district_name]]=$A$50, COUNTIF($B$50:B50, data[[immediate_needs_required_other]:[immediate_needs_required_other]]), ""), 0)),"")</f>
        <v>0</v>
      </c>
      <c r="D50" s="43" t="str" cm="1">
        <f t="array" ref="D50">IFERROR(INDEX(data[[immediate_needs_required_other]:[immediate_needs_required_other]], MATCH(0,IF(data[[district_name]:[district_name]]=$A$50, COUNTIF($B$50:C50, data[[immediate_needs_required_other]:[immediate_needs_required_other]]), ""), 0)),"")</f>
        <v/>
      </c>
      <c r="E50" s="43" t="str" cm="1">
        <f t="array" ref="E50">IFERROR(INDEX(data[[immediate_needs_required_other]:[immediate_needs_required_other]], MATCH(0,IF(data[[district_name]:[district_name]]=$A$50, COUNTIF($B$50:D50, data[[immediate_needs_required_other]:[immediate_needs_required_other]]), ""), 0)),"")</f>
        <v/>
      </c>
      <c r="F50" s="43" t="str" cm="1">
        <f t="array" ref="F50">IFERROR(INDEX(data[[immediate_needs_required_other]:[immediate_needs_required_other]], MATCH(0,IF(data[[district_name]:[district_name]]=$A$50, COUNTIF($B$50:E50, data[[immediate_needs_required_other]:[immediate_needs_required_other]]), ""), 0)),"")</f>
        <v/>
      </c>
      <c r="G50" s="43" t="str" cm="1">
        <f t="array" ref="G50">IFERROR(INDEX(data[[immediate_needs_required_other]:[immediate_needs_required_other]], MATCH(0,IF(data[[district_name]:[district_name]]=$A$50, COUNTIF($B$50:F50, data[[immediate_needs_required_other]:[immediate_needs_required_other]]), ""), 0)),"")</f>
        <v/>
      </c>
      <c r="H50" s="43" t="str" cm="1">
        <f t="array" ref="H50">IFERROR(INDEX(data[[immediate_needs_required_other]:[immediate_needs_required_other]], MATCH(0,IF(data[[district_name]:[district_name]]=$A$50, COUNTIF($B$50:G50, data[[immediate_needs_required_other]:[immediate_needs_required_other]]), ""), 0)),"")</f>
        <v/>
      </c>
      <c r="I50" s="43" t="str" cm="1">
        <f t="array" ref="I50">IFERROR(INDEX(data[[immediate_needs_required_other]:[immediate_needs_required_other]], MATCH(0,IF(data[[district_name]:[district_name]]=$A$50, COUNTIF($B$50:H50, data[[immediate_needs_required_other]:[immediate_needs_required_other]]), ""), 0)),"")</f>
        <v/>
      </c>
      <c r="J50" s="43" t="str" cm="1">
        <f t="array" ref="J50">IFERROR(INDEX(data[[immediate_needs_required_other]:[immediate_needs_required_other]], MATCH(0,IF(data[[district_name]:[district_name]]=$A$50, COUNTIF($B$50:I50, data[[immediate_needs_required_other]:[immediate_needs_required_other]]), ""), 0)),"")</f>
        <v/>
      </c>
      <c r="K50" s="43" t="str" cm="1">
        <f t="array" ref="K50">IFERROR(INDEX(data[[immediate_needs_required_other]:[immediate_needs_required_other]], MATCH(0,IF(data[[district_name]:[district_name]]=$A$50, COUNTIF($B$50:J50, data[[immediate_needs_required_other]:[immediate_needs_required_other]]), ""), 0)),"")</f>
        <v/>
      </c>
      <c r="L50" s="43" t="str" cm="1">
        <f t="array" ref="L50">IFERROR(INDEX(data[[immediate_needs_required_other]:[immediate_needs_required_other]], MATCH(0,IF(data[[district_name]:[district_name]]=$A$50, COUNTIF($B$50:K50, data[[immediate_needs_required_other]:[immediate_needs_required_other]]), ""), 0)),"")</f>
        <v/>
      </c>
      <c r="M50" s="43" t="str" cm="1">
        <f t="array" ref="M50">IFERROR(INDEX(data[[immediate_needs_required_other]:[immediate_needs_required_other]], MATCH(0,IF(data[[district_name]:[district_name]]=$A$50, COUNTIF($B$50:L50, data[[immediate_needs_required_other]:[immediate_needs_required_other]]), ""), 0)),"")</f>
        <v/>
      </c>
      <c r="N50" s="43" t="str" cm="1">
        <f t="array" ref="N50">IFERROR(INDEX(data[[immediate_needs_required_other]:[immediate_needs_required_other]], MATCH(0,IF(data[[district_name]:[district_name]]=$A$50, COUNTIF($B$50:M50, data[[immediate_needs_required_other]:[immediate_needs_required_other]]), ""), 0)),"")</f>
        <v/>
      </c>
      <c r="O50" s="43" t="str" cm="1">
        <f t="array" ref="O50">IFERROR(INDEX(data[[immediate_needs_required_other]:[immediate_needs_required_other]], MATCH(0,IF(data[[district_name]:[district_name]]=$A$50, COUNTIF($B$50:N50, data[[immediate_needs_required_other]:[immediate_needs_required_other]]), ""), 0)),"")</f>
        <v/>
      </c>
      <c r="P50" s="43" t="str" cm="1">
        <f t="array" ref="P50">IFERROR(INDEX(data[[immediate_needs_required_other]:[immediate_needs_required_other]], MATCH(0,IF(data[[district_name]:[district_name]]=$A$50, COUNTIF($B$50:O50, data[[immediate_needs_required_other]:[immediate_needs_required_other]]), ""), 0)),"")</f>
        <v/>
      </c>
      <c r="Q50" s="43" t="str" cm="1">
        <f t="array" ref="Q50">IFERROR(INDEX(data[[immediate_needs_required_other]:[immediate_needs_required_other]], MATCH(0,IF(data[[district_name]:[district_name]]=$A$50, COUNTIF($B$50:P50, data[[immediate_needs_required_other]:[immediate_needs_required_other]]), ""), 0)),"")</f>
        <v/>
      </c>
    </row>
    <row r="51" spans="1:17" s="39" customFormat="1" x14ac:dyDescent="0.3">
      <c r="A51" s="41" t="s">
        <v>523</v>
      </c>
      <c r="B51" s="42" t="s">
        <v>650</v>
      </c>
      <c r="C51" s="43" t="str" cm="1">
        <f t="array" ref="C51">IFERROR(INDEX(data[[immediate_needs_required_other]:[immediate_needs_required_other]], MATCH(0,IF(data[[district_name]:[district_name]]=$A$51, COUNTIF($B$51:B51, data[[immediate_needs_required_other]:[immediate_needs_required_other]]), ""), 0)),"")</f>
        <v xml:space="preserve">Livelihood </v>
      </c>
      <c r="D51" s="43" cm="1">
        <f t="array" ref="D51">IFERROR(INDEX(data[[immediate_needs_required_other]:[immediate_needs_required_other]], MATCH(0,IF(data[[district_name]:[district_name]]=$A$51, COUNTIF($B$51:C51, data[[immediate_needs_required_other]:[immediate_needs_required_other]]), ""), 0)),"")</f>
        <v>0</v>
      </c>
      <c r="E51" s="43" t="str" cm="1">
        <f t="array" ref="E51">IFERROR(INDEX(data[[immediate_needs_required_other]:[immediate_needs_required_other]], MATCH(0,IF(data[[district_name]:[district_name]]=$A$51, COUNTIF($B$51:D51, data[[immediate_needs_required_other]:[immediate_needs_required_other]]), ""), 0)),"")</f>
        <v/>
      </c>
      <c r="F51" s="43" t="str" cm="1">
        <f t="array" ref="F51">IFERROR(INDEX(data[[immediate_needs_required_other]:[immediate_needs_required_other]], MATCH(0,IF(data[[district_name]:[district_name]]=$A$51, COUNTIF($B$51:E51, data[[immediate_needs_required_other]:[immediate_needs_required_other]]), ""), 0)),"")</f>
        <v/>
      </c>
      <c r="G51" s="43" t="str" cm="1">
        <f t="array" ref="G51">IFERROR(INDEX(data[[immediate_needs_required_other]:[immediate_needs_required_other]], MATCH(0,IF(data[[district_name]:[district_name]]=$A$51, COUNTIF($B$51:F51, data[[immediate_needs_required_other]:[immediate_needs_required_other]]), ""), 0)),"")</f>
        <v/>
      </c>
      <c r="H51" s="43" t="str" cm="1">
        <f t="array" ref="H51">IFERROR(INDEX(data[[immediate_needs_required_other]:[immediate_needs_required_other]], MATCH(0,IF(data[[district_name]:[district_name]]=$A$51, COUNTIF($B$51:G51, data[[immediate_needs_required_other]:[immediate_needs_required_other]]), ""), 0)),"")</f>
        <v/>
      </c>
      <c r="I51" s="43" t="str" cm="1">
        <f t="array" ref="I51">IFERROR(INDEX(data[[immediate_needs_required_other]:[immediate_needs_required_other]], MATCH(0,IF(data[[district_name]:[district_name]]=$A$51, COUNTIF($B$51:H51, data[[immediate_needs_required_other]:[immediate_needs_required_other]]), ""), 0)),"")</f>
        <v/>
      </c>
      <c r="J51" s="43" t="str" cm="1">
        <f t="array" ref="J51">IFERROR(INDEX(data[[immediate_needs_required_other]:[immediate_needs_required_other]], MATCH(0,IF(data[[district_name]:[district_name]]=$A$51, COUNTIF($B$51:I51, data[[immediate_needs_required_other]:[immediate_needs_required_other]]), ""), 0)),"")</f>
        <v/>
      </c>
      <c r="K51" s="43" t="str" cm="1">
        <f t="array" ref="K51">IFERROR(INDEX(data[[immediate_needs_required_other]:[immediate_needs_required_other]], MATCH(0,IF(data[[district_name]:[district_name]]=$A$51, COUNTIF($B$51:J51, data[[immediate_needs_required_other]:[immediate_needs_required_other]]), ""), 0)),"")</f>
        <v/>
      </c>
      <c r="L51" s="43" t="str" cm="1">
        <f t="array" ref="L51">IFERROR(INDEX(data[[immediate_needs_required_other]:[immediate_needs_required_other]], MATCH(0,IF(data[[district_name]:[district_name]]=$A$51, COUNTIF($B$51:K51, data[[immediate_needs_required_other]:[immediate_needs_required_other]]), ""), 0)),"")</f>
        <v/>
      </c>
      <c r="M51" s="43" t="str" cm="1">
        <f t="array" ref="M51">IFERROR(INDEX(data[[immediate_needs_required_other]:[immediate_needs_required_other]], MATCH(0,IF(data[[district_name]:[district_name]]=$A$51, COUNTIF($B$51:L51, data[[immediate_needs_required_other]:[immediate_needs_required_other]]), ""), 0)),"")</f>
        <v/>
      </c>
      <c r="N51" s="43" t="str" cm="1">
        <f t="array" ref="N51">IFERROR(INDEX(data[[immediate_needs_required_other]:[immediate_needs_required_other]], MATCH(0,IF(data[[district_name]:[district_name]]=$A$51, COUNTIF($B$51:M51, data[[immediate_needs_required_other]:[immediate_needs_required_other]]), ""), 0)),"")</f>
        <v/>
      </c>
      <c r="O51" s="43" t="str" cm="1">
        <f t="array" ref="O51">IFERROR(INDEX(data[[immediate_needs_required_other]:[immediate_needs_required_other]], MATCH(0,IF(data[[district_name]:[district_name]]=$A$51, COUNTIF($B$51:N51, data[[immediate_needs_required_other]:[immediate_needs_required_other]]), ""), 0)),"")</f>
        <v/>
      </c>
      <c r="P51" s="43" t="str" cm="1">
        <f t="array" ref="P51">IFERROR(INDEX(data[[immediate_needs_required_other]:[immediate_needs_required_other]], MATCH(0,IF(data[[district_name]:[district_name]]=$A$51, COUNTIF($B$51:O51, data[[immediate_needs_required_other]:[immediate_needs_required_other]]), ""), 0)),"")</f>
        <v/>
      </c>
      <c r="Q51" s="43" t="str" cm="1">
        <f t="array" ref="Q51">IFERROR(INDEX(data[[immediate_needs_required_other]:[immediate_needs_required_other]], MATCH(0,IF(data[[district_name]:[district_name]]=$A$51, COUNTIF($B$51:P51, data[[immediate_needs_required_other]:[immediate_needs_required_other]]), ""), 0)),"")</f>
        <v/>
      </c>
    </row>
    <row r="52" spans="1:17" s="39" customFormat="1" x14ac:dyDescent="0.3">
      <c r="A52" s="41" t="s">
        <v>521</v>
      </c>
      <c r="B52" s="42" t="s">
        <v>642</v>
      </c>
      <c r="C52" s="43" cm="1">
        <f t="array" ref="C52">IFERROR(INDEX(data[[immediate_needs_required_other]:[immediate_needs_required_other]], MATCH(0,IF(data[[district_name]:[district_name]]=$A$52, COUNTIF($B$52:B52, data[[immediate_needs_required_other]:[immediate_needs_required_other]]), ""), 0)),"")</f>
        <v>0</v>
      </c>
      <c r="D52" s="43" t="str" cm="1">
        <f t="array" ref="D52">IFERROR(INDEX(data[[immediate_needs_required_other]:[immediate_needs_required_other]], MATCH(0,IF(data[[district_name]:[district_name]]=$A$52, COUNTIF($B$52:C52, data[[immediate_needs_required_other]:[immediate_needs_required_other]]), ""), 0)),"")</f>
        <v/>
      </c>
      <c r="E52" s="43" t="str" cm="1">
        <f t="array" ref="E52">IFERROR(INDEX(data[[immediate_needs_required_other]:[immediate_needs_required_other]], MATCH(0,IF(data[[district_name]:[district_name]]=$A$52, COUNTIF($B$52:D52, data[[immediate_needs_required_other]:[immediate_needs_required_other]]), ""), 0)),"")</f>
        <v/>
      </c>
      <c r="F52" s="43" t="str" cm="1">
        <f t="array" ref="F52">IFERROR(INDEX(data[[immediate_needs_required_other]:[immediate_needs_required_other]], MATCH(0,IF(data[[district_name]:[district_name]]=$A$52, COUNTIF($B$52:E52, data[[immediate_needs_required_other]:[immediate_needs_required_other]]), ""), 0)),"")</f>
        <v/>
      </c>
      <c r="G52" s="43" t="str" cm="1">
        <f t="array" ref="G52">IFERROR(INDEX(data[[immediate_needs_required_other]:[immediate_needs_required_other]], MATCH(0,IF(data[[district_name]:[district_name]]=$A$52, COUNTIF($B$52:F52, data[[immediate_needs_required_other]:[immediate_needs_required_other]]), ""), 0)),"")</f>
        <v/>
      </c>
      <c r="H52" s="43" t="str" cm="1">
        <f t="array" ref="H52">IFERROR(INDEX(data[[immediate_needs_required_other]:[immediate_needs_required_other]], MATCH(0,IF(data[[district_name]:[district_name]]=$A$52, COUNTIF($B$52:G52, data[[immediate_needs_required_other]:[immediate_needs_required_other]]), ""), 0)),"")</f>
        <v/>
      </c>
      <c r="I52" s="43" t="str" cm="1">
        <f t="array" ref="I52">IFERROR(INDEX(data[[immediate_needs_required_other]:[immediate_needs_required_other]], MATCH(0,IF(data[[district_name]:[district_name]]=$A$52, COUNTIF($B$52:H52, data[[immediate_needs_required_other]:[immediate_needs_required_other]]), ""), 0)),"")</f>
        <v/>
      </c>
      <c r="J52" s="43" t="str" cm="1">
        <f t="array" ref="J52">IFERROR(INDEX(data[[immediate_needs_required_other]:[immediate_needs_required_other]], MATCH(0,IF(data[[district_name]:[district_name]]=$A$52, COUNTIF($B$52:I52, data[[immediate_needs_required_other]:[immediate_needs_required_other]]), ""), 0)),"")</f>
        <v/>
      </c>
      <c r="K52" s="43" t="str" cm="1">
        <f t="array" ref="K52">IFERROR(INDEX(data[[immediate_needs_required_other]:[immediate_needs_required_other]], MATCH(0,IF(data[[district_name]:[district_name]]=$A$52, COUNTIF($B$52:J52, data[[immediate_needs_required_other]:[immediate_needs_required_other]]), ""), 0)),"")</f>
        <v/>
      </c>
      <c r="L52" s="43" t="str" cm="1">
        <f t="array" ref="L52">IFERROR(INDEX(data[[immediate_needs_required_other]:[immediate_needs_required_other]], MATCH(0,IF(data[[district_name]:[district_name]]=$A$52, COUNTIF($B$52:K52, data[[immediate_needs_required_other]:[immediate_needs_required_other]]), ""), 0)),"")</f>
        <v/>
      </c>
      <c r="M52" s="43" t="str" cm="1">
        <f t="array" ref="M52">IFERROR(INDEX(data[[immediate_needs_required_other]:[immediate_needs_required_other]], MATCH(0,IF(data[[district_name]:[district_name]]=$A$52, COUNTIF($B$52:L52, data[[immediate_needs_required_other]:[immediate_needs_required_other]]), ""), 0)),"")</f>
        <v/>
      </c>
      <c r="N52" s="43" t="str" cm="1">
        <f t="array" ref="N52">IFERROR(INDEX(data[[immediate_needs_required_other]:[immediate_needs_required_other]], MATCH(0,IF(data[[district_name]:[district_name]]=$A$52, COUNTIF($B$52:M52, data[[immediate_needs_required_other]:[immediate_needs_required_other]]), ""), 0)),"")</f>
        <v/>
      </c>
      <c r="O52" s="43" t="str" cm="1">
        <f t="array" ref="O52">IFERROR(INDEX(data[[immediate_needs_required_other]:[immediate_needs_required_other]], MATCH(0,IF(data[[district_name]:[district_name]]=$A$52, COUNTIF($B$52:N52, data[[immediate_needs_required_other]:[immediate_needs_required_other]]), ""), 0)),"")</f>
        <v/>
      </c>
      <c r="P52" s="43" t="str" cm="1">
        <f t="array" ref="P52">IFERROR(INDEX(data[[immediate_needs_required_other]:[immediate_needs_required_other]], MATCH(0,IF(data[[district_name]:[district_name]]=$A$52, COUNTIF($B$52:O52, data[[immediate_needs_required_other]:[immediate_needs_required_other]]), ""), 0)),"")</f>
        <v/>
      </c>
      <c r="Q52" s="43" t="str" cm="1">
        <f t="array" ref="Q52">IFERROR(INDEX(data[[immediate_needs_required_other]:[immediate_needs_required_other]], MATCH(0,IF(data[[district_name]:[district_name]]=$A$52, COUNTIF($B$52:P52, data[[immediate_needs_required_other]:[immediate_needs_required_other]]), ""), 0)),"")</f>
        <v/>
      </c>
    </row>
    <row r="53" spans="1:17" s="39" customFormat="1" x14ac:dyDescent="0.3">
      <c r="A53" s="41" t="s">
        <v>633</v>
      </c>
      <c r="B53" s="42" t="s">
        <v>512</v>
      </c>
      <c r="C53" s="43" cm="1">
        <f t="array" ref="C53">IFERROR(INDEX(data[[immediate_needs_required_other]:[immediate_needs_required_other]], MATCH(0,IF(data[[district_name]:[district_name]]=$A$53, COUNTIF($B$53:B53, data[[immediate_needs_required_other]:[immediate_needs_required_other]]), ""), 0)),"")</f>
        <v>0</v>
      </c>
      <c r="D53" s="43" t="str" cm="1">
        <f t="array" ref="D53">IFERROR(INDEX(data[[immediate_needs_required_other]:[immediate_needs_required_other]], MATCH(0,IF(data[[district_name]:[district_name]]=$A$53, COUNTIF($B$53:C53, data[[immediate_needs_required_other]:[immediate_needs_required_other]]), ""), 0)),"")</f>
        <v/>
      </c>
      <c r="E53" s="43" t="str" cm="1">
        <f t="array" ref="E53">IFERROR(INDEX(data[[immediate_needs_required_other]:[immediate_needs_required_other]], MATCH(0,IF(data[[district_name]:[district_name]]=$A$53, COUNTIF($B$53:D53, data[[immediate_needs_required_other]:[immediate_needs_required_other]]), ""), 0)),"")</f>
        <v/>
      </c>
      <c r="F53" s="43" t="str" cm="1">
        <f t="array" ref="F53">IFERROR(INDEX(data[[immediate_needs_required_other]:[immediate_needs_required_other]], MATCH(0,IF(data[[district_name]:[district_name]]=$A$53, COUNTIF($B$53:E53, data[[immediate_needs_required_other]:[immediate_needs_required_other]]), ""), 0)),"")</f>
        <v/>
      </c>
      <c r="G53" s="43" t="str" cm="1">
        <f t="array" ref="G53">IFERROR(INDEX(data[[immediate_needs_required_other]:[immediate_needs_required_other]], MATCH(0,IF(data[[district_name]:[district_name]]=$A$53, COUNTIF($B$53:F53, data[[immediate_needs_required_other]:[immediate_needs_required_other]]), ""), 0)),"")</f>
        <v/>
      </c>
      <c r="H53" s="43" t="str" cm="1">
        <f t="array" ref="H53">IFERROR(INDEX(data[[immediate_needs_required_other]:[immediate_needs_required_other]], MATCH(0,IF(data[[district_name]:[district_name]]=$A$53, COUNTIF($B$53:G53, data[[immediate_needs_required_other]:[immediate_needs_required_other]]), ""), 0)),"")</f>
        <v/>
      </c>
      <c r="I53" s="43" t="str" cm="1">
        <f t="array" ref="I53">IFERROR(INDEX(data[[immediate_needs_required_other]:[immediate_needs_required_other]], MATCH(0,IF(data[[district_name]:[district_name]]=$A$53, COUNTIF($B$53:H53, data[[immediate_needs_required_other]:[immediate_needs_required_other]]), ""), 0)),"")</f>
        <v/>
      </c>
      <c r="J53" s="43" t="str" cm="1">
        <f t="array" ref="J53">IFERROR(INDEX(data[[immediate_needs_required_other]:[immediate_needs_required_other]], MATCH(0,IF(data[[district_name]:[district_name]]=$A$53, COUNTIF($B$53:I53, data[[immediate_needs_required_other]:[immediate_needs_required_other]]), ""), 0)),"")</f>
        <v/>
      </c>
      <c r="K53" s="43" t="str" cm="1">
        <f t="array" ref="K53">IFERROR(INDEX(data[[immediate_needs_required_other]:[immediate_needs_required_other]], MATCH(0,IF(data[[district_name]:[district_name]]=$A$53, COUNTIF($B$53:J53, data[[immediate_needs_required_other]:[immediate_needs_required_other]]), ""), 0)),"")</f>
        <v/>
      </c>
      <c r="L53" s="43" t="str" cm="1">
        <f t="array" ref="L53">IFERROR(INDEX(data[[immediate_needs_required_other]:[immediate_needs_required_other]], MATCH(0,IF(data[[district_name]:[district_name]]=$A$53, COUNTIF($B$53:K53, data[[immediate_needs_required_other]:[immediate_needs_required_other]]), ""), 0)),"")</f>
        <v/>
      </c>
      <c r="M53" s="43" t="str" cm="1">
        <f t="array" ref="M53">IFERROR(INDEX(data[[immediate_needs_required_other]:[immediate_needs_required_other]], MATCH(0,IF(data[[district_name]:[district_name]]=$A$53, COUNTIF($B$53:L53, data[[immediate_needs_required_other]:[immediate_needs_required_other]]), ""), 0)),"")</f>
        <v/>
      </c>
      <c r="N53" s="43" t="str" cm="1">
        <f t="array" ref="N53">IFERROR(INDEX(data[[immediate_needs_required_other]:[immediate_needs_required_other]], MATCH(0,IF(data[[district_name]:[district_name]]=$A$53, COUNTIF($B$53:M53, data[[immediate_needs_required_other]:[immediate_needs_required_other]]), ""), 0)),"")</f>
        <v/>
      </c>
      <c r="O53" s="43" t="str" cm="1">
        <f t="array" ref="O53">IFERROR(INDEX(data[[immediate_needs_required_other]:[immediate_needs_required_other]], MATCH(0,IF(data[[district_name]:[district_name]]=$A$53, COUNTIF($B$53:N53, data[[immediate_needs_required_other]:[immediate_needs_required_other]]), ""), 0)),"")</f>
        <v/>
      </c>
      <c r="P53" s="43" t="str" cm="1">
        <f t="array" ref="P53">IFERROR(INDEX(data[[immediate_needs_required_other]:[immediate_needs_required_other]], MATCH(0,IF(data[[district_name]:[district_name]]=$A$53, COUNTIF($B$53:O53, data[[immediate_needs_required_other]:[immediate_needs_required_other]]), ""), 0)),"")</f>
        <v/>
      </c>
      <c r="Q53" s="43" t="str" cm="1">
        <f t="array" ref="Q53">IFERROR(INDEX(data[[immediate_needs_required_other]:[immediate_needs_required_other]], MATCH(0,IF(data[[district_name]:[district_name]]=$A$53, COUNTIF($B$53:P53, data[[immediate_needs_required_other]:[immediate_needs_required_other]]), ""), 0)),"")</f>
        <v/>
      </c>
    </row>
    <row r="54" spans="1:17" s="39" customFormat="1" ht="28" x14ac:dyDescent="0.3">
      <c r="A54" s="41" t="s">
        <v>517</v>
      </c>
      <c r="B54" s="42" t="s">
        <v>651</v>
      </c>
      <c r="C54" s="43" cm="1">
        <f t="array" ref="C54">IFERROR(INDEX(data[[immediate_needs_required_other]:[immediate_needs_required_other]], MATCH(0,IF(data[[district_name]:[district_name]]=$A$54, COUNTIF($B$54:B54, data[[immediate_needs_required_other]:[immediate_needs_required_other]]), ""), 0)),"")</f>
        <v>0</v>
      </c>
      <c r="D54" s="43" t="str" cm="1">
        <f t="array" ref="D54">IFERROR(INDEX(data[[immediate_needs_required_other]:[immediate_needs_required_other]], MATCH(0,IF(data[[district_name]:[district_name]]=$A$54, COUNTIF($B$54:C54, data[[immediate_needs_required_other]:[immediate_needs_required_other]]), ""), 0)),"")</f>
        <v xml:space="preserve">Livelihood, financial support </v>
      </c>
      <c r="E54" s="43" t="str" cm="1">
        <f t="array" ref="E54">IFERROR(INDEX(data[[immediate_needs_required_other]:[immediate_needs_required_other]], MATCH(0,IF(data[[district_name]:[district_name]]=$A$54, COUNTIF($B$54:D54, data[[immediate_needs_required_other]:[immediate_needs_required_other]]), ""), 0)),"")</f>
        <v/>
      </c>
      <c r="F54" s="43" t="str" cm="1">
        <f t="array" ref="F54">IFERROR(INDEX(data[[immediate_needs_required_other]:[immediate_needs_required_other]], MATCH(0,IF(data[[district_name]:[district_name]]=$A$54, COUNTIF($B$54:E54, data[[immediate_needs_required_other]:[immediate_needs_required_other]]), ""), 0)),"")</f>
        <v/>
      </c>
      <c r="G54" s="43" t="str" cm="1">
        <f t="array" ref="G54">IFERROR(INDEX(data[[immediate_needs_required_other]:[immediate_needs_required_other]], MATCH(0,IF(data[[district_name]:[district_name]]=$A$54, COUNTIF($B$54:F54, data[[immediate_needs_required_other]:[immediate_needs_required_other]]), ""), 0)),"")</f>
        <v/>
      </c>
      <c r="H54" s="43" t="str" cm="1">
        <f t="array" ref="H54">IFERROR(INDEX(data[[immediate_needs_required_other]:[immediate_needs_required_other]], MATCH(0,IF(data[[district_name]:[district_name]]=$A$54, COUNTIF($B$54:G54, data[[immediate_needs_required_other]:[immediate_needs_required_other]]), ""), 0)),"")</f>
        <v/>
      </c>
      <c r="I54" s="43" t="str" cm="1">
        <f t="array" ref="I54">IFERROR(INDEX(data[[immediate_needs_required_other]:[immediate_needs_required_other]], MATCH(0,IF(data[[district_name]:[district_name]]=$A$54, COUNTIF($B$54:H54, data[[immediate_needs_required_other]:[immediate_needs_required_other]]), ""), 0)),"")</f>
        <v/>
      </c>
      <c r="J54" s="43" t="str" cm="1">
        <f t="array" ref="J54">IFERROR(INDEX(data[[immediate_needs_required_other]:[immediate_needs_required_other]], MATCH(0,IF(data[[district_name]:[district_name]]=$A$54, COUNTIF($B$54:I54, data[[immediate_needs_required_other]:[immediate_needs_required_other]]), ""), 0)),"")</f>
        <v/>
      </c>
      <c r="K54" s="43" t="str" cm="1">
        <f t="array" ref="K54">IFERROR(INDEX(data[[immediate_needs_required_other]:[immediate_needs_required_other]], MATCH(0,IF(data[[district_name]:[district_name]]=$A$54, COUNTIF($B$54:J54, data[[immediate_needs_required_other]:[immediate_needs_required_other]]), ""), 0)),"")</f>
        <v/>
      </c>
      <c r="L54" s="43" t="str" cm="1">
        <f t="array" ref="L54">IFERROR(INDEX(data[[immediate_needs_required_other]:[immediate_needs_required_other]], MATCH(0,IF(data[[district_name]:[district_name]]=$A$54, COUNTIF($B$54:K54, data[[immediate_needs_required_other]:[immediate_needs_required_other]]), ""), 0)),"")</f>
        <v/>
      </c>
      <c r="M54" s="43" t="str" cm="1">
        <f t="array" ref="M54">IFERROR(INDEX(data[[immediate_needs_required_other]:[immediate_needs_required_other]], MATCH(0,IF(data[[district_name]:[district_name]]=$A$54, COUNTIF($B$54:L54, data[[immediate_needs_required_other]:[immediate_needs_required_other]]), ""), 0)),"")</f>
        <v/>
      </c>
      <c r="N54" s="43" t="str" cm="1">
        <f t="array" ref="N54">IFERROR(INDEX(data[[immediate_needs_required_other]:[immediate_needs_required_other]], MATCH(0,IF(data[[district_name]:[district_name]]=$A$54, COUNTIF($B$54:M54, data[[immediate_needs_required_other]:[immediate_needs_required_other]]), ""), 0)),"")</f>
        <v/>
      </c>
      <c r="O54" s="43" t="str" cm="1">
        <f t="array" ref="O54">IFERROR(INDEX(data[[immediate_needs_required_other]:[immediate_needs_required_other]], MATCH(0,IF(data[[district_name]:[district_name]]=$A$54, COUNTIF($B$54:N54, data[[immediate_needs_required_other]:[immediate_needs_required_other]]), ""), 0)),"")</f>
        <v/>
      </c>
      <c r="P54" s="43" t="str" cm="1">
        <f t="array" ref="P54">IFERROR(INDEX(data[[immediate_needs_required_other]:[immediate_needs_required_other]], MATCH(0,IF(data[[district_name]:[district_name]]=$A$54, COUNTIF($B$54:O54, data[[immediate_needs_required_other]:[immediate_needs_required_other]]), ""), 0)),"")</f>
        <v/>
      </c>
      <c r="Q54" s="43" t="str" cm="1">
        <f t="array" ref="Q54">IFERROR(INDEX(data[[immediate_needs_required_other]:[immediate_needs_required_other]], MATCH(0,IF(data[[district_name]:[district_name]]=$A$54, COUNTIF($B$54:P54, data[[immediate_needs_required_other]:[immediate_needs_required_other]]), ""), 0)),"")</f>
        <v/>
      </c>
    </row>
    <row r="55" spans="1:17" s="39" customFormat="1" ht="98" x14ac:dyDescent="0.3">
      <c r="A55" s="41" t="s">
        <v>519</v>
      </c>
      <c r="B55" s="42" t="s">
        <v>652</v>
      </c>
      <c r="C55" s="43" t="str" cm="1">
        <f t="array" ref="C55">IFERROR(INDEX(data[[immediate_needs_required_other]:[immediate_needs_required_other]], MATCH(0,IF(data[[district_name]:[district_name]]=$A$55, COUNTIF($B$55:B55, data[[immediate_needs_required_other]:[immediate_needs_required_other]]), ""), 0)),"")</f>
        <v xml:space="preserve">Same challenges the host community face  like shelter, shortage of medical supplies like drugs , limited water points which pose challenges during dry season </v>
      </c>
      <c r="D55" s="43" t="str" cm="1">
        <f t="array" ref="D55">IFERROR(INDEX(data[[immediate_needs_required_other]:[immediate_needs_required_other]], MATCH(0,IF(data[[district_name]:[district_name]]=$A$55, COUNTIF($B$55:C55, data[[immediate_needs_required_other]:[immediate_needs_required_other]]), ""), 0)),"")</f>
        <v xml:space="preserve">Capacity building e.g. in busines start and management's to support their livelihood needs </v>
      </c>
      <c r="E55" s="43" t="str" cm="1">
        <f t="array" ref="E55">IFERROR(INDEX(data[[immediate_needs_required_other]:[immediate_needs_required_other]], MATCH(0,IF(data[[district_name]:[district_name]]=$A$55, COUNTIF($B$55:D55, data[[immediate_needs_required_other]:[immediate_needs_required_other]]), ""), 0)),"")</f>
        <v xml:space="preserve">Support with Cash grant to Boast their livelihood means , Waste management issues </v>
      </c>
      <c r="F55" s="43" t="str" cm="1">
        <f t="array" ref="F55">IFERROR(INDEX(data[[immediate_needs_required_other]:[immediate_needs_required_other]], MATCH(0,IF(data[[district_name]:[district_name]]=$A$55, COUNTIF($B$55:E55, data[[immediate_needs_required_other]:[immediate_needs_required_other]]), ""), 0)),"")</f>
        <v xml:space="preserve">Security , Education of their children find it hard because of their mobility </v>
      </c>
      <c r="G55" s="43" t="str" cm="1">
        <f t="array" ref="G55">IFERROR(INDEX(data[[immediate_needs_required_other]:[immediate_needs_required_other]], MATCH(0,IF(data[[district_name]:[district_name]]=$A$55, COUNTIF($B$55:F55, data[[immediate_needs_required_other]:[immediate_needs_required_other]]), ""), 0)),"")</f>
        <v xml:space="preserve">Financial support to Boast their businesses </v>
      </c>
      <c r="H55" s="43" t="str" cm="1">
        <f t="array" ref="H55">IFERROR(INDEX(data[[immediate_needs_required_other]:[immediate_needs_required_other]], MATCH(0,IF(data[[district_name]:[district_name]]=$A$55, COUNTIF($B$55:G55, data[[immediate_needs_required_other]:[immediate_needs_required_other]]), ""), 0)),"")</f>
        <v/>
      </c>
      <c r="I55" s="43" t="str" cm="1">
        <f t="array" ref="I55">IFERROR(INDEX(data[[immediate_needs_required_other]:[immediate_needs_required_other]], MATCH(0,IF(data[[district_name]:[district_name]]=$A$55, COUNTIF($B$55:H55, data[[immediate_needs_required_other]:[immediate_needs_required_other]]), ""), 0)),"")</f>
        <v/>
      </c>
      <c r="J55" s="43" t="str" cm="1">
        <f t="array" ref="J55">IFERROR(INDEX(data[[immediate_needs_required_other]:[immediate_needs_required_other]], MATCH(0,IF(data[[district_name]:[district_name]]=$A$55, COUNTIF($B$55:I55, data[[immediate_needs_required_other]:[immediate_needs_required_other]]), ""), 0)),"")</f>
        <v/>
      </c>
      <c r="K55" s="43" t="str" cm="1">
        <f t="array" ref="K55">IFERROR(INDEX(data[[immediate_needs_required_other]:[immediate_needs_required_other]], MATCH(0,IF(data[[district_name]:[district_name]]=$A$55, COUNTIF($B$55:J55, data[[immediate_needs_required_other]:[immediate_needs_required_other]]), ""), 0)),"")</f>
        <v/>
      </c>
      <c r="L55" s="43" t="str" cm="1">
        <f t="array" ref="L55">IFERROR(INDEX(data[[immediate_needs_required_other]:[immediate_needs_required_other]], MATCH(0,IF(data[[district_name]:[district_name]]=$A$55, COUNTIF($B$55:K55, data[[immediate_needs_required_other]:[immediate_needs_required_other]]), ""), 0)),"")</f>
        <v/>
      </c>
      <c r="M55" s="43" t="str" cm="1">
        <f t="array" ref="M55">IFERROR(INDEX(data[[immediate_needs_required_other]:[immediate_needs_required_other]], MATCH(0,IF(data[[district_name]:[district_name]]=$A$55, COUNTIF($B$55:L55, data[[immediate_needs_required_other]:[immediate_needs_required_other]]), ""), 0)),"")</f>
        <v/>
      </c>
      <c r="N55" s="43" t="str" cm="1">
        <f t="array" ref="N55">IFERROR(INDEX(data[[immediate_needs_required_other]:[immediate_needs_required_other]], MATCH(0,IF(data[[district_name]:[district_name]]=$A$55, COUNTIF($B$55:M55, data[[immediate_needs_required_other]:[immediate_needs_required_other]]), ""), 0)),"")</f>
        <v/>
      </c>
      <c r="O55" s="43" t="str" cm="1">
        <f t="array" ref="O55">IFERROR(INDEX(data[[immediate_needs_required_other]:[immediate_needs_required_other]], MATCH(0,IF(data[[district_name]:[district_name]]=$A$55, COUNTIF($B$55:N55, data[[immediate_needs_required_other]:[immediate_needs_required_other]]), ""), 0)),"")</f>
        <v/>
      </c>
      <c r="P55" s="43" t="str" cm="1">
        <f t="array" ref="P55">IFERROR(INDEX(data[[immediate_needs_required_other]:[immediate_needs_required_other]], MATCH(0,IF(data[[district_name]:[district_name]]=$A$55, COUNTIF($B$55:O55, data[[immediate_needs_required_other]:[immediate_needs_required_other]]), ""), 0)),"")</f>
        <v/>
      </c>
      <c r="Q55" s="43" t="str" cm="1">
        <f t="array" ref="Q55">IFERROR(INDEX(data[[immediate_needs_required_other]:[immediate_needs_required_other]], MATCH(0,IF(data[[district_name]:[district_name]]=$A$55, COUNTIF($B$55:P55, data[[immediate_needs_required_other]:[immediate_needs_required_other]]), ""), 0)),"")</f>
        <v/>
      </c>
    </row>
    <row r="56" spans="1:17" s="39" customFormat="1" ht="56" x14ac:dyDescent="0.3">
      <c r="A56" s="41" t="s">
        <v>518</v>
      </c>
      <c r="B56" s="42" t="s">
        <v>639</v>
      </c>
      <c r="C56" s="43" t="str" cm="1">
        <f t="array" ref="C56">IFERROR(INDEX(data[[immediate_needs_required_other]:[immediate_needs_required_other]], MATCH(0,IF(data[[district_name]:[district_name]]=$A$56, COUNTIF($B$56:B56, data[[immediate_needs_required_other]:[immediate_needs_required_other]]), ""), 0)),"")</f>
        <v>Child protection is most needed</v>
      </c>
      <c r="D56" s="43" t="str" cm="1">
        <f t="array" ref="D56">IFERROR(INDEX(data[[immediate_needs_required_other]:[immediate_needs_required_other]], MATCH(0,IF(data[[district_name]:[district_name]]=$A$56, COUNTIF($B$56:C56, data[[immediate_needs_required_other]:[immediate_needs_required_other]]), ""), 0)),"")</f>
        <v>Education. They have moved but education here is expensive compared to the settlement</v>
      </c>
      <c r="E56" s="43" t="str" cm="1">
        <f t="array" ref="E56">IFERROR(INDEX(data[[immediate_needs_required_other]:[immediate_needs_required_other]], MATCH(0,IF(data[[district_name]:[district_name]]=$A$56, COUNTIF($B$56:D56, data[[immediate_needs_required_other]:[immediate_needs_required_other]]), ""), 0)),"")</f>
        <v>Start up capital for the women so that they can afford school fees</v>
      </c>
      <c r="F56" s="43" cm="1">
        <f t="array" ref="F56">IFERROR(INDEX(data[[immediate_needs_required_other]:[immediate_needs_required_other]], MATCH(0,IF(data[[district_name]:[district_name]]=$A$56, COUNTIF($B$56:E56, data[[immediate_needs_required_other]:[immediate_needs_required_other]]), ""), 0)),"")</f>
        <v>0</v>
      </c>
      <c r="G56" s="43" t="str" cm="1">
        <f t="array" ref="G56">IFERROR(INDEX(data[[immediate_needs_required_other]:[immediate_needs_required_other]], MATCH(0,IF(data[[district_name]:[district_name]]=$A$56, COUNTIF($B$56:F56, data[[immediate_needs_required_other]:[immediate_needs_required_other]]), ""), 0)),"")</f>
        <v/>
      </c>
      <c r="H56" s="43" t="str" cm="1">
        <f t="array" ref="H56">IFERROR(INDEX(data[[immediate_needs_required_other]:[immediate_needs_required_other]], MATCH(0,IF(data[[district_name]:[district_name]]=$A$56, COUNTIF($B$56:G56, data[[immediate_needs_required_other]:[immediate_needs_required_other]]), ""), 0)),"")</f>
        <v/>
      </c>
      <c r="I56" s="43" t="str" cm="1">
        <f t="array" ref="I56">IFERROR(INDEX(data[[immediate_needs_required_other]:[immediate_needs_required_other]], MATCH(0,IF(data[[district_name]:[district_name]]=$A$56, COUNTIF($B$56:H56, data[[immediate_needs_required_other]:[immediate_needs_required_other]]), ""), 0)),"")</f>
        <v/>
      </c>
      <c r="J56" s="43" t="str" cm="1">
        <f t="array" ref="J56">IFERROR(INDEX(data[[immediate_needs_required_other]:[immediate_needs_required_other]], MATCH(0,IF(data[[district_name]:[district_name]]=$A$56, COUNTIF($B$56:I56, data[[immediate_needs_required_other]:[immediate_needs_required_other]]), ""), 0)),"")</f>
        <v/>
      </c>
      <c r="K56" s="43" t="str" cm="1">
        <f t="array" ref="K56">IFERROR(INDEX(data[[immediate_needs_required_other]:[immediate_needs_required_other]], MATCH(0,IF(data[[district_name]:[district_name]]=$A$56, COUNTIF($B$56:J56, data[[immediate_needs_required_other]:[immediate_needs_required_other]]), ""), 0)),"")</f>
        <v/>
      </c>
      <c r="L56" s="43" t="str" cm="1">
        <f t="array" ref="L56">IFERROR(INDEX(data[[immediate_needs_required_other]:[immediate_needs_required_other]], MATCH(0,IF(data[[district_name]:[district_name]]=$A$56, COUNTIF($B$56:K56, data[[immediate_needs_required_other]:[immediate_needs_required_other]]), ""), 0)),"")</f>
        <v/>
      </c>
      <c r="M56" s="43" t="str" cm="1">
        <f t="array" ref="M56">IFERROR(INDEX(data[[immediate_needs_required_other]:[immediate_needs_required_other]], MATCH(0,IF(data[[district_name]:[district_name]]=$A$56, COUNTIF($B$56:L56, data[[immediate_needs_required_other]:[immediate_needs_required_other]]), ""), 0)),"")</f>
        <v/>
      </c>
      <c r="N56" s="43" t="str" cm="1">
        <f t="array" ref="N56">IFERROR(INDEX(data[[immediate_needs_required_other]:[immediate_needs_required_other]], MATCH(0,IF(data[[district_name]:[district_name]]=$A$56, COUNTIF($B$56:M56, data[[immediate_needs_required_other]:[immediate_needs_required_other]]), ""), 0)),"")</f>
        <v/>
      </c>
      <c r="O56" s="43" t="str" cm="1">
        <f t="array" ref="O56">IFERROR(INDEX(data[[immediate_needs_required_other]:[immediate_needs_required_other]], MATCH(0,IF(data[[district_name]:[district_name]]=$A$56, COUNTIF($B$56:N56, data[[immediate_needs_required_other]:[immediate_needs_required_other]]), ""), 0)),"")</f>
        <v/>
      </c>
      <c r="P56" s="43" t="str" cm="1">
        <f t="array" ref="P56">IFERROR(INDEX(data[[immediate_needs_required_other]:[immediate_needs_required_other]], MATCH(0,IF(data[[district_name]:[district_name]]=$A$56, COUNTIF($B$56:O56, data[[immediate_needs_required_other]:[immediate_needs_required_other]]), ""), 0)),"")</f>
        <v/>
      </c>
      <c r="Q56" s="43" t="str" cm="1">
        <f t="array" ref="Q56">IFERROR(INDEX(data[[immediate_needs_required_other]:[immediate_needs_required_other]], MATCH(0,IF(data[[district_name]:[district_name]]=$A$56, COUNTIF($B$56:P56, data[[immediate_needs_required_other]:[immediate_needs_required_other]]), ""), 0)),"")</f>
        <v/>
      </c>
    </row>
    <row r="57" spans="1:17" s="39" customFormat="1" ht="70" x14ac:dyDescent="0.3">
      <c r="A57" s="41" t="s">
        <v>635</v>
      </c>
      <c r="B57" s="42" t="s">
        <v>514</v>
      </c>
      <c r="C57" s="43" t="str" cm="1">
        <f t="array" ref="C57">IFERROR(INDEX(data[[immediate_needs_required_other]:[immediate_needs_required_other]], MATCH(0,IF(data[[district_name]:[district_name]]=$A$57, COUNTIF($B$57:B57, data[[immediate_needs_required_other]:[immediate_needs_required_other]]), ""), 0)),"")</f>
        <v>Capacity building on skill. Training on social norms and laws</v>
      </c>
      <c r="D57" s="43" cm="1">
        <f t="array" ref="D57">IFERROR(INDEX(data[[immediate_needs_required_other]:[immediate_needs_required_other]], MATCH(0,IF(data[[district_name]:[district_name]]=$A$57, COUNTIF($B$57:C57, data[[immediate_needs_required_other]:[immediate_needs_required_other]]), ""), 0)),"")</f>
        <v>0</v>
      </c>
      <c r="E57" s="43" t="str" cm="1">
        <f t="array" ref="E57">IFERROR(INDEX(data[[immediate_needs_required_other]:[immediate_needs_required_other]], MATCH(0,IF(data[[district_name]:[district_name]]=$A$57, COUNTIF($B$57:D57, data[[immediate_needs_required_other]:[immediate_needs_required_other]]), ""), 0)),"")</f>
        <v xml:space="preserve">Population pressure in the settlement </v>
      </c>
      <c r="F57" s="43" t="str" cm="1">
        <f t="array" ref="F57">IFERROR(INDEX(data[[immediate_needs_required_other]:[immediate_needs_required_other]], MATCH(0,IF(data[[district_name]:[district_name]]=$A$57, COUNTIF($B$57:E57, data[[immediate_needs_required_other]:[immediate_needs_required_other]]), ""), 0)),"")</f>
        <v xml:space="preserve">Affordability of education and training services which may lead to high dropout rates </v>
      </c>
      <c r="G57" s="43" t="str" cm="1">
        <f t="array" ref="G57">IFERROR(INDEX(data[[immediate_needs_required_other]:[immediate_needs_required_other]], MATCH(0,IF(data[[district_name]:[district_name]]=$A$57, COUNTIF($B$57:F57, data[[immediate_needs_required_other]:[immediate_needs_required_other]]), ""), 0)),"")</f>
        <v>Financial literacy training. Busines management and start up skills.  Electricity issues to ran their business .</v>
      </c>
      <c r="H57" s="43" t="str" cm="1">
        <f t="array" ref="H57">IFERROR(INDEX(data[[immediate_needs_required_other]:[immediate_needs_required_other]], MATCH(0,IF(data[[district_name]:[district_name]]=$A$57, COUNTIF($B$57:G57, data[[immediate_needs_required_other]:[immediate_needs_required_other]]), ""), 0)),"")</f>
        <v>Start up capital , business location</v>
      </c>
      <c r="I57" s="43" t="str" cm="1">
        <f t="array" ref="I57">IFERROR(INDEX(data[[immediate_needs_required_other]:[immediate_needs_required_other]], MATCH(0,IF(data[[district_name]:[district_name]]=$A$57, COUNTIF($B$57:H57, data[[immediate_needs_required_other]:[immediate_needs_required_other]]), ""), 0)),"")</f>
        <v/>
      </c>
      <c r="J57" s="43" t="str" cm="1">
        <f t="array" ref="J57">IFERROR(INDEX(data[[immediate_needs_required_other]:[immediate_needs_required_other]], MATCH(0,IF(data[[district_name]:[district_name]]=$A$57, COUNTIF($B$57:I57, data[[immediate_needs_required_other]:[immediate_needs_required_other]]), ""), 0)),"")</f>
        <v/>
      </c>
      <c r="K57" s="43" t="str" cm="1">
        <f t="array" ref="K57">IFERROR(INDEX(data[[immediate_needs_required_other]:[immediate_needs_required_other]], MATCH(0,IF(data[[district_name]:[district_name]]=$A$57, COUNTIF($B$57:J57, data[[immediate_needs_required_other]:[immediate_needs_required_other]]), ""), 0)),"")</f>
        <v/>
      </c>
      <c r="L57" s="43" t="str" cm="1">
        <f t="array" ref="L57">IFERROR(INDEX(data[[immediate_needs_required_other]:[immediate_needs_required_other]], MATCH(0,IF(data[[district_name]:[district_name]]=$A$57, COUNTIF($B$57:K57, data[[immediate_needs_required_other]:[immediate_needs_required_other]]), ""), 0)),"")</f>
        <v/>
      </c>
      <c r="M57" s="43" t="str" cm="1">
        <f t="array" ref="M57">IFERROR(INDEX(data[[immediate_needs_required_other]:[immediate_needs_required_other]], MATCH(0,IF(data[[district_name]:[district_name]]=$A$57, COUNTIF($B$57:L57, data[[immediate_needs_required_other]:[immediate_needs_required_other]]), ""), 0)),"")</f>
        <v/>
      </c>
      <c r="N57" s="43" t="str" cm="1">
        <f t="array" ref="N57">IFERROR(INDEX(data[[immediate_needs_required_other]:[immediate_needs_required_other]], MATCH(0,IF(data[[district_name]:[district_name]]=$A$57, COUNTIF($B$57:M57, data[[immediate_needs_required_other]:[immediate_needs_required_other]]), ""), 0)),"")</f>
        <v/>
      </c>
      <c r="O57" s="43" t="str" cm="1">
        <f t="array" ref="O57">IFERROR(INDEX(data[[immediate_needs_required_other]:[immediate_needs_required_other]], MATCH(0,IF(data[[district_name]:[district_name]]=$A$57, COUNTIF($B$57:N57, data[[immediate_needs_required_other]:[immediate_needs_required_other]]), ""), 0)),"")</f>
        <v/>
      </c>
      <c r="P57" s="43" t="str" cm="1">
        <f t="array" ref="P57">IFERROR(INDEX(data[[immediate_needs_required_other]:[immediate_needs_required_other]], MATCH(0,IF(data[[district_name]:[district_name]]=$A$57, COUNTIF($B$57:O57, data[[immediate_needs_required_other]:[immediate_needs_required_other]]), ""), 0)),"")</f>
        <v/>
      </c>
      <c r="Q57" s="43" t="str" cm="1">
        <f t="array" ref="Q57">IFERROR(INDEX(data[[immediate_needs_required_other]:[immediate_needs_required_other]], MATCH(0,IF(data[[district_name]:[district_name]]=$A$57, COUNTIF($B$57:P57, data[[immediate_needs_required_other]:[immediate_needs_required_other]]), ""), 0)),"")</f>
        <v/>
      </c>
    </row>
    <row r="58" spans="1:17" s="39" customFormat="1" x14ac:dyDescent="0.3">
      <c r="A58" s="41" t="s">
        <v>522</v>
      </c>
      <c r="B58" s="42" t="s">
        <v>643</v>
      </c>
      <c r="C58" s="43" cm="1">
        <f t="array" ref="C58">IFERROR(INDEX(data[[immediate_needs_required_other]:[immediate_needs_required_other]], MATCH(0,IF(data[[district_name]:[district_name]]=$A$58, COUNTIF($B$58:B58, data[[immediate_needs_required_other]:[immediate_needs_required_other]]), ""), 0)),"")</f>
        <v>0</v>
      </c>
      <c r="D58" s="43" t="str" cm="1">
        <f t="array" ref="D58">IFERROR(INDEX(data[[immediate_needs_required_other]:[immediate_needs_required_other]], MATCH(0,IF(data[[district_name]:[district_name]]=$A$58, COUNTIF($B$58:C58, data[[immediate_needs_required_other]:[immediate_needs_required_other]]), ""), 0)),"")</f>
        <v/>
      </c>
      <c r="E58" s="43" t="str" cm="1">
        <f t="array" ref="E58">IFERROR(INDEX(data[[immediate_needs_required_other]:[immediate_needs_required_other]], MATCH(0,IF(data[[district_name]:[district_name]]=$A$58, COUNTIF($B$58:D58, data[[immediate_needs_required_other]:[immediate_needs_required_other]]), ""), 0)),"")</f>
        <v/>
      </c>
      <c r="F58" s="43" t="str" cm="1">
        <f t="array" ref="F58">IFERROR(INDEX(data[[immediate_needs_required_other]:[immediate_needs_required_other]], MATCH(0,IF(data[[district_name]:[district_name]]=$A$58, COUNTIF($B$58:E58, data[[immediate_needs_required_other]:[immediate_needs_required_other]]), ""), 0)),"")</f>
        <v/>
      </c>
      <c r="G58" s="43" t="str" cm="1">
        <f t="array" ref="G58">IFERROR(INDEX(data[[immediate_needs_required_other]:[immediate_needs_required_other]], MATCH(0,IF(data[[district_name]:[district_name]]=$A$58, COUNTIF($B$58:F58, data[[immediate_needs_required_other]:[immediate_needs_required_other]]), ""), 0)),"")</f>
        <v/>
      </c>
      <c r="H58" s="43" t="str" cm="1">
        <f t="array" ref="H58">IFERROR(INDEX(data[[immediate_needs_required_other]:[immediate_needs_required_other]], MATCH(0,IF(data[[district_name]:[district_name]]=$A$58, COUNTIF($B$58:G58, data[[immediate_needs_required_other]:[immediate_needs_required_other]]), ""), 0)),"")</f>
        <v/>
      </c>
      <c r="I58" s="43" t="str" cm="1">
        <f t="array" ref="I58">IFERROR(INDEX(data[[immediate_needs_required_other]:[immediate_needs_required_other]], MATCH(0,IF(data[[district_name]:[district_name]]=$A$58, COUNTIF($B$58:H58, data[[immediate_needs_required_other]:[immediate_needs_required_other]]), ""), 0)),"")</f>
        <v/>
      </c>
      <c r="J58" s="43" t="str" cm="1">
        <f t="array" ref="J58">IFERROR(INDEX(data[[immediate_needs_required_other]:[immediate_needs_required_other]], MATCH(0,IF(data[[district_name]:[district_name]]=$A$58, COUNTIF($B$58:I58, data[[immediate_needs_required_other]:[immediate_needs_required_other]]), ""), 0)),"")</f>
        <v/>
      </c>
      <c r="K58" s="43" t="str" cm="1">
        <f t="array" ref="K58">IFERROR(INDEX(data[[immediate_needs_required_other]:[immediate_needs_required_other]], MATCH(0,IF(data[[district_name]:[district_name]]=$A$58, COUNTIF($B$58:J58, data[[immediate_needs_required_other]:[immediate_needs_required_other]]), ""), 0)),"")</f>
        <v/>
      </c>
      <c r="L58" s="43" t="str" cm="1">
        <f t="array" ref="L58">IFERROR(INDEX(data[[immediate_needs_required_other]:[immediate_needs_required_other]], MATCH(0,IF(data[[district_name]:[district_name]]=$A$58, COUNTIF($B$58:K58, data[[immediate_needs_required_other]:[immediate_needs_required_other]]), ""), 0)),"")</f>
        <v/>
      </c>
      <c r="M58" s="43" t="str" cm="1">
        <f t="array" ref="M58">IFERROR(INDEX(data[[immediate_needs_required_other]:[immediate_needs_required_other]], MATCH(0,IF(data[[district_name]:[district_name]]=$A$58, COUNTIF($B$58:L58, data[[immediate_needs_required_other]:[immediate_needs_required_other]]), ""), 0)),"")</f>
        <v/>
      </c>
      <c r="N58" s="43" t="str" cm="1">
        <f t="array" ref="N58">IFERROR(INDEX(data[[immediate_needs_required_other]:[immediate_needs_required_other]], MATCH(0,IF(data[[district_name]:[district_name]]=$A$58, COUNTIF($B$58:M58, data[[immediate_needs_required_other]:[immediate_needs_required_other]]), ""), 0)),"")</f>
        <v/>
      </c>
      <c r="O58" s="43" t="str" cm="1">
        <f t="array" ref="O58">IFERROR(INDEX(data[[immediate_needs_required_other]:[immediate_needs_required_other]], MATCH(0,IF(data[[district_name]:[district_name]]=$A$58, COUNTIF($B$58:N58, data[[immediate_needs_required_other]:[immediate_needs_required_other]]), ""), 0)),"")</f>
        <v/>
      </c>
      <c r="P58" s="43" t="str" cm="1">
        <f t="array" ref="P58">IFERROR(INDEX(data[[immediate_needs_required_other]:[immediate_needs_required_other]], MATCH(0,IF(data[[district_name]:[district_name]]=$A$58, COUNTIF($B$58:O58, data[[immediate_needs_required_other]:[immediate_needs_required_other]]), ""), 0)),"")</f>
        <v/>
      </c>
      <c r="Q58" s="43" t="str" cm="1">
        <f t="array" ref="Q58">IFERROR(INDEX(data[[immediate_needs_required_other]:[immediate_needs_required_other]], MATCH(0,IF(data[[district_name]:[district_name]]=$A$58, COUNTIF($B$58:P58, data[[immediate_needs_required_other]:[immediate_needs_required_other]]), ""), 0)),"")</f>
        <v/>
      </c>
    </row>
    <row r="59" spans="1:17" s="39" customFormat="1" x14ac:dyDescent="0.3">
      <c r="A59" s="41" t="s">
        <v>632</v>
      </c>
      <c r="B59" s="42" t="s">
        <v>653</v>
      </c>
      <c r="C59" s="43" cm="1">
        <f t="array" ref="C59">IFERROR(INDEX(data[[immediate_needs_required_other]:[immediate_needs_required_other]], MATCH(0,IF(data[[district_name]:[district_name]]=$A$59, COUNTIF($B$59:B59, data[[immediate_needs_required_other]:[immediate_needs_required_other]]), ""), 0)),"")</f>
        <v>0</v>
      </c>
      <c r="D59" s="43" t="str" cm="1">
        <f t="array" ref="D59">IFERROR(INDEX(data[[immediate_needs_required_other]:[immediate_needs_required_other]], MATCH(0,IF(data[[district_name]:[district_name]]=$A$59, COUNTIF($B$59:C59, data[[immediate_needs_required_other]:[immediate_needs_required_other]]), ""), 0)),"")</f>
        <v/>
      </c>
      <c r="E59" s="43" t="str" cm="1">
        <f t="array" ref="E59">IFERROR(INDEX(data[[immediate_needs_required_other]:[immediate_needs_required_other]], MATCH(0,IF(data[[district_name]:[district_name]]=$A$59, COUNTIF($B$59:D59, data[[immediate_needs_required_other]:[immediate_needs_required_other]]), ""), 0)),"")</f>
        <v/>
      </c>
      <c r="F59" s="43" t="str" cm="1">
        <f t="array" ref="F59">IFERROR(INDEX(data[[immediate_needs_required_other]:[immediate_needs_required_other]], MATCH(0,IF(data[[district_name]:[district_name]]=$A$59, COUNTIF($B$59:E59, data[[immediate_needs_required_other]:[immediate_needs_required_other]]), ""), 0)),"")</f>
        <v/>
      </c>
      <c r="G59" s="43" t="str" cm="1">
        <f t="array" ref="G59">IFERROR(INDEX(data[[immediate_needs_required_other]:[immediate_needs_required_other]], MATCH(0,IF(data[[district_name]:[district_name]]=$A$59, COUNTIF($B$59:F59, data[[immediate_needs_required_other]:[immediate_needs_required_other]]), ""), 0)),"")</f>
        <v/>
      </c>
      <c r="H59" s="43" t="str" cm="1">
        <f t="array" ref="H59">IFERROR(INDEX(data[[immediate_needs_required_other]:[immediate_needs_required_other]], MATCH(0,IF(data[[district_name]:[district_name]]=$A$59, COUNTIF($B$59:G59, data[[immediate_needs_required_other]:[immediate_needs_required_other]]), ""), 0)),"")</f>
        <v/>
      </c>
      <c r="I59" s="43" t="str" cm="1">
        <f t="array" ref="I59">IFERROR(INDEX(data[[immediate_needs_required_other]:[immediate_needs_required_other]], MATCH(0,IF(data[[district_name]:[district_name]]=$A$59, COUNTIF($B$59:H59, data[[immediate_needs_required_other]:[immediate_needs_required_other]]), ""), 0)),"")</f>
        <v/>
      </c>
      <c r="J59" s="43" t="str" cm="1">
        <f t="array" ref="J59">IFERROR(INDEX(data[[immediate_needs_required_other]:[immediate_needs_required_other]], MATCH(0,IF(data[[district_name]:[district_name]]=$A$59, COUNTIF($B$59:I59, data[[immediate_needs_required_other]:[immediate_needs_required_other]]), ""), 0)),"")</f>
        <v/>
      </c>
      <c r="K59" s="43" t="str" cm="1">
        <f t="array" ref="K59">IFERROR(INDEX(data[[immediate_needs_required_other]:[immediate_needs_required_other]], MATCH(0,IF(data[[district_name]:[district_name]]=$A$59, COUNTIF($B$59:J59, data[[immediate_needs_required_other]:[immediate_needs_required_other]]), ""), 0)),"")</f>
        <v/>
      </c>
      <c r="L59" s="43" t="str" cm="1">
        <f t="array" ref="L59">IFERROR(INDEX(data[[immediate_needs_required_other]:[immediate_needs_required_other]], MATCH(0,IF(data[[district_name]:[district_name]]=$A$59, COUNTIF($B$59:K59, data[[immediate_needs_required_other]:[immediate_needs_required_other]]), ""), 0)),"")</f>
        <v/>
      </c>
      <c r="M59" s="43" t="str" cm="1">
        <f t="array" ref="M59">IFERROR(INDEX(data[[immediate_needs_required_other]:[immediate_needs_required_other]], MATCH(0,IF(data[[district_name]:[district_name]]=$A$59, COUNTIF($B$59:L59, data[[immediate_needs_required_other]:[immediate_needs_required_other]]), ""), 0)),"")</f>
        <v/>
      </c>
      <c r="N59" s="43" t="str" cm="1">
        <f t="array" ref="N59">IFERROR(INDEX(data[[immediate_needs_required_other]:[immediate_needs_required_other]], MATCH(0,IF(data[[district_name]:[district_name]]=$A$59, COUNTIF($B$59:M59, data[[immediate_needs_required_other]:[immediate_needs_required_other]]), ""), 0)),"")</f>
        <v/>
      </c>
      <c r="O59" s="43" t="str" cm="1">
        <f t="array" ref="O59">IFERROR(INDEX(data[[immediate_needs_required_other]:[immediate_needs_required_other]], MATCH(0,IF(data[[district_name]:[district_name]]=$A$59, COUNTIF($B$59:N59, data[[immediate_needs_required_other]:[immediate_needs_required_other]]), ""), 0)),"")</f>
        <v/>
      </c>
      <c r="P59" s="43" t="str" cm="1">
        <f t="array" ref="P59">IFERROR(INDEX(data[[immediate_needs_required_other]:[immediate_needs_required_other]], MATCH(0,IF(data[[district_name]:[district_name]]=$A$59, COUNTIF($B$59:O59, data[[immediate_needs_required_other]:[immediate_needs_required_other]]), ""), 0)),"")</f>
        <v/>
      </c>
      <c r="Q59" s="43" t="str" cm="1">
        <f t="array" ref="Q59">IFERROR(INDEX(data[[immediate_needs_required_other]:[immediate_needs_required_other]], MATCH(0,IF(data[[district_name]:[district_name]]=$A$59, COUNTIF($B$59:P59, data[[immediate_needs_required_other]:[immediate_needs_required_other]]), ""), 0)),"")</f>
        <v/>
      </c>
    </row>
    <row r="60" spans="1:17" s="39" customFormat="1" x14ac:dyDescent="0.3">
      <c r="A60" s="41" t="s">
        <v>636</v>
      </c>
      <c r="B60" s="42" t="s">
        <v>515</v>
      </c>
      <c r="C60" s="43" cm="1">
        <f t="array" ref="C60">IFERROR(INDEX(data[[immediate_needs_required_other]:[immediate_needs_required_other]], MATCH(0,IF(data[[district_name]:[district_name]]=$A$60, COUNTIF($B$60:B60, data[[immediate_needs_required_other]:[immediate_needs_required_other]]), ""), 0)),"")</f>
        <v>0</v>
      </c>
      <c r="D60" s="43" t="str" cm="1">
        <f t="array" ref="D60">IFERROR(INDEX(data[[immediate_needs_required_other]:[immediate_needs_required_other]], MATCH(0,IF(data[[district_name]:[district_name]]=$A$60, COUNTIF($B$60:C60, data[[immediate_needs_required_other]:[immediate_needs_required_other]]), ""), 0)),"")</f>
        <v xml:space="preserve">Start up capital </v>
      </c>
      <c r="E60" s="43" t="str" cm="1">
        <f t="array" ref="E60">IFERROR(INDEX(data[[immediate_needs_required_other]:[immediate_needs_required_other]], MATCH(0,IF(data[[district_name]:[district_name]]=$A$60, COUNTIF($B$60:D60, data[[immediate_needs_required_other]:[immediate_needs_required_other]]), ""), 0)),"")</f>
        <v/>
      </c>
      <c r="F60" s="43" t="str" cm="1">
        <f t="array" ref="F60">IFERROR(INDEX(data[[immediate_needs_required_other]:[immediate_needs_required_other]], MATCH(0,IF(data[[district_name]:[district_name]]=$A$60, COUNTIF($B$60:E60, data[[immediate_needs_required_other]:[immediate_needs_required_other]]), ""), 0)),"")</f>
        <v/>
      </c>
      <c r="G60" s="43" t="str" cm="1">
        <f t="array" ref="G60">IFERROR(INDEX(data[[immediate_needs_required_other]:[immediate_needs_required_other]], MATCH(0,IF(data[[district_name]:[district_name]]=$A$60, COUNTIF($B$60:F60, data[[immediate_needs_required_other]:[immediate_needs_required_other]]), ""), 0)),"")</f>
        <v/>
      </c>
      <c r="H60" s="43" t="str" cm="1">
        <f t="array" ref="H60">IFERROR(INDEX(data[[immediate_needs_required_other]:[immediate_needs_required_other]], MATCH(0,IF(data[[district_name]:[district_name]]=$A$60, COUNTIF($B$60:G60, data[[immediate_needs_required_other]:[immediate_needs_required_other]]), ""), 0)),"")</f>
        <v/>
      </c>
      <c r="I60" s="43" t="str" cm="1">
        <f t="array" ref="I60">IFERROR(INDEX(data[[immediate_needs_required_other]:[immediate_needs_required_other]], MATCH(0,IF(data[[district_name]:[district_name]]=$A$60, COUNTIF($B$60:H60, data[[immediate_needs_required_other]:[immediate_needs_required_other]]), ""), 0)),"")</f>
        <v/>
      </c>
      <c r="J60" s="43" t="str" cm="1">
        <f t="array" ref="J60">IFERROR(INDEX(data[[immediate_needs_required_other]:[immediate_needs_required_other]], MATCH(0,IF(data[[district_name]:[district_name]]=$A$60, COUNTIF($B$60:I60, data[[immediate_needs_required_other]:[immediate_needs_required_other]]), ""), 0)),"")</f>
        <v/>
      </c>
      <c r="K60" s="43" t="str" cm="1">
        <f t="array" ref="K60">IFERROR(INDEX(data[[immediate_needs_required_other]:[immediate_needs_required_other]], MATCH(0,IF(data[[district_name]:[district_name]]=$A$60, COUNTIF($B$60:J60, data[[immediate_needs_required_other]:[immediate_needs_required_other]]), ""), 0)),"")</f>
        <v/>
      </c>
      <c r="L60" s="43" t="str" cm="1">
        <f t="array" ref="L60">IFERROR(INDEX(data[[immediate_needs_required_other]:[immediate_needs_required_other]], MATCH(0,IF(data[[district_name]:[district_name]]=$A$60, COUNTIF($B$60:K60, data[[immediate_needs_required_other]:[immediate_needs_required_other]]), ""), 0)),"")</f>
        <v/>
      </c>
      <c r="M60" s="43" t="str" cm="1">
        <f t="array" ref="M60">IFERROR(INDEX(data[[immediate_needs_required_other]:[immediate_needs_required_other]], MATCH(0,IF(data[[district_name]:[district_name]]=$A$60, COUNTIF($B$60:L60, data[[immediate_needs_required_other]:[immediate_needs_required_other]]), ""), 0)),"")</f>
        <v/>
      </c>
      <c r="N60" s="43" t="str" cm="1">
        <f t="array" ref="N60">IFERROR(INDEX(data[[immediate_needs_required_other]:[immediate_needs_required_other]], MATCH(0,IF(data[[district_name]:[district_name]]=$A$60, COUNTIF($B$60:M60, data[[immediate_needs_required_other]:[immediate_needs_required_other]]), ""), 0)),"")</f>
        <v/>
      </c>
      <c r="O60" s="43" t="str" cm="1">
        <f t="array" ref="O60">IFERROR(INDEX(data[[immediate_needs_required_other]:[immediate_needs_required_other]], MATCH(0,IF(data[[district_name]:[district_name]]=$A$60, COUNTIF($B$60:N60, data[[immediate_needs_required_other]:[immediate_needs_required_other]]), ""), 0)),"")</f>
        <v/>
      </c>
      <c r="P60" s="43" t="str" cm="1">
        <f t="array" ref="P60">IFERROR(INDEX(data[[immediate_needs_required_other]:[immediate_needs_required_other]], MATCH(0,IF(data[[district_name]:[district_name]]=$A$60, COUNTIF($B$60:O60, data[[immediate_needs_required_other]:[immediate_needs_required_other]]), ""), 0)),"")</f>
        <v/>
      </c>
      <c r="Q60" s="43" t="str" cm="1">
        <f t="array" ref="Q60">IFERROR(INDEX(data[[immediate_needs_required_other]:[immediate_needs_required_other]], MATCH(0,IF(data[[district_name]:[district_name]]=$A$60, COUNTIF($B$60:P60, data[[immediate_needs_required_other]:[immediate_needs_required_other]]), ""), 0)),"")</f>
        <v/>
      </c>
    </row>
    <row r="61" spans="1:17" s="39" customFormat="1" x14ac:dyDescent="0.3"/>
    <row r="63" spans="1:17" x14ac:dyDescent="0.3">
      <c r="A63" s="6" t="s">
        <v>645</v>
      </c>
      <c r="B63" s="6" t="s">
        <v>61</v>
      </c>
    </row>
    <row r="64" spans="1:17" x14ac:dyDescent="0.3">
      <c r="A64" s="6" t="s">
        <v>646</v>
      </c>
      <c r="B64" s="6" t="s">
        <v>496</v>
      </c>
    </row>
    <row r="65" spans="1:5" x14ac:dyDescent="0.3">
      <c r="A65" s="6" t="s">
        <v>647</v>
      </c>
      <c r="B65" s="6">
        <f>B4</f>
        <v>57</v>
      </c>
    </row>
    <row r="67" spans="1:5" x14ac:dyDescent="0.3">
      <c r="A67" s="78" t="s">
        <v>648</v>
      </c>
      <c r="B67" s="78" t="s">
        <v>467</v>
      </c>
      <c r="C67" s="32" t="s">
        <v>82</v>
      </c>
      <c r="D67" s="32" t="s">
        <v>88</v>
      </c>
      <c r="E67" s="76" t="s">
        <v>654</v>
      </c>
    </row>
    <row r="68" spans="1:5" x14ac:dyDescent="0.3">
      <c r="A68" s="78"/>
      <c r="B68" s="78"/>
      <c r="C68" s="33" t="s">
        <v>509</v>
      </c>
      <c r="D68" s="33" t="s">
        <v>142</v>
      </c>
      <c r="E68" s="76"/>
    </row>
    <row r="69" spans="1:5" x14ac:dyDescent="0.3">
      <c r="A69" s="44" t="s">
        <v>520</v>
      </c>
      <c r="B69" s="35" t="s">
        <v>649</v>
      </c>
      <c r="C69" s="35">
        <f>COUNTIFS(data[[district_name]:[district_name]], $A69, data[[support_services]:[support_services]], C$67)</f>
        <v>0</v>
      </c>
      <c r="D69" s="35">
        <f>COUNTIFS(data[[district_name]:[district_name]], $A69, data[[support_services]:[support_services]], D$67)</f>
        <v>4</v>
      </c>
      <c r="E69" s="35">
        <f t="shared" ref="E69:E81" si="3">SUM(C69:D69)</f>
        <v>4</v>
      </c>
    </row>
    <row r="70" spans="1:5" x14ac:dyDescent="0.3">
      <c r="A70" s="44" t="s">
        <v>634</v>
      </c>
      <c r="B70" s="35" t="s">
        <v>513</v>
      </c>
      <c r="C70" s="35">
        <f>COUNTIFS(data[[district_name]:[district_name]], $A70, data[[support_services]:[support_services]], C$67)</f>
        <v>0</v>
      </c>
      <c r="D70" s="35">
        <f>COUNTIFS(data[[district_name]:[district_name]], $A70, data[[support_services]:[support_services]], D$67)</f>
        <v>4</v>
      </c>
      <c r="E70" s="35">
        <f t="shared" si="3"/>
        <v>4</v>
      </c>
    </row>
    <row r="71" spans="1:5" x14ac:dyDescent="0.3">
      <c r="A71" s="44" t="s">
        <v>523</v>
      </c>
      <c r="B71" s="35" t="s">
        <v>650</v>
      </c>
      <c r="C71" s="35">
        <f>COUNTIFS(data[[district_name]:[district_name]], $A71, data[[support_services]:[support_services]], C$67)</f>
        <v>0</v>
      </c>
      <c r="D71" s="35">
        <f>COUNTIFS(data[[district_name]:[district_name]], $A71, data[[support_services]:[support_services]], D$67)</f>
        <v>5</v>
      </c>
      <c r="E71" s="35">
        <f t="shared" si="3"/>
        <v>5</v>
      </c>
    </row>
    <row r="72" spans="1:5" x14ac:dyDescent="0.3">
      <c r="A72" s="44" t="s">
        <v>521</v>
      </c>
      <c r="B72" s="35" t="s">
        <v>642</v>
      </c>
      <c r="C72" s="35">
        <f>COUNTIFS(data[[district_name]:[district_name]], $A72, data[[support_services]:[support_services]], C$67)</f>
        <v>0</v>
      </c>
      <c r="D72" s="35">
        <f>COUNTIFS(data[[district_name]:[district_name]], $A72, data[[support_services]:[support_services]], D$67)</f>
        <v>5</v>
      </c>
      <c r="E72" s="35">
        <f t="shared" si="3"/>
        <v>5</v>
      </c>
    </row>
    <row r="73" spans="1:5" x14ac:dyDescent="0.3">
      <c r="A73" s="44" t="s">
        <v>633</v>
      </c>
      <c r="B73" s="35" t="s">
        <v>512</v>
      </c>
      <c r="C73" s="35">
        <f>COUNTIFS(data[[district_name]:[district_name]], $A73, data[[support_services]:[support_services]], C$67)</f>
        <v>0</v>
      </c>
      <c r="D73" s="35">
        <f>COUNTIFS(data[[district_name]:[district_name]], $A73, data[[support_services]:[support_services]], D$67)</f>
        <v>4</v>
      </c>
      <c r="E73" s="35">
        <f t="shared" si="3"/>
        <v>4</v>
      </c>
    </row>
    <row r="74" spans="1:5" x14ac:dyDescent="0.3">
      <c r="A74" s="44" t="s">
        <v>517</v>
      </c>
      <c r="B74" s="35" t="s">
        <v>651</v>
      </c>
      <c r="C74" s="35">
        <f>COUNTIFS(data[[district_name]:[district_name]], $A74, data[[support_services]:[support_services]], C$67)</f>
        <v>0</v>
      </c>
      <c r="D74" s="35">
        <f>COUNTIFS(data[[district_name]:[district_name]], $A74, data[[support_services]:[support_services]], D$67)</f>
        <v>4</v>
      </c>
      <c r="E74" s="35">
        <f t="shared" si="3"/>
        <v>4</v>
      </c>
    </row>
    <row r="75" spans="1:5" x14ac:dyDescent="0.3">
      <c r="A75" s="44" t="s">
        <v>519</v>
      </c>
      <c r="B75" s="35" t="s">
        <v>652</v>
      </c>
      <c r="C75" s="35">
        <f>COUNTIFS(data[[district_name]:[district_name]], $A75, data[[support_services]:[support_services]], C$67)</f>
        <v>5</v>
      </c>
      <c r="D75" s="35">
        <f>COUNTIFS(data[[district_name]:[district_name]], $A75, data[[support_services]:[support_services]], D$67)</f>
        <v>0</v>
      </c>
      <c r="E75" s="35">
        <f t="shared" si="3"/>
        <v>5</v>
      </c>
    </row>
    <row r="76" spans="1:5" x14ac:dyDescent="0.3">
      <c r="A76" s="44" t="s">
        <v>518</v>
      </c>
      <c r="B76" s="35" t="s">
        <v>639</v>
      </c>
      <c r="C76" s="35">
        <f>COUNTIFS(data[[district_name]:[district_name]], $A76, data[[support_services]:[support_services]], C$67)</f>
        <v>2</v>
      </c>
      <c r="D76" s="35">
        <f>COUNTIFS(data[[district_name]:[district_name]], $A76, data[[support_services]:[support_services]], D$67)</f>
        <v>2</v>
      </c>
      <c r="E76" s="35">
        <f t="shared" si="3"/>
        <v>4</v>
      </c>
    </row>
    <row r="77" spans="1:5" x14ac:dyDescent="0.3">
      <c r="A77" s="44" t="s">
        <v>635</v>
      </c>
      <c r="B77" s="35" t="s">
        <v>514</v>
      </c>
      <c r="C77" s="35">
        <f>COUNTIFS(data[[district_name]:[district_name]], $A77, data[[support_services]:[support_services]], C$67)</f>
        <v>2</v>
      </c>
      <c r="D77" s="35">
        <f>COUNTIFS(data[[district_name]:[district_name]], $A77, data[[support_services]:[support_services]], D$67)</f>
        <v>4</v>
      </c>
      <c r="E77" s="35">
        <f t="shared" si="3"/>
        <v>6</v>
      </c>
    </row>
    <row r="78" spans="1:5" x14ac:dyDescent="0.3">
      <c r="A78" s="44" t="s">
        <v>522</v>
      </c>
      <c r="B78" s="35" t="s">
        <v>643</v>
      </c>
      <c r="C78" s="35">
        <f>COUNTIFS(data[[district_name]:[district_name]], $A78, data[[support_services]:[support_services]], C$67)</f>
        <v>0</v>
      </c>
      <c r="D78" s="35">
        <f>COUNTIFS(data[[district_name]:[district_name]], $A78, data[[support_services]:[support_services]], D$67)</f>
        <v>1</v>
      </c>
      <c r="E78" s="35">
        <f t="shared" si="3"/>
        <v>1</v>
      </c>
    </row>
    <row r="79" spans="1:5" x14ac:dyDescent="0.3">
      <c r="A79" s="44" t="s">
        <v>632</v>
      </c>
      <c r="B79" s="35" t="s">
        <v>653</v>
      </c>
      <c r="C79" s="35">
        <f>COUNTIFS(data[[district_name]:[district_name]], $A79, data[[support_services]:[support_services]], C$67)</f>
        <v>0</v>
      </c>
      <c r="D79" s="35">
        <f>COUNTIFS(data[[district_name]:[district_name]], $A79, data[[support_services]:[support_services]], D$67)</f>
        <v>6</v>
      </c>
      <c r="E79" s="35">
        <f t="shared" si="3"/>
        <v>6</v>
      </c>
    </row>
    <row r="80" spans="1:5" x14ac:dyDescent="0.3">
      <c r="A80" s="44" t="s">
        <v>636</v>
      </c>
      <c r="B80" s="35" t="s">
        <v>515</v>
      </c>
      <c r="C80" s="35">
        <f>COUNTIFS(data[[district_name]:[district_name]], $A80, data[[support_services]:[support_services]], C$67)</f>
        <v>0</v>
      </c>
      <c r="D80" s="35">
        <f>COUNTIFS(data[[district_name]:[district_name]], $A80, data[[support_services]:[support_services]], D$67)</f>
        <v>9</v>
      </c>
      <c r="E80" s="35">
        <f t="shared" si="3"/>
        <v>9</v>
      </c>
    </row>
    <row r="81" spans="1:9" x14ac:dyDescent="0.3">
      <c r="A81" s="79" t="s">
        <v>654</v>
      </c>
      <c r="B81" s="79"/>
      <c r="C81" s="35">
        <f>SUM(C69:C80)</f>
        <v>9</v>
      </c>
      <c r="D81" s="35">
        <f>SUM(D69:D80)</f>
        <v>48</v>
      </c>
      <c r="E81" s="35">
        <f t="shared" si="3"/>
        <v>57</v>
      </c>
    </row>
    <row r="83" spans="1:9" s="39" customFormat="1" x14ac:dyDescent="0.3"/>
    <row r="84" spans="1:9" s="39" customFormat="1" x14ac:dyDescent="0.3">
      <c r="A84" s="39" t="s">
        <v>645</v>
      </c>
      <c r="B84" s="39" t="s">
        <v>62</v>
      </c>
    </row>
    <row r="85" spans="1:9" s="39" customFormat="1" x14ac:dyDescent="0.3">
      <c r="A85" s="39" t="s">
        <v>646</v>
      </c>
      <c r="B85" s="39" t="s">
        <v>498</v>
      </c>
    </row>
    <row r="86" spans="1:9" s="39" customFormat="1" x14ac:dyDescent="0.3">
      <c r="A86" s="39" t="s">
        <v>647</v>
      </c>
      <c r="B86" s="39">
        <f>C81</f>
        <v>9</v>
      </c>
    </row>
    <row r="87" spans="1:9" s="39" customFormat="1" x14ac:dyDescent="0.3"/>
    <row r="88" spans="1:9" s="39" customFormat="1" x14ac:dyDescent="0.3">
      <c r="A88" s="78" t="s">
        <v>648</v>
      </c>
      <c r="B88" s="78" t="s">
        <v>467</v>
      </c>
      <c r="C88" s="32" t="s">
        <v>548</v>
      </c>
      <c r="D88" s="32" t="s">
        <v>149</v>
      </c>
      <c r="E88" s="32" t="s">
        <v>551</v>
      </c>
      <c r="F88" s="32" t="s">
        <v>552</v>
      </c>
      <c r="G88" s="32" t="s">
        <v>262</v>
      </c>
      <c r="H88" s="32" t="s">
        <v>121</v>
      </c>
      <c r="I88" s="76" t="s">
        <v>654</v>
      </c>
    </row>
    <row r="89" spans="1:9" s="39" customFormat="1" x14ac:dyDescent="0.3">
      <c r="A89" s="78"/>
      <c r="B89" s="78"/>
      <c r="C89" s="32" t="s">
        <v>549</v>
      </c>
      <c r="D89" s="32" t="s">
        <v>550</v>
      </c>
      <c r="E89" s="32" t="s">
        <v>477</v>
      </c>
      <c r="F89" s="32" t="s">
        <v>553</v>
      </c>
      <c r="G89" s="32" t="s">
        <v>554</v>
      </c>
      <c r="H89" s="32" t="s">
        <v>537</v>
      </c>
      <c r="I89" s="76"/>
    </row>
    <row r="90" spans="1:9" s="39" customFormat="1" x14ac:dyDescent="0.3">
      <c r="A90" s="48" t="s">
        <v>520</v>
      </c>
      <c r="B90" s="40" t="s">
        <v>649</v>
      </c>
      <c r="C90" s="50">
        <f>COUNTIFS(data[[district_name]:[district_name]], $A90, INDEX(data[], 0, MATCH($B$84&amp;"/"&amp;C$88, data[#Headers], 0)), 1)</f>
        <v>0</v>
      </c>
      <c r="D90" s="50">
        <f>COUNTIFS(data[[district_name]:[district_name]], $A90, INDEX(data[], 0, MATCH($B$84&amp;"/"&amp;D$88, data[#Headers], 0)), 1)</f>
        <v>0</v>
      </c>
      <c r="E90" s="50">
        <f>COUNTIFS(data[[district_name]:[district_name]], $A90, INDEX(data[], 0, MATCH($B$84&amp;"/"&amp;E$88, data[#Headers], 0)), 1)</f>
        <v>0</v>
      </c>
      <c r="F90" s="50">
        <f>COUNTIFS(data[[district_name]:[district_name]], $A90, INDEX(data[], 0, MATCH($B$84&amp;"/"&amp;F$88, data[#Headers], 0)), 1)</f>
        <v>0</v>
      </c>
      <c r="G90" s="50">
        <f>COUNTIFS(data[[district_name]:[district_name]], $A90, INDEX(data[], 0, MATCH($B$84&amp;"/"&amp;G$88, data[#Headers], 0)), 1)</f>
        <v>0</v>
      </c>
      <c r="H90" s="50">
        <f>COUNTIFS(data[[district_name]:[district_name]], $A90, INDEX(data[], 0, MATCH($B$84&amp;"/"&amp;H$88, data[#Headers], 0)), 1)</f>
        <v>0</v>
      </c>
      <c r="I90" s="40">
        <f t="shared" ref="I90:I102" si="4">SUM(C90:H90)</f>
        <v>0</v>
      </c>
    </row>
    <row r="91" spans="1:9" s="39" customFormat="1" x14ac:dyDescent="0.3">
      <c r="A91" s="48" t="s">
        <v>634</v>
      </c>
      <c r="B91" s="40" t="s">
        <v>513</v>
      </c>
      <c r="C91" s="50">
        <f>COUNTIFS(data[[district_name]:[district_name]], $A91, INDEX(data[], 0, MATCH($B$84&amp;"/"&amp;C$88, data[#Headers], 0)), 1)</f>
        <v>0</v>
      </c>
      <c r="D91" s="50">
        <f>COUNTIFS(data[[district_name]:[district_name]], $A91, INDEX(data[], 0, MATCH($B$84&amp;"/"&amp;D$88, data[#Headers], 0)), 1)</f>
        <v>0</v>
      </c>
      <c r="E91" s="50">
        <f>COUNTIFS(data[[district_name]:[district_name]], $A91, INDEX(data[], 0, MATCH($B$84&amp;"/"&amp;E$88, data[#Headers], 0)), 1)</f>
        <v>0</v>
      </c>
      <c r="F91" s="50">
        <f>COUNTIFS(data[[district_name]:[district_name]], $A91, INDEX(data[], 0, MATCH($B$84&amp;"/"&amp;F$88, data[#Headers], 0)), 1)</f>
        <v>0</v>
      </c>
      <c r="G91" s="50">
        <f>COUNTIFS(data[[district_name]:[district_name]], $A91, INDEX(data[], 0, MATCH($B$84&amp;"/"&amp;G$88, data[#Headers], 0)), 1)</f>
        <v>0</v>
      </c>
      <c r="H91" s="50">
        <f>COUNTIFS(data[[district_name]:[district_name]], $A91, INDEX(data[], 0, MATCH($B$84&amp;"/"&amp;H$88, data[#Headers], 0)), 1)</f>
        <v>0</v>
      </c>
      <c r="I91" s="40">
        <f t="shared" si="4"/>
        <v>0</v>
      </c>
    </row>
    <row r="92" spans="1:9" s="39" customFormat="1" x14ac:dyDescent="0.3">
      <c r="A92" s="48" t="s">
        <v>523</v>
      </c>
      <c r="B92" s="40" t="s">
        <v>650</v>
      </c>
      <c r="C92" s="50">
        <f>COUNTIFS(data[[district_name]:[district_name]], $A92, INDEX(data[], 0, MATCH($B$84&amp;"/"&amp;C$88, data[#Headers], 0)), 1)</f>
        <v>0</v>
      </c>
      <c r="D92" s="50">
        <f>COUNTIFS(data[[district_name]:[district_name]], $A92, INDEX(data[], 0, MATCH($B$84&amp;"/"&amp;D$88, data[#Headers], 0)), 1)</f>
        <v>0</v>
      </c>
      <c r="E92" s="50">
        <f>COUNTIFS(data[[district_name]:[district_name]], $A92, INDEX(data[], 0, MATCH($B$84&amp;"/"&amp;E$88, data[#Headers], 0)), 1)</f>
        <v>0</v>
      </c>
      <c r="F92" s="50">
        <f>COUNTIFS(data[[district_name]:[district_name]], $A92, INDEX(data[], 0, MATCH($B$84&amp;"/"&amp;F$88, data[#Headers], 0)), 1)</f>
        <v>0</v>
      </c>
      <c r="G92" s="50">
        <f>COUNTIFS(data[[district_name]:[district_name]], $A92, INDEX(data[], 0, MATCH($B$84&amp;"/"&amp;G$88, data[#Headers], 0)), 1)</f>
        <v>0</v>
      </c>
      <c r="H92" s="50">
        <f>COUNTIFS(data[[district_name]:[district_name]], $A92, INDEX(data[], 0, MATCH($B$84&amp;"/"&amp;H$88, data[#Headers], 0)), 1)</f>
        <v>0</v>
      </c>
      <c r="I92" s="40">
        <f t="shared" si="4"/>
        <v>0</v>
      </c>
    </row>
    <row r="93" spans="1:9" s="39" customFormat="1" x14ac:dyDescent="0.3">
      <c r="A93" s="48" t="s">
        <v>521</v>
      </c>
      <c r="B93" s="40" t="s">
        <v>642</v>
      </c>
      <c r="C93" s="50">
        <f>COUNTIFS(data[[district_name]:[district_name]], $A93, INDEX(data[], 0, MATCH($B$84&amp;"/"&amp;C$88, data[#Headers], 0)), 1)</f>
        <v>0</v>
      </c>
      <c r="D93" s="50">
        <f>COUNTIFS(data[[district_name]:[district_name]], $A93, INDEX(data[], 0, MATCH($B$84&amp;"/"&amp;D$88, data[#Headers], 0)), 1)</f>
        <v>0</v>
      </c>
      <c r="E93" s="50">
        <f>COUNTIFS(data[[district_name]:[district_name]], $A93, INDEX(data[], 0, MATCH($B$84&amp;"/"&amp;E$88, data[#Headers], 0)), 1)</f>
        <v>0</v>
      </c>
      <c r="F93" s="50">
        <f>COUNTIFS(data[[district_name]:[district_name]], $A93, INDEX(data[], 0, MATCH($B$84&amp;"/"&amp;F$88, data[#Headers], 0)), 1)</f>
        <v>0</v>
      </c>
      <c r="G93" s="50">
        <f>COUNTIFS(data[[district_name]:[district_name]], $A93, INDEX(data[], 0, MATCH($B$84&amp;"/"&amp;G$88, data[#Headers], 0)), 1)</f>
        <v>0</v>
      </c>
      <c r="H93" s="50">
        <f>COUNTIFS(data[[district_name]:[district_name]], $A93, INDEX(data[], 0, MATCH($B$84&amp;"/"&amp;H$88, data[#Headers], 0)), 1)</f>
        <v>0</v>
      </c>
      <c r="I93" s="40">
        <f t="shared" si="4"/>
        <v>0</v>
      </c>
    </row>
    <row r="94" spans="1:9" s="39" customFormat="1" x14ac:dyDescent="0.3">
      <c r="A94" s="48" t="s">
        <v>633</v>
      </c>
      <c r="B94" s="40" t="s">
        <v>512</v>
      </c>
      <c r="C94" s="50">
        <f>COUNTIFS(data[[district_name]:[district_name]], $A94, INDEX(data[], 0, MATCH($B$84&amp;"/"&amp;C$88, data[#Headers], 0)), 1)</f>
        <v>0</v>
      </c>
      <c r="D94" s="50">
        <f>COUNTIFS(data[[district_name]:[district_name]], $A94, INDEX(data[], 0, MATCH($B$84&amp;"/"&amp;D$88, data[#Headers], 0)), 1)</f>
        <v>0</v>
      </c>
      <c r="E94" s="50">
        <f>COUNTIFS(data[[district_name]:[district_name]], $A94, INDEX(data[], 0, MATCH($B$84&amp;"/"&amp;E$88, data[#Headers], 0)), 1)</f>
        <v>0</v>
      </c>
      <c r="F94" s="50">
        <f>COUNTIFS(data[[district_name]:[district_name]], $A94, INDEX(data[], 0, MATCH($B$84&amp;"/"&amp;F$88, data[#Headers], 0)), 1)</f>
        <v>0</v>
      </c>
      <c r="G94" s="50">
        <f>COUNTIFS(data[[district_name]:[district_name]], $A94, INDEX(data[], 0, MATCH($B$84&amp;"/"&amp;G$88, data[#Headers], 0)), 1)</f>
        <v>0</v>
      </c>
      <c r="H94" s="50">
        <f>COUNTIFS(data[[district_name]:[district_name]], $A94, INDEX(data[], 0, MATCH($B$84&amp;"/"&amp;H$88, data[#Headers], 0)), 1)</f>
        <v>0</v>
      </c>
      <c r="I94" s="40">
        <f t="shared" si="4"/>
        <v>0</v>
      </c>
    </row>
    <row r="95" spans="1:9" s="39" customFormat="1" x14ac:dyDescent="0.3">
      <c r="A95" s="48" t="s">
        <v>517</v>
      </c>
      <c r="B95" s="40" t="s">
        <v>651</v>
      </c>
      <c r="C95" s="50">
        <f>COUNTIFS(data[[district_name]:[district_name]], $A95, INDEX(data[], 0, MATCH($B$84&amp;"/"&amp;C$88, data[#Headers], 0)), 1)</f>
        <v>0</v>
      </c>
      <c r="D95" s="50">
        <f>COUNTIFS(data[[district_name]:[district_name]], $A95, INDEX(data[], 0, MATCH($B$84&amp;"/"&amp;D$88, data[#Headers], 0)), 1)</f>
        <v>0</v>
      </c>
      <c r="E95" s="50">
        <f>COUNTIFS(data[[district_name]:[district_name]], $A95, INDEX(data[], 0, MATCH($B$84&amp;"/"&amp;E$88, data[#Headers], 0)), 1)</f>
        <v>0</v>
      </c>
      <c r="F95" s="50">
        <f>COUNTIFS(data[[district_name]:[district_name]], $A95, INDEX(data[], 0, MATCH($B$84&amp;"/"&amp;F$88, data[#Headers], 0)), 1)</f>
        <v>0</v>
      </c>
      <c r="G95" s="50">
        <f>COUNTIFS(data[[district_name]:[district_name]], $A95, INDEX(data[], 0, MATCH($B$84&amp;"/"&amp;G$88, data[#Headers], 0)), 1)</f>
        <v>0</v>
      </c>
      <c r="H95" s="50">
        <f>COUNTIFS(data[[district_name]:[district_name]], $A95, INDEX(data[], 0, MATCH($B$84&amp;"/"&amp;H$88, data[#Headers], 0)), 1)</f>
        <v>0</v>
      </c>
      <c r="I95" s="40">
        <f t="shared" si="4"/>
        <v>0</v>
      </c>
    </row>
    <row r="96" spans="1:9" s="39" customFormat="1" x14ac:dyDescent="0.3">
      <c r="A96" s="48" t="s">
        <v>519</v>
      </c>
      <c r="B96" s="40" t="s">
        <v>652</v>
      </c>
      <c r="C96" s="50">
        <f>COUNTIFS(data[[district_name]:[district_name]], $A96, INDEX(data[], 0, MATCH($B$84&amp;"/"&amp;C$88, data[#Headers], 0)), 1)</f>
        <v>0</v>
      </c>
      <c r="D96" s="50">
        <f>COUNTIFS(data[[district_name]:[district_name]], $A96, INDEX(data[], 0, MATCH($B$84&amp;"/"&amp;D$88, data[#Headers], 0)), 1)</f>
        <v>4</v>
      </c>
      <c r="E96" s="50">
        <f>COUNTIFS(data[[district_name]:[district_name]], $A96, INDEX(data[], 0, MATCH($B$84&amp;"/"&amp;E$88, data[#Headers], 0)), 1)</f>
        <v>0</v>
      </c>
      <c r="F96" s="50">
        <f>COUNTIFS(data[[district_name]:[district_name]], $A96, INDEX(data[], 0, MATCH($B$84&amp;"/"&amp;F$88, data[#Headers], 0)), 1)</f>
        <v>1</v>
      </c>
      <c r="G96" s="50">
        <f>COUNTIFS(data[[district_name]:[district_name]], $A96, INDEX(data[], 0, MATCH($B$84&amp;"/"&amp;G$88, data[#Headers], 0)), 1)</f>
        <v>3</v>
      </c>
      <c r="H96" s="50">
        <f>COUNTIFS(data[[district_name]:[district_name]], $A96, INDEX(data[], 0, MATCH($B$84&amp;"/"&amp;H$88, data[#Headers], 0)), 1)</f>
        <v>0</v>
      </c>
      <c r="I96" s="40">
        <f t="shared" si="4"/>
        <v>8</v>
      </c>
    </row>
    <row r="97" spans="1:17" s="39" customFormat="1" x14ac:dyDescent="0.3">
      <c r="A97" s="48" t="s">
        <v>518</v>
      </c>
      <c r="B97" s="40" t="s">
        <v>639</v>
      </c>
      <c r="C97" s="50">
        <f>COUNTIFS(data[[district_name]:[district_name]], $A97, INDEX(data[], 0, MATCH($B$84&amp;"/"&amp;C$88, data[#Headers], 0)), 1)</f>
        <v>0</v>
      </c>
      <c r="D97" s="50">
        <f>COUNTIFS(data[[district_name]:[district_name]], $A97, INDEX(data[], 0, MATCH($B$84&amp;"/"&amp;D$88, data[#Headers], 0)), 1)</f>
        <v>1</v>
      </c>
      <c r="E97" s="50">
        <f>COUNTIFS(data[[district_name]:[district_name]], $A97, INDEX(data[], 0, MATCH($B$84&amp;"/"&amp;E$88, data[#Headers], 0)), 1)</f>
        <v>0</v>
      </c>
      <c r="F97" s="50">
        <f>COUNTIFS(data[[district_name]:[district_name]], $A97, INDEX(data[], 0, MATCH($B$84&amp;"/"&amp;F$88, data[#Headers], 0)), 1)</f>
        <v>0</v>
      </c>
      <c r="G97" s="50">
        <f>COUNTIFS(data[[district_name]:[district_name]], $A97, INDEX(data[], 0, MATCH($B$84&amp;"/"&amp;G$88, data[#Headers], 0)), 1)</f>
        <v>1</v>
      </c>
      <c r="H97" s="50">
        <f>COUNTIFS(data[[district_name]:[district_name]], $A97, INDEX(data[], 0, MATCH($B$84&amp;"/"&amp;H$88, data[#Headers], 0)), 1)</f>
        <v>1</v>
      </c>
      <c r="I97" s="40">
        <f t="shared" si="4"/>
        <v>3</v>
      </c>
    </row>
    <row r="98" spans="1:17" s="39" customFormat="1" x14ac:dyDescent="0.3">
      <c r="A98" s="48" t="s">
        <v>635</v>
      </c>
      <c r="B98" s="40" t="s">
        <v>514</v>
      </c>
      <c r="C98" s="50">
        <f>COUNTIFS(data[[district_name]:[district_name]], $A98, INDEX(data[], 0, MATCH($B$84&amp;"/"&amp;C$88, data[#Headers], 0)), 1)</f>
        <v>0</v>
      </c>
      <c r="D98" s="50">
        <f>COUNTIFS(data[[district_name]:[district_name]], $A98, INDEX(data[], 0, MATCH($B$84&amp;"/"&amp;D$88, data[#Headers], 0)), 1)</f>
        <v>0</v>
      </c>
      <c r="E98" s="50">
        <f>COUNTIFS(data[[district_name]:[district_name]], $A98, INDEX(data[], 0, MATCH($B$84&amp;"/"&amp;E$88, data[#Headers], 0)), 1)</f>
        <v>1</v>
      </c>
      <c r="F98" s="50">
        <f>COUNTIFS(data[[district_name]:[district_name]], $A98, INDEX(data[], 0, MATCH($B$84&amp;"/"&amp;F$88, data[#Headers], 0)), 1)</f>
        <v>0</v>
      </c>
      <c r="G98" s="50">
        <f>COUNTIFS(data[[district_name]:[district_name]], $A98, INDEX(data[], 0, MATCH($B$84&amp;"/"&amp;G$88, data[#Headers], 0)), 1)</f>
        <v>1</v>
      </c>
      <c r="H98" s="50">
        <f>COUNTIFS(data[[district_name]:[district_name]], $A98, INDEX(data[], 0, MATCH($B$84&amp;"/"&amp;H$88, data[#Headers], 0)), 1)</f>
        <v>1</v>
      </c>
      <c r="I98" s="40">
        <f t="shared" si="4"/>
        <v>3</v>
      </c>
    </row>
    <row r="99" spans="1:17" s="39" customFormat="1" x14ac:dyDescent="0.3">
      <c r="A99" s="48" t="s">
        <v>522</v>
      </c>
      <c r="B99" s="40" t="s">
        <v>643</v>
      </c>
      <c r="C99" s="50">
        <f>COUNTIFS(data[[district_name]:[district_name]], $A99, INDEX(data[], 0, MATCH($B$84&amp;"/"&amp;C$88, data[#Headers], 0)), 1)</f>
        <v>0</v>
      </c>
      <c r="D99" s="50">
        <f>COUNTIFS(data[[district_name]:[district_name]], $A99, INDEX(data[], 0, MATCH($B$84&amp;"/"&amp;D$88, data[#Headers], 0)), 1)</f>
        <v>0</v>
      </c>
      <c r="E99" s="50">
        <f>COUNTIFS(data[[district_name]:[district_name]], $A99, INDEX(data[], 0, MATCH($B$84&amp;"/"&amp;E$88, data[#Headers], 0)), 1)</f>
        <v>0</v>
      </c>
      <c r="F99" s="50">
        <f>COUNTIFS(data[[district_name]:[district_name]], $A99, INDEX(data[], 0, MATCH($B$84&amp;"/"&amp;F$88, data[#Headers], 0)), 1)</f>
        <v>0</v>
      </c>
      <c r="G99" s="50">
        <f>COUNTIFS(data[[district_name]:[district_name]], $A99, INDEX(data[], 0, MATCH($B$84&amp;"/"&amp;G$88, data[#Headers], 0)), 1)</f>
        <v>0</v>
      </c>
      <c r="H99" s="50">
        <f>COUNTIFS(data[[district_name]:[district_name]], $A99, INDEX(data[], 0, MATCH($B$84&amp;"/"&amp;H$88, data[#Headers], 0)), 1)</f>
        <v>0</v>
      </c>
      <c r="I99" s="40">
        <f t="shared" si="4"/>
        <v>0</v>
      </c>
    </row>
    <row r="100" spans="1:17" s="39" customFormat="1" x14ac:dyDescent="0.3">
      <c r="A100" s="48" t="s">
        <v>632</v>
      </c>
      <c r="B100" s="40" t="s">
        <v>653</v>
      </c>
      <c r="C100" s="50">
        <f>COUNTIFS(data[[district_name]:[district_name]], $A100, INDEX(data[], 0, MATCH($B$84&amp;"/"&amp;C$88, data[#Headers], 0)), 1)</f>
        <v>0</v>
      </c>
      <c r="D100" s="50">
        <f>COUNTIFS(data[[district_name]:[district_name]], $A100, INDEX(data[], 0, MATCH($B$84&amp;"/"&amp;D$88, data[#Headers], 0)), 1)</f>
        <v>0</v>
      </c>
      <c r="E100" s="50">
        <f>COUNTIFS(data[[district_name]:[district_name]], $A100, INDEX(data[], 0, MATCH($B$84&amp;"/"&amp;E$88, data[#Headers], 0)), 1)</f>
        <v>0</v>
      </c>
      <c r="F100" s="50">
        <f>COUNTIFS(data[[district_name]:[district_name]], $A100, INDEX(data[], 0, MATCH($B$84&amp;"/"&amp;F$88, data[#Headers], 0)), 1)</f>
        <v>0</v>
      </c>
      <c r="G100" s="50">
        <f>COUNTIFS(data[[district_name]:[district_name]], $A100, INDEX(data[], 0, MATCH($B$84&amp;"/"&amp;G$88, data[#Headers], 0)), 1)</f>
        <v>0</v>
      </c>
      <c r="H100" s="50">
        <f>COUNTIFS(data[[district_name]:[district_name]], $A100, INDEX(data[], 0, MATCH($B$84&amp;"/"&amp;H$88, data[#Headers], 0)), 1)</f>
        <v>0</v>
      </c>
      <c r="I100" s="40">
        <f t="shared" si="4"/>
        <v>0</v>
      </c>
    </row>
    <row r="101" spans="1:17" s="39" customFormat="1" x14ac:dyDescent="0.3">
      <c r="A101" s="48" t="s">
        <v>636</v>
      </c>
      <c r="B101" s="40" t="s">
        <v>515</v>
      </c>
      <c r="C101" s="50">
        <f>COUNTIFS(data[[district_name]:[district_name]], $A101, INDEX(data[], 0, MATCH($B$84&amp;"/"&amp;C$88, data[#Headers], 0)), 1)</f>
        <v>0</v>
      </c>
      <c r="D101" s="50">
        <f>COUNTIFS(data[[district_name]:[district_name]], $A101, INDEX(data[], 0, MATCH($B$84&amp;"/"&amp;D$88, data[#Headers], 0)), 1)</f>
        <v>0</v>
      </c>
      <c r="E101" s="50">
        <f>COUNTIFS(data[[district_name]:[district_name]], $A101, INDEX(data[], 0, MATCH($B$84&amp;"/"&amp;E$88, data[#Headers], 0)), 1)</f>
        <v>0</v>
      </c>
      <c r="F101" s="50">
        <f>COUNTIFS(data[[district_name]:[district_name]], $A101, INDEX(data[], 0, MATCH($B$84&amp;"/"&amp;F$88, data[#Headers], 0)), 1)</f>
        <v>0</v>
      </c>
      <c r="G101" s="50">
        <f>COUNTIFS(data[[district_name]:[district_name]], $A101, INDEX(data[], 0, MATCH($B$84&amp;"/"&amp;G$88, data[#Headers], 0)), 1)</f>
        <v>0</v>
      </c>
      <c r="H101" s="50">
        <f>COUNTIFS(data[[district_name]:[district_name]], $A101, INDEX(data[], 0, MATCH($B$84&amp;"/"&amp;H$88, data[#Headers], 0)), 1)</f>
        <v>0</v>
      </c>
      <c r="I101" s="40">
        <f t="shared" si="4"/>
        <v>0</v>
      </c>
    </row>
    <row r="102" spans="1:17" s="39" customFormat="1" x14ac:dyDescent="0.3">
      <c r="A102" s="75" t="s">
        <v>654</v>
      </c>
      <c r="B102" s="75"/>
      <c r="C102" s="40">
        <f t="shared" ref="C102:H102" si="5">SUM(C90:C101)</f>
        <v>0</v>
      </c>
      <c r="D102" s="40">
        <f t="shared" si="5"/>
        <v>5</v>
      </c>
      <c r="E102" s="40">
        <f t="shared" si="5"/>
        <v>1</v>
      </c>
      <c r="F102" s="40">
        <f t="shared" si="5"/>
        <v>1</v>
      </c>
      <c r="G102" s="40">
        <f t="shared" si="5"/>
        <v>5</v>
      </c>
      <c r="H102" s="40">
        <f t="shared" si="5"/>
        <v>2</v>
      </c>
      <c r="I102" s="40">
        <f t="shared" si="4"/>
        <v>14</v>
      </c>
    </row>
    <row r="103" spans="1:17" s="39" customFormat="1" x14ac:dyDescent="0.3"/>
    <row r="105" spans="1:17" x14ac:dyDescent="0.3">
      <c r="A105" s="6" t="s">
        <v>645</v>
      </c>
      <c r="B105" s="6" t="s">
        <v>69</v>
      </c>
    </row>
    <row r="106" spans="1:17" x14ac:dyDescent="0.3">
      <c r="A106" s="6" t="s">
        <v>646</v>
      </c>
      <c r="B106" s="6" t="s">
        <v>500</v>
      </c>
    </row>
    <row r="107" spans="1:17" x14ac:dyDescent="0.3">
      <c r="A107" s="6" t="s">
        <v>647</v>
      </c>
      <c r="B107" s="6">
        <f>H102</f>
        <v>2</v>
      </c>
    </row>
    <row r="109" spans="1:17" x14ac:dyDescent="0.3">
      <c r="A109" s="34" t="s">
        <v>648</v>
      </c>
      <c r="B109" s="34" t="s">
        <v>467</v>
      </c>
      <c r="C109" s="77" t="s">
        <v>656</v>
      </c>
      <c r="D109" s="77"/>
      <c r="E109" s="77"/>
      <c r="F109" s="77"/>
      <c r="G109" s="77"/>
      <c r="H109" s="77"/>
      <c r="I109" s="77"/>
      <c r="J109" s="77"/>
      <c r="K109" s="77"/>
      <c r="L109" s="77"/>
      <c r="M109" s="77"/>
      <c r="N109" s="77"/>
      <c r="O109" s="77"/>
      <c r="P109" s="77"/>
      <c r="Q109" s="77"/>
    </row>
    <row r="110" spans="1:17" x14ac:dyDescent="0.3">
      <c r="A110" s="36" t="s">
        <v>520</v>
      </c>
      <c r="B110" s="37" t="s">
        <v>649</v>
      </c>
      <c r="C110" s="38" cm="1">
        <f t="array" ref="C110">IFERROR(INDEX(data[[support_services_available_other]:[support_services_available_other]], MATCH(0,IF(data[[district_name]:[district_name]]=$A$110, COUNTIF($B$110:B110, data[[support_services_available_other]:[support_services_available_other]]), ""), 0)),"")</f>
        <v>0</v>
      </c>
      <c r="D110" s="38" t="str" cm="1">
        <f t="array" ref="D110">IFERROR(INDEX(data[[support_services_available_other]:[support_services_available_other]], MATCH(0,IF(data[[district_name]:[district_name]]=$A$110, COUNTIF($B$110:C110, data[[support_services_available_other]:[support_services_available_other]]), ""), 0)),"")</f>
        <v/>
      </c>
      <c r="E110" s="38" t="str" cm="1">
        <f t="array" ref="E110">IFERROR(INDEX(data[[support_services_available_other]:[support_services_available_other]], MATCH(0,IF(data[[district_name]:[district_name]]=$A$110, COUNTIF($B$110:D110, data[[support_services_available_other]:[support_services_available_other]]), ""), 0)),"")</f>
        <v/>
      </c>
      <c r="F110" s="38" t="str" cm="1">
        <f t="array" ref="F110">IFERROR(INDEX(data[[support_services_available_other]:[support_services_available_other]], MATCH(0,IF(data[[district_name]:[district_name]]=$A$110, COUNTIF($B$110:E110, data[[support_services_available_other]:[support_services_available_other]]), ""), 0)),"")</f>
        <v/>
      </c>
      <c r="G110" s="38" t="str" cm="1">
        <f t="array" ref="G110">IFERROR(INDEX(data[[support_services_available_other]:[support_services_available_other]], MATCH(0,IF(data[[district_name]:[district_name]]=$A$110, COUNTIF($B$110:F110, data[[support_services_available_other]:[support_services_available_other]]), ""), 0)),"")</f>
        <v/>
      </c>
      <c r="H110" s="38" t="str" cm="1">
        <f t="array" ref="H110">IFERROR(INDEX(data[[support_services_available_other]:[support_services_available_other]], MATCH(0,IF(data[[district_name]:[district_name]]=$A$110, COUNTIF($B$110:G110, data[[support_services_available_other]:[support_services_available_other]]), ""), 0)),"")</f>
        <v/>
      </c>
      <c r="I110" s="38" t="str" cm="1">
        <f t="array" ref="I110">IFERROR(INDEX(data[[support_services_available_other]:[support_services_available_other]], MATCH(0,IF(data[[district_name]:[district_name]]=$A$110, COUNTIF($B$110:H110, data[[support_services_available_other]:[support_services_available_other]]), ""), 0)),"")</f>
        <v/>
      </c>
      <c r="J110" s="38" t="str" cm="1">
        <f t="array" ref="J110">IFERROR(INDEX(data[[support_services_available_other]:[support_services_available_other]], MATCH(0,IF(data[[district_name]:[district_name]]=$A$110, COUNTIF($B$110:I110, data[[support_services_available_other]:[support_services_available_other]]), ""), 0)),"")</f>
        <v/>
      </c>
      <c r="K110" s="38" t="str" cm="1">
        <f t="array" ref="K110">IFERROR(INDEX(data[[support_services_available_other]:[support_services_available_other]], MATCH(0,IF(data[[district_name]:[district_name]]=$A$110, COUNTIF($B$110:J110, data[[support_services_available_other]:[support_services_available_other]]), ""), 0)),"")</f>
        <v/>
      </c>
      <c r="L110" s="38" t="str" cm="1">
        <f t="array" ref="L110">IFERROR(INDEX(data[[support_services_available_other]:[support_services_available_other]], MATCH(0,IF(data[[district_name]:[district_name]]=$A$110, COUNTIF($B$110:K110, data[[support_services_available_other]:[support_services_available_other]]), ""), 0)),"")</f>
        <v/>
      </c>
      <c r="M110" s="38" t="str" cm="1">
        <f t="array" ref="M110">IFERROR(INDEX(data[[support_services_available_other]:[support_services_available_other]], MATCH(0,IF(data[[district_name]:[district_name]]=$A$110, COUNTIF($B$110:L110, data[[support_services_available_other]:[support_services_available_other]]), ""), 0)),"")</f>
        <v/>
      </c>
      <c r="N110" s="38" t="str" cm="1">
        <f t="array" ref="N110">IFERROR(INDEX(data[[support_services_available_other]:[support_services_available_other]], MATCH(0,IF(data[[district_name]:[district_name]]=$A$110, COUNTIF($B$110:M110, data[[support_services_available_other]:[support_services_available_other]]), ""), 0)),"")</f>
        <v/>
      </c>
      <c r="O110" s="38" t="str" cm="1">
        <f t="array" ref="O110">IFERROR(INDEX(data[[support_services_available_other]:[support_services_available_other]], MATCH(0,IF(data[[district_name]:[district_name]]=$A$110, COUNTIF($B$110:N110, data[[support_services_available_other]:[support_services_available_other]]), ""), 0)),"")</f>
        <v/>
      </c>
      <c r="P110" s="38" t="str" cm="1">
        <f t="array" ref="P110">IFERROR(INDEX(data[[support_services_available_other]:[support_services_available_other]], MATCH(0,IF(data[[district_name]:[district_name]]=$A$110, COUNTIF($B$110:O110, data[[support_services_available_other]:[support_services_available_other]]), ""), 0)),"")</f>
        <v/>
      </c>
      <c r="Q110" s="38" t="str" cm="1">
        <f t="array" ref="Q110">IFERROR(INDEX(data[[support_services_available_other]:[support_services_available_other]], MATCH(0,IF(data[[district_name]:[district_name]]=$A$110, COUNTIF($B$110:P110, data[[support_services_available_other]:[support_services_available_other]]), ""), 0)),"")</f>
        <v/>
      </c>
    </row>
    <row r="111" spans="1:17" x14ac:dyDescent="0.3">
      <c r="A111" s="36" t="s">
        <v>634</v>
      </c>
      <c r="B111" s="37" t="s">
        <v>513</v>
      </c>
      <c r="C111" s="38" cm="1">
        <f t="array" ref="C111">IFERROR(INDEX(data[[support_services_available_other]:[support_services_available_other]], MATCH(0,IF(data[[district_name]:[district_name]]=$A$111, COUNTIF($B$111:B111, data[[support_services_available_other]:[support_services_available_other]]), ""), 0)),"")</f>
        <v>0</v>
      </c>
      <c r="D111" s="38" t="str" cm="1">
        <f t="array" ref="D111">IFERROR(INDEX(data[[support_services_available_other]:[support_services_available_other]], MATCH(0,IF(data[[district_name]:[district_name]]=$A$111, COUNTIF($B$111:C111, data[[support_services_available_other]:[support_services_available_other]]), ""), 0)),"")</f>
        <v/>
      </c>
      <c r="E111" s="38" t="str" cm="1">
        <f t="array" ref="E111">IFERROR(INDEX(data[[support_services_available_other]:[support_services_available_other]], MATCH(0,IF(data[[district_name]:[district_name]]=$A$111, COUNTIF($B$111:D111, data[[support_services_available_other]:[support_services_available_other]]), ""), 0)),"")</f>
        <v/>
      </c>
      <c r="F111" s="38" t="str" cm="1">
        <f t="array" ref="F111">IFERROR(INDEX(data[[support_services_available_other]:[support_services_available_other]], MATCH(0,IF(data[[district_name]:[district_name]]=$A$111, COUNTIF($B$111:E111, data[[support_services_available_other]:[support_services_available_other]]), ""), 0)),"")</f>
        <v/>
      </c>
      <c r="G111" s="38" t="str" cm="1">
        <f t="array" ref="G111">IFERROR(INDEX(data[[support_services_available_other]:[support_services_available_other]], MATCH(0,IF(data[[district_name]:[district_name]]=$A$111, COUNTIF($B$111:F111, data[[support_services_available_other]:[support_services_available_other]]), ""), 0)),"")</f>
        <v/>
      </c>
      <c r="H111" s="38" t="str" cm="1">
        <f t="array" ref="H111">IFERROR(INDEX(data[[support_services_available_other]:[support_services_available_other]], MATCH(0,IF(data[[district_name]:[district_name]]=$A$111, COUNTIF($B$111:G111, data[[support_services_available_other]:[support_services_available_other]]), ""), 0)),"")</f>
        <v/>
      </c>
      <c r="I111" s="38" t="str" cm="1">
        <f t="array" ref="I111">IFERROR(INDEX(data[[support_services_available_other]:[support_services_available_other]], MATCH(0,IF(data[[district_name]:[district_name]]=$A$111, COUNTIF($B$111:H111, data[[support_services_available_other]:[support_services_available_other]]), ""), 0)),"")</f>
        <v/>
      </c>
      <c r="J111" s="38" t="str" cm="1">
        <f t="array" ref="J111">IFERROR(INDEX(data[[support_services_available_other]:[support_services_available_other]], MATCH(0,IF(data[[district_name]:[district_name]]=$A$111, COUNTIF($B$111:I111, data[[support_services_available_other]:[support_services_available_other]]), ""), 0)),"")</f>
        <v/>
      </c>
      <c r="K111" s="38" t="str" cm="1">
        <f t="array" ref="K111">IFERROR(INDEX(data[[support_services_available_other]:[support_services_available_other]], MATCH(0,IF(data[[district_name]:[district_name]]=$A$111, COUNTIF($B$111:J111, data[[support_services_available_other]:[support_services_available_other]]), ""), 0)),"")</f>
        <v/>
      </c>
      <c r="L111" s="38" t="str" cm="1">
        <f t="array" ref="L111">IFERROR(INDEX(data[[support_services_available_other]:[support_services_available_other]], MATCH(0,IF(data[[district_name]:[district_name]]=$A$111, COUNTIF($B$111:K111, data[[support_services_available_other]:[support_services_available_other]]), ""), 0)),"")</f>
        <v/>
      </c>
      <c r="M111" s="38" t="str" cm="1">
        <f t="array" ref="M111">IFERROR(INDEX(data[[support_services_available_other]:[support_services_available_other]], MATCH(0,IF(data[[district_name]:[district_name]]=$A$111, COUNTIF($B$111:L111, data[[support_services_available_other]:[support_services_available_other]]), ""), 0)),"")</f>
        <v/>
      </c>
      <c r="N111" s="38" t="str" cm="1">
        <f t="array" ref="N111">IFERROR(INDEX(data[[support_services_available_other]:[support_services_available_other]], MATCH(0,IF(data[[district_name]:[district_name]]=$A$111, COUNTIF($B$111:M111, data[[support_services_available_other]:[support_services_available_other]]), ""), 0)),"")</f>
        <v/>
      </c>
      <c r="O111" s="38" t="str" cm="1">
        <f t="array" ref="O111">IFERROR(INDEX(data[[support_services_available_other]:[support_services_available_other]], MATCH(0,IF(data[[district_name]:[district_name]]=$A$111, COUNTIF($B$111:N111, data[[support_services_available_other]:[support_services_available_other]]), ""), 0)),"")</f>
        <v/>
      </c>
      <c r="P111" s="38" t="str" cm="1">
        <f t="array" ref="P111">IFERROR(INDEX(data[[support_services_available_other]:[support_services_available_other]], MATCH(0,IF(data[[district_name]:[district_name]]=$A$111, COUNTIF($B$111:O111, data[[support_services_available_other]:[support_services_available_other]]), ""), 0)),"")</f>
        <v/>
      </c>
      <c r="Q111" s="38" t="str" cm="1">
        <f t="array" ref="Q111">IFERROR(INDEX(data[[support_services_available_other]:[support_services_available_other]], MATCH(0,IF(data[[district_name]:[district_name]]=$A$111, COUNTIF($B$111:P111, data[[support_services_available_other]:[support_services_available_other]]), ""), 0)),"")</f>
        <v/>
      </c>
    </row>
    <row r="112" spans="1:17" x14ac:dyDescent="0.3">
      <c r="A112" s="36" t="s">
        <v>523</v>
      </c>
      <c r="B112" s="37" t="s">
        <v>650</v>
      </c>
      <c r="C112" s="38" cm="1">
        <f t="array" ref="C112">IFERROR(INDEX(data[[support_services_available_other]:[support_services_available_other]], MATCH(0,IF(data[[district_name]:[district_name]]=$A$112, COUNTIF($B$112:B112, data[[support_services_available_other]:[support_services_available_other]]), ""), 0)),"")</f>
        <v>0</v>
      </c>
      <c r="D112" s="38" t="str" cm="1">
        <f t="array" ref="D112">IFERROR(INDEX(data[[support_services_available_other]:[support_services_available_other]], MATCH(0,IF(data[[district_name]:[district_name]]=$A$112, COUNTIF($B$112:C112, data[[support_services_available_other]:[support_services_available_other]]), ""), 0)),"")</f>
        <v/>
      </c>
      <c r="E112" s="38" t="str" cm="1">
        <f t="array" ref="E112">IFERROR(INDEX(data[[support_services_available_other]:[support_services_available_other]], MATCH(0,IF(data[[district_name]:[district_name]]=$A$112, COUNTIF($B$112:D112, data[[support_services_available_other]:[support_services_available_other]]), ""), 0)),"")</f>
        <v/>
      </c>
      <c r="F112" s="38" t="str" cm="1">
        <f t="array" ref="F112">IFERROR(INDEX(data[[support_services_available_other]:[support_services_available_other]], MATCH(0,IF(data[[district_name]:[district_name]]=$A$112, COUNTIF($B$112:E112, data[[support_services_available_other]:[support_services_available_other]]), ""), 0)),"")</f>
        <v/>
      </c>
      <c r="G112" s="38" t="str" cm="1">
        <f t="array" ref="G112">IFERROR(INDEX(data[[support_services_available_other]:[support_services_available_other]], MATCH(0,IF(data[[district_name]:[district_name]]=$A$112, COUNTIF($B$112:F112, data[[support_services_available_other]:[support_services_available_other]]), ""), 0)),"")</f>
        <v/>
      </c>
      <c r="H112" s="38" t="str" cm="1">
        <f t="array" ref="H112">IFERROR(INDEX(data[[support_services_available_other]:[support_services_available_other]], MATCH(0,IF(data[[district_name]:[district_name]]=$A$112, COUNTIF($B$112:G112, data[[support_services_available_other]:[support_services_available_other]]), ""), 0)),"")</f>
        <v/>
      </c>
      <c r="I112" s="38" t="str" cm="1">
        <f t="array" ref="I112">IFERROR(INDEX(data[[support_services_available_other]:[support_services_available_other]], MATCH(0,IF(data[[district_name]:[district_name]]=$A$112, COUNTIF($B$112:H112, data[[support_services_available_other]:[support_services_available_other]]), ""), 0)),"")</f>
        <v/>
      </c>
      <c r="J112" s="38" t="str" cm="1">
        <f t="array" ref="J112">IFERROR(INDEX(data[[support_services_available_other]:[support_services_available_other]], MATCH(0,IF(data[[district_name]:[district_name]]=$A$112, COUNTIF($B$112:I112, data[[support_services_available_other]:[support_services_available_other]]), ""), 0)),"")</f>
        <v/>
      </c>
      <c r="K112" s="38" t="str" cm="1">
        <f t="array" ref="K112">IFERROR(INDEX(data[[support_services_available_other]:[support_services_available_other]], MATCH(0,IF(data[[district_name]:[district_name]]=$A$112, COUNTIF($B$112:J112, data[[support_services_available_other]:[support_services_available_other]]), ""), 0)),"")</f>
        <v/>
      </c>
      <c r="L112" s="38" t="str" cm="1">
        <f t="array" ref="L112">IFERROR(INDEX(data[[support_services_available_other]:[support_services_available_other]], MATCH(0,IF(data[[district_name]:[district_name]]=$A$112, COUNTIF($B$112:K112, data[[support_services_available_other]:[support_services_available_other]]), ""), 0)),"")</f>
        <v/>
      </c>
      <c r="M112" s="38" t="str" cm="1">
        <f t="array" ref="M112">IFERROR(INDEX(data[[support_services_available_other]:[support_services_available_other]], MATCH(0,IF(data[[district_name]:[district_name]]=$A$112, COUNTIF($B$112:L112, data[[support_services_available_other]:[support_services_available_other]]), ""), 0)),"")</f>
        <v/>
      </c>
      <c r="N112" s="38" t="str" cm="1">
        <f t="array" ref="N112">IFERROR(INDEX(data[[support_services_available_other]:[support_services_available_other]], MATCH(0,IF(data[[district_name]:[district_name]]=$A$112, COUNTIF($B$112:M112, data[[support_services_available_other]:[support_services_available_other]]), ""), 0)),"")</f>
        <v/>
      </c>
      <c r="O112" s="38" t="str" cm="1">
        <f t="array" ref="O112">IFERROR(INDEX(data[[support_services_available_other]:[support_services_available_other]], MATCH(0,IF(data[[district_name]:[district_name]]=$A$112, COUNTIF($B$112:N112, data[[support_services_available_other]:[support_services_available_other]]), ""), 0)),"")</f>
        <v/>
      </c>
      <c r="P112" s="38" t="str" cm="1">
        <f t="array" ref="P112">IFERROR(INDEX(data[[support_services_available_other]:[support_services_available_other]], MATCH(0,IF(data[[district_name]:[district_name]]=$A$112, COUNTIF($B$112:O112, data[[support_services_available_other]:[support_services_available_other]]), ""), 0)),"")</f>
        <v/>
      </c>
      <c r="Q112" s="38" t="str" cm="1">
        <f t="array" ref="Q112">IFERROR(INDEX(data[[support_services_available_other]:[support_services_available_other]], MATCH(0,IF(data[[district_name]:[district_name]]=$A$112, COUNTIF($B$112:P112, data[[support_services_available_other]:[support_services_available_other]]), ""), 0)),"")</f>
        <v/>
      </c>
    </row>
    <row r="113" spans="1:17" x14ac:dyDescent="0.3">
      <c r="A113" s="36" t="s">
        <v>521</v>
      </c>
      <c r="B113" s="37" t="s">
        <v>642</v>
      </c>
      <c r="C113" s="38" cm="1">
        <f t="array" ref="C113">IFERROR(INDEX(data[[support_services_available_other]:[support_services_available_other]], MATCH(0,IF(data[[district_name]:[district_name]]=$A$113, COUNTIF($B$113:B113, data[[support_services_available_other]:[support_services_available_other]]), ""), 0)),"")</f>
        <v>0</v>
      </c>
      <c r="D113" s="38" t="str" cm="1">
        <f t="array" ref="D113">IFERROR(INDEX(data[[support_services_available_other]:[support_services_available_other]], MATCH(0,IF(data[[district_name]:[district_name]]=$A$113, COUNTIF($B$113:C113, data[[support_services_available_other]:[support_services_available_other]]), ""), 0)),"")</f>
        <v/>
      </c>
      <c r="E113" s="38" t="str" cm="1">
        <f t="array" ref="E113">IFERROR(INDEX(data[[support_services_available_other]:[support_services_available_other]], MATCH(0,IF(data[[district_name]:[district_name]]=$A$113, COUNTIF($B$113:D113, data[[support_services_available_other]:[support_services_available_other]]), ""), 0)),"")</f>
        <v/>
      </c>
      <c r="F113" s="38" t="str" cm="1">
        <f t="array" ref="F113">IFERROR(INDEX(data[[support_services_available_other]:[support_services_available_other]], MATCH(0,IF(data[[district_name]:[district_name]]=$A$113, COUNTIF($B$113:E113, data[[support_services_available_other]:[support_services_available_other]]), ""), 0)),"")</f>
        <v/>
      </c>
      <c r="G113" s="38" t="str" cm="1">
        <f t="array" ref="G113">IFERROR(INDEX(data[[support_services_available_other]:[support_services_available_other]], MATCH(0,IF(data[[district_name]:[district_name]]=$A$113, COUNTIF($B$113:F113, data[[support_services_available_other]:[support_services_available_other]]), ""), 0)),"")</f>
        <v/>
      </c>
      <c r="H113" s="38" t="str" cm="1">
        <f t="array" ref="H113">IFERROR(INDEX(data[[support_services_available_other]:[support_services_available_other]], MATCH(0,IF(data[[district_name]:[district_name]]=$A$113, COUNTIF($B$113:G113, data[[support_services_available_other]:[support_services_available_other]]), ""), 0)),"")</f>
        <v/>
      </c>
      <c r="I113" s="38" t="str" cm="1">
        <f t="array" ref="I113">IFERROR(INDEX(data[[support_services_available_other]:[support_services_available_other]], MATCH(0,IF(data[[district_name]:[district_name]]=$A$113, COUNTIF($B$113:H113, data[[support_services_available_other]:[support_services_available_other]]), ""), 0)),"")</f>
        <v/>
      </c>
      <c r="J113" s="38" t="str" cm="1">
        <f t="array" ref="J113">IFERROR(INDEX(data[[support_services_available_other]:[support_services_available_other]], MATCH(0,IF(data[[district_name]:[district_name]]=$A$113, COUNTIF($B$113:I113, data[[support_services_available_other]:[support_services_available_other]]), ""), 0)),"")</f>
        <v/>
      </c>
      <c r="K113" s="38" t="str" cm="1">
        <f t="array" ref="K113">IFERROR(INDEX(data[[support_services_available_other]:[support_services_available_other]], MATCH(0,IF(data[[district_name]:[district_name]]=$A$113, COUNTIF($B$113:J113, data[[support_services_available_other]:[support_services_available_other]]), ""), 0)),"")</f>
        <v/>
      </c>
      <c r="L113" s="38" t="str" cm="1">
        <f t="array" ref="L113">IFERROR(INDEX(data[[support_services_available_other]:[support_services_available_other]], MATCH(0,IF(data[[district_name]:[district_name]]=$A$113, COUNTIF($B$113:K113, data[[support_services_available_other]:[support_services_available_other]]), ""), 0)),"")</f>
        <v/>
      </c>
      <c r="M113" s="38" t="str" cm="1">
        <f t="array" ref="M113">IFERROR(INDEX(data[[support_services_available_other]:[support_services_available_other]], MATCH(0,IF(data[[district_name]:[district_name]]=$A$113, COUNTIF($B$113:L113, data[[support_services_available_other]:[support_services_available_other]]), ""), 0)),"")</f>
        <v/>
      </c>
      <c r="N113" s="38" t="str" cm="1">
        <f t="array" ref="N113">IFERROR(INDEX(data[[support_services_available_other]:[support_services_available_other]], MATCH(0,IF(data[[district_name]:[district_name]]=$A$113, COUNTIF($B$113:M113, data[[support_services_available_other]:[support_services_available_other]]), ""), 0)),"")</f>
        <v/>
      </c>
      <c r="O113" s="38" t="str" cm="1">
        <f t="array" ref="O113">IFERROR(INDEX(data[[support_services_available_other]:[support_services_available_other]], MATCH(0,IF(data[[district_name]:[district_name]]=$A$113, COUNTIF($B$113:N113, data[[support_services_available_other]:[support_services_available_other]]), ""), 0)),"")</f>
        <v/>
      </c>
      <c r="P113" s="38" t="str" cm="1">
        <f t="array" ref="P113">IFERROR(INDEX(data[[support_services_available_other]:[support_services_available_other]], MATCH(0,IF(data[[district_name]:[district_name]]=$A$113, COUNTIF($B$113:O113, data[[support_services_available_other]:[support_services_available_other]]), ""), 0)),"")</f>
        <v/>
      </c>
      <c r="Q113" s="38" t="str" cm="1">
        <f t="array" ref="Q113">IFERROR(INDEX(data[[support_services_available_other]:[support_services_available_other]], MATCH(0,IF(data[[district_name]:[district_name]]=$A$113, COUNTIF($B$113:P113, data[[support_services_available_other]:[support_services_available_other]]), ""), 0)),"")</f>
        <v/>
      </c>
    </row>
    <row r="114" spans="1:17" x14ac:dyDescent="0.3">
      <c r="A114" s="36" t="s">
        <v>633</v>
      </c>
      <c r="B114" s="37" t="s">
        <v>512</v>
      </c>
      <c r="C114" s="38" cm="1">
        <f t="array" ref="C114">IFERROR(INDEX(data[[support_services_available_other]:[support_services_available_other]], MATCH(0,IF(data[[district_name]:[district_name]]=$A$114, COUNTIF($B$114:B114, data[[support_services_available_other]:[support_services_available_other]]), ""), 0)),"")</f>
        <v>0</v>
      </c>
      <c r="D114" s="38" t="str" cm="1">
        <f t="array" ref="D114">IFERROR(INDEX(data[[support_services_available_other]:[support_services_available_other]], MATCH(0,IF(data[[district_name]:[district_name]]=$A$114, COUNTIF($B$114:C114, data[[support_services_available_other]:[support_services_available_other]]), ""), 0)),"")</f>
        <v/>
      </c>
      <c r="E114" s="38" t="str" cm="1">
        <f t="array" ref="E114">IFERROR(INDEX(data[[support_services_available_other]:[support_services_available_other]], MATCH(0,IF(data[[district_name]:[district_name]]=$A$114, COUNTIF($B$114:D114, data[[support_services_available_other]:[support_services_available_other]]), ""), 0)),"")</f>
        <v/>
      </c>
      <c r="F114" s="38" t="str" cm="1">
        <f t="array" ref="F114">IFERROR(INDEX(data[[support_services_available_other]:[support_services_available_other]], MATCH(0,IF(data[[district_name]:[district_name]]=$A$114, COUNTIF($B$114:E114, data[[support_services_available_other]:[support_services_available_other]]), ""), 0)),"")</f>
        <v/>
      </c>
      <c r="G114" s="38" t="str" cm="1">
        <f t="array" ref="G114">IFERROR(INDEX(data[[support_services_available_other]:[support_services_available_other]], MATCH(0,IF(data[[district_name]:[district_name]]=$A$114, COUNTIF($B$114:F114, data[[support_services_available_other]:[support_services_available_other]]), ""), 0)),"")</f>
        <v/>
      </c>
      <c r="H114" s="38" t="str" cm="1">
        <f t="array" ref="H114">IFERROR(INDEX(data[[support_services_available_other]:[support_services_available_other]], MATCH(0,IF(data[[district_name]:[district_name]]=$A$114, COUNTIF($B$114:G114, data[[support_services_available_other]:[support_services_available_other]]), ""), 0)),"")</f>
        <v/>
      </c>
      <c r="I114" s="38" t="str" cm="1">
        <f t="array" ref="I114">IFERROR(INDEX(data[[support_services_available_other]:[support_services_available_other]], MATCH(0,IF(data[[district_name]:[district_name]]=$A$114, COUNTIF($B$114:H114, data[[support_services_available_other]:[support_services_available_other]]), ""), 0)),"")</f>
        <v/>
      </c>
      <c r="J114" s="38" t="str" cm="1">
        <f t="array" ref="J114">IFERROR(INDEX(data[[support_services_available_other]:[support_services_available_other]], MATCH(0,IF(data[[district_name]:[district_name]]=$A$114, COUNTIF($B$114:I114, data[[support_services_available_other]:[support_services_available_other]]), ""), 0)),"")</f>
        <v/>
      </c>
      <c r="K114" s="38" t="str" cm="1">
        <f t="array" ref="K114">IFERROR(INDEX(data[[support_services_available_other]:[support_services_available_other]], MATCH(0,IF(data[[district_name]:[district_name]]=$A$114, COUNTIF($B$114:J114, data[[support_services_available_other]:[support_services_available_other]]), ""), 0)),"")</f>
        <v/>
      </c>
      <c r="L114" s="38" t="str" cm="1">
        <f t="array" ref="L114">IFERROR(INDEX(data[[support_services_available_other]:[support_services_available_other]], MATCH(0,IF(data[[district_name]:[district_name]]=$A$114, COUNTIF($B$114:K114, data[[support_services_available_other]:[support_services_available_other]]), ""), 0)),"")</f>
        <v/>
      </c>
      <c r="M114" s="38" t="str" cm="1">
        <f t="array" ref="M114">IFERROR(INDEX(data[[support_services_available_other]:[support_services_available_other]], MATCH(0,IF(data[[district_name]:[district_name]]=$A$114, COUNTIF($B$114:L114, data[[support_services_available_other]:[support_services_available_other]]), ""), 0)),"")</f>
        <v/>
      </c>
      <c r="N114" s="38" t="str" cm="1">
        <f t="array" ref="N114">IFERROR(INDEX(data[[support_services_available_other]:[support_services_available_other]], MATCH(0,IF(data[[district_name]:[district_name]]=$A$114, COUNTIF($B$114:M114, data[[support_services_available_other]:[support_services_available_other]]), ""), 0)),"")</f>
        <v/>
      </c>
      <c r="O114" s="38" t="str" cm="1">
        <f t="array" ref="O114">IFERROR(INDEX(data[[support_services_available_other]:[support_services_available_other]], MATCH(0,IF(data[[district_name]:[district_name]]=$A$114, COUNTIF($B$114:N114, data[[support_services_available_other]:[support_services_available_other]]), ""), 0)),"")</f>
        <v/>
      </c>
      <c r="P114" s="38" t="str" cm="1">
        <f t="array" ref="P114">IFERROR(INDEX(data[[support_services_available_other]:[support_services_available_other]], MATCH(0,IF(data[[district_name]:[district_name]]=$A$114, COUNTIF($B$114:O114, data[[support_services_available_other]:[support_services_available_other]]), ""), 0)),"")</f>
        <v/>
      </c>
      <c r="Q114" s="38" t="str" cm="1">
        <f t="array" ref="Q114">IFERROR(INDEX(data[[support_services_available_other]:[support_services_available_other]], MATCH(0,IF(data[[district_name]:[district_name]]=$A$114, COUNTIF($B$114:P114, data[[support_services_available_other]:[support_services_available_other]]), ""), 0)),"")</f>
        <v/>
      </c>
    </row>
    <row r="115" spans="1:17" x14ac:dyDescent="0.3">
      <c r="A115" s="36" t="s">
        <v>517</v>
      </c>
      <c r="B115" s="37" t="s">
        <v>651</v>
      </c>
      <c r="C115" s="38" cm="1">
        <f t="array" ref="C115">IFERROR(INDEX(data[[support_services_available_other]:[support_services_available_other]], MATCH(0,IF(data[[district_name]:[district_name]]=$A$115, COUNTIF($B$115:B115, data[[support_services_available_other]:[support_services_available_other]]), ""), 0)),"")</f>
        <v>0</v>
      </c>
      <c r="D115" s="38" t="str" cm="1">
        <f t="array" ref="D115">IFERROR(INDEX(data[[support_services_available_other]:[support_services_available_other]], MATCH(0,IF(data[[district_name]:[district_name]]=$A$115, COUNTIF($B$115:C115, data[[support_services_available_other]:[support_services_available_other]]), ""), 0)),"")</f>
        <v/>
      </c>
      <c r="E115" s="38" t="str" cm="1">
        <f t="array" ref="E115">IFERROR(INDEX(data[[support_services_available_other]:[support_services_available_other]], MATCH(0,IF(data[[district_name]:[district_name]]=$A$115, COUNTIF($B$115:D115, data[[support_services_available_other]:[support_services_available_other]]), ""), 0)),"")</f>
        <v/>
      </c>
      <c r="F115" s="38" t="str" cm="1">
        <f t="array" ref="F115">IFERROR(INDEX(data[[support_services_available_other]:[support_services_available_other]], MATCH(0,IF(data[[district_name]:[district_name]]=$A$115, COUNTIF($B$115:E115, data[[support_services_available_other]:[support_services_available_other]]), ""), 0)),"")</f>
        <v/>
      </c>
      <c r="G115" s="38" t="str" cm="1">
        <f t="array" ref="G115">IFERROR(INDEX(data[[support_services_available_other]:[support_services_available_other]], MATCH(0,IF(data[[district_name]:[district_name]]=$A$115, COUNTIF($B$115:F115, data[[support_services_available_other]:[support_services_available_other]]), ""), 0)),"")</f>
        <v/>
      </c>
      <c r="H115" s="38" t="str" cm="1">
        <f t="array" ref="H115">IFERROR(INDEX(data[[support_services_available_other]:[support_services_available_other]], MATCH(0,IF(data[[district_name]:[district_name]]=$A$115, COUNTIF($B$115:G115, data[[support_services_available_other]:[support_services_available_other]]), ""), 0)),"")</f>
        <v/>
      </c>
      <c r="I115" s="38" t="str" cm="1">
        <f t="array" ref="I115">IFERROR(INDEX(data[[support_services_available_other]:[support_services_available_other]], MATCH(0,IF(data[[district_name]:[district_name]]=$A$115, COUNTIF($B$115:H115, data[[support_services_available_other]:[support_services_available_other]]), ""), 0)),"")</f>
        <v/>
      </c>
      <c r="J115" s="38" t="str" cm="1">
        <f t="array" ref="J115">IFERROR(INDEX(data[[support_services_available_other]:[support_services_available_other]], MATCH(0,IF(data[[district_name]:[district_name]]=$A$115, COUNTIF($B$115:I115, data[[support_services_available_other]:[support_services_available_other]]), ""), 0)),"")</f>
        <v/>
      </c>
      <c r="K115" s="38" t="str" cm="1">
        <f t="array" ref="K115">IFERROR(INDEX(data[[support_services_available_other]:[support_services_available_other]], MATCH(0,IF(data[[district_name]:[district_name]]=$A$115, COUNTIF($B$115:J115, data[[support_services_available_other]:[support_services_available_other]]), ""), 0)),"")</f>
        <v/>
      </c>
      <c r="L115" s="38" t="str" cm="1">
        <f t="array" ref="L115">IFERROR(INDEX(data[[support_services_available_other]:[support_services_available_other]], MATCH(0,IF(data[[district_name]:[district_name]]=$A$115, COUNTIF($B$115:K115, data[[support_services_available_other]:[support_services_available_other]]), ""), 0)),"")</f>
        <v/>
      </c>
      <c r="M115" s="38" t="str" cm="1">
        <f t="array" ref="M115">IFERROR(INDEX(data[[support_services_available_other]:[support_services_available_other]], MATCH(0,IF(data[[district_name]:[district_name]]=$A$115, COUNTIF($B$115:L115, data[[support_services_available_other]:[support_services_available_other]]), ""), 0)),"")</f>
        <v/>
      </c>
      <c r="N115" s="38" t="str" cm="1">
        <f t="array" ref="N115">IFERROR(INDEX(data[[support_services_available_other]:[support_services_available_other]], MATCH(0,IF(data[[district_name]:[district_name]]=$A$115, COUNTIF($B$115:M115, data[[support_services_available_other]:[support_services_available_other]]), ""), 0)),"")</f>
        <v/>
      </c>
      <c r="O115" s="38" t="str" cm="1">
        <f t="array" ref="O115">IFERROR(INDEX(data[[support_services_available_other]:[support_services_available_other]], MATCH(0,IF(data[[district_name]:[district_name]]=$A$115, COUNTIF($B$115:N115, data[[support_services_available_other]:[support_services_available_other]]), ""), 0)),"")</f>
        <v/>
      </c>
      <c r="P115" s="38" t="str" cm="1">
        <f t="array" ref="P115">IFERROR(INDEX(data[[support_services_available_other]:[support_services_available_other]], MATCH(0,IF(data[[district_name]:[district_name]]=$A$115, COUNTIF($B$115:O115, data[[support_services_available_other]:[support_services_available_other]]), ""), 0)),"")</f>
        <v/>
      </c>
      <c r="Q115" s="38" t="str" cm="1">
        <f t="array" ref="Q115">IFERROR(INDEX(data[[support_services_available_other]:[support_services_available_other]], MATCH(0,IF(data[[district_name]:[district_name]]=$A$115, COUNTIF($B$115:P115, data[[support_services_available_other]:[support_services_available_other]]), ""), 0)),"")</f>
        <v/>
      </c>
    </row>
    <row r="116" spans="1:17" x14ac:dyDescent="0.3">
      <c r="A116" s="36" t="s">
        <v>519</v>
      </c>
      <c r="B116" s="37" t="s">
        <v>652</v>
      </c>
      <c r="C116" s="38" cm="1">
        <f t="array" ref="C116">IFERROR(INDEX(data[[support_services_available_other]:[support_services_available_other]], MATCH(0,IF(data[[district_name]:[district_name]]=$A$116, COUNTIF($B$116:B116, data[[support_services_available_other]:[support_services_available_other]]), ""), 0)),"")</f>
        <v>0</v>
      </c>
      <c r="D116" s="38" t="str" cm="1">
        <f t="array" ref="D116">IFERROR(INDEX(data[[support_services_available_other]:[support_services_available_other]], MATCH(0,IF(data[[district_name]:[district_name]]=$A$116, COUNTIF($B$116:C116, data[[support_services_available_other]:[support_services_available_other]]), ""), 0)),"")</f>
        <v/>
      </c>
      <c r="E116" s="38" t="str" cm="1">
        <f t="array" ref="E116">IFERROR(INDEX(data[[support_services_available_other]:[support_services_available_other]], MATCH(0,IF(data[[district_name]:[district_name]]=$A$116, COUNTIF($B$116:D116, data[[support_services_available_other]:[support_services_available_other]]), ""), 0)),"")</f>
        <v/>
      </c>
      <c r="F116" s="38" t="str" cm="1">
        <f t="array" ref="F116">IFERROR(INDEX(data[[support_services_available_other]:[support_services_available_other]], MATCH(0,IF(data[[district_name]:[district_name]]=$A$116, COUNTIF($B$116:E116, data[[support_services_available_other]:[support_services_available_other]]), ""), 0)),"")</f>
        <v/>
      </c>
      <c r="G116" s="38" t="str" cm="1">
        <f t="array" ref="G116">IFERROR(INDEX(data[[support_services_available_other]:[support_services_available_other]], MATCH(0,IF(data[[district_name]:[district_name]]=$A$116, COUNTIF($B$116:F116, data[[support_services_available_other]:[support_services_available_other]]), ""), 0)),"")</f>
        <v/>
      </c>
      <c r="H116" s="38" t="str" cm="1">
        <f t="array" ref="H116">IFERROR(INDEX(data[[support_services_available_other]:[support_services_available_other]], MATCH(0,IF(data[[district_name]:[district_name]]=$A$116, COUNTIF($B$116:G116, data[[support_services_available_other]:[support_services_available_other]]), ""), 0)),"")</f>
        <v/>
      </c>
      <c r="I116" s="38" t="str" cm="1">
        <f t="array" ref="I116">IFERROR(INDEX(data[[support_services_available_other]:[support_services_available_other]], MATCH(0,IF(data[[district_name]:[district_name]]=$A$116, COUNTIF($B$116:H116, data[[support_services_available_other]:[support_services_available_other]]), ""), 0)),"")</f>
        <v/>
      </c>
      <c r="J116" s="38" t="str" cm="1">
        <f t="array" ref="J116">IFERROR(INDEX(data[[support_services_available_other]:[support_services_available_other]], MATCH(0,IF(data[[district_name]:[district_name]]=$A$116, COUNTIF($B$116:I116, data[[support_services_available_other]:[support_services_available_other]]), ""), 0)),"")</f>
        <v/>
      </c>
      <c r="K116" s="38" t="str" cm="1">
        <f t="array" ref="K116">IFERROR(INDEX(data[[support_services_available_other]:[support_services_available_other]], MATCH(0,IF(data[[district_name]:[district_name]]=$A$116, COUNTIF($B$116:J116, data[[support_services_available_other]:[support_services_available_other]]), ""), 0)),"")</f>
        <v/>
      </c>
      <c r="L116" s="38" t="str" cm="1">
        <f t="array" ref="L116">IFERROR(INDEX(data[[support_services_available_other]:[support_services_available_other]], MATCH(0,IF(data[[district_name]:[district_name]]=$A$116, COUNTIF($B$116:K116, data[[support_services_available_other]:[support_services_available_other]]), ""), 0)),"")</f>
        <v/>
      </c>
      <c r="M116" s="38" t="str" cm="1">
        <f t="array" ref="M116">IFERROR(INDEX(data[[support_services_available_other]:[support_services_available_other]], MATCH(0,IF(data[[district_name]:[district_name]]=$A$116, COUNTIF($B$116:L116, data[[support_services_available_other]:[support_services_available_other]]), ""), 0)),"")</f>
        <v/>
      </c>
      <c r="N116" s="38" t="str" cm="1">
        <f t="array" ref="N116">IFERROR(INDEX(data[[support_services_available_other]:[support_services_available_other]], MATCH(0,IF(data[[district_name]:[district_name]]=$A$116, COUNTIF($B$116:M116, data[[support_services_available_other]:[support_services_available_other]]), ""), 0)),"")</f>
        <v/>
      </c>
      <c r="O116" s="38" t="str" cm="1">
        <f t="array" ref="O116">IFERROR(INDEX(data[[support_services_available_other]:[support_services_available_other]], MATCH(0,IF(data[[district_name]:[district_name]]=$A$116, COUNTIF($B$116:N116, data[[support_services_available_other]:[support_services_available_other]]), ""), 0)),"")</f>
        <v/>
      </c>
      <c r="P116" s="38" t="str" cm="1">
        <f t="array" ref="P116">IFERROR(INDEX(data[[support_services_available_other]:[support_services_available_other]], MATCH(0,IF(data[[district_name]:[district_name]]=$A$116, COUNTIF($B$116:O116, data[[support_services_available_other]:[support_services_available_other]]), ""), 0)),"")</f>
        <v/>
      </c>
      <c r="Q116" s="38" t="str" cm="1">
        <f t="array" ref="Q116">IFERROR(INDEX(data[[support_services_available_other]:[support_services_available_other]], MATCH(0,IF(data[[district_name]:[district_name]]=$A$116, COUNTIF($B$116:P116, data[[support_services_available_other]:[support_services_available_other]]), ""), 0)),"")</f>
        <v/>
      </c>
    </row>
    <row r="117" spans="1:17" ht="56" x14ac:dyDescent="0.3">
      <c r="A117" s="36" t="s">
        <v>518</v>
      </c>
      <c r="B117" s="37" t="s">
        <v>639</v>
      </c>
      <c r="C117" s="38" t="str" cm="1">
        <f t="array" ref="C117">IFERROR(INDEX(data[[support_services_available_other]:[support_services_available_other]], MATCH(0,IF(data[[district_name]:[district_name]]=$A$117, COUNTIF($B$117:B117, data[[support_services_available_other]:[support_services_available_other]]), ""), 0)),"")</f>
        <v>Psychosocial support, Child protection structures in the local government can be used.</v>
      </c>
      <c r="D117" s="38" cm="1">
        <f t="array" ref="D117">IFERROR(INDEX(data[[support_services_available_other]:[support_services_available_other]], MATCH(0,IF(data[[district_name]:[district_name]]=$A$117, COUNTIF($B$117:C117, data[[support_services_available_other]:[support_services_available_other]]), ""), 0)),"")</f>
        <v>0</v>
      </c>
      <c r="E117" s="38" t="str" cm="1">
        <f t="array" ref="E117">IFERROR(INDEX(data[[support_services_available_other]:[support_services_available_other]], MATCH(0,IF(data[[district_name]:[district_name]]=$A$117, COUNTIF($B$117:D117, data[[support_services_available_other]:[support_services_available_other]]), ""), 0)),"")</f>
        <v/>
      </c>
      <c r="F117" s="38" t="str" cm="1">
        <f t="array" ref="F117">IFERROR(INDEX(data[[support_services_available_other]:[support_services_available_other]], MATCH(0,IF(data[[district_name]:[district_name]]=$A$117, COUNTIF($B$117:E117, data[[support_services_available_other]:[support_services_available_other]]), ""), 0)),"")</f>
        <v/>
      </c>
      <c r="G117" s="38" t="str" cm="1">
        <f t="array" ref="G117">IFERROR(INDEX(data[[support_services_available_other]:[support_services_available_other]], MATCH(0,IF(data[[district_name]:[district_name]]=$A$117, COUNTIF($B$117:F117, data[[support_services_available_other]:[support_services_available_other]]), ""), 0)),"")</f>
        <v/>
      </c>
      <c r="H117" s="38" t="str" cm="1">
        <f t="array" ref="H117">IFERROR(INDEX(data[[support_services_available_other]:[support_services_available_other]], MATCH(0,IF(data[[district_name]:[district_name]]=$A$117, COUNTIF($B$117:G117, data[[support_services_available_other]:[support_services_available_other]]), ""), 0)),"")</f>
        <v/>
      </c>
      <c r="I117" s="38" t="str" cm="1">
        <f t="array" ref="I117">IFERROR(INDEX(data[[support_services_available_other]:[support_services_available_other]], MATCH(0,IF(data[[district_name]:[district_name]]=$A$117, COUNTIF($B$117:H117, data[[support_services_available_other]:[support_services_available_other]]), ""), 0)),"")</f>
        <v/>
      </c>
      <c r="J117" s="38" t="str" cm="1">
        <f t="array" ref="J117">IFERROR(INDEX(data[[support_services_available_other]:[support_services_available_other]], MATCH(0,IF(data[[district_name]:[district_name]]=$A$117, COUNTIF($B$117:I117, data[[support_services_available_other]:[support_services_available_other]]), ""), 0)),"")</f>
        <v/>
      </c>
      <c r="K117" s="38" t="str" cm="1">
        <f t="array" ref="K117">IFERROR(INDEX(data[[support_services_available_other]:[support_services_available_other]], MATCH(0,IF(data[[district_name]:[district_name]]=$A$117, COUNTIF($B$117:J117, data[[support_services_available_other]:[support_services_available_other]]), ""), 0)),"")</f>
        <v/>
      </c>
      <c r="L117" s="38" t="str" cm="1">
        <f t="array" ref="L117">IFERROR(INDEX(data[[support_services_available_other]:[support_services_available_other]], MATCH(0,IF(data[[district_name]:[district_name]]=$A$117, COUNTIF($B$117:K117, data[[support_services_available_other]:[support_services_available_other]]), ""), 0)),"")</f>
        <v/>
      </c>
      <c r="M117" s="38" t="str" cm="1">
        <f t="array" ref="M117">IFERROR(INDEX(data[[support_services_available_other]:[support_services_available_other]], MATCH(0,IF(data[[district_name]:[district_name]]=$A$117, COUNTIF($B$117:L117, data[[support_services_available_other]:[support_services_available_other]]), ""), 0)),"")</f>
        <v/>
      </c>
      <c r="N117" s="38" t="str" cm="1">
        <f t="array" ref="N117">IFERROR(INDEX(data[[support_services_available_other]:[support_services_available_other]], MATCH(0,IF(data[[district_name]:[district_name]]=$A$117, COUNTIF($B$117:M117, data[[support_services_available_other]:[support_services_available_other]]), ""), 0)),"")</f>
        <v/>
      </c>
      <c r="O117" s="38" t="str" cm="1">
        <f t="array" ref="O117">IFERROR(INDEX(data[[support_services_available_other]:[support_services_available_other]], MATCH(0,IF(data[[district_name]:[district_name]]=$A$117, COUNTIF($B$117:N117, data[[support_services_available_other]:[support_services_available_other]]), ""), 0)),"")</f>
        <v/>
      </c>
      <c r="P117" s="38" t="str" cm="1">
        <f t="array" ref="P117">IFERROR(INDEX(data[[support_services_available_other]:[support_services_available_other]], MATCH(0,IF(data[[district_name]:[district_name]]=$A$117, COUNTIF($B$117:O117, data[[support_services_available_other]:[support_services_available_other]]), ""), 0)),"")</f>
        <v/>
      </c>
      <c r="Q117" s="38" t="str" cm="1">
        <f t="array" ref="Q117">IFERROR(INDEX(data[[support_services_available_other]:[support_services_available_other]], MATCH(0,IF(data[[district_name]:[district_name]]=$A$117, COUNTIF($B$117:P117, data[[support_services_available_other]:[support_services_available_other]]), ""), 0)),"")</f>
        <v/>
      </c>
    </row>
    <row r="118" spans="1:17" ht="98" x14ac:dyDescent="0.3">
      <c r="A118" s="36" t="s">
        <v>635</v>
      </c>
      <c r="B118" s="37" t="s">
        <v>514</v>
      </c>
      <c r="C118" s="38" cm="1">
        <f t="array" ref="C118">IFERROR(INDEX(data[[support_services_available_other]:[support_services_available_other]], MATCH(0,IF(data[[district_name]:[district_name]]=$A$118, COUNTIF($B$118:B118, data[[support_services_available_other]:[support_services_available_other]]), ""), 0)),"")</f>
        <v>0</v>
      </c>
      <c r="D118" s="38" t="str" cm="1">
        <f t="array" ref="D118">IFERROR(INDEX(data[[support_services_available_other]:[support_services_available_other]], MATCH(0,IF(data[[district_name]:[district_name]]=$A$118, COUNTIF($B$118:C118, data[[support_services_available_other]:[support_services_available_other]]), ""), 0)),"")</f>
        <v xml:space="preserve">NRC is supporting those refugees who have been evicted from their houses by talking to the landlord and compensating them before transporting the victims to the settlement </v>
      </c>
      <c r="E118" s="38" t="str" cm="1">
        <f t="array" ref="E118">IFERROR(INDEX(data[[support_services_available_other]:[support_services_available_other]], MATCH(0,IF(data[[district_name]:[district_name]]=$A$118, COUNTIF($B$118:D118, data[[support_services_available_other]:[support_services_available_other]]), ""), 0)),"")</f>
        <v/>
      </c>
      <c r="F118" s="38" t="str" cm="1">
        <f t="array" ref="F118">IFERROR(INDEX(data[[support_services_available_other]:[support_services_available_other]], MATCH(0,IF(data[[district_name]:[district_name]]=$A$118, COUNTIF($B$118:E118, data[[support_services_available_other]:[support_services_available_other]]), ""), 0)),"")</f>
        <v/>
      </c>
      <c r="G118" s="38" t="str" cm="1">
        <f t="array" ref="G118">IFERROR(INDEX(data[[support_services_available_other]:[support_services_available_other]], MATCH(0,IF(data[[district_name]:[district_name]]=$A$118, COUNTIF($B$118:F118, data[[support_services_available_other]:[support_services_available_other]]), ""), 0)),"")</f>
        <v/>
      </c>
      <c r="H118" s="38" t="str" cm="1">
        <f t="array" ref="H118">IFERROR(INDEX(data[[support_services_available_other]:[support_services_available_other]], MATCH(0,IF(data[[district_name]:[district_name]]=$A$118, COUNTIF($B$118:G118, data[[support_services_available_other]:[support_services_available_other]]), ""), 0)),"")</f>
        <v/>
      </c>
      <c r="I118" s="38" t="str" cm="1">
        <f t="array" ref="I118">IFERROR(INDEX(data[[support_services_available_other]:[support_services_available_other]], MATCH(0,IF(data[[district_name]:[district_name]]=$A$118, COUNTIF($B$118:H118, data[[support_services_available_other]:[support_services_available_other]]), ""), 0)),"")</f>
        <v/>
      </c>
      <c r="J118" s="38" t="str" cm="1">
        <f t="array" ref="J118">IFERROR(INDEX(data[[support_services_available_other]:[support_services_available_other]], MATCH(0,IF(data[[district_name]:[district_name]]=$A$118, COUNTIF($B$118:I118, data[[support_services_available_other]:[support_services_available_other]]), ""), 0)),"")</f>
        <v/>
      </c>
      <c r="K118" s="38" t="str" cm="1">
        <f t="array" ref="K118">IFERROR(INDEX(data[[support_services_available_other]:[support_services_available_other]], MATCH(0,IF(data[[district_name]:[district_name]]=$A$118, COUNTIF($B$118:J118, data[[support_services_available_other]:[support_services_available_other]]), ""), 0)),"")</f>
        <v/>
      </c>
      <c r="L118" s="38" t="str" cm="1">
        <f t="array" ref="L118">IFERROR(INDEX(data[[support_services_available_other]:[support_services_available_other]], MATCH(0,IF(data[[district_name]:[district_name]]=$A$118, COUNTIF($B$118:K118, data[[support_services_available_other]:[support_services_available_other]]), ""), 0)),"")</f>
        <v/>
      </c>
      <c r="M118" s="38" t="str" cm="1">
        <f t="array" ref="M118">IFERROR(INDEX(data[[support_services_available_other]:[support_services_available_other]], MATCH(0,IF(data[[district_name]:[district_name]]=$A$118, COUNTIF($B$118:L118, data[[support_services_available_other]:[support_services_available_other]]), ""), 0)),"")</f>
        <v/>
      </c>
      <c r="N118" s="38" t="str" cm="1">
        <f t="array" ref="N118">IFERROR(INDEX(data[[support_services_available_other]:[support_services_available_other]], MATCH(0,IF(data[[district_name]:[district_name]]=$A$118, COUNTIF($B$118:M118, data[[support_services_available_other]:[support_services_available_other]]), ""), 0)),"")</f>
        <v/>
      </c>
      <c r="O118" s="38" t="str" cm="1">
        <f t="array" ref="O118">IFERROR(INDEX(data[[support_services_available_other]:[support_services_available_other]], MATCH(0,IF(data[[district_name]:[district_name]]=$A$118, COUNTIF($B$118:N118, data[[support_services_available_other]:[support_services_available_other]]), ""), 0)),"")</f>
        <v/>
      </c>
      <c r="P118" s="38" t="str" cm="1">
        <f t="array" ref="P118">IFERROR(INDEX(data[[support_services_available_other]:[support_services_available_other]], MATCH(0,IF(data[[district_name]:[district_name]]=$A$118, COUNTIF($B$118:O118, data[[support_services_available_other]:[support_services_available_other]]), ""), 0)),"")</f>
        <v/>
      </c>
      <c r="Q118" s="38" t="str" cm="1">
        <f t="array" ref="Q118">IFERROR(INDEX(data[[support_services_available_other]:[support_services_available_other]], MATCH(0,IF(data[[district_name]:[district_name]]=$A$118, COUNTIF($B$118:P118, data[[support_services_available_other]:[support_services_available_other]]), ""), 0)),"")</f>
        <v/>
      </c>
    </row>
    <row r="119" spans="1:17" x14ac:dyDescent="0.3">
      <c r="A119" s="36" t="s">
        <v>522</v>
      </c>
      <c r="B119" s="37" t="s">
        <v>643</v>
      </c>
      <c r="C119" s="38" cm="1">
        <f t="array" ref="C119">IFERROR(INDEX(data[[support_services_available_other]:[support_services_available_other]], MATCH(0,IF(data[[district_name]:[district_name]]=$A$119, COUNTIF($B$119:B119, data[[support_services_available_other]:[support_services_available_other]]), ""), 0)),"")</f>
        <v>0</v>
      </c>
      <c r="D119" s="38" t="str" cm="1">
        <f t="array" ref="D119">IFERROR(INDEX(data[[support_services_available_other]:[support_services_available_other]], MATCH(0,IF(data[[district_name]:[district_name]]=$A$119, COUNTIF($B$119:C119, data[[support_services_available_other]:[support_services_available_other]]), ""), 0)),"")</f>
        <v/>
      </c>
      <c r="E119" s="38" t="str" cm="1">
        <f t="array" ref="E119">IFERROR(INDEX(data[[support_services_available_other]:[support_services_available_other]], MATCH(0,IF(data[[district_name]:[district_name]]=$A$119, COUNTIF($B$119:D119, data[[support_services_available_other]:[support_services_available_other]]), ""), 0)),"")</f>
        <v/>
      </c>
      <c r="F119" s="38" t="str" cm="1">
        <f t="array" ref="F119">IFERROR(INDEX(data[[support_services_available_other]:[support_services_available_other]], MATCH(0,IF(data[[district_name]:[district_name]]=$A$119, COUNTIF($B$119:E119, data[[support_services_available_other]:[support_services_available_other]]), ""), 0)),"")</f>
        <v/>
      </c>
      <c r="G119" s="38" t="str" cm="1">
        <f t="array" ref="G119">IFERROR(INDEX(data[[support_services_available_other]:[support_services_available_other]], MATCH(0,IF(data[[district_name]:[district_name]]=$A$119, COUNTIF($B$119:F119, data[[support_services_available_other]:[support_services_available_other]]), ""), 0)),"")</f>
        <v/>
      </c>
      <c r="H119" s="38" t="str" cm="1">
        <f t="array" ref="H119">IFERROR(INDEX(data[[support_services_available_other]:[support_services_available_other]], MATCH(0,IF(data[[district_name]:[district_name]]=$A$119, COUNTIF($B$119:G119, data[[support_services_available_other]:[support_services_available_other]]), ""), 0)),"")</f>
        <v/>
      </c>
      <c r="I119" s="38" t="str" cm="1">
        <f t="array" ref="I119">IFERROR(INDEX(data[[support_services_available_other]:[support_services_available_other]], MATCH(0,IF(data[[district_name]:[district_name]]=$A$119, COUNTIF($B$119:H119, data[[support_services_available_other]:[support_services_available_other]]), ""), 0)),"")</f>
        <v/>
      </c>
      <c r="J119" s="38" t="str" cm="1">
        <f t="array" ref="J119">IFERROR(INDEX(data[[support_services_available_other]:[support_services_available_other]], MATCH(0,IF(data[[district_name]:[district_name]]=$A$119, COUNTIF($B$119:I119, data[[support_services_available_other]:[support_services_available_other]]), ""), 0)),"")</f>
        <v/>
      </c>
      <c r="K119" s="38" t="str" cm="1">
        <f t="array" ref="K119">IFERROR(INDEX(data[[support_services_available_other]:[support_services_available_other]], MATCH(0,IF(data[[district_name]:[district_name]]=$A$119, COUNTIF($B$119:J119, data[[support_services_available_other]:[support_services_available_other]]), ""), 0)),"")</f>
        <v/>
      </c>
      <c r="L119" s="38" t="str" cm="1">
        <f t="array" ref="L119">IFERROR(INDEX(data[[support_services_available_other]:[support_services_available_other]], MATCH(0,IF(data[[district_name]:[district_name]]=$A$119, COUNTIF($B$119:K119, data[[support_services_available_other]:[support_services_available_other]]), ""), 0)),"")</f>
        <v/>
      </c>
      <c r="M119" s="38" t="str" cm="1">
        <f t="array" ref="M119">IFERROR(INDEX(data[[support_services_available_other]:[support_services_available_other]], MATCH(0,IF(data[[district_name]:[district_name]]=$A$119, COUNTIF($B$119:L119, data[[support_services_available_other]:[support_services_available_other]]), ""), 0)),"")</f>
        <v/>
      </c>
      <c r="N119" s="38" t="str" cm="1">
        <f t="array" ref="N119">IFERROR(INDEX(data[[support_services_available_other]:[support_services_available_other]], MATCH(0,IF(data[[district_name]:[district_name]]=$A$119, COUNTIF($B$119:M119, data[[support_services_available_other]:[support_services_available_other]]), ""), 0)),"")</f>
        <v/>
      </c>
      <c r="O119" s="38" t="str" cm="1">
        <f t="array" ref="O119">IFERROR(INDEX(data[[support_services_available_other]:[support_services_available_other]], MATCH(0,IF(data[[district_name]:[district_name]]=$A$119, COUNTIF($B$119:N119, data[[support_services_available_other]:[support_services_available_other]]), ""), 0)),"")</f>
        <v/>
      </c>
      <c r="P119" s="38" t="str" cm="1">
        <f t="array" ref="P119">IFERROR(INDEX(data[[support_services_available_other]:[support_services_available_other]], MATCH(0,IF(data[[district_name]:[district_name]]=$A$119, COUNTIF($B$119:O119, data[[support_services_available_other]:[support_services_available_other]]), ""), 0)),"")</f>
        <v/>
      </c>
      <c r="Q119" s="38" t="str" cm="1">
        <f t="array" ref="Q119">IFERROR(INDEX(data[[support_services_available_other]:[support_services_available_other]], MATCH(0,IF(data[[district_name]:[district_name]]=$A$119, COUNTIF($B$119:P119, data[[support_services_available_other]:[support_services_available_other]]), ""), 0)),"")</f>
        <v/>
      </c>
    </row>
    <row r="120" spans="1:17" x14ac:dyDescent="0.3">
      <c r="A120" s="36" t="s">
        <v>632</v>
      </c>
      <c r="B120" s="37" t="s">
        <v>653</v>
      </c>
      <c r="C120" s="38" cm="1">
        <f t="array" ref="C120">IFERROR(INDEX(data[[support_services_available_other]:[support_services_available_other]], MATCH(0,IF(data[[district_name]:[district_name]]=$A$120, COUNTIF($B$120:B120, data[[support_services_available_other]:[support_services_available_other]]), ""), 0)),"")</f>
        <v>0</v>
      </c>
      <c r="D120" s="38" t="str" cm="1">
        <f t="array" ref="D120">IFERROR(INDEX(data[[support_services_available_other]:[support_services_available_other]], MATCH(0,IF(data[[district_name]:[district_name]]=$A$120, COUNTIF($B$120:C120, data[[support_services_available_other]:[support_services_available_other]]), ""), 0)),"")</f>
        <v/>
      </c>
      <c r="E120" s="38" t="str" cm="1">
        <f t="array" ref="E120">IFERROR(INDEX(data[[support_services_available_other]:[support_services_available_other]], MATCH(0,IF(data[[district_name]:[district_name]]=$A$120, COUNTIF($B$120:D120, data[[support_services_available_other]:[support_services_available_other]]), ""), 0)),"")</f>
        <v/>
      </c>
      <c r="F120" s="38" t="str" cm="1">
        <f t="array" ref="F120">IFERROR(INDEX(data[[support_services_available_other]:[support_services_available_other]], MATCH(0,IF(data[[district_name]:[district_name]]=$A$120, COUNTIF($B$120:E120, data[[support_services_available_other]:[support_services_available_other]]), ""), 0)),"")</f>
        <v/>
      </c>
      <c r="G120" s="38" t="str" cm="1">
        <f t="array" ref="G120">IFERROR(INDEX(data[[support_services_available_other]:[support_services_available_other]], MATCH(0,IF(data[[district_name]:[district_name]]=$A$120, COUNTIF($B$120:F120, data[[support_services_available_other]:[support_services_available_other]]), ""), 0)),"")</f>
        <v/>
      </c>
      <c r="H120" s="38" t="str" cm="1">
        <f t="array" ref="H120">IFERROR(INDEX(data[[support_services_available_other]:[support_services_available_other]], MATCH(0,IF(data[[district_name]:[district_name]]=$A$120, COUNTIF($B$120:G120, data[[support_services_available_other]:[support_services_available_other]]), ""), 0)),"")</f>
        <v/>
      </c>
      <c r="I120" s="38" t="str" cm="1">
        <f t="array" ref="I120">IFERROR(INDEX(data[[support_services_available_other]:[support_services_available_other]], MATCH(0,IF(data[[district_name]:[district_name]]=$A$120, COUNTIF($B$120:H120, data[[support_services_available_other]:[support_services_available_other]]), ""), 0)),"")</f>
        <v/>
      </c>
      <c r="J120" s="38" t="str" cm="1">
        <f t="array" ref="J120">IFERROR(INDEX(data[[support_services_available_other]:[support_services_available_other]], MATCH(0,IF(data[[district_name]:[district_name]]=$A$120, COUNTIF($B$120:I120, data[[support_services_available_other]:[support_services_available_other]]), ""), 0)),"")</f>
        <v/>
      </c>
      <c r="K120" s="38" t="str" cm="1">
        <f t="array" ref="K120">IFERROR(INDEX(data[[support_services_available_other]:[support_services_available_other]], MATCH(0,IF(data[[district_name]:[district_name]]=$A$120, COUNTIF($B$120:J120, data[[support_services_available_other]:[support_services_available_other]]), ""), 0)),"")</f>
        <v/>
      </c>
      <c r="L120" s="38" t="str" cm="1">
        <f t="array" ref="L120">IFERROR(INDEX(data[[support_services_available_other]:[support_services_available_other]], MATCH(0,IF(data[[district_name]:[district_name]]=$A$120, COUNTIF($B$120:K120, data[[support_services_available_other]:[support_services_available_other]]), ""), 0)),"")</f>
        <v/>
      </c>
      <c r="M120" s="38" t="str" cm="1">
        <f t="array" ref="M120">IFERROR(INDEX(data[[support_services_available_other]:[support_services_available_other]], MATCH(0,IF(data[[district_name]:[district_name]]=$A$120, COUNTIF($B$120:L120, data[[support_services_available_other]:[support_services_available_other]]), ""), 0)),"")</f>
        <v/>
      </c>
      <c r="N120" s="38" t="str" cm="1">
        <f t="array" ref="N120">IFERROR(INDEX(data[[support_services_available_other]:[support_services_available_other]], MATCH(0,IF(data[[district_name]:[district_name]]=$A$120, COUNTIF($B$120:M120, data[[support_services_available_other]:[support_services_available_other]]), ""), 0)),"")</f>
        <v/>
      </c>
      <c r="O120" s="38" t="str" cm="1">
        <f t="array" ref="O120">IFERROR(INDEX(data[[support_services_available_other]:[support_services_available_other]], MATCH(0,IF(data[[district_name]:[district_name]]=$A$120, COUNTIF($B$120:N120, data[[support_services_available_other]:[support_services_available_other]]), ""), 0)),"")</f>
        <v/>
      </c>
      <c r="P120" s="38" t="str" cm="1">
        <f t="array" ref="P120">IFERROR(INDEX(data[[support_services_available_other]:[support_services_available_other]], MATCH(0,IF(data[[district_name]:[district_name]]=$A$120, COUNTIF($B$120:O120, data[[support_services_available_other]:[support_services_available_other]]), ""), 0)),"")</f>
        <v/>
      </c>
      <c r="Q120" s="38" t="str" cm="1">
        <f t="array" ref="Q120">IFERROR(INDEX(data[[support_services_available_other]:[support_services_available_other]], MATCH(0,IF(data[[district_name]:[district_name]]=$A$120, COUNTIF($B$120:P120, data[[support_services_available_other]:[support_services_available_other]]), ""), 0)),"")</f>
        <v/>
      </c>
    </row>
    <row r="121" spans="1:17" x14ac:dyDescent="0.3">
      <c r="A121" s="36" t="s">
        <v>636</v>
      </c>
      <c r="B121" s="37" t="s">
        <v>515</v>
      </c>
      <c r="C121" s="38" cm="1">
        <f t="array" ref="C121">IFERROR(INDEX(data[[support_services_available_other]:[support_services_available_other]], MATCH(0,IF(data[[district_name]:[district_name]]=$A$121, COUNTIF($B$121:B121, data[[support_services_available_other]:[support_services_available_other]]), ""), 0)),"")</f>
        <v>0</v>
      </c>
      <c r="D121" s="38" t="str" cm="1">
        <f t="array" ref="D121">IFERROR(INDEX(data[[support_services_available_other]:[support_services_available_other]], MATCH(0,IF(data[[district_name]:[district_name]]=$A$121, COUNTIF($B$121:C121, data[[support_services_available_other]:[support_services_available_other]]), ""), 0)),"")</f>
        <v/>
      </c>
      <c r="E121" s="38" t="str" cm="1">
        <f t="array" ref="E121">IFERROR(INDEX(data[[support_services_available_other]:[support_services_available_other]], MATCH(0,IF(data[[district_name]:[district_name]]=$A$121, COUNTIF($B$121:D121, data[[support_services_available_other]:[support_services_available_other]]), ""), 0)),"")</f>
        <v/>
      </c>
      <c r="F121" s="38" t="str" cm="1">
        <f t="array" ref="F121">IFERROR(INDEX(data[[support_services_available_other]:[support_services_available_other]], MATCH(0,IF(data[[district_name]:[district_name]]=$A$121, COUNTIF($B$121:E121, data[[support_services_available_other]:[support_services_available_other]]), ""), 0)),"")</f>
        <v/>
      </c>
      <c r="G121" s="38" t="str" cm="1">
        <f t="array" ref="G121">IFERROR(INDEX(data[[support_services_available_other]:[support_services_available_other]], MATCH(0,IF(data[[district_name]:[district_name]]=$A$121, COUNTIF($B$121:F121, data[[support_services_available_other]:[support_services_available_other]]), ""), 0)),"")</f>
        <v/>
      </c>
      <c r="H121" s="38" t="str" cm="1">
        <f t="array" ref="H121">IFERROR(INDEX(data[[support_services_available_other]:[support_services_available_other]], MATCH(0,IF(data[[district_name]:[district_name]]=$A$121, COUNTIF($B$121:G121, data[[support_services_available_other]:[support_services_available_other]]), ""), 0)),"")</f>
        <v/>
      </c>
      <c r="I121" s="38" t="str" cm="1">
        <f t="array" ref="I121">IFERROR(INDEX(data[[support_services_available_other]:[support_services_available_other]], MATCH(0,IF(data[[district_name]:[district_name]]=$A$121, COUNTIF($B$121:H121, data[[support_services_available_other]:[support_services_available_other]]), ""), 0)),"")</f>
        <v/>
      </c>
      <c r="J121" s="38" t="str" cm="1">
        <f t="array" ref="J121">IFERROR(INDEX(data[[support_services_available_other]:[support_services_available_other]], MATCH(0,IF(data[[district_name]:[district_name]]=$A$121, COUNTIF($B$121:I121, data[[support_services_available_other]:[support_services_available_other]]), ""), 0)),"")</f>
        <v/>
      </c>
      <c r="K121" s="38" t="str" cm="1">
        <f t="array" ref="K121">IFERROR(INDEX(data[[support_services_available_other]:[support_services_available_other]], MATCH(0,IF(data[[district_name]:[district_name]]=$A$121, COUNTIF($B$121:J121, data[[support_services_available_other]:[support_services_available_other]]), ""), 0)),"")</f>
        <v/>
      </c>
      <c r="L121" s="38" t="str" cm="1">
        <f t="array" ref="L121">IFERROR(INDEX(data[[support_services_available_other]:[support_services_available_other]], MATCH(0,IF(data[[district_name]:[district_name]]=$A$121, COUNTIF($B$121:K121, data[[support_services_available_other]:[support_services_available_other]]), ""), 0)),"")</f>
        <v/>
      </c>
      <c r="M121" s="38" t="str" cm="1">
        <f t="array" ref="M121">IFERROR(INDEX(data[[support_services_available_other]:[support_services_available_other]], MATCH(0,IF(data[[district_name]:[district_name]]=$A$121, COUNTIF($B$121:L121, data[[support_services_available_other]:[support_services_available_other]]), ""), 0)),"")</f>
        <v/>
      </c>
      <c r="N121" s="38" t="str" cm="1">
        <f t="array" ref="N121">IFERROR(INDEX(data[[support_services_available_other]:[support_services_available_other]], MATCH(0,IF(data[[district_name]:[district_name]]=$A$121, COUNTIF($B$121:M121, data[[support_services_available_other]:[support_services_available_other]]), ""), 0)),"")</f>
        <v/>
      </c>
      <c r="O121" s="38" t="str" cm="1">
        <f t="array" ref="O121">IFERROR(INDEX(data[[support_services_available_other]:[support_services_available_other]], MATCH(0,IF(data[[district_name]:[district_name]]=$A$121, COUNTIF($B$121:N121, data[[support_services_available_other]:[support_services_available_other]]), ""), 0)),"")</f>
        <v/>
      </c>
      <c r="P121" s="38" t="str" cm="1">
        <f t="array" ref="P121">IFERROR(INDEX(data[[support_services_available_other]:[support_services_available_other]], MATCH(0,IF(data[[district_name]:[district_name]]=$A$121, COUNTIF($B$121:O121, data[[support_services_available_other]:[support_services_available_other]]), ""), 0)),"")</f>
        <v/>
      </c>
      <c r="Q121" s="38" t="str" cm="1">
        <f t="array" ref="Q121">IFERROR(INDEX(data[[support_services_available_other]:[support_services_available_other]], MATCH(0,IF(data[[district_name]:[district_name]]=$A$121, COUNTIF($B$121:P121, data[[support_services_available_other]:[support_services_available_other]]), ""), 0)),"")</f>
        <v/>
      </c>
    </row>
  </sheetData>
  <mergeCells count="18">
    <mergeCell ref="A6:A7"/>
    <mergeCell ref="B6:B7"/>
    <mergeCell ref="E6:E7"/>
    <mergeCell ref="A20:B20"/>
    <mergeCell ref="A27:A28"/>
    <mergeCell ref="B27:B28"/>
    <mergeCell ref="J27:J28"/>
    <mergeCell ref="A41:B41"/>
    <mergeCell ref="C48:Q48"/>
    <mergeCell ref="I88:I89"/>
    <mergeCell ref="A102:B102"/>
    <mergeCell ref="C109:Q109"/>
    <mergeCell ref="A67:A68"/>
    <mergeCell ref="B67:B68"/>
    <mergeCell ref="E67:E68"/>
    <mergeCell ref="A81:B81"/>
    <mergeCell ref="A88:A89"/>
    <mergeCell ref="B88:B89"/>
  </mergeCells>
  <conditionalFormatting sqref="C8:D19">
    <cfRule type="colorScale" priority="4">
      <colorScale>
        <cfvo type="min"/>
        <cfvo type="max"/>
        <color rgb="FFFCFCFF"/>
        <color rgb="FFF8696B"/>
      </colorScale>
    </cfRule>
  </conditionalFormatting>
  <conditionalFormatting sqref="C69:D80">
    <cfRule type="colorScale" priority="2">
      <colorScale>
        <cfvo type="min"/>
        <cfvo type="max"/>
        <color rgb="FFFCFCFF"/>
        <color rgb="FFF8696B"/>
      </colorScale>
    </cfRule>
  </conditionalFormatting>
  <conditionalFormatting sqref="C90:H101">
    <cfRule type="colorScale" priority="1">
      <colorScale>
        <cfvo type="min"/>
        <cfvo type="max"/>
        <color rgb="FFFCFCFF"/>
        <color rgb="FFF8696B"/>
      </colorScale>
    </cfRule>
  </conditionalFormatting>
  <conditionalFormatting sqref="C29:I40">
    <cfRule type="colorScale" priority="3">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C6B3-3525-4D22-9734-3F5E88918BDF}">
  <sheetPr>
    <tabColor theme="5"/>
  </sheetPr>
  <dimension ref="A1:Q81"/>
  <sheetViews>
    <sheetView workbookViewId="0">
      <selection activeCell="F22" sqref="F22"/>
    </sheetView>
  </sheetViews>
  <sheetFormatPr defaultColWidth="20.6328125" defaultRowHeight="14" x14ac:dyDescent="0.3"/>
  <cols>
    <col min="1" max="16384" width="20.6328125" style="6"/>
  </cols>
  <sheetData>
    <row r="1" spans="1:5" s="39" customFormat="1" x14ac:dyDescent="0.3"/>
    <row r="2" spans="1:5" s="39" customFormat="1" x14ac:dyDescent="0.3">
      <c r="A2" s="39" t="s">
        <v>645</v>
      </c>
      <c r="B2" s="47" t="s">
        <v>24</v>
      </c>
    </row>
    <row r="3" spans="1:5" s="39" customFormat="1" x14ac:dyDescent="0.3">
      <c r="A3" s="39" t="s">
        <v>646</v>
      </c>
      <c r="B3" s="47" t="s">
        <v>459</v>
      </c>
    </row>
    <row r="4" spans="1:5" s="39" customFormat="1" x14ac:dyDescent="0.3">
      <c r="A4" s="39" t="s">
        <v>647</v>
      </c>
      <c r="B4" s="39" t="s">
        <v>655</v>
      </c>
    </row>
    <row r="5" spans="1:5" s="39" customFormat="1" x14ac:dyDescent="0.3"/>
    <row r="6" spans="1:5" s="39" customFormat="1" x14ac:dyDescent="0.3">
      <c r="A6" s="78" t="s">
        <v>648</v>
      </c>
      <c r="B6" s="78" t="s">
        <v>467</v>
      </c>
      <c r="C6" s="32" t="s">
        <v>82</v>
      </c>
      <c r="D6" s="32" t="s">
        <v>88</v>
      </c>
      <c r="E6" s="76" t="s">
        <v>654</v>
      </c>
    </row>
    <row r="7" spans="1:5" s="39" customFormat="1" x14ac:dyDescent="0.3">
      <c r="A7" s="78"/>
      <c r="B7" s="78"/>
      <c r="C7" s="33" t="s">
        <v>509</v>
      </c>
      <c r="D7" s="33" t="s">
        <v>142</v>
      </c>
      <c r="E7" s="76"/>
    </row>
    <row r="8" spans="1:5" s="39" customFormat="1" x14ac:dyDescent="0.3">
      <c r="A8" s="48" t="s">
        <v>520</v>
      </c>
      <c r="B8" s="40" t="s">
        <v>649</v>
      </c>
      <c r="C8" s="40">
        <f>COUNTIFS(data[[district_name]:[district_name]], $A8, data[[refugees_outflow]:[refugees_outflow]], C$6)</f>
        <v>2</v>
      </c>
      <c r="D8" s="40">
        <f>COUNTIFS(data[[district_name]:[district_name]], $A8, data[[refugees_outflow]:[refugees_outflow]], D$6)</f>
        <v>3</v>
      </c>
      <c r="E8" s="40">
        <f t="shared" ref="E8:E20" si="0">SUM(C8:D8)</f>
        <v>5</v>
      </c>
    </row>
    <row r="9" spans="1:5" s="39" customFormat="1" x14ac:dyDescent="0.3">
      <c r="A9" s="48" t="s">
        <v>634</v>
      </c>
      <c r="B9" s="40" t="s">
        <v>513</v>
      </c>
      <c r="C9" s="40">
        <f>COUNTIFS(data[[district_name]:[district_name]], $A9, data[[refugees_outflow]:[refugees_outflow]], C$6)</f>
        <v>0</v>
      </c>
      <c r="D9" s="40">
        <f>COUNTIFS(data[[district_name]:[district_name]], $A9, data[[refugees_outflow]:[refugees_outflow]], D$6)</f>
        <v>6</v>
      </c>
      <c r="E9" s="40">
        <f t="shared" si="0"/>
        <v>6</v>
      </c>
    </row>
    <row r="10" spans="1:5" s="39" customFormat="1" x14ac:dyDescent="0.3">
      <c r="A10" s="48" t="s">
        <v>523</v>
      </c>
      <c r="B10" s="40" t="s">
        <v>650</v>
      </c>
      <c r="C10" s="40">
        <f>COUNTIFS(data[[district_name]:[district_name]], $A10, data[[refugees_outflow]:[refugees_outflow]], C$6)</f>
        <v>0</v>
      </c>
      <c r="D10" s="40">
        <f>COUNTIFS(data[[district_name]:[district_name]], $A10, data[[refugees_outflow]:[refugees_outflow]], D$6)</f>
        <v>5</v>
      </c>
      <c r="E10" s="40">
        <f t="shared" si="0"/>
        <v>5</v>
      </c>
    </row>
    <row r="11" spans="1:5" s="39" customFormat="1" x14ac:dyDescent="0.3">
      <c r="A11" s="48" t="s">
        <v>521</v>
      </c>
      <c r="B11" s="40" t="s">
        <v>642</v>
      </c>
      <c r="C11" s="40">
        <f>COUNTIFS(data[[district_name]:[district_name]], $A11, data[[refugees_outflow]:[refugees_outflow]], C$6)</f>
        <v>0</v>
      </c>
      <c r="D11" s="40">
        <f>COUNTIFS(data[[district_name]:[district_name]], $A11, data[[refugees_outflow]:[refugees_outflow]], D$6)</f>
        <v>5</v>
      </c>
      <c r="E11" s="40">
        <f t="shared" si="0"/>
        <v>5</v>
      </c>
    </row>
    <row r="12" spans="1:5" s="39" customFormat="1" x14ac:dyDescent="0.3">
      <c r="A12" s="48" t="s">
        <v>633</v>
      </c>
      <c r="B12" s="40" t="s">
        <v>512</v>
      </c>
      <c r="C12" s="40">
        <f>COUNTIFS(data[[district_name]:[district_name]], $A12, data[[refugees_outflow]:[refugees_outflow]], C$6)</f>
        <v>3</v>
      </c>
      <c r="D12" s="40">
        <f>COUNTIFS(data[[district_name]:[district_name]], $A12, data[[refugees_outflow]:[refugees_outflow]], D$6)</f>
        <v>2</v>
      </c>
      <c r="E12" s="40">
        <f t="shared" si="0"/>
        <v>5</v>
      </c>
    </row>
    <row r="13" spans="1:5" s="39" customFormat="1" x14ac:dyDescent="0.3">
      <c r="A13" s="48" t="s">
        <v>517</v>
      </c>
      <c r="B13" s="40" t="s">
        <v>651</v>
      </c>
      <c r="C13" s="40">
        <f>COUNTIFS(data[[district_name]:[district_name]], $A13, data[[refugees_outflow]:[refugees_outflow]], C$6)</f>
        <v>0</v>
      </c>
      <c r="D13" s="40">
        <f>COUNTIFS(data[[district_name]:[district_name]], $A13, data[[refugees_outflow]:[refugees_outflow]], D$6)</f>
        <v>5</v>
      </c>
      <c r="E13" s="40">
        <f t="shared" si="0"/>
        <v>5</v>
      </c>
    </row>
    <row r="14" spans="1:5" s="39" customFormat="1" x14ac:dyDescent="0.3">
      <c r="A14" s="48" t="s">
        <v>519</v>
      </c>
      <c r="B14" s="40" t="s">
        <v>652</v>
      </c>
      <c r="C14" s="40">
        <f>COUNTIFS(data[[district_name]:[district_name]], $A14, data[[refugees_outflow]:[refugees_outflow]], C$6)</f>
        <v>0</v>
      </c>
      <c r="D14" s="40">
        <f>COUNTIFS(data[[district_name]:[district_name]], $A14, data[[refugees_outflow]:[refugees_outflow]], D$6)</f>
        <v>5</v>
      </c>
      <c r="E14" s="40">
        <f t="shared" si="0"/>
        <v>5</v>
      </c>
    </row>
    <row r="15" spans="1:5" s="39" customFormat="1" x14ac:dyDescent="0.3">
      <c r="A15" s="48" t="s">
        <v>518</v>
      </c>
      <c r="B15" s="40" t="s">
        <v>639</v>
      </c>
      <c r="C15" s="40">
        <f>COUNTIFS(data[[district_name]:[district_name]], $A15, data[[refugees_outflow]:[refugees_outflow]], C$6)</f>
        <v>0</v>
      </c>
      <c r="D15" s="40">
        <f>COUNTIFS(data[[district_name]:[district_name]], $A15, data[[refugees_outflow]:[refugees_outflow]], D$6)</f>
        <v>5</v>
      </c>
      <c r="E15" s="40">
        <f t="shared" si="0"/>
        <v>5</v>
      </c>
    </row>
    <row r="16" spans="1:5" s="39" customFormat="1" x14ac:dyDescent="0.3">
      <c r="A16" s="48" t="s">
        <v>635</v>
      </c>
      <c r="B16" s="40" t="s">
        <v>514</v>
      </c>
      <c r="C16" s="40">
        <f>COUNTIFS(data[[district_name]:[district_name]], $A16, data[[refugees_outflow]:[refugees_outflow]], C$6)</f>
        <v>2</v>
      </c>
      <c r="D16" s="40">
        <f>COUNTIFS(data[[district_name]:[district_name]], $A16, data[[refugees_outflow]:[refugees_outflow]], D$6)</f>
        <v>8</v>
      </c>
      <c r="E16" s="40">
        <f t="shared" si="0"/>
        <v>10</v>
      </c>
    </row>
    <row r="17" spans="1:10" s="39" customFormat="1" x14ac:dyDescent="0.3">
      <c r="A17" s="48" t="s">
        <v>522</v>
      </c>
      <c r="B17" s="40" t="s">
        <v>643</v>
      </c>
      <c r="C17" s="40">
        <f>COUNTIFS(data[[district_name]:[district_name]], $A17, data[[refugees_outflow]:[refugees_outflow]], C$6)</f>
        <v>0</v>
      </c>
      <c r="D17" s="40">
        <f>COUNTIFS(data[[district_name]:[district_name]], $A17, data[[refugees_outflow]:[refugees_outflow]], D$6)</f>
        <v>3</v>
      </c>
      <c r="E17" s="40">
        <f t="shared" si="0"/>
        <v>3</v>
      </c>
    </row>
    <row r="18" spans="1:10" s="39" customFormat="1" x14ac:dyDescent="0.3">
      <c r="A18" s="48" t="s">
        <v>632</v>
      </c>
      <c r="B18" s="40" t="s">
        <v>653</v>
      </c>
      <c r="C18" s="40">
        <f>COUNTIFS(data[[district_name]:[district_name]], $A18, data[[refugees_outflow]:[refugees_outflow]], C$6)</f>
        <v>7</v>
      </c>
      <c r="D18" s="40">
        <f>COUNTIFS(data[[district_name]:[district_name]], $A18, data[[refugees_outflow]:[refugees_outflow]], D$6)</f>
        <v>1</v>
      </c>
      <c r="E18" s="40">
        <f t="shared" si="0"/>
        <v>8</v>
      </c>
      <c r="I18" s="49"/>
      <c r="J18" s="49"/>
    </row>
    <row r="19" spans="1:10" s="39" customFormat="1" x14ac:dyDescent="0.3">
      <c r="A19" s="48" t="s">
        <v>636</v>
      </c>
      <c r="B19" s="40" t="s">
        <v>515</v>
      </c>
      <c r="C19" s="40">
        <f>COUNTIFS(data[[district_name]:[district_name]], $A19, data[[refugees_outflow]:[refugees_outflow]], C$6)</f>
        <v>2</v>
      </c>
      <c r="D19" s="40">
        <f>COUNTIFS(data[[district_name]:[district_name]], $A19, data[[refugees_outflow]:[refugees_outflow]], D$6)</f>
        <v>7</v>
      </c>
      <c r="E19" s="40">
        <f t="shared" si="0"/>
        <v>9</v>
      </c>
      <c r="I19" s="49"/>
      <c r="J19" s="49"/>
    </row>
    <row r="20" spans="1:10" s="39" customFormat="1" x14ac:dyDescent="0.3">
      <c r="A20" s="75" t="s">
        <v>654</v>
      </c>
      <c r="B20" s="75"/>
      <c r="C20" s="40">
        <f>SUM(C8:C19)</f>
        <v>16</v>
      </c>
      <c r="D20" s="40">
        <f t="shared" ref="D20" si="1">SUM(D8:D19)</f>
        <v>55</v>
      </c>
      <c r="E20" s="40">
        <f t="shared" si="0"/>
        <v>71</v>
      </c>
      <c r="I20" s="49"/>
      <c r="J20" s="49"/>
    </row>
    <row r="21" spans="1:10" s="39" customFormat="1" x14ac:dyDescent="0.3">
      <c r="I21" s="49"/>
      <c r="J21" s="49"/>
    </row>
    <row r="23" spans="1:10" x14ac:dyDescent="0.3">
      <c r="A23" s="6" t="s">
        <v>645</v>
      </c>
      <c r="B23" s="14" t="s">
        <v>32</v>
      </c>
    </row>
    <row r="24" spans="1:10" x14ac:dyDescent="0.3">
      <c r="A24" s="6" t="s">
        <v>646</v>
      </c>
      <c r="B24" s="14" t="s">
        <v>455</v>
      </c>
    </row>
    <row r="25" spans="1:10" x14ac:dyDescent="0.3">
      <c r="A25" s="6" t="s">
        <v>647</v>
      </c>
      <c r="B25" s="6">
        <f>C20</f>
        <v>16</v>
      </c>
    </row>
    <row r="27" spans="1:10" x14ac:dyDescent="0.3">
      <c r="A27" s="78" t="s">
        <v>648</v>
      </c>
      <c r="B27" s="78" t="s">
        <v>467</v>
      </c>
      <c r="C27" s="32" t="s">
        <v>87</v>
      </c>
      <c r="D27" s="32" t="s">
        <v>135</v>
      </c>
      <c r="E27" s="32" t="s">
        <v>331</v>
      </c>
      <c r="F27" s="32" t="s">
        <v>123</v>
      </c>
      <c r="G27" s="32" t="s">
        <v>561</v>
      </c>
      <c r="H27" s="76" t="s">
        <v>654</v>
      </c>
    </row>
    <row r="28" spans="1:10" x14ac:dyDescent="0.3">
      <c r="A28" s="78"/>
      <c r="B28" s="78"/>
      <c r="C28" s="32" t="s">
        <v>557</v>
      </c>
      <c r="D28" s="32" t="s">
        <v>558</v>
      </c>
      <c r="E28" s="32" t="s">
        <v>559</v>
      </c>
      <c r="F28" s="32" t="s">
        <v>560</v>
      </c>
      <c r="G28" s="32" t="s">
        <v>562</v>
      </c>
      <c r="H28" s="76"/>
    </row>
    <row r="29" spans="1:10" x14ac:dyDescent="0.3">
      <c r="A29" s="44" t="s">
        <v>520</v>
      </c>
      <c r="B29" s="35" t="s">
        <v>649</v>
      </c>
      <c r="C29" s="35">
        <f>COUNTIFS(data[[district_name]:[district_name]], $A29, data[[number_refugees_outflow]:[number_refugees_outflow]], C$27)</f>
        <v>2</v>
      </c>
      <c r="D29" s="35">
        <f>COUNTIFS(data[[district_name]:[district_name]], $A29, data[[number_refugees_outflow]:[number_refugees_outflow]], D$27)</f>
        <v>0</v>
      </c>
      <c r="E29" s="35">
        <f>COUNTIFS(data[[district_name]:[district_name]], $A29, data[[number_refugees_outflow]:[number_refugees_outflow]], E$27)</f>
        <v>0</v>
      </c>
      <c r="F29" s="35">
        <f>COUNTIFS(data[[district_name]:[district_name]], $A29, data[[number_refugees_outflow]:[number_refugees_outflow]], F$27)</f>
        <v>0</v>
      </c>
      <c r="G29" s="35">
        <f>COUNTIFS(data[[district_name]:[district_name]], $A29, data[[number_refugees_outflow]:[number_refugees_outflow]], G$27)</f>
        <v>0</v>
      </c>
      <c r="H29" s="35">
        <f t="shared" ref="H29:H41" si="2">SUM(C29:G29)</f>
        <v>2</v>
      </c>
    </row>
    <row r="30" spans="1:10" x14ac:dyDescent="0.3">
      <c r="A30" s="44" t="s">
        <v>634</v>
      </c>
      <c r="B30" s="35" t="s">
        <v>513</v>
      </c>
      <c r="C30" s="35">
        <f>COUNTIFS(data[[district_name]:[district_name]], $A30, data[[number_refugees_outflow]:[number_refugees_outflow]], C$27)</f>
        <v>0</v>
      </c>
      <c r="D30" s="35">
        <f>COUNTIFS(data[[district_name]:[district_name]], $A30, data[[number_refugees_outflow]:[number_refugees_outflow]], D$27)</f>
        <v>0</v>
      </c>
      <c r="E30" s="35">
        <f>COUNTIFS(data[[district_name]:[district_name]], $A30, data[[number_refugees_outflow]:[number_refugees_outflow]], E$27)</f>
        <v>0</v>
      </c>
      <c r="F30" s="35">
        <f>COUNTIFS(data[[district_name]:[district_name]], $A30, data[[number_refugees_outflow]:[number_refugees_outflow]], F$27)</f>
        <v>0</v>
      </c>
      <c r="G30" s="35">
        <f>COUNTIFS(data[[district_name]:[district_name]], $A30, data[[number_refugees_outflow]:[number_refugees_outflow]], G$27)</f>
        <v>0</v>
      </c>
      <c r="H30" s="35">
        <f t="shared" si="2"/>
        <v>0</v>
      </c>
    </row>
    <row r="31" spans="1:10" x14ac:dyDescent="0.3">
      <c r="A31" s="44" t="s">
        <v>523</v>
      </c>
      <c r="B31" s="35" t="s">
        <v>650</v>
      </c>
      <c r="C31" s="35">
        <f>COUNTIFS(data[[district_name]:[district_name]], $A31, data[[number_refugees_outflow]:[number_refugees_outflow]], C$27)</f>
        <v>0</v>
      </c>
      <c r="D31" s="35">
        <f>COUNTIFS(data[[district_name]:[district_name]], $A31, data[[number_refugees_outflow]:[number_refugees_outflow]], D$27)</f>
        <v>0</v>
      </c>
      <c r="E31" s="35">
        <f>COUNTIFS(data[[district_name]:[district_name]], $A31, data[[number_refugees_outflow]:[number_refugees_outflow]], E$27)</f>
        <v>0</v>
      </c>
      <c r="F31" s="35">
        <f>COUNTIFS(data[[district_name]:[district_name]], $A31, data[[number_refugees_outflow]:[number_refugees_outflow]], F$27)</f>
        <v>0</v>
      </c>
      <c r="G31" s="35">
        <f>COUNTIFS(data[[district_name]:[district_name]], $A31, data[[number_refugees_outflow]:[number_refugees_outflow]], G$27)</f>
        <v>0</v>
      </c>
      <c r="H31" s="35">
        <f t="shared" si="2"/>
        <v>0</v>
      </c>
    </row>
    <row r="32" spans="1:10" x14ac:dyDescent="0.3">
      <c r="A32" s="44" t="s">
        <v>521</v>
      </c>
      <c r="B32" s="35" t="s">
        <v>642</v>
      </c>
      <c r="C32" s="35">
        <f>COUNTIFS(data[[district_name]:[district_name]], $A32, data[[number_refugees_outflow]:[number_refugees_outflow]], C$27)</f>
        <v>0</v>
      </c>
      <c r="D32" s="35">
        <f>COUNTIFS(data[[district_name]:[district_name]], $A32, data[[number_refugees_outflow]:[number_refugees_outflow]], D$27)</f>
        <v>0</v>
      </c>
      <c r="E32" s="35">
        <f>COUNTIFS(data[[district_name]:[district_name]], $A32, data[[number_refugees_outflow]:[number_refugees_outflow]], E$27)</f>
        <v>0</v>
      </c>
      <c r="F32" s="35">
        <f>COUNTIFS(data[[district_name]:[district_name]], $A32, data[[number_refugees_outflow]:[number_refugees_outflow]], F$27)</f>
        <v>0</v>
      </c>
      <c r="G32" s="35">
        <f>COUNTIFS(data[[district_name]:[district_name]], $A32, data[[number_refugees_outflow]:[number_refugees_outflow]], G$27)</f>
        <v>0</v>
      </c>
      <c r="H32" s="35">
        <f t="shared" si="2"/>
        <v>0</v>
      </c>
    </row>
    <row r="33" spans="1:15" x14ac:dyDescent="0.3">
      <c r="A33" s="44" t="s">
        <v>633</v>
      </c>
      <c r="B33" s="35" t="s">
        <v>512</v>
      </c>
      <c r="C33" s="35">
        <f>COUNTIFS(data[[district_name]:[district_name]], $A33, data[[number_refugees_outflow]:[number_refugees_outflow]], C$27)</f>
        <v>3</v>
      </c>
      <c r="D33" s="35">
        <f>COUNTIFS(data[[district_name]:[district_name]], $A33, data[[number_refugees_outflow]:[number_refugees_outflow]], D$27)</f>
        <v>0</v>
      </c>
      <c r="E33" s="35">
        <f>COUNTIFS(data[[district_name]:[district_name]], $A33, data[[number_refugees_outflow]:[number_refugees_outflow]], E$27)</f>
        <v>0</v>
      </c>
      <c r="F33" s="35">
        <f>COUNTIFS(data[[district_name]:[district_name]], $A33, data[[number_refugees_outflow]:[number_refugees_outflow]], F$27)</f>
        <v>0</v>
      </c>
      <c r="G33" s="35">
        <f>COUNTIFS(data[[district_name]:[district_name]], $A33, data[[number_refugees_outflow]:[number_refugees_outflow]], G$27)</f>
        <v>0</v>
      </c>
      <c r="H33" s="35">
        <f t="shared" si="2"/>
        <v>3</v>
      </c>
    </row>
    <row r="34" spans="1:15" x14ac:dyDescent="0.3">
      <c r="A34" s="44" t="s">
        <v>517</v>
      </c>
      <c r="B34" s="35" t="s">
        <v>651</v>
      </c>
      <c r="C34" s="35">
        <f>COUNTIFS(data[[district_name]:[district_name]], $A34, data[[number_refugees_outflow]:[number_refugees_outflow]], C$27)</f>
        <v>0</v>
      </c>
      <c r="D34" s="35">
        <f>COUNTIFS(data[[district_name]:[district_name]], $A34, data[[number_refugees_outflow]:[number_refugees_outflow]], D$27)</f>
        <v>0</v>
      </c>
      <c r="E34" s="35">
        <f>COUNTIFS(data[[district_name]:[district_name]], $A34, data[[number_refugees_outflow]:[number_refugees_outflow]], E$27)</f>
        <v>0</v>
      </c>
      <c r="F34" s="35">
        <f>COUNTIFS(data[[district_name]:[district_name]], $A34, data[[number_refugees_outflow]:[number_refugees_outflow]], F$27)</f>
        <v>0</v>
      </c>
      <c r="G34" s="35">
        <f>COUNTIFS(data[[district_name]:[district_name]], $A34, data[[number_refugees_outflow]:[number_refugees_outflow]], G$27)</f>
        <v>0</v>
      </c>
      <c r="H34" s="35">
        <f t="shared" si="2"/>
        <v>0</v>
      </c>
    </row>
    <row r="35" spans="1:15" x14ac:dyDescent="0.3">
      <c r="A35" s="44" t="s">
        <v>519</v>
      </c>
      <c r="B35" s="35" t="s">
        <v>652</v>
      </c>
      <c r="C35" s="35">
        <f>COUNTIFS(data[[district_name]:[district_name]], $A35, data[[number_refugees_outflow]:[number_refugees_outflow]], C$27)</f>
        <v>0</v>
      </c>
      <c r="D35" s="35">
        <f>COUNTIFS(data[[district_name]:[district_name]], $A35, data[[number_refugees_outflow]:[number_refugees_outflow]], D$27)</f>
        <v>0</v>
      </c>
      <c r="E35" s="35">
        <f>COUNTIFS(data[[district_name]:[district_name]], $A35, data[[number_refugees_outflow]:[number_refugees_outflow]], E$27)</f>
        <v>0</v>
      </c>
      <c r="F35" s="35">
        <f>COUNTIFS(data[[district_name]:[district_name]], $A35, data[[number_refugees_outflow]:[number_refugees_outflow]], F$27)</f>
        <v>0</v>
      </c>
      <c r="G35" s="35">
        <f>COUNTIFS(data[[district_name]:[district_name]], $A35, data[[number_refugees_outflow]:[number_refugees_outflow]], G$27)</f>
        <v>0</v>
      </c>
      <c r="H35" s="35">
        <f t="shared" si="2"/>
        <v>0</v>
      </c>
    </row>
    <row r="36" spans="1:15" x14ac:dyDescent="0.3">
      <c r="A36" s="44" t="s">
        <v>518</v>
      </c>
      <c r="B36" s="35" t="s">
        <v>639</v>
      </c>
      <c r="C36" s="35">
        <f>COUNTIFS(data[[district_name]:[district_name]], $A36, data[[number_refugees_outflow]:[number_refugees_outflow]], C$27)</f>
        <v>0</v>
      </c>
      <c r="D36" s="35">
        <f>COUNTIFS(data[[district_name]:[district_name]], $A36, data[[number_refugees_outflow]:[number_refugees_outflow]], D$27)</f>
        <v>0</v>
      </c>
      <c r="E36" s="35">
        <f>COUNTIFS(data[[district_name]:[district_name]], $A36, data[[number_refugees_outflow]:[number_refugees_outflow]], E$27)</f>
        <v>0</v>
      </c>
      <c r="F36" s="35">
        <f>COUNTIFS(data[[district_name]:[district_name]], $A36, data[[number_refugees_outflow]:[number_refugees_outflow]], F$27)</f>
        <v>0</v>
      </c>
      <c r="G36" s="35">
        <f>COUNTIFS(data[[district_name]:[district_name]], $A36, data[[number_refugees_outflow]:[number_refugees_outflow]], G$27)</f>
        <v>0</v>
      </c>
      <c r="H36" s="35">
        <f t="shared" si="2"/>
        <v>0</v>
      </c>
    </row>
    <row r="37" spans="1:15" x14ac:dyDescent="0.3">
      <c r="A37" s="44" t="s">
        <v>635</v>
      </c>
      <c r="B37" s="35" t="s">
        <v>514</v>
      </c>
      <c r="C37" s="35">
        <f>COUNTIFS(data[[district_name]:[district_name]], $A37, data[[number_refugees_outflow]:[number_refugees_outflow]], C$27)</f>
        <v>2</v>
      </c>
      <c r="D37" s="35">
        <f>COUNTIFS(data[[district_name]:[district_name]], $A37, data[[number_refugees_outflow]:[number_refugees_outflow]], D$27)</f>
        <v>0</v>
      </c>
      <c r="E37" s="35">
        <f>COUNTIFS(data[[district_name]:[district_name]], $A37, data[[number_refugees_outflow]:[number_refugees_outflow]], E$27)</f>
        <v>0</v>
      </c>
      <c r="F37" s="35">
        <f>COUNTIFS(data[[district_name]:[district_name]], $A37, data[[number_refugees_outflow]:[number_refugees_outflow]], F$27)</f>
        <v>0</v>
      </c>
      <c r="G37" s="35">
        <f>COUNTIFS(data[[district_name]:[district_name]], $A37, data[[number_refugees_outflow]:[number_refugees_outflow]], G$27)</f>
        <v>0</v>
      </c>
      <c r="H37" s="35">
        <f t="shared" si="2"/>
        <v>2</v>
      </c>
    </row>
    <row r="38" spans="1:15" x14ac:dyDescent="0.3">
      <c r="A38" s="44" t="s">
        <v>522</v>
      </c>
      <c r="B38" s="35" t="s">
        <v>643</v>
      </c>
      <c r="C38" s="35">
        <f>COUNTIFS(data[[district_name]:[district_name]], $A38, data[[number_refugees_outflow]:[number_refugees_outflow]], C$27)</f>
        <v>0</v>
      </c>
      <c r="D38" s="35">
        <f>COUNTIFS(data[[district_name]:[district_name]], $A38, data[[number_refugees_outflow]:[number_refugees_outflow]], D$27)</f>
        <v>0</v>
      </c>
      <c r="E38" s="35">
        <f>COUNTIFS(data[[district_name]:[district_name]], $A38, data[[number_refugees_outflow]:[number_refugees_outflow]], E$27)</f>
        <v>0</v>
      </c>
      <c r="F38" s="35">
        <f>COUNTIFS(data[[district_name]:[district_name]], $A38, data[[number_refugees_outflow]:[number_refugees_outflow]], F$27)</f>
        <v>0</v>
      </c>
      <c r="G38" s="35">
        <f>COUNTIFS(data[[district_name]:[district_name]], $A38, data[[number_refugees_outflow]:[number_refugees_outflow]], G$27)</f>
        <v>0</v>
      </c>
      <c r="H38" s="35">
        <f t="shared" si="2"/>
        <v>0</v>
      </c>
    </row>
    <row r="39" spans="1:15" x14ac:dyDescent="0.3">
      <c r="A39" s="44" t="s">
        <v>632</v>
      </c>
      <c r="B39" s="35" t="s">
        <v>653</v>
      </c>
      <c r="C39" s="35">
        <f>COUNTIFS(data[[district_name]:[district_name]], $A39, data[[number_refugees_outflow]:[number_refugees_outflow]], C$27)</f>
        <v>7</v>
      </c>
      <c r="D39" s="35">
        <f>COUNTIFS(data[[district_name]:[district_name]], $A39, data[[number_refugees_outflow]:[number_refugees_outflow]], D$27)</f>
        <v>0</v>
      </c>
      <c r="E39" s="35">
        <f>COUNTIFS(data[[district_name]:[district_name]], $A39, data[[number_refugees_outflow]:[number_refugees_outflow]], E$27)</f>
        <v>0</v>
      </c>
      <c r="F39" s="35">
        <f>COUNTIFS(data[[district_name]:[district_name]], $A39, data[[number_refugees_outflow]:[number_refugees_outflow]], F$27)</f>
        <v>0</v>
      </c>
      <c r="G39" s="35">
        <f>COUNTIFS(data[[district_name]:[district_name]], $A39, data[[number_refugees_outflow]:[number_refugees_outflow]], G$27)</f>
        <v>0</v>
      </c>
      <c r="H39" s="35">
        <f t="shared" si="2"/>
        <v>7</v>
      </c>
    </row>
    <row r="40" spans="1:15" x14ac:dyDescent="0.3">
      <c r="A40" s="44" t="s">
        <v>636</v>
      </c>
      <c r="B40" s="35" t="s">
        <v>515</v>
      </c>
      <c r="C40" s="35">
        <f>COUNTIFS(data[[district_name]:[district_name]], $A40, data[[number_refugees_outflow]:[number_refugees_outflow]], C$27)</f>
        <v>2</v>
      </c>
      <c r="D40" s="35">
        <f>COUNTIFS(data[[district_name]:[district_name]], $A40, data[[number_refugees_outflow]:[number_refugees_outflow]], D$27)</f>
        <v>0</v>
      </c>
      <c r="E40" s="35">
        <f>COUNTIFS(data[[district_name]:[district_name]], $A40, data[[number_refugees_outflow]:[number_refugees_outflow]], E$27)</f>
        <v>0</v>
      </c>
      <c r="F40" s="35">
        <f>COUNTIFS(data[[district_name]:[district_name]], $A40, data[[number_refugees_outflow]:[number_refugees_outflow]], F$27)</f>
        <v>0</v>
      </c>
      <c r="G40" s="35">
        <f>COUNTIFS(data[[district_name]:[district_name]], $A40, data[[number_refugees_outflow]:[number_refugees_outflow]], G$27)</f>
        <v>0</v>
      </c>
      <c r="H40" s="35">
        <f t="shared" si="2"/>
        <v>2</v>
      </c>
    </row>
    <row r="41" spans="1:15" x14ac:dyDescent="0.3">
      <c r="A41" s="79" t="s">
        <v>654</v>
      </c>
      <c r="B41" s="79"/>
      <c r="C41" s="35">
        <f>SUM(C29:C40)</f>
        <v>16</v>
      </c>
      <c r="D41" s="35">
        <f t="shared" ref="D41:G41" si="3">SUM(D29:D40)</f>
        <v>0</v>
      </c>
      <c r="E41" s="35">
        <f t="shared" si="3"/>
        <v>0</v>
      </c>
      <c r="F41" s="35">
        <f t="shared" si="3"/>
        <v>0</v>
      </c>
      <c r="G41" s="35">
        <f t="shared" si="3"/>
        <v>0</v>
      </c>
      <c r="H41" s="35">
        <f t="shared" si="2"/>
        <v>16</v>
      </c>
    </row>
    <row r="43" spans="1:15" s="39" customFormat="1" x14ac:dyDescent="0.3"/>
    <row r="44" spans="1:15" s="39" customFormat="1" x14ac:dyDescent="0.3">
      <c r="A44" s="39" t="s">
        <v>645</v>
      </c>
      <c r="B44" s="47" t="s">
        <v>25</v>
      </c>
    </row>
    <row r="45" spans="1:15" s="39" customFormat="1" x14ac:dyDescent="0.3">
      <c r="A45" s="39" t="s">
        <v>646</v>
      </c>
      <c r="B45" s="47" t="s">
        <v>461</v>
      </c>
    </row>
    <row r="46" spans="1:15" s="39" customFormat="1" x14ac:dyDescent="0.3">
      <c r="A46" s="39" t="s">
        <v>647</v>
      </c>
      <c r="B46" s="39">
        <f>B25</f>
        <v>16</v>
      </c>
    </row>
    <row r="47" spans="1:15" s="39" customFormat="1" x14ac:dyDescent="0.3">
      <c r="O47" s="49"/>
    </row>
    <row r="48" spans="1:15" s="39" customFormat="1" x14ac:dyDescent="0.3">
      <c r="A48" s="78" t="s">
        <v>648</v>
      </c>
      <c r="B48" s="78" t="s">
        <v>467</v>
      </c>
      <c r="C48" s="32" t="s">
        <v>622</v>
      </c>
      <c r="D48" s="32" t="s">
        <v>624</v>
      </c>
      <c r="E48" s="32" t="s">
        <v>86</v>
      </c>
      <c r="F48" s="32" t="s">
        <v>626</v>
      </c>
      <c r="G48" s="32" t="s">
        <v>121</v>
      </c>
      <c r="H48" s="76" t="s">
        <v>654</v>
      </c>
      <c r="O48" s="49"/>
    </row>
    <row r="49" spans="1:17" s="39" customFormat="1" x14ac:dyDescent="0.3">
      <c r="A49" s="78"/>
      <c r="B49" s="78"/>
      <c r="C49" s="32" t="s">
        <v>623</v>
      </c>
      <c r="D49" s="32" t="s">
        <v>625</v>
      </c>
      <c r="E49" s="32" t="s">
        <v>620</v>
      </c>
      <c r="F49" s="32" t="s">
        <v>627</v>
      </c>
      <c r="G49" s="32" t="s">
        <v>628</v>
      </c>
      <c r="H49" s="76"/>
      <c r="O49" s="49"/>
    </row>
    <row r="50" spans="1:17" s="39" customFormat="1" x14ac:dyDescent="0.3">
      <c r="A50" s="48" t="s">
        <v>520</v>
      </c>
      <c r="B50" s="40" t="s">
        <v>649</v>
      </c>
      <c r="C50" s="50">
        <f>COUNTIFS(data[[district_name]:[district_name]], $A50, INDEX(data[], 0, MATCH($B$44&amp;"/"&amp;C$48, data[#Headers], 0)), 1)</f>
        <v>2</v>
      </c>
      <c r="D50" s="50">
        <f>COUNTIFS(data[[district_name]:[district_name]], $A50, INDEX(data[], 0, MATCH($B$44&amp;"/"&amp;D$48, data[#Headers], 0)), 1)</f>
        <v>2</v>
      </c>
      <c r="E50" s="50">
        <f>COUNTIFS(data[[district_name]:[district_name]], $A50, INDEX(data[], 0, MATCH($B$44&amp;"/"&amp;E$48, data[#Headers], 0)), 1)</f>
        <v>0</v>
      </c>
      <c r="F50" s="50">
        <f>COUNTIFS(data[[district_name]:[district_name]], $A50, INDEX(data[], 0, MATCH($B$44&amp;"/"&amp;F$48, data[#Headers], 0)), 1)</f>
        <v>0</v>
      </c>
      <c r="G50" s="50">
        <f>COUNTIFS(data[[district_name]:[district_name]], $A50, INDEX(data[], 0, MATCH($B$44&amp;"/"&amp;G$48, data[#Headers], 0)), 1)</f>
        <v>0</v>
      </c>
      <c r="H50" s="40">
        <f>SUM(C50:G50)</f>
        <v>4</v>
      </c>
      <c r="O50" s="49"/>
    </row>
    <row r="51" spans="1:17" s="39" customFormat="1" x14ac:dyDescent="0.3">
      <c r="A51" s="48" t="s">
        <v>634</v>
      </c>
      <c r="B51" s="40" t="s">
        <v>513</v>
      </c>
      <c r="C51" s="50">
        <f>COUNTIFS(data[[district_name]:[district_name]], $A51, INDEX(data[], 0, MATCH($B$44&amp;"/"&amp;C$48, data[#Headers], 0)), 1)</f>
        <v>0</v>
      </c>
      <c r="D51" s="50">
        <f>COUNTIFS(data[[district_name]:[district_name]], $A51, INDEX(data[], 0, MATCH($B$44&amp;"/"&amp;D$48, data[#Headers], 0)), 1)</f>
        <v>0</v>
      </c>
      <c r="E51" s="50">
        <f>COUNTIFS(data[[district_name]:[district_name]], $A51, INDEX(data[], 0, MATCH($B$44&amp;"/"&amp;E$48, data[#Headers], 0)), 1)</f>
        <v>0</v>
      </c>
      <c r="F51" s="50">
        <f>COUNTIFS(data[[district_name]:[district_name]], $A51, INDEX(data[], 0, MATCH($B$44&amp;"/"&amp;F$48, data[#Headers], 0)), 1)</f>
        <v>0</v>
      </c>
      <c r="G51" s="50">
        <f>COUNTIFS(data[[district_name]:[district_name]], $A51, INDEX(data[], 0, MATCH($B$44&amp;"/"&amp;G$48, data[#Headers], 0)), 1)</f>
        <v>0</v>
      </c>
      <c r="H51" s="40">
        <f t="shared" ref="H51:H61" si="4">SUM(C51:G51)</f>
        <v>0</v>
      </c>
      <c r="O51" s="49"/>
    </row>
    <row r="52" spans="1:17" s="39" customFormat="1" x14ac:dyDescent="0.3">
      <c r="A52" s="48" t="s">
        <v>523</v>
      </c>
      <c r="B52" s="40" t="s">
        <v>650</v>
      </c>
      <c r="C52" s="50">
        <f>COUNTIFS(data[[district_name]:[district_name]], $A52, INDEX(data[], 0, MATCH($B$44&amp;"/"&amp;C$48, data[#Headers], 0)), 1)</f>
        <v>0</v>
      </c>
      <c r="D52" s="50">
        <f>COUNTIFS(data[[district_name]:[district_name]], $A52, INDEX(data[], 0, MATCH($B$44&amp;"/"&amp;D$48, data[#Headers], 0)), 1)</f>
        <v>0</v>
      </c>
      <c r="E52" s="50">
        <f>COUNTIFS(data[[district_name]:[district_name]], $A52, INDEX(data[], 0, MATCH($B$44&amp;"/"&amp;E$48, data[#Headers], 0)), 1)</f>
        <v>0</v>
      </c>
      <c r="F52" s="50">
        <f>COUNTIFS(data[[district_name]:[district_name]], $A52, INDEX(data[], 0, MATCH($B$44&amp;"/"&amp;F$48, data[#Headers], 0)), 1)</f>
        <v>0</v>
      </c>
      <c r="G52" s="50">
        <f>COUNTIFS(data[[district_name]:[district_name]], $A52, INDEX(data[], 0, MATCH($B$44&amp;"/"&amp;G$48, data[#Headers], 0)), 1)</f>
        <v>0</v>
      </c>
      <c r="H52" s="40">
        <f t="shared" si="4"/>
        <v>0</v>
      </c>
      <c r="O52" s="49"/>
    </row>
    <row r="53" spans="1:17" s="39" customFormat="1" x14ac:dyDescent="0.3">
      <c r="A53" s="48" t="s">
        <v>521</v>
      </c>
      <c r="B53" s="40" t="s">
        <v>642</v>
      </c>
      <c r="C53" s="50">
        <f>COUNTIFS(data[[district_name]:[district_name]], $A53, INDEX(data[], 0, MATCH($B$44&amp;"/"&amp;C$48, data[#Headers], 0)), 1)</f>
        <v>0</v>
      </c>
      <c r="D53" s="50">
        <f>COUNTIFS(data[[district_name]:[district_name]], $A53, INDEX(data[], 0, MATCH($B$44&amp;"/"&amp;D$48, data[#Headers], 0)), 1)</f>
        <v>0</v>
      </c>
      <c r="E53" s="50">
        <f>COUNTIFS(data[[district_name]:[district_name]], $A53, INDEX(data[], 0, MATCH($B$44&amp;"/"&amp;E$48, data[#Headers], 0)), 1)</f>
        <v>0</v>
      </c>
      <c r="F53" s="50">
        <f>COUNTIFS(data[[district_name]:[district_name]], $A53, INDEX(data[], 0, MATCH($B$44&amp;"/"&amp;F$48, data[#Headers], 0)), 1)</f>
        <v>0</v>
      </c>
      <c r="G53" s="50">
        <f>COUNTIFS(data[[district_name]:[district_name]], $A53, INDEX(data[], 0, MATCH($B$44&amp;"/"&amp;G$48, data[#Headers], 0)), 1)</f>
        <v>0</v>
      </c>
      <c r="H53" s="40">
        <f t="shared" si="4"/>
        <v>0</v>
      </c>
    </row>
    <row r="54" spans="1:17" s="39" customFormat="1" x14ac:dyDescent="0.3">
      <c r="A54" s="48" t="s">
        <v>633</v>
      </c>
      <c r="B54" s="40" t="s">
        <v>512</v>
      </c>
      <c r="C54" s="50">
        <f>COUNTIFS(data[[district_name]:[district_name]], $A54, INDEX(data[], 0, MATCH($B$44&amp;"/"&amp;C$48, data[#Headers], 0)), 1)</f>
        <v>3</v>
      </c>
      <c r="D54" s="50">
        <f>COUNTIFS(data[[district_name]:[district_name]], $A54, INDEX(data[], 0, MATCH($B$44&amp;"/"&amp;D$48, data[#Headers], 0)), 1)</f>
        <v>3</v>
      </c>
      <c r="E54" s="50">
        <f>COUNTIFS(data[[district_name]:[district_name]], $A54, INDEX(data[], 0, MATCH($B$44&amp;"/"&amp;E$48, data[#Headers], 0)), 1)</f>
        <v>0</v>
      </c>
      <c r="F54" s="50">
        <f>COUNTIFS(data[[district_name]:[district_name]], $A54, INDEX(data[], 0, MATCH($B$44&amp;"/"&amp;F$48, data[#Headers], 0)), 1)</f>
        <v>0</v>
      </c>
      <c r="G54" s="50">
        <f>COUNTIFS(data[[district_name]:[district_name]], $A54, INDEX(data[], 0, MATCH($B$44&amp;"/"&amp;G$48, data[#Headers], 0)), 1)</f>
        <v>0</v>
      </c>
      <c r="H54" s="40">
        <f t="shared" si="4"/>
        <v>6</v>
      </c>
      <c r="O54" s="49"/>
      <c r="P54" s="49"/>
      <c r="Q54" s="49"/>
    </row>
    <row r="55" spans="1:17" s="39" customFormat="1" x14ac:dyDescent="0.3">
      <c r="A55" s="48" t="s">
        <v>517</v>
      </c>
      <c r="B55" s="40" t="s">
        <v>651</v>
      </c>
      <c r="C55" s="50">
        <f>COUNTIFS(data[[district_name]:[district_name]], $A55, INDEX(data[], 0, MATCH($B$44&amp;"/"&amp;C$48, data[#Headers], 0)), 1)</f>
        <v>0</v>
      </c>
      <c r="D55" s="50">
        <f>COUNTIFS(data[[district_name]:[district_name]], $A55, INDEX(data[], 0, MATCH($B$44&amp;"/"&amp;D$48, data[#Headers], 0)), 1)</f>
        <v>0</v>
      </c>
      <c r="E55" s="50">
        <f>COUNTIFS(data[[district_name]:[district_name]], $A55, INDEX(data[], 0, MATCH($B$44&amp;"/"&amp;E$48, data[#Headers], 0)), 1)</f>
        <v>0</v>
      </c>
      <c r="F55" s="50">
        <f>COUNTIFS(data[[district_name]:[district_name]], $A55, INDEX(data[], 0, MATCH($B$44&amp;"/"&amp;F$48, data[#Headers], 0)), 1)</f>
        <v>0</v>
      </c>
      <c r="G55" s="50">
        <f>COUNTIFS(data[[district_name]:[district_name]], $A55, INDEX(data[], 0, MATCH($B$44&amp;"/"&amp;G$48, data[#Headers], 0)), 1)</f>
        <v>0</v>
      </c>
      <c r="H55" s="40">
        <f t="shared" si="4"/>
        <v>0</v>
      </c>
      <c r="N55" s="49"/>
      <c r="O55" s="49"/>
      <c r="P55" s="49"/>
      <c r="Q55" s="49"/>
    </row>
    <row r="56" spans="1:17" s="39" customFormat="1" x14ac:dyDescent="0.3">
      <c r="A56" s="48" t="s">
        <v>519</v>
      </c>
      <c r="B56" s="40" t="s">
        <v>652</v>
      </c>
      <c r="C56" s="50">
        <f>COUNTIFS(data[[district_name]:[district_name]], $A56, INDEX(data[], 0, MATCH($B$44&amp;"/"&amp;C$48, data[#Headers], 0)), 1)</f>
        <v>0</v>
      </c>
      <c r="D56" s="50">
        <f>COUNTIFS(data[[district_name]:[district_name]], $A56, INDEX(data[], 0, MATCH($B$44&amp;"/"&amp;D$48, data[#Headers], 0)), 1)</f>
        <v>0</v>
      </c>
      <c r="E56" s="50">
        <f>COUNTIFS(data[[district_name]:[district_name]], $A56, INDEX(data[], 0, MATCH($B$44&amp;"/"&amp;E$48, data[#Headers], 0)), 1)</f>
        <v>0</v>
      </c>
      <c r="F56" s="50">
        <f>COUNTIFS(data[[district_name]:[district_name]], $A56, INDEX(data[], 0, MATCH($B$44&amp;"/"&amp;F$48, data[#Headers], 0)), 1)</f>
        <v>0</v>
      </c>
      <c r="G56" s="50">
        <f>COUNTIFS(data[[district_name]:[district_name]], $A56, INDEX(data[], 0, MATCH($B$44&amp;"/"&amp;G$48, data[#Headers], 0)), 1)</f>
        <v>0</v>
      </c>
      <c r="H56" s="40">
        <f t="shared" si="4"/>
        <v>0</v>
      </c>
      <c r="N56" s="49"/>
    </row>
    <row r="57" spans="1:17" s="39" customFormat="1" x14ac:dyDescent="0.3">
      <c r="A57" s="48" t="s">
        <v>518</v>
      </c>
      <c r="B57" s="40" t="s">
        <v>639</v>
      </c>
      <c r="C57" s="50">
        <f>COUNTIFS(data[[district_name]:[district_name]], $A57, INDEX(data[], 0, MATCH($B$44&amp;"/"&amp;C$48, data[#Headers], 0)), 1)</f>
        <v>0</v>
      </c>
      <c r="D57" s="50">
        <f>COUNTIFS(data[[district_name]:[district_name]], $A57, INDEX(data[], 0, MATCH($B$44&amp;"/"&amp;D$48, data[#Headers], 0)), 1)</f>
        <v>0</v>
      </c>
      <c r="E57" s="50">
        <f>COUNTIFS(data[[district_name]:[district_name]], $A57, INDEX(data[], 0, MATCH($B$44&amp;"/"&amp;E$48, data[#Headers], 0)), 1)</f>
        <v>0</v>
      </c>
      <c r="F57" s="50">
        <f>COUNTIFS(data[[district_name]:[district_name]], $A57, INDEX(data[], 0, MATCH($B$44&amp;"/"&amp;F$48, data[#Headers], 0)), 1)</f>
        <v>0</v>
      </c>
      <c r="G57" s="50">
        <f>COUNTIFS(data[[district_name]:[district_name]], $A57, INDEX(data[], 0, MATCH($B$44&amp;"/"&amp;G$48, data[#Headers], 0)), 1)</f>
        <v>0</v>
      </c>
      <c r="H57" s="40">
        <f t="shared" si="4"/>
        <v>0</v>
      </c>
      <c r="N57" s="49"/>
    </row>
    <row r="58" spans="1:17" s="39" customFormat="1" x14ac:dyDescent="0.3">
      <c r="A58" s="48" t="s">
        <v>635</v>
      </c>
      <c r="B58" s="40" t="s">
        <v>514</v>
      </c>
      <c r="C58" s="50">
        <f>COUNTIFS(data[[district_name]:[district_name]], $A58, INDEX(data[], 0, MATCH($B$44&amp;"/"&amp;C$48, data[#Headers], 0)), 1)</f>
        <v>2</v>
      </c>
      <c r="D58" s="50">
        <f>COUNTIFS(data[[district_name]:[district_name]], $A58, INDEX(data[], 0, MATCH($B$44&amp;"/"&amp;D$48, data[#Headers], 0)), 1)</f>
        <v>0</v>
      </c>
      <c r="E58" s="50">
        <f>COUNTIFS(data[[district_name]:[district_name]], $A58, INDEX(data[], 0, MATCH($B$44&amp;"/"&amp;E$48, data[#Headers], 0)), 1)</f>
        <v>1</v>
      </c>
      <c r="F58" s="50">
        <f>COUNTIFS(data[[district_name]:[district_name]], $A58, INDEX(data[], 0, MATCH($B$44&amp;"/"&amp;F$48, data[#Headers], 0)), 1)</f>
        <v>2</v>
      </c>
      <c r="G58" s="50">
        <f>COUNTIFS(data[[district_name]:[district_name]], $A58, INDEX(data[], 0, MATCH($B$44&amp;"/"&amp;G$48, data[#Headers], 0)), 1)</f>
        <v>2</v>
      </c>
      <c r="H58" s="40">
        <f t="shared" si="4"/>
        <v>7</v>
      </c>
      <c r="N58" s="49"/>
    </row>
    <row r="59" spans="1:17" s="39" customFormat="1" x14ac:dyDescent="0.3">
      <c r="A59" s="48" t="s">
        <v>522</v>
      </c>
      <c r="B59" s="40" t="s">
        <v>643</v>
      </c>
      <c r="C59" s="50">
        <f>COUNTIFS(data[[district_name]:[district_name]], $A59, INDEX(data[], 0, MATCH($B$44&amp;"/"&amp;C$48, data[#Headers], 0)), 1)</f>
        <v>0</v>
      </c>
      <c r="D59" s="50">
        <f>COUNTIFS(data[[district_name]:[district_name]], $A59, INDEX(data[], 0, MATCH($B$44&amp;"/"&amp;D$48, data[#Headers], 0)), 1)</f>
        <v>0</v>
      </c>
      <c r="E59" s="50">
        <f>COUNTIFS(data[[district_name]:[district_name]], $A59, INDEX(data[], 0, MATCH($B$44&amp;"/"&amp;E$48, data[#Headers], 0)), 1)</f>
        <v>0</v>
      </c>
      <c r="F59" s="50">
        <f>COUNTIFS(data[[district_name]:[district_name]], $A59, INDEX(data[], 0, MATCH($B$44&amp;"/"&amp;F$48, data[#Headers], 0)), 1)</f>
        <v>0</v>
      </c>
      <c r="G59" s="50">
        <f>COUNTIFS(data[[district_name]:[district_name]], $A59, INDEX(data[], 0, MATCH($B$44&amp;"/"&amp;G$48, data[#Headers], 0)), 1)</f>
        <v>0</v>
      </c>
      <c r="H59" s="40">
        <f t="shared" si="4"/>
        <v>0</v>
      </c>
      <c r="N59" s="49"/>
    </row>
    <row r="60" spans="1:17" s="39" customFormat="1" x14ac:dyDescent="0.3">
      <c r="A60" s="48" t="s">
        <v>632</v>
      </c>
      <c r="B60" s="40" t="s">
        <v>653</v>
      </c>
      <c r="C60" s="50">
        <f>COUNTIFS(data[[district_name]:[district_name]], $A60, INDEX(data[], 0, MATCH($B$44&amp;"/"&amp;C$48, data[#Headers], 0)), 1)</f>
        <v>1</v>
      </c>
      <c r="D60" s="50">
        <f>COUNTIFS(data[[district_name]:[district_name]], $A60, INDEX(data[], 0, MATCH($B$44&amp;"/"&amp;D$48, data[#Headers], 0)), 1)</f>
        <v>0</v>
      </c>
      <c r="E60" s="50">
        <f>COUNTIFS(data[[district_name]:[district_name]], $A60, INDEX(data[], 0, MATCH($B$44&amp;"/"&amp;E$48, data[#Headers], 0)), 1)</f>
        <v>6</v>
      </c>
      <c r="F60" s="50">
        <f>COUNTIFS(data[[district_name]:[district_name]], $A60, INDEX(data[], 0, MATCH($B$44&amp;"/"&amp;F$48, data[#Headers], 0)), 1)</f>
        <v>2</v>
      </c>
      <c r="G60" s="50">
        <f>COUNTIFS(data[[district_name]:[district_name]], $A60, INDEX(data[], 0, MATCH($B$44&amp;"/"&amp;G$48, data[#Headers], 0)), 1)</f>
        <v>1</v>
      </c>
      <c r="H60" s="40">
        <f t="shared" si="4"/>
        <v>10</v>
      </c>
      <c r="N60" s="49"/>
    </row>
    <row r="61" spans="1:17" s="39" customFormat="1" x14ac:dyDescent="0.3">
      <c r="A61" s="48" t="s">
        <v>636</v>
      </c>
      <c r="B61" s="40" t="s">
        <v>515</v>
      </c>
      <c r="C61" s="50">
        <f>COUNTIFS(data[[district_name]:[district_name]], $A61, INDEX(data[], 0, MATCH($B$44&amp;"/"&amp;C$48, data[#Headers], 0)), 1)</f>
        <v>1</v>
      </c>
      <c r="D61" s="50">
        <f>COUNTIFS(data[[district_name]:[district_name]], $A61, INDEX(data[], 0, MATCH($B$44&amp;"/"&amp;D$48, data[#Headers], 0)), 1)</f>
        <v>0</v>
      </c>
      <c r="E61" s="50">
        <f>COUNTIFS(data[[district_name]:[district_name]], $A61, INDEX(data[], 0, MATCH($B$44&amp;"/"&amp;E$48, data[#Headers], 0)), 1)</f>
        <v>0</v>
      </c>
      <c r="F61" s="50">
        <f>COUNTIFS(data[[district_name]:[district_name]], $A61, INDEX(data[], 0, MATCH($B$44&amp;"/"&amp;F$48, data[#Headers], 0)), 1)</f>
        <v>1</v>
      </c>
      <c r="G61" s="50">
        <f>COUNTIFS(data[[district_name]:[district_name]], $A61, INDEX(data[], 0, MATCH($B$44&amp;"/"&amp;G$48, data[#Headers], 0)), 1)</f>
        <v>2</v>
      </c>
      <c r="H61" s="40">
        <f t="shared" si="4"/>
        <v>4</v>
      </c>
    </row>
    <row r="62" spans="1:17" s="39" customFormat="1" x14ac:dyDescent="0.3">
      <c r="A62" s="75" t="s">
        <v>654</v>
      </c>
      <c r="B62" s="75"/>
      <c r="C62" s="40">
        <f>SUM(C50:C61)</f>
        <v>9</v>
      </c>
      <c r="D62" s="40">
        <f t="shared" ref="D62:G62" si="5">SUM(D50:D61)</f>
        <v>5</v>
      </c>
      <c r="E62" s="40">
        <f t="shared" si="5"/>
        <v>7</v>
      </c>
      <c r="F62" s="40">
        <f t="shared" si="5"/>
        <v>5</v>
      </c>
      <c r="G62" s="40">
        <f t="shared" si="5"/>
        <v>5</v>
      </c>
      <c r="H62" s="40">
        <f>SUM(C62:G62)</f>
        <v>31</v>
      </c>
    </row>
    <row r="63" spans="1:17" s="39" customFormat="1" x14ac:dyDescent="0.3"/>
    <row r="65" spans="1:17" x14ac:dyDescent="0.3">
      <c r="A65" s="6" t="s">
        <v>645</v>
      </c>
      <c r="B65" s="14" t="s">
        <v>31</v>
      </c>
    </row>
    <row r="66" spans="1:17" x14ac:dyDescent="0.3">
      <c r="A66" s="6" t="s">
        <v>646</v>
      </c>
      <c r="B66" s="14" t="s">
        <v>461</v>
      </c>
    </row>
    <row r="67" spans="1:17" x14ac:dyDescent="0.3">
      <c r="A67" s="6" t="s">
        <v>647</v>
      </c>
      <c r="B67" s="6">
        <f>G62</f>
        <v>5</v>
      </c>
    </row>
    <row r="69" spans="1:17" x14ac:dyDescent="0.3">
      <c r="A69" s="34" t="s">
        <v>648</v>
      </c>
      <c r="B69" s="34" t="s">
        <v>467</v>
      </c>
      <c r="C69" s="77" t="s">
        <v>656</v>
      </c>
      <c r="D69" s="77"/>
      <c r="E69" s="77"/>
      <c r="F69" s="77"/>
      <c r="G69" s="77"/>
      <c r="H69" s="77"/>
      <c r="I69" s="77"/>
      <c r="J69" s="77"/>
      <c r="K69" s="77"/>
      <c r="L69" s="77"/>
      <c r="M69" s="77"/>
      <c r="N69" s="77"/>
      <c r="O69" s="77"/>
      <c r="P69" s="77"/>
      <c r="Q69" s="77"/>
    </row>
    <row r="70" spans="1:17" x14ac:dyDescent="0.3">
      <c r="A70" s="36" t="s">
        <v>520</v>
      </c>
      <c r="B70" s="37" t="s">
        <v>649</v>
      </c>
      <c r="C70" s="38" cm="1">
        <f t="array" ref="C70">IFERROR(INDEX(data[[reasons_refugees_outflow_other]:[reasons_refugees_outflow_other]], MATCH(0,IF(data[[district_name]:[district_name]]=$A$70, COUNTIF($B$70:B70, data[[reasons_refugees_outflow_other]:[reasons_refugees_outflow_other]]), ""), 0)),"")</f>
        <v>0</v>
      </c>
      <c r="D70" s="38" t="str" cm="1">
        <f t="array" ref="D70">IFERROR(INDEX(data[[reasons_refugees_outflow_other]:[reasons_refugees_outflow_other]], MATCH(0,IF(data[[district_name]:[district_name]]=$A$70, COUNTIF($B$70:C70, data[[reasons_refugees_outflow_other]:[reasons_refugees_outflow_other]]), ""), 0)),"")</f>
        <v/>
      </c>
      <c r="E70" s="38" t="str" cm="1">
        <f t="array" ref="E70">IFERROR(INDEX(data[[reasons_refugees_outflow_other]:[reasons_refugees_outflow_other]], MATCH(0,IF(data[[district_name]:[district_name]]=$A$70, COUNTIF($B$70:D70, data[[reasons_refugees_outflow_other]:[reasons_refugees_outflow_other]]), ""), 0)),"")</f>
        <v/>
      </c>
      <c r="F70" s="38" t="str" cm="1">
        <f t="array" ref="F70">IFERROR(INDEX(data[[reasons_refugees_outflow_other]:[reasons_refugees_outflow_other]], MATCH(0,IF(data[[district_name]:[district_name]]=$A$70, COUNTIF($B$70:E70, data[[reasons_refugees_outflow_other]:[reasons_refugees_outflow_other]]), ""), 0)),"")</f>
        <v/>
      </c>
      <c r="G70" s="38" t="str" cm="1">
        <f t="array" ref="G70">IFERROR(INDEX(data[[reasons_refugees_outflow_other]:[reasons_refugees_outflow_other]], MATCH(0,IF(data[[district_name]:[district_name]]=$A$70, COUNTIF($B$70:F70, data[[reasons_refugees_outflow_other]:[reasons_refugees_outflow_other]]), ""), 0)),"")</f>
        <v/>
      </c>
      <c r="H70" s="38" t="str" cm="1">
        <f t="array" ref="H70">IFERROR(INDEX(data[[reasons_refugees_outflow_other]:[reasons_refugees_outflow_other]], MATCH(0,IF(data[[district_name]:[district_name]]=$A$70, COUNTIF($B$70:G70, data[[reasons_refugees_outflow_other]:[reasons_refugees_outflow_other]]), ""), 0)),"")</f>
        <v/>
      </c>
      <c r="I70" s="38" t="str" cm="1">
        <f t="array" ref="I70">IFERROR(INDEX(data[[reasons_refugees_outflow_other]:[reasons_refugees_outflow_other]], MATCH(0,IF(data[[district_name]:[district_name]]=$A$70, COUNTIF($B$70:H70, data[[reasons_refugees_outflow_other]:[reasons_refugees_outflow_other]]), ""), 0)),"")</f>
        <v/>
      </c>
      <c r="J70" s="38" t="str" cm="1">
        <f t="array" ref="J70">IFERROR(INDEX(data[[reasons_refugees_outflow_other]:[reasons_refugees_outflow_other]], MATCH(0,IF(data[[district_name]:[district_name]]=$A$70, COUNTIF($B$70:I70, data[[reasons_refugees_outflow_other]:[reasons_refugees_outflow_other]]), ""), 0)),"")</f>
        <v/>
      </c>
      <c r="K70" s="38" t="str" cm="1">
        <f t="array" ref="K70">IFERROR(INDEX(data[[reasons_refugees_outflow_other]:[reasons_refugees_outflow_other]], MATCH(0,IF(data[[district_name]:[district_name]]=$A$70, COUNTIF($B$70:J70, data[[reasons_refugees_outflow_other]:[reasons_refugees_outflow_other]]), ""), 0)),"")</f>
        <v/>
      </c>
      <c r="L70" s="38" t="str" cm="1">
        <f t="array" ref="L70">IFERROR(INDEX(data[[reasons_refugees_outflow_other]:[reasons_refugees_outflow_other]], MATCH(0,IF(data[[district_name]:[district_name]]=$A$70, COUNTIF($B$70:K70, data[[reasons_refugees_outflow_other]:[reasons_refugees_outflow_other]]), ""), 0)),"")</f>
        <v/>
      </c>
      <c r="M70" s="38" t="str" cm="1">
        <f t="array" ref="M70">IFERROR(INDEX(data[[reasons_refugees_outflow_other]:[reasons_refugees_outflow_other]], MATCH(0,IF(data[[district_name]:[district_name]]=$A$70, COUNTIF($B$70:L70, data[[reasons_refugees_outflow_other]:[reasons_refugees_outflow_other]]), ""), 0)),"")</f>
        <v/>
      </c>
      <c r="N70" s="38" t="str" cm="1">
        <f t="array" ref="N70">IFERROR(INDEX(data[[reasons_refugees_outflow_other]:[reasons_refugees_outflow_other]], MATCH(0,IF(data[[district_name]:[district_name]]=$A$70, COUNTIF($B$70:M70, data[[reasons_refugees_outflow_other]:[reasons_refugees_outflow_other]]), ""), 0)),"")</f>
        <v/>
      </c>
      <c r="O70" s="38" t="str" cm="1">
        <f t="array" ref="O70">IFERROR(INDEX(data[[reasons_refugees_outflow_other]:[reasons_refugees_outflow_other]], MATCH(0,IF(data[[district_name]:[district_name]]=$A$70, COUNTIF($B$70:N70, data[[reasons_refugees_outflow_other]:[reasons_refugees_outflow_other]]), ""), 0)),"")</f>
        <v/>
      </c>
      <c r="P70" s="38" t="str" cm="1">
        <f t="array" ref="P70">IFERROR(INDEX(data[[reasons_refugees_outflow_other]:[reasons_refugees_outflow_other]], MATCH(0,IF(data[[district_name]:[district_name]]=$A$70, COUNTIF($B$70:O70, data[[reasons_refugees_outflow_other]:[reasons_refugees_outflow_other]]), ""), 0)),"")</f>
        <v/>
      </c>
      <c r="Q70" s="38" t="str" cm="1">
        <f t="array" ref="Q70">IFERROR(INDEX(data[[reasons_refugees_outflow_other]:[reasons_refugees_outflow_other]], MATCH(0,IF(data[[district_name]:[district_name]]=$A$70, COUNTIF($B$70:P70, data[[reasons_refugees_outflow_other]:[reasons_refugees_outflow_other]]), ""), 0)),"")</f>
        <v/>
      </c>
    </row>
    <row r="71" spans="1:17" x14ac:dyDescent="0.3">
      <c r="A71" s="36" t="s">
        <v>634</v>
      </c>
      <c r="B71" s="37" t="s">
        <v>513</v>
      </c>
      <c r="C71" s="38" cm="1">
        <f t="array" ref="C71">IFERROR(INDEX(data[[reasons_refugees_outflow_other]:[reasons_refugees_outflow_other]], MATCH(0,IF(data[[district_name]:[district_name]]=$A$71, COUNTIF($B$71:B71, data[[reasons_refugees_outflow_other]:[reasons_refugees_outflow_other]]), ""), 0)),"")</f>
        <v>0</v>
      </c>
      <c r="D71" s="38" t="str" cm="1">
        <f t="array" ref="D71">IFERROR(INDEX(data[[reasons_refugees_outflow_other]:[reasons_refugees_outflow_other]], MATCH(0,IF(data[[district_name]:[district_name]]=$A$71, COUNTIF($B$71:C71, data[[reasons_refugees_outflow_other]:[reasons_refugees_outflow_other]]), ""), 0)),"")</f>
        <v/>
      </c>
      <c r="E71" s="38" t="str" cm="1">
        <f t="array" ref="E71">IFERROR(INDEX(data[[reasons_refugees_outflow_other]:[reasons_refugees_outflow_other]], MATCH(0,IF(data[[district_name]:[district_name]]=$A$71, COUNTIF($B$71:D71, data[[reasons_refugees_outflow_other]:[reasons_refugees_outflow_other]]), ""), 0)),"")</f>
        <v/>
      </c>
      <c r="F71" s="38" t="str" cm="1">
        <f t="array" ref="F71">IFERROR(INDEX(data[[reasons_refugees_outflow_other]:[reasons_refugees_outflow_other]], MATCH(0,IF(data[[district_name]:[district_name]]=$A$71, COUNTIF($B$71:E71, data[[reasons_refugees_outflow_other]:[reasons_refugees_outflow_other]]), ""), 0)),"")</f>
        <v/>
      </c>
      <c r="G71" s="38" t="str" cm="1">
        <f t="array" ref="G71">IFERROR(INDEX(data[[reasons_refugees_outflow_other]:[reasons_refugees_outflow_other]], MATCH(0,IF(data[[district_name]:[district_name]]=$A$71, COUNTIF($B$71:F71, data[[reasons_refugees_outflow_other]:[reasons_refugees_outflow_other]]), ""), 0)),"")</f>
        <v/>
      </c>
      <c r="H71" s="38" t="str" cm="1">
        <f t="array" ref="H71">IFERROR(INDEX(data[[reasons_refugees_outflow_other]:[reasons_refugees_outflow_other]], MATCH(0,IF(data[[district_name]:[district_name]]=$A$71, COUNTIF($B$71:G71, data[[reasons_refugees_outflow_other]:[reasons_refugees_outflow_other]]), ""), 0)),"")</f>
        <v/>
      </c>
      <c r="I71" s="38" t="str" cm="1">
        <f t="array" ref="I71">IFERROR(INDEX(data[[reasons_refugees_outflow_other]:[reasons_refugees_outflow_other]], MATCH(0,IF(data[[district_name]:[district_name]]=$A$71, COUNTIF($B$71:H71, data[[reasons_refugees_outflow_other]:[reasons_refugees_outflow_other]]), ""), 0)),"")</f>
        <v/>
      </c>
      <c r="J71" s="38" t="str" cm="1">
        <f t="array" ref="J71">IFERROR(INDEX(data[[reasons_refugees_outflow_other]:[reasons_refugees_outflow_other]], MATCH(0,IF(data[[district_name]:[district_name]]=$A$71, COUNTIF($B$71:I71, data[[reasons_refugees_outflow_other]:[reasons_refugees_outflow_other]]), ""), 0)),"")</f>
        <v/>
      </c>
      <c r="K71" s="38" t="str" cm="1">
        <f t="array" ref="K71">IFERROR(INDEX(data[[reasons_refugees_outflow_other]:[reasons_refugees_outflow_other]], MATCH(0,IF(data[[district_name]:[district_name]]=$A$71, COUNTIF($B$71:J71, data[[reasons_refugees_outflow_other]:[reasons_refugees_outflow_other]]), ""), 0)),"")</f>
        <v/>
      </c>
      <c r="L71" s="38" t="str" cm="1">
        <f t="array" ref="L71">IFERROR(INDEX(data[[reasons_refugees_outflow_other]:[reasons_refugees_outflow_other]], MATCH(0,IF(data[[district_name]:[district_name]]=$A$71, COUNTIF($B$71:K71, data[[reasons_refugees_outflow_other]:[reasons_refugees_outflow_other]]), ""), 0)),"")</f>
        <v/>
      </c>
      <c r="M71" s="38" t="str" cm="1">
        <f t="array" ref="M71">IFERROR(INDEX(data[[reasons_refugees_outflow_other]:[reasons_refugees_outflow_other]], MATCH(0,IF(data[[district_name]:[district_name]]=$A$71, COUNTIF($B$71:L71, data[[reasons_refugees_outflow_other]:[reasons_refugees_outflow_other]]), ""), 0)),"")</f>
        <v/>
      </c>
      <c r="N71" s="38" t="str" cm="1">
        <f t="array" ref="N71">IFERROR(INDEX(data[[reasons_refugees_outflow_other]:[reasons_refugees_outflow_other]], MATCH(0,IF(data[[district_name]:[district_name]]=$A$71, COUNTIF($B$71:M71, data[[reasons_refugees_outflow_other]:[reasons_refugees_outflow_other]]), ""), 0)),"")</f>
        <v/>
      </c>
      <c r="O71" s="38" t="str" cm="1">
        <f t="array" ref="O71">IFERROR(INDEX(data[[reasons_refugees_outflow_other]:[reasons_refugees_outflow_other]], MATCH(0,IF(data[[district_name]:[district_name]]=$A$71, COUNTIF($B$71:N71, data[[reasons_refugees_outflow_other]:[reasons_refugees_outflow_other]]), ""), 0)),"")</f>
        <v/>
      </c>
      <c r="P71" s="38" t="str" cm="1">
        <f t="array" ref="P71">IFERROR(INDEX(data[[reasons_refugees_outflow_other]:[reasons_refugees_outflow_other]], MATCH(0,IF(data[[district_name]:[district_name]]=$A$71, COUNTIF($B$71:O71, data[[reasons_refugees_outflow_other]:[reasons_refugees_outflow_other]]), ""), 0)),"")</f>
        <v/>
      </c>
      <c r="Q71" s="38" t="str" cm="1">
        <f t="array" ref="Q71">IFERROR(INDEX(data[[reasons_refugees_outflow_other]:[reasons_refugees_outflow_other]], MATCH(0,IF(data[[district_name]:[district_name]]=$A$71, COUNTIF($B$71:P71, data[[reasons_refugees_outflow_other]:[reasons_refugees_outflow_other]]), ""), 0)),"")</f>
        <v/>
      </c>
    </row>
    <row r="72" spans="1:17" x14ac:dyDescent="0.3">
      <c r="A72" s="36" t="s">
        <v>523</v>
      </c>
      <c r="B72" s="37" t="s">
        <v>650</v>
      </c>
      <c r="C72" s="38" cm="1">
        <f t="array" ref="C72">IFERROR(INDEX(data[[reasons_refugees_outflow_other]:[reasons_refugees_outflow_other]], MATCH(0,IF(data[[district_name]:[district_name]]=$A$72, COUNTIF($B$72:B72, data[[reasons_refugees_outflow_other]:[reasons_refugees_outflow_other]]), ""), 0)),"")</f>
        <v>0</v>
      </c>
      <c r="D72" s="38" t="str" cm="1">
        <f t="array" ref="D72">IFERROR(INDEX(data[[reasons_refugees_outflow_other]:[reasons_refugees_outflow_other]], MATCH(0,IF(data[[district_name]:[district_name]]=$A$72, COUNTIF($B$72:C72, data[[reasons_refugees_outflow_other]:[reasons_refugees_outflow_other]]), ""), 0)),"")</f>
        <v/>
      </c>
      <c r="E72" s="38" t="str" cm="1">
        <f t="array" ref="E72">IFERROR(INDEX(data[[reasons_refugees_outflow_other]:[reasons_refugees_outflow_other]], MATCH(0,IF(data[[district_name]:[district_name]]=$A$72, COUNTIF($B$72:D72, data[[reasons_refugees_outflow_other]:[reasons_refugees_outflow_other]]), ""), 0)),"")</f>
        <v/>
      </c>
      <c r="F72" s="38" t="str" cm="1">
        <f t="array" ref="F72">IFERROR(INDEX(data[[reasons_refugees_outflow_other]:[reasons_refugees_outflow_other]], MATCH(0,IF(data[[district_name]:[district_name]]=$A$72, COUNTIF($B$72:E72, data[[reasons_refugees_outflow_other]:[reasons_refugees_outflow_other]]), ""), 0)),"")</f>
        <v/>
      </c>
      <c r="G72" s="38" t="str" cm="1">
        <f t="array" ref="G72">IFERROR(INDEX(data[[reasons_refugees_outflow_other]:[reasons_refugees_outflow_other]], MATCH(0,IF(data[[district_name]:[district_name]]=$A$72, COUNTIF($B$72:F72, data[[reasons_refugees_outflow_other]:[reasons_refugees_outflow_other]]), ""), 0)),"")</f>
        <v/>
      </c>
      <c r="H72" s="38" t="str" cm="1">
        <f t="array" ref="H72">IFERROR(INDEX(data[[reasons_refugees_outflow_other]:[reasons_refugees_outflow_other]], MATCH(0,IF(data[[district_name]:[district_name]]=$A$72, COUNTIF($B$72:G72, data[[reasons_refugees_outflow_other]:[reasons_refugees_outflow_other]]), ""), 0)),"")</f>
        <v/>
      </c>
      <c r="I72" s="38" t="str" cm="1">
        <f t="array" ref="I72">IFERROR(INDEX(data[[reasons_refugees_outflow_other]:[reasons_refugees_outflow_other]], MATCH(0,IF(data[[district_name]:[district_name]]=$A$72, COUNTIF($B$72:H72, data[[reasons_refugees_outflow_other]:[reasons_refugees_outflow_other]]), ""), 0)),"")</f>
        <v/>
      </c>
      <c r="J72" s="38" t="str" cm="1">
        <f t="array" ref="J72">IFERROR(INDEX(data[[reasons_refugees_outflow_other]:[reasons_refugees_outflow_other]], MATCH(0,IF(data[[district_name]:[district_name]]=$A$72, COUNTIF($B$72:I72, data[[reasons_refugees_outflow_other]:[reasons_refugees_outflow_other]]), ""), 0)),"")</f>
        <v/>
      </c>
      <c r="K72" s="38" t="str" cm="1">
        <f t="array" ref="K72">IFERROR(INDEX(data[[reasons_refugees_outflow_other]:[reasons_refugees_outflow_other]], MATCH(0,IF(data[[district_name]:[district_name]]=$A$72, COUNTIF($B$72:J72, data[[reasons_refugees_outflow_other]:[reasons_refugees_outflow_other]]), ""), 0)),"")</f>
        <v/>
      </c>
      <c r="L72" s="38" t="str" cm="1">
        <f t="array" ref="L72">IFERROR(INDEX(data[[reasons_refugees_outflow_other]:[reasons_refugees_outflow_other]], MATCH(0,IF(data[[district_name]:[district_name]]=$A$72, COUNTIF($B$72:K72, data[[reasons_refugees_outflow_other]:[reasons_refugees_outflow_other]]), ""), 0)),"")</f>
        <v/>
      </c>
      <c r="M72" s="38" t="str" cm="1">
        <f t="array" ref="M72">IFERROR(INDEX(data[[reasons_refugees_outflow_other]:[reasons_refugees_outflow_other]], MATCH(0,IF(data[[district_name]:[district_name]]=$A$72, COUNTIF($B$72:L72, data[[reasons_refugees_outflow_other]:[reasons_refugees_outflow_other]]), ""), 0)),"")</f>
        <v/>
      </c>
      <c r="N72" s="38" t="str" cm="1">
        <f t="array" ref="N72">IFERROR(INDEX(data[[reasons_refugees_outflow_other]:[reasons_refugees_outflow_other]], MATCH(0,IF(data[[district_name]:[district_name]]=$A$72, COUNTIF($B$72:M72, data[[reasons_refugees_outflow_other]:[reasons_refugees_outflow_other]]), ""), 0)),"")</f>
        <v/>
      </c>
      <c r="O72" s="38" t="str" cm="1">
        <f t="array" ref="O72">IFERROR(INDEX(data[[reasons_refugees_outflow_other]:[reasons_refugees_outflow_other]], MATCH(0,IF(data[[district_name]:[district_name]]=$A$72, COUNTIF($B$72:N72, data[[reasons_refugees_outflow_other]:[reasons_refugees_outflow_other]]), ""), 0)),"")</f>
        <v/>
      </c>
      <c r="P72" s="38" t="str" cm="1">
        <f t="array" ref="P72">IFERROR(INDEX(data[[reasons_refugees_outflow_other]:[reasons_refugees_outflow_other]], MATCH(0,IF(data[[district_name]:[district_name]]=$A$72, COUNTIF($B$72:O72, data[[reasons_refugees_outflow_other]:[reasons_refugees_outflow_other]]), ""), 0)),"")</f>
        <v/>
      </c>
      <c r="Q72" s="38" t="str" cm="1">
        <f t="array" ref="Q72">IFERROR(INDEX(data[[reasons_refugees_outflow_other]:[reasons_refugees_outflow_other]], MATCH(0,IF(data[[district_name]:[district_name]]=$A$72, COUNTIF($B$72:P72, data[[reasons_refugees_outflow_other]:[reasons_refugees_outflow_other]]), ""), 0)),"")</f>
        <v/>
      </c>
    </row>
    <row r="73" spans="1:17" x14ac:dyDescent="0.3">
      <c r="A73" s="36" t="s">
        <v>521</v>
      </c>
      <c r="B73" s="37" t="s">
        <v>642</v>
      </c>
      <c r="C73" s="38" cm="1">
        <f t="array" ref="C73">IFERROR(INDEX(data[[reasons_refugees_outflow_other]:[reasons_refugees_outflow_other]], MATCH(0,IF(data[[district_name]:[district_name]]=$A$73, COUNTIF($B$73:B73, data[[reasons_refugees_outflow_other]:[reasons_refugees_outflow_other]]), ""), 0)),"")</f>
        <v>0</v>
      </c>
      <c r="D73" s="38" t="str" cm="1">
        <f t="array" ref="D73">IFERROR(INDEX(data[[reasons_refugees_outflow_other]:[reasons_refugees_outflow_other]], MATCH(0,IF(data[[district_name]:[district_name]]=$A$73, COUNTIF($B$73:C73, data[[reasons_refugees_outflow_other]:[reasons_refugees_outflow_other]]), ""), 0)),"")</f>
        <v/>
      </c>
      <c r="E73" s="38" t="str" cm="1">
        <f t="array" ref="E73">IFERROR(INDEX(data[[reasons_refugees_outflow_other]:[reasons_refugees_outflow_other]], MATCH(0,IF(data[[district_name]:[district_name]]=$A$73, COUNTIF($B$73:D73, data[[reasons_refugees_outflow_other]:[reasons_refugees_outflow_other]]), ""), 0)),"")</f>
        <v/>
      </c>
      <c r="F73" s="38" t="str" cm="1">
        <f t="array" ref="F73">IFERROR(INDEX(data[[reasons_refugees_outflow_other]:[reasons_refugees_outflow_other]], MATCH(0,IF(data[[district_name]:[district_name]]=$A$73, COUNTIF($B$73:E73, data[[reasons_refugees_outflow_other]:[reasons_refugees_outflow_other]]), ""), 0)),"")</f>
        <v/>
      </c>
      <c r="G73" s="38" t="str" cm="1">
        <f t="array" ref="G73">IFERROR(INDEX(data[[reasons_refugees_outflow_other]:[reasons_refugees_outflow_other]], MATCH(0,IF(data[[district_name]:[district_name]]=$A$73, COUNTIF($B$73:F73, data[[reasons_refugees_outflow_other]:[reasons_refugees_outflow_other]]), ""), 0)),"")</f>
        <v/>
      </c>
      <c r="H73" s="38" t="str" cm="1">
        <f t="array" ref="H73">IFERROR(INDEX(data[[reasons_refugees_outflow_other]:[reasons_refugees_outflow_other]], MATCH(0,IF(data[[district_name]:[district_name]]=$A$73, COUNTIF($B$73:G73, data[[reasons_refugees_outflow_other]:[reasons_refugees_outflow_other]]), ""), 0)),"")</f>
        <v/>
      </c>
      <c r="I73" s="38" t="str" cm="1">
        <f t="array" ref="I73">IFERROR(INDEX(data[[reasons_refugees_outflow_other]:[reasons_refugees_outflow_other]], MATCH(0,IF(data[[district_name]:[district_name]]=$A$73, COUNTIF($B$73:H73, data[[reasons_refugees_outflow_other]:[reasons_refugees_outflow_other]]), ""), 0)),"")</f>
        <v/>
      </c>
      <c r="J73" s="38" t="str" cm="1">
        <f t="array" ref="J73">IFERROR(INDEX(data[[reasons_refugees_outflow_other]:[reasons_refugees_outflow_other]], MATCH(0,IF(data[[district_name]:[district_name]]=$A$73, COUNTIF($B$73:I73, data[[reasons_refugees_outflow_other]:[reasons_refugees_outflow_other]]), ""), 0)),"")</f>
        <v/>
      </c>
      <c r="K73" s="38" t="str" cm="1">
        <f t="array" ref="K73">IFERROR(INDEX(data[[reasons_refugees_outflow_other]:[reasons_refugees_outflow_other]], MATCH(0,IF(data[[district_name]:[district_name]]=$A$73, COUNTIF($B$73:J73, data[[reasons_refugees_outflow_other]:[reasons_refugees_outflow_other]]), ""), 0)),"")</f>
        <v/>
      </c>
      <c r="L73" s="38" t="str" cm="1">
        <f t="array" ref="L73">IFERROR(INDEX(data[[reasons_refugees_outflow_other]:[reasons_refugees_outflow_other]], MATCH(0,IF(data[[district_name]:[district_name]]=$A$73, COUNTIF($B$73:K73, data[[reasons_refugees_outflow_other]:[reasons_refugees_outflow_other]]), ""), 0)),"")</f>
        <v/>
      </c>
      <c r="M73" s="38" t="str" cm="1">
        <f t="array" ref="M73">IFERROR(INDEX(data[[reasons_refugees_outflow_other]:[reasons_refugees_outflow_other]], MATCH(0,IF(data[[district_name]:[district_name]]=$A$73, COUNTIF($B$73:L73, data[[reasons_refugees_outflow_other]:[reasons_refugees_outflow_other]]), ""), 0)),"")</f>
        <v/>
      </c>
      <c r="N73" s="38" t="str" cm="1">
        <f t="array" ref="N73">IFERROR(INDEX(data[[reasons_refugees_outflow_other]:[reasons_refugees_outflow_other]], MATCH(0,IF(data[[district_name]:[district_name]]=$A$73, COUNTIF($B$73:M73, data[[reasons_refugees_outflow_other]:[reasons_refugees_outflow_other]]), ""), 0)),"")</f>
        <v/>
      </c>
      <c r="O73" s="38" t="str" cm="1">
        <f t="array" ref="O73">IFERROR(INDEX(data[[reasons_refugees_outflow_other]:[reasons_refugees_outflow_other]], MATCH(0,IF(data[[district_name]:[district_name]]=$A$73, COUNTIF($B$73:N73, data[[reasons_refugees_outflow_other]:[reasons_refugees_outflow_other]]), ""), 0)),"")</f>
        <v/>
      </c>
      <c r="P73" s="38" t="str" cm="1">
        <f t="array" ref="P73">IFERROR(INDEX(data[[reasons_refugees_outflow_other]:[reasons_refugees_outflow_other]], MATCH(0,IF(data[[district_name]:[district_name]]=$A$73, COUNTIF($B$73:O73, data[[reasons_refugees_outflow_other]:[reasons_refugees_outflow_other]]), ""), 0)),"")</f>
        <v/>
      </c>
      <c r="Q73" s="38" t="str" cm="1">
        <f t="array" ref="Q73">IFERROR(INDEX(data[[reasons_refugees_outflow_other]:[reasons_refugees_outflow_other]], MATCH(0,IF(data[[district_name]:[district_name]]=$A$73, COUNTIF($B$73:P73, data[[reasons_refugees_outflow_other]:[reasons_refugees_outflow_other]]), ""), 0)),"")</f>
        <v/>
      </c>
    </row>
    <row r="74" spans="1:17" x14ac:dyDescent="0.3">
      <c r="A74" s="36" t="s">
        <v>633</v>
      </c>
      <c r="B74" s="37" t="s">
        <v>512</v>
      </c>
      <c r="C74" s="38" cm="1">
        <f t="array" ref="C74">IFERROR(INDEX(data[[reasons_refugees_outflow_other]:[reasons_refugees_outflow_other]], MATCH(0,IF(data[[district_name]:[district_name]]=$A$74, COUNTIF($B$74:B74, data[[reasons_refugees_outflow_other]:[reasons_refugees_outflow_other]]), ""), 0)),"")</f>
        <v>0</v>
      </c>
      <c r="D74" s="38" t="str" cm="1">
        <f t="array" ref="D74">IFERROR(INDEX(data[[reasons_refugees_outflow_other]:[reasons_refugees_outflow_other]], MATCH(0,IF(data[[district_name]:[district_name]]=$A$74, COUNTIF($B$74:C74, data[[reasons_refugees_outflow_other]:[reasons_refugees_outflow_other]]), ""), 0)),"")</f>
        <v/>
      </c>
      <c r="E74" s="38" t="str" cm="1">
        <f t="array" ref="E74">IFERROR(INDEX(data[[reasons_refugees_outflow_other]:[reasons_refugees_outflow_other]], MATCH(0,IF(data[[district_name]:[district_name]]=$A$74, COUNTIF($B$74:D74, data[[reasons_refugees_outflow_other]:[reasons_refugees_outflow_other]]), ""), 0)),"")</f>
        <v/>
      </c>
      <c r="F74" s="38" t="str" cm="1">
        <f t="array" ref="F74">IFERROR(INDEX(data[[reasons_refugees_outflow_other]:[reasons_refugees_outflow_other]], MATCH(0,IF(data[[district_name]:[district_name]]=$A$74, COUNTIF($B$74:E74, data[[reasons_refugees_outflow_other]:[reasons_refugees_outflow_other]]), ""), 0)),"")</f>
        <v/>
      </c>
      <c r="G74" s="38" t="str" cm="1">
        <f t="array" ref="G74">IFERROR(INDEX(data[[reasons_refugees_outflow_other]:[reasons_refugees_outflow_other]], MATCH(0,IF(data[[district_name]:[district_name]]=$A$74, COUNTIF($B$74:F74, data[[reasons_refugees_outflow_other]:[reasons_refugees_outflow_other]]), ""), 0)),"")</f>
        <v/>
      </c>
      <c r="H74" s="38" t="str" cm="1">
        <f t="array" ref="H74">IFERROR(INDEX(data[[reasons_refugees_outflow_other]:[reasons_refugees_outflow_other]], MATCH(0,IF(data[[district_name]:[district_name]]=$A$74, COUNTIF($B$74:G74, data[[reasons_refugees_outflow_other]:[reasons_refugees_outflow_other]]), ""), 0)),"")</f>
        <v/>
      </c>
      <c r="I74" s="38" t="str" cm="1">
        <f t="array" ref="I74">IFERROR(INDEX(data[[reasons_refugees_outflow_other]:[reasons_refugees_outflow_other]], MATCH(0,IF(data[[district_name]:[district_name]]=$A$74, COUNTIF($B$74:H74, data[[reasons_refugees_outflow_other]:[reasons_refugees_outflow_other]]), ""), 0)),"")</f>
        <v/>
      </c>
      <c r="J74" s="38" t="str" cm="1">
        <f t="array" ref="J74">IFERROR(INDEX(data[[reasons_refugees_outflow_other]:[reasons_refugees_outflow_other]], MATCH(0,IF(data[[district_name]:[district_name]]=$A$74, COUNTIF($B$74:I74, data[[reasons_refugees_outflow_other]:[reasons_refugees_outflow_other]]), ""), 0)),"")</f>
        <v/>
      </c>
      <c r="K74" s="38" t="str" cm="1">
        <f t="array" ref="K74">IFERROR(INDEX(data[[reasons_refugees_outflow_other]:[reasons_refugees_outflow_other]], MATCH(0,IF(data[[district_name]:[district_name]]=$A$74, COUNTIF($B$74:J74, data[[reasons_refugees_outflow_other]:[reasons_refugees_outflow_other]]), ""), 0)),"")</f>
        <v/>
      </c>
      <c r="L74" s="38" t="str" cm="1">
        <f t="array" ref="L74">IFERROR(INDEX(data[[reasons_refugees_outflow_other]:[reasons_refugees_outflow_other]], MATCH(0,IF(data[[district_name]:[district_name]]=$A$74, COUNTIF($B$74:K74, data[[reasons_refugees_outflow_other]:[reasons_refugees_outflow_other]]), ""), 0)),"")</f>
        <v/>
      </c>
      <c r="M74" s="38" t="str" cm="1">
        <f t="array" ref="M74">IFERROR(INDEX(data[[reasons_refugees_outflow_other]:[reasons_refugees_outflow_other]], MATCH(0,IF(data[[district_name]:[district_name]]=$A$74, COUNTIF($B$74:L74, data[[reasons_refugees_outflow_other]:[reasons_refugees_outflow_other]]), ""), 0)),"")</f>
        <v/>
      </c>
      <c r="N74" s="38" t="str" cm="1">
        <f t="array" ref="N74">IFERROR(INDEX(data[[reasons_refugees_outflow_other]:[reasons_refugees_outflow_other]], MATCH(0,IF(data[[district_name]:[district_name]]=$A$74, COUNTIF($B$74:M74, data[[reasons_refugees_outflow_other]:[reasons_refugees_outflow_other]]), ""), 0)),"")</f>
        <v/>
      </c>
      <c r="O74" s="38" t="str" cm="1">
        <f t="array" ref="O74">IFERROR(INDEX(data[[reasons_refugees_outflow_other]:[reasons_refugees_outflow_other]], MATCH(0,IF(data[[district_name]:[district_name]]=$A$74, COUNTIF($B$74:N74, data[[reasons_refugees_outflow_other]:[reasons_refugees_outflow_other]]), ""), 0)),"")</f>
        <v/>
      </c>
      <c r="P74" s="38" t="str" cm="1">
        <f t="array" ref="P74">IFERROR(INDEX(data[[reasons_refugees_outflow_other]:[reasons_refugees_outflow_other]], MATCH(0,IF(data[[district_name]:[district_name]]=$A$74, COUNTIF($B$74:O74, data[[reasons_refugees_outflow_other]:[reasons_refugees_outflow_other]]), ""), 0)),"")</f>
        <v/>
      </c>
      <c r="Q74" s="38" t="str" cm="1">
        <f t="array" ref="Q74">IFERROR(INDEX(data[[reasons_refugees_outflow_other]:[reasons_refugees_outflow_other]], MATCH(0,IF(data[[district_name]:[district_name]]=$A$74, COUNTIF($B$74:P74, data[[reasons_refugees_outflow_other]:[reasons_refugees_outflow_other]]), ""), 0)),"")</f>
        <v/>
      </c>
    </row>
    <row r="75" spans="1:17" x14ac:dyDescent="0.3">
      <c r="A75" s="36" t="s">
        <v>517</v>
      </c>
      <c r="B75" s="37" t="s">
        <v>651</v>
      </c>
      <c r="C75" s="38" cm="1">
        <f t="array" ref="C75">IFERROR(INDEX(data[[reasons_refugees_outflow_other]:[reasons_refugees_outflow_other]], MATCH(0,IF(data[[district_name]:[district_name]]=$A$75, COUNTIF($B$75:B75, data[[reasons_refugees_outflow_other]:[reasons_refugees_outflow_other]]), ""), 0)),"")</f>
        <v>0</v>
      </c>
      <c r="D75" s="38" t="str" cm="1">
        <f t="array" ref="D75">IFERROR(INDEX(data[[reasons_refugees_outflow_other]:[reasons_refugees_outflow_other]], MATCH(0,IF(data[[district_name]:[district_name]]=$A$75, COUNTIF($B$75:C75, data[[reasons_refugees_outflow_other]:[reasons_refugees_outflow_other]]), ""), 0)),"")</f>
        <v/>
      </c>
      <c r="E75" s="38" t="str" cm="1">
        <f t="array" ref="E75">IFERROR(INDEX(data[[reasons_refugees_outflow_other]:[reasons_refugees_outflow_other]], MATCH(0,IF(data[[district_name]:[district_name]]=$A$75, COUNTIF($B$75:D75, data[[reasons_refugees_outflow_other]:[reasons_refugees_outflow_other]]), ""), 0)),"")</f>
        <v/>
      </c>
      <c r="F75" s="38" t="str" cm="1">
        <f t="array" ref="F75">IFERROR(INDEX(data[[reasons_refugees_outflow_other]:[reasons_refugees_outflow_other]], MATCH(0,IF(data[[district_name]:[district_name]]=$A$75, COUNTIF($B$75:E75, data[[reasons_refugees_outflow_other]:[reasons_refugees_outflow_other]]), ""), 0)),"")</f>
        <v/>
      </c>
      <c r="G75" s="38" t="str" cm="1">
        <f t="array" ref="G75">IFERROR(INDEX(data[[reasons_refugees_outflow_other]:[reasons_refugees_outflow_other]], MATCH(0,IF(data[[district_name]:[district_name]]=$A$75, COUNTIF($B$75:F75, data[[reasons_refugees_outflow_other]:[reasons_refugees_outflow_other]]), ""), 0)),"")</f>
        <v/>
      </c>
      <c r="H75" s="38" t="str" cm="1">
        <f t="array" ref="H75">IFERROR(INDEX(data[[reasons_refugees_outflow_other]:[reasons_refugees_outflow_other]], MATCH(0,IF(data[[district_name]:[district_name]]=$A$75, COUNTIF($B$75:G75, data[[reasons_refugees_outflow_other]:[reasons_refugees_outflow_other]]), ""), 0)),"")</f>
        <v/>
      </c>
      <c r="I75" s="38" t="str" cm="1">
        <f t="array" ref="I75">IFERROR(INDEX(data[[reasons_refugees_outflow_other]:[reasons_refugees_outflow_other]], MATCH(0,IF(data[[district_name]:[district_name]]=$A$75, COUNTIF($B$75:H75, data[[reasons_refugees_outflow_other]:[reasons_refugees_outflow_other]]), ""), 0)),"")</f>
        <v/>
      </c>
      <c r="J75" s="38" t="str" cm="1">
        <f t="array" ref="J75">IFERROR(INDEX(data[[reasons_refugees_outflow_other]:[reasons_refugees_outflow_other]], MATCH(0,IF(data[[district_name]:[district_name]]=$A$75, COUNTIF($B$75:I75, data[[reasons_refugees_outflow_other]:[reasons_refugees_outflow_other]]), ""), 0)),"")</f>
        <v/>
      </c>
      <c r="K75" s="38" t="str" cm="1">
        <f t="array" ref="K75">IFERROR(INDEX(data[[reasons_refugees_outflow_other]:[reasons_refugees_outflow_other]], MATCH(0,IF(data[[district_name]:[district_name]]=$A$75, COUNTIF($B$75:J75, data[[reasons_refugees_outflow_other]:[reasons_refugees_outflow_other]]), ""), 0)),"")</f>
        <v/>
      </c>
      <c r="L75" s="38" t="str" cm="1">
        <f t="array" ref="L75">IFERROR(INDEX(data[[reasons_refugees_outflow_other]:[reasons_refugees_outflow_other]], MATCH(0,IF(data[[district_name]:[district_name]]=$A$75, COUNTIF($B$75:K75, data[[reasons_refugees_outflow_other]:[reasons_refugees_outflow_other]]), ""), 0)),"")</f>
        <v/>
      </c>
      <c r="M75" s="38" t="str" cm="1">
        <f t="array" ref="M75">IFERROR(INDEX(data[[reasons_refugees_outflow_other]:[reasons_refugees_outflow_other]], MATCH(0,IF(data[[district_name]:[district_name]]=$A$75, COUNTIF($B$75:L75, data[[reasons_refugees_outflow_other]:[reasons_refugees_outflow_other]]), ""), 0)),"")</f>
        <v/>
      </c>
      <c r="N75" s="38" t="str" cm="1">
        <f t="array" ref="N75">IFERROR(INDEX(data[[reasons_refugees_outflow_other]:[reasons_refugees_outflow_other]], MATCH(0,IF(data[[district_name]:[district_name]]=$A$75, COUNTIF($B$75:M75, data[[reasons_refugees_outflow_other]:[reasons_refugees_outflow_other]]), ""), 0)),"")</f>
        <v/>
      </c>
      <c r="O75" s="38" t="str" cm="1">
        <f t="array" ref="O75">IFERROR(INDEX(data[[reasons_refugees_outflow_other]:[reasons_refugees_outflow_other]], MATCH(0,IF(data[[district_name]:[district_name]]=$A$75, COUNTIF($B$75:N75, data[[reasons_refugees_outflow_other]:[reasons_refugees_outflow_other]]), ""), 0)),"")</f>
        <v/>
      </c>
      <c r="P75" s="38" t="str" cm="1">
        <f t="array" ref="P75">IFERROR(INDEX(data[[reasons_refugees_outflow_other]:[reasons_refugees_outflow_other]], MATCH(0,IF(data[[district_name]:[district_name]]=$A$75, COUNTIF($B$75:O75, data[[reasons_refugees_outflow_other]:[reasons_refugees_outflow_other]]), ""), 0)),"")</f>
        <v/>
      </c>
      <c r="Q75" s="38" t="str" cm="1">
        <f t="array" ref="Q75">IFERROR(INDEX(data[[reasons_refugees_outflow_other]:[reasons_refugees_outflow_other]], MATCH(0,IF(data[[district_name]:[district_name]]=$A$75, COUNTIF($B$75:P75, data[[reasons_refugees_outflow_other]:[reasons_refugees_outflow_other]]), ""), 0)),"")</f>
        <v/>
      </c>
    </row>
    <row r="76" spans="1:17" x14ac:dyDescent="0.3">
      <c r="A76" s="36" t="s">
        <v>519</v>
      </c>
      <c r="B76" s="37" t="s">
        <v>652</v>
      </c>
      <c r="C76" s="38" cm="1">
        <f t="array" ref="C76">IFERROR(INDEX(data[[reasons_refugees_outflow_other]:[reasons_refugees_outflow_other]], MATCH(0,IF(data[[district_name]:[district_name]]=$A$76, COUNTIF($B$76:B76, data[[reasons_refugees_outflow_other]:[reasons_refugees_outflow_other]]), ""), 0)),"")</f>
        <v>0</v>
      </c>
      <c r="D76" s="38" t="str" cm="1">
        <f t="array" ref="D76">IFERROR(INDEX(data[[reasons_refugees_outflow_other]:[reasons_refugees_outflow_other]], MATCH(0,IF(data[[district_name]:[district_name]]=$A$76, COUNTIF($B$76:C76, data[[reasons_refugees_outflow_other]:[reasons_refugees_outflow_other]]), ""), 0)),"")</f>
        <v/>
      </c>
      <c r="E76" s="38" t="str" cm="1">
        <f t="array" ref="E76">IFERROR(INDEX(data[[reasons_refugees_outflow_other]:[reasons_refugees_outflow_other]], MATCH(0,IF(data[[district_name]:[district_name]]=$A$76, COUNTIF($B$76:D76, data[[reasons_refugees_outflow_other]:[reasons_refugees_outflow_other]]), ""), 0)),"")</f>
        <v/>
      </c>
      <c r="F76" s="38" t="str" cm="1">
        <f t="array" ref="F76">IFERROR(INDEX(data[[reasons_refugees_outflow_other]:[reasons_refugees_outflow_other]], MATCH(0,IF(data[[district_name]:[district_name]]=$A$76, COUNTIF($B$76:E76, data[[reasons_refugees_outflow_other]:[reasons_refugees_outflow_other]]), ""), 0)),"")</f>
        <v/>
      </c>
      <c r="G76" s="38" t="str" cm="1">
        <f t="array" ref="G76">IFERROR(INDEX(data[[reasons_refugees_outflow_other]:[reasons_refugees_outflow_other]], MATCH(0,IF(data[[district_name]:[district_name]]=$A$76, COUNTIF($B$76:F76, data[[reasons_refugees_outflow_other]:[reasons_refugees_outflow_other]]), ""), 0)),"")</f>
        <v/>
      </c>
      <c r="H76" s="38" t="str" cm="1">
        <f t="array" ref="H76">IFERROR(INDEX(data[[reasons_refugees_outflow_other]:[reasons_refugees_outflow_other]], MATCH(0,IF(data[[district_name]:[district_name]]=$A$76, COUNTIF($B$76:G76, data[[reasons_refugees_outflow_other]:[reasons_refugees_outflow_other]]), ""), 0)),"")</f>
        <v/>
      </c>
      <c r="I76" s="38" t="str" cm="1">
        <f t="array" ref="I76">IFERROR(INDEX(data[[reasons_refugees_outflow_other]:[reasons_refugees_outflow_other]], MATCH(0,IF(data[[district_name]:[district_name]]=$A$76, COUNTIF($B$76:H76, data[[reasons_refugees_outflow_other]:[reasons_refugees_outflow_other]]), ""), 0)),"")</f>
        <v/>
      </c>
      <c r="J76" s="38" t="str" cm="1">
        <f t="array" ref="J76">IFERROR(INDEX(data[[reasons_refugees_outflow_other]:[reasons_refugees_outflow_other]], MATCH(0,IF(data[[district_name]:[district_name]]=$A$76, COUNTIF($B$76:I76, data[[reasons_refugees_outflow_other]:[reasons_refugees_outflow_other]]), ""), 0)),"")</f>
        <v/>
      </c>
      <c r="K76" s="38" t="str" cm="1">
        <f t="array" ref="K76">IFERROR(INDEX(data[[reasons_refugees_outflow_other]:[reasons_refugees_outflow_other]], MATCH(0,IF(data[[district_name]:[district_name]]=$A$76, COUNTIF($B$76:J76, data[[reasons_refugees_outflow_other]:[reasons_refugees_outflow_other]]), ""), 0)),"")</f>
        <v/>
      </c>
      <c r="L76" s="38" t="str" cm="1">
        <f t="array" ref="L76">IFERROR(INDEX(data[[reasons_refugees_outflow_other]:[reasons_refugees_outflow_other]], MATCH(0,IF(data[[district_name]:[district_name]]=$A$76, COUNTIF($B$76:K76, data[[reasons_refugees_outflow_other]:[reasons_refugees_outflow_other]]), ""), 0)),"")</f>
        <v/>
      </c>
      <c r="M76" s="38" t="str" cm="1">
        <f t="array" ref="M76">IFERROR(INDEX(data[[reasons_refugees_outflow_other]:[reasons_refugees_outflow_other]], MATCH(0,IF(data[[district_name]:[district_name]]=$A$76, COUNTIF($B$76:L76, data[[reasons_refugees_outflow_other]:[reasons_refugees_outflow_other]]), ""), 0)),"")</f>
        <v/>
      </c>
      <c r="N76" s="38" t="str" cm="1">
        <f t="array" ref="N76">IFERROR(INDEX(data[[reasons_refugees_outflow_other]:[reasons_refugees_outflow_other]], MATCH(0,IF(data[[district_name]:[district_name]]=$A$76, COUNTIF($B$76:M76, data[[reasons_refugees_outflow_other]:[reasons_refugees_outflow_other]]), ""), 0)),"")</f>
        <v/>
      </c>
      <c r="O76" s="38" t="str" cm="1">
        <f t="array" ref="O76">IFERROR(INDEX(data[[reasons_refugees_outflow_other]:[reasons_refugees_outflow_other]], MATCH(0,IF(data[[district_name]:[district_name]]=$A$76, COUNTIF($B$76:N76, data[[reasons_refugees_outflow_other]:[reasons_refugees_outflow_other]]), ""), 0)),"")</f>
        <v/>
      </c>
      <c r="P76" s="38" t="str" cm="1">
        <f t="array" ref="P76">IFERROR(INDEX(data[[reasons_refugees_outflow_other]:[reasons_refugees_outflow_other]], MATCH(0,IF(data[[district_name]:[district_name]]=$A$76, COUNTIF($B$76:O76, data[[reasons_refugees_outflow_other]:[reasons_refugees_outflow_other]]), ""), 0)),"")</f>
        <v/>
      </c>
      <c r="Q76" s="38" t="str" cm="1">
        <f t="array" ref="Q76">IFERROR(INDEX(data[[reasons_refugees_outflow_other]:[reasons_refugees_outflow_other]], MATCH(0,IF(data[[district_name]:[district_name]]=$A$76, COUNTIF($B$76:P76, data[[reasons_refugees_outflow_other]:[reasons_refugees_outflow_other]]), ""), 0)),"")</f>
        <v/>
      </c>
    </row>
    <row r="77" spans="1:17" x14ac:dyDescent="0.3">
      <c r="A77" s="36" t="s">
        <v>518</v>
      </c>
      <c r="B77" s="37" t="s">
        <v>639</v>
      </c>
      <c r="C77" s="38" cm="1">
        <f t="array" ref="C77">IFERROR(INDEX(data[[reasons_refugees_outflow_other]:[reasons_refugees_outflow_other]], MATCH(0,IF(data[[district_name]:[district_name]]=$A$77, COUNTIF($B$77:B77, data[[reasons_refugees_outflow_other]:[reasons_refugees_outflow_other]]), ""), 0)),"")</f>
        <v>0</v>
      </c>
      <c r="D77" s="38" t="str" cm="1">
        <f t="array" ref="D77">IFERROR(INDEX(data[[reasons_refugees_outflow_other]:[reasons_refugees_outflow_other]], MATCH(0,IF(data[[district_name]:[district_name]]=$A$77, COUNTIF($B$77:C77, data[[reasons_refugees_outflow_other]:[reasons_refugees_outflow_other]]), ""), 0)),"")</f>
        <v/>
      </c>
      <c r="E77" s="38" t="str" cm="1">
        <f t="array" ref="E77">IFERROR(INDEX(data[[reasons_refugees_outflow_other]:[reasons_refugees_outflow_other]], MATCH(0,IF(data[[district_name]:[district_name]]=$A$77, COUNTIF($B$77:D77, data[[reasons_refugees_outflow_other]:[reasons_refugees_outflow_other]]), ""), 0)),"")</f>
        <v/>
      </c>
      <c r="F77" s="38" t="str" cm="1">
        <f t="array" ref="F77">IFERROR(INDEX(data[[reasons_refugees_outflow_other]:[reasons_refugees_outflow_other]], MATCH(0,IF(data[[district_name]:[district_name]]=$A$77, COUNTIF($B$77:E77, data[[reasons_refugees_outflow_other]:[reasons_refugees_outflow_other]]), ""), 0)),"")</f>
        <v/>
      </c>
      <c r="G77" s="38" t="str" cm="1">
        <f t="array" ref="G77">IFERROR(INDEX(data[[reasons_refugees_outflow_other]:[reasons_refugees_outflow_other]], MATCH(0,IF(data[[district_name]:[district_name]]=$A$77, COUNTIF($B$77:F77, data[[reasons_refugees_outflow_other]:[reasons_refugees_outflow_other]]), ""), 0)),"")</f>
        <v/>
      </c>
      <c r="H77" s="38" t="str" cm="1">
        <f t="array" ref="H77">IFERROR(INDEX(data[[reasons_refugees_outflow_other]:[reasons_refugees_outflow_other]], MATCH(0,IF(data[[district_name]:[district_name]]=$A$77, COUNTIF($B$77:G77, data[[reasons_refugees_outflow_other]:[reasons_refugees_outflow_other]]), ""), 0)),"")</f>
        <v/>
      </c>
      <c r="I77" s="38" t="str" cm="1">
        <f t="array" ref="I77">IFERROR(INDEX(data[[reasons_refugees_outflow_other]:[reasons_refugees_outflow_other]], MATCH(0,IF(data[[district_name]:[district_name]]=$A$77, COUNTIF($B$77:H77, data[[reasons_refugees_outflow_other]:[reasons_refugees_outflow_other]]), ""), 0)),"")</f>
        <v/>
      </c>
      <c r="J77" s="38" t="str" cm="1">
        <f t="array" ref="J77">IFERROR(INDEX(data[[reasons_refugees_outflow_other]:[reasons_refugees_outflow_other]], MATCH(0,IF(data[[district_name]:[district_name]]=$A$77, COUNTIF($B$77:I77, data[[reasons_refugees_outflow_other]:[reasons_refugees_outflow_other]]), ""), 0)),"")</f>
        <v/>
      </c>
      <c r="K77" s="38" t="str" cm="1">
        <f t="array" ref="K77">IFERROR(INDEX(data[[reasons_refugees_outflow_other]:[reasons_refugees_outflow_other]], MATCH(0,IF(data[[district_name]:[district_name]]=$A$77, COUNTIF($B$77:J77, data[[reasons_refugees_outflow_other]:[reasons_refugees_outflow_other]]), ""), 0)),"")</f>
        <v/>
      </c>
      <c r="L77" s="38" t="str" cm="1">
        <f t="array" ref="L77">IFERROR(INDEX(data[[reasons_refugees_outflow_other]:[reasons_refugees_outflow_other]], MATCH(0,IF(data[[district_name]:[district_name]]=$A$77, COUNTIF($B$77:K77, data[[reasons_refugees_outflow_other]:[reasons_refugees_outflow_other]]), ""), 0)),"")</f>
        <v/>
      </c>
      <c r="M77" s="38" t="str" cm="1">
        <f t="array" ref="M77">IFERROR(INDEX(data[[reasons_refugees_outflow_other]:[reasons_refugees_outflow_other]], MATCH(0,IF(data[[district_name]:[district_name]]=$A$77, COUNTIF($B$77:L77, data[[reasons_refugees_outflow_other]:[reasons_refugees_outflow_other]]), ""), 0)),"")</f>
        <v/>
      </c>
      <c r="N77" s="38" t="str" cm="1">
        <f t="array" ref="N77">IFERROR(INDEX(data[[reasons_refugees_outflow_other]:[reasons_refugees_outflow_other]], MATCH(0,IF(data[[district_name]:[district_name]]=$A$77, COUNTIF($B$77:M77, data[[reasons_refugees_outflow_other]:[reasons_refugees_outflow_other]]), ""), 0)),"")</f>
        <v/>
      </c>
      <c r="O77" s="38" t="str" cm="1">
        <f t="array" ref="O77">IFERROR(INDEX(data[[reasons_refugees_outflow_other]:[reasons_refugees_outflow_other]], MATCH(0,IF(data[[district_name]:[district_name]]=$A$77, COUNTIF($B$77:N77, data[[reasons_refugees_outflow_other]:[reasons_refugees_outflow_other]]), ""), 0)),"")</f>
        <v/>
      </c>
      <c r="P77" s="38" t="str" cm="1">
        <f t="array" ref="P77">IFERROR(INDEX(data[[reasons_refugees_outflow_other]:[reasons_refugees_outflow_other]], MATCH(0,IF(data[[district_name]:[district_name]]=$A$77, COUNTIF($B$77:O77, data[[reasons_refugees_outflow_other]:[reasons_refugees_outflow_other]]), ""), 0)),"")</f>
        <v/>
      </c>
      <c r="Q77" s="38" t="str" cm="1">
        <f t="array" ref="Q77">IFERROR(INDEX(data[[reasons_refugees_outflow_other]:[reasons_refugees_outflow_other]], MATCH(0,IF(data[[district_name]:[district_name]]=$A$77, COUNTIF($B$77:P77, data[[reasons_refugees_outflow_other]:[reasons_refugees_outflow_other]]), ""), 0)),"")</f>
        <v/>
      </c>
    </row>
    <row r="78" spans="1:17" ht="84" x14ac:dyDescent="0.3">
      <c r="A78" s="36" t="s">
        <v>635</v>
      </c>
      <c r="B78" s="37" t="s">
        <v>514</v>
      </c>
      <c r="C78" s="38" t="str" cm="1">
        <f t="array" ref="C78">IFERROR(INDEX(data[[reasons_refugees_outflow_other]:[reasons_refugees_outflow_other]], MATCH(0,IF(data[[district_name]:[district_name]]=$A$78, COUNTIF($B$78:B78, data[[reasons_refugees_outflow_other]:[reasons_refugees_outflow_other]]), ""), 0)),"")</f>
        <v>Increaded high cost of living in urban areas such as Arua city. Unfavorable environmental which makes them to fall sick all the time</v>
      </c>
      <c r="D78" s="38" cm="1">
        <f t="array" ref="D78">IFERROR(INDEX(data[[reasons_refugees_outflow_other]:[reasons_refugees_outflow_other]], MATCH(0,IF(data[[district_name]:[district_name]]=$A$78, COUNTIF($B$78:C78, data[[reasons_refugees_outflow_other]:[reasons_refugees_outflow_other]]), ""), 0)),"")</f>
        <v>0</v>
      </c>
      <c r="E78" s="38" t="str" cm="1">
        <f t="array" ref="E78">IFERROR(INDEX(data[[reasons_refugees_outflow_other]:[reasons_refugees_outflow_other]], MATCH(0,IF(data[[district_name]:[district_name]]=$A$78, COUNTIF($B$78:D78, data[[reasons_refugees_outflow_other]:[reasons_refugees_outflow_other]]), ""), 0)),"")</f>
        <v xml:space="preserve">Agricultural purpose to cultivate land </v>
      </c>
      <c r="F78" s="38" t="str" cm="1">
        <f t="array" ref="F78">IFERROR(INDEX(data[[reasons_refugees_outflow_other]:[reasons_refugees_outflow_other]], MATCH(0,IF(data[[district_name]:[district_name]]=$A$78, COUNTIF($B$78:E78, data[[reasons_refugees_outflow_other]:[reasons_refugees_outflow_other]]), ""), 0)),"")</f>
        <v/>
      </c>
      <c r="G78" s="38" t="str" cm="1">
        <f t="array" ref="G78">IFERROR(INDEX(data[[reasons_refugees_outflow_other]:[reasons_refugees_outflow_other]], MATCH(0,IF(data[[district_name]:[district_name]]=$A$78, COUNTIF($B$78:F78, data[[reasons_refugees_outflow_other]:[reasons_refugees_outflow_other]]), ""), 0)),"")</f>
        <v/>
      </c>
      <c r="H78" s="38" t="str" cm="1">
        <f t="array" ref="H78">IFERROR(INDEX(data[[reasons_refugees_outflow_other]:[reasons_refugees_outflow_other]], MATCH(0,IF(data[[district_name]:[district_name]]=$A$78, COUNTIF($B$78:G78, data[[reasons_refugees_outflow_other]:[reasons_refugees_outflow_other]]), ""), 0)),"")</f>
        <v/>
      </c>
      <c r="I78" s="38" t="str" cm="1">
        <f t="array" ref="I78">IFERROR(INDEX(data[[reasons_refugees_outflow_other]:[reasons_refugees_outflow_other]], MATCH(0,IF(data[[district_name]:[district_name]]=$A$78, COUNTIF($B$78:H78, data[[reasons_refugees_outflow_other]:[reasons_refugees_outflow_other]]), ""), 0)),"")</f>
        <v/>
      </c>
      <c r="J78" s="38" t="str" cm="1">
        <f t="array" ref="J78">IFERROR(INDEX(data[[reasons_refugees_outflow_other]:[reasons_refugees_outflow_other]], MATCH(0,IF(data[[district_name]:[district_name]]=$A$78, COUNTIF($B$78:I78, data[[reasons_refugees_outflow_other]:[reasons_refugees_outflow_other]]), ""), 0)),"")</f>
        <v/>
      </c>
      <c r="K78" s="38" t="str" cm="1">
        <f t="array" ref="K78">IFERROR(INDEX(data[[reasons_refugees_outflow_other]:[reasons_refugees_outflow_other]], MATCH(0,IF(data[[district_name]:[district_name]]=$A$78, COUNTIF($B$78:J78, data[[reasons_refugees_outflow_other]:[reasons_refugees_outflow_other]]), ""), 0)),"")</f>
        <v/>
      </c>
      <c r="L78" s="38" t="str" cm="1">
        <f t="array" ref="L78">IFERROR(INDEX(data[[reasons_refugees_outflow_other]:[reasons_refugees_outflow_other]], MATCH(0,IF(data[[district_name]:[district_name]]=$A$78, COUNTIF($B$78:K78, data[[reasons_refugees_outflow_other]:[reasons_refugees_outflow_other]]), ""), 0)),"")</f>
        <v/>
      </c>
      <c r="M78" s="38" t="str" cm="1">
        <f t="array" ref="M78">IFERROR(INDEX(data[[reasons_refugees_outflow_other]:[reasons_refugees_outflow_other]], MATCH(0,IF(data[[district_name]:[district_name]]=$A$78, COUNTIF($B$78:L78, data[[reasons_refugees_outflow_other]:[reasons_refugees_outflow_other]]), ""), 0)),"")</f>
        <v/>
      </c>
      <c r="N78" s="38" t="str" cm="1">
        <f t="array" ref="N78">IFERROR(INDEX(data[[reasons_refugees_outflow_other]:[reasons_refugees_outflow_other]], MATCH(0,IF(data[[district_name]:[district_name]]=$A$78, COUNTIF($B$78:M78, data[[reasons_refugees_outflow_other]:[reasons_refugees_outflow_other]]), ""), 0)),"")</f>
        <v/>
      </c>
      <c r="O78" s="38" t="str" cm="1">
        <f t="array" ref="O78">IFERROR(INDEX(data[[reasons_refugees_outflow_other]:[reasons_refugees_outflow_other]], MATCH(0,IF(data[[district_name]:[district_name]]=$A$78, COUNTIF($B$78:N78, data[[reasons_refugees_outflow_other]:[reasons_refugees_outflow_other]]), ""), 0)),"")</f>
        <v/>
      </c>
      <c r="P78" s="38" t="str" cm="1">
        <f t="array" ref="P78">IFERROR(INDEX(data[[reasons_refugees_outflow_other]:[reasons_refugees_outflow_other]], MATCH(0,IF(data[[district_name]:[district_name]]=$A$78, COUNTIF($B$78:O78, data[[reasons_refugees_outflow_other]:[reasons_refugees_outflow_other]]), ""), 0)),"")</f>
        <v/>
      </c>
      <c r="Q78" s="38" t="str" cm="1">
        <f t="array" ref="Q78">IFERROR(INDEX(data[[reasons_refugees_outflow_other]:[reasons_refugees_outflow_other]], MATCH(0,IF(data[[district_name]:[district_name]]=$A$78, COUNTIF($B$78:P78, data[[reasons_refugees_outflow_other]:[reasons_refugees_outflow_other]]), ""), 0)),"")</f>
        <v/>
      </c>
    </row>
    <row r="79" spans="1:17" x14ac:dyDescent="0.3">
      <c r="A79" s="36" t="s">
        <v>522</v>
      </c>
      <c r="B79" s="37" t="s">
        <v>643</v>
      </c>
      <c r="C79" s="38" cm="1">
        <f t="array" ref="C79">IFERROR(INDEX(data[[reasons_refugees_outflow_other]:[reasons_refugees_outflow_other]], MATCH(0,IF(data[[district_name]:[district_name]]=$A$79, COUNTIF($B$79:B79, data[[reasons_refugees_outflow_other]:[reasons_refugees_outflow_other]]), ""), 0)),"")</f>
        <v>0</v>
      </c>
      <c r="D79" s="38" t="str" cm="1">
        <f t="array" ref="D79">IFERROR(INDEX(data[[reasons_refugees_outflow_other]:[reasons_refugees_outflow_other]], MATCH(0,IF(data[[district_name]:[district_name]]=$A$79, COUNTIF($B$79:C79, data[[reasons_refugees_outflow_other]:[reasons_refugees_outflow_other]]), ""), 0)),"")</f>
        <v/>
      </c>
      <c r="E79" s="38" t="str" cm="1">
        <f t="array" ref="E79">IFERROR(INDEX(data[[reasons_refugees_outflow_other]:[reasons_refugees_outflow_other]], MATCH(0,IF(data[[district_name]:[district_name]]=$A$79, COUNTIF($B$79:D79, data[[reasons_refugees_outflow_other]:[reasons_refugees_outflow_other]]), ""), 0)),"")</f>
        <v/>
      </c>
      <c r="F79" s="38" t="str" cm="1">
        <f t="array" ref="F79">IFERROR(INDEX(data[[reasons_refugees_outflow_other]:[reasons_refugees_outflow_other]], MATCH(0,IF(data[[district_name]:[district_name]]=$A$79, COUNTIF($B$79:E79, data[[reasons_refugees_outflow_other]:[reasons_refugees_outflow_other]]), ""), 0)),"")</f>
        <v/>
      </c>
      <c r="G79" s="38" t="str" cm="1">
        <f t="array" ref="G79">IFERROR(INDEX(data[[reasons_refugees_outflow_other]:[reasons_refugees_outflow_other]], MATCH(0,IF(data[[district_name]:[district_name]]=$A$79, COUNTIF($B$79:F79, data[[reasons_refugees_outflow_other]:[reasons_refugees_outflow_other]]), ""), 0)),"")</f>
        <v/>
      </c>
      <c r="H79" s="38" t="str" cm="1">
        <f t="array" ref="H79">IFERROR(INDEX(data[[reasons_refugees_outflow_other]:[reasons_refugees_outflow_other]], MATCH(0,IF(data[[district_name]:[district_name]]=$A$79, COUNTIF($B$79:G79, data[[reasons_refugees_outflow_other]:[reasons_refugees_outflow_other]]), ""), 0)),"")</f>
        <v/>
      </c>
      <c r="I79" s="38" t="str" cm="1">
        <f t="array" ref="I79">IFERROR(INDEX(data[[reasons_refugees_outflow_other]:[reasons_refugees_outflow_other]], MATCH(0,IF(data[[district_name]:[district_name]]=$A$79, COUNTIF($B$79:H79, data[[reasons_refugees_outflow_other]:[reasons_refugees_outflow_other]]), ""), 0)),"")</f>
        <v/>
      </c>
      <c r="J79" s="38" t="str" cm="1">
        <f t="array" ref="J79">IFERROR(INDEX(data[[reasons_refugees_outflow_other]:[reasons_refugees_outflow_other]], MATCH(0,IF(data[[district_name]:[district_name]]=$A$79, COUNTIF($B$79:I79, data[[reasons_refugees_outflow_other]:[reasons_refugees_outflow_other]]), ""), 0)),"")</f>
        <v/>
      </c>
      <c r="K79" s="38" t="str" cm="1">
        <f t="array" ref="K79">IFERROR(INDEX(data[[reasons_refugees_outflow_other]:[reasons_refugees_outflow_other]], MATCH(0,IF(data[[district_name]:[district_name]]=$A$79, COUNTIF($B$79:J79, data[[reasons_refugees_outflow_other]:[reasons_refugees_outflow_other]]), ""), 0)),"")</f>
        <v/>
      </c>
      <c r="L79" s="38" t="str" cm="1">
        <f t="array" ref="L79">IFERROR(INDEX(data[[reasons_refugees_outflow_other]:[reasons_refugees_outflow_other]], MATCH(0,IF(data[[district_name]:[district_name]]=$A$79, COUNTIF($B$79:K79, data[[reasons_refugees_outflow_other]:[reasons_refugees_outflow_other]]), ""), 0)),"")</f>
        <v/>
      </c>
      <c r="M79" s="38" t="str" cm="1">
        <f t="array" ref="M79">IFERROR(INDEX(data[[reasons_refugees_outflow_other]:[reasons_refugees_outflow_other]], MATCH(0,IF(data[[district_name]:[district_name]]=$A$79, COUNTIF($B$79:L79, data[[reasons_refugees_outflow_other]:[reasons_refugees_outflow_other]]), ""), 0)),"")</f>
        <v/>
      </c>
      <c r="N79" s="38" t="str" cm="1">
        <f t="array" ref="N79">IFERROR(INDEX(data[[reasons_refugees_outflow_other]:[reasons_refugees_outflow_other]], MATCH(0,IF(data[[district_name]:[district_name]]=$A$79, COUNTIF($B$79:M79, data[[reasons_refugees_outflow_other]:[reasons_refugees_outflow_other]]), ""), 0)),"")</f>
        <v/>
      </c>
      <c r="O79" s="38" t="str" cm="1">
        <f t="array" ref="O79">IFERROR(INDEX(data[[reasons_refugees_outflow_other]:[reasons_refugees_outflow_other]], MATCH(0,IF(data[[district_name]:[district_name]]=$A$79, COUNTIF($B$79:N79, data[[reasons_refugees_outflow_other]:[reasons_refugees_outflow_other]]), ""), 0)),"")</f>
        <v/>
      </c>
      <c r="P79" s="38" t="str" cm="1">
        <f t="array" ref="P79">IFERROR(INDEX(data[[reasons_refugees_outflow_other]:[reasons_refugees_outflow_other]], MATCH(0,IF(data[[district_name]:[district_name]]=$A$79, COUNTIF($B$79:O79, data[[reasons_refugees_outflow_other]:[reasons_refugees_outflow_other]]), ""), 0)),"")</f>
        <v/>
      </c>
      <c r="Q79" s="38" t="str" cm="1">
        <f t="array" ref="Q79">IFERROR(INDEX(data[[reasons_refugees_outflow_other]:[reasons_refugees_outflow_other]], MATCH(0,IF(data[[district_name]:[district_name]]=$A$79, COUNTIF($B$79:P79, data[[reasons_refugees_outflow_other]:[reasons_refugees_outflow_other]]), ""), 0)),"")</f>
        <v/>
      </c>
    </row>
    <row r="80" spans="1:17" ht="28" x14ac:dyDescent="0.3">
      <c r="A80" s="36" t="s">
        <v>632</v>
      </c>
      <c r="B80" s="37" t="s">
        <v>653</v>
      </c>
      <c r="C80" s="38" cm="1">
        <f t="array" ref="C80">IFERROR(INDEX(data[[reasons_refugees_outflow_other]:[reasons_refugees_outflow_other]], MATCH(0,IF(data[[district_name]:[district_name]]=$A$80, COUNTIF($B$80:B80, data[[reasons_refugees_outflow_other]:[reasons_refugees_outflow_other]]), ""), 0)),"")</f>
        <v>0</v>
      </c>
      <c r="D80" s="38" t="str" cm="1">
        <f t="array" ref="D80">IFERROR(INDEX(data[[reasons_refugees_outflow_other]:[reasons_refugees_outflow_other]], MATCH(0,IF(data[[district_name]:[district_name]]=$A$80, COUNTIF($B$80:C80, data[[reasons_refugees_outflow_other]:[reasons_refugees_outflow_other]]), ""), 0)),"")</f>
        <v>When employers fail to pay us</v>
      </c>
      <c r="E80" s="38" t="str" cm="1">
        <f t="array" ref="E80">IFERROR(INDEX(data[[reasons_refugees_outflow_other]:[reasons_refugees_outflow_other]], MATCH(0,IF(data[[district_name]:[district_name]]=$A$80, COUNTIF($B$80:D80, data[[reasons_refugees_outflow_other]:[reasons_refugees_outflow_other]]), ""), 0)),"")</f>
        <v/>
      </c>
      <c r="F80" s="38" t="str" cm="1">
        <f t="array" ref="F80">IFERROR(INDEX(data[[reasons_refugees_outflow_other]:[reasons_refugees_outflow_other]], MATCH(0,IF(data[[district_name]:[district_name]]=$A$80, COUNTIF($B$80:E80, data[[reasons_refugees_outflow_other]:[reasons_refugees_outflow_other]]), ""), 0)),"")</f>
        <v/>
      </c>
      <c r="G80" s="38" t="str" cm="1">
        <f t="array" ref="G80">IFERROR(INDEX(data[[reasons_refugees_outflow_other]:[reasons_refugees_outflow_other]], MATCH(0,IF(data[[district_name]:[district_name]]=$A$80, COUNTIF($B$80:F80, data[[reasons_refugees_outflow_other]:[reasons_refugees_outflow_other]]), ""), 0)),"")</f>
        <v/>
      </c>
      <c r="H80" s="38" t="str" cm="1">
        <f t="array" ref="H80">IFERROR(INDEX(data[[reasons_refugees_outflow_other]:[reasons_refugees_outflow_other]], MATCH(0,IF(data[[district_name]:[district_name]]=$A$80, COUNTIF($B$80:G80, data[[reasons_refugees_outflow_other]:[reasons_refugees_outflow_other]]), ""), 0)),"")</f>
        <v/>
      </c>
      <c r="I80" s="38" t="str" cm="1">
        <f t="array" ref="I80">IFERROR(INDEX(data[[reasons_refugees_outflow_other]:[reasons_refugees_outflow_other]], MATCH(0,IF(data[[district_name]:[district_name]]=$A$80, COUNTIF($B$80:H80, data[[reasons_refugees_outflow_other]:[reasons_refugees_outflow_other]]), ""), 0)),"")</f>
        <v/>
      </c>
      <c r="J80" s="38" t="str" cm="1">
        <f t="array" ref="J80">IFERROR(INDEX(data[[reasons_refugees_outflow_other]:[reasons_refugees_outflow_other]], MATCH(0,IF(data[[district_name]:[district_name]]=$A$80, COUNTIF($B$80:I80, data[[reasons_refugees_outflow_other]:[reasons_refugees_outflow_other]]), ""), 0)),"")</f>
        <v/>
      </c>
      <c r="K80" s="38" t="str" cm="1">
        <f t="array" ref="K80">IFERROR(INDEX(data[[reasons_refugees_outflow_other]:[reasons_refugees_outflow_other]], MATCH(0,IF(data[[district_name]:[district_name]]=$A$80, COUNTIF($B$80:J80, data[[reasons_refugees_outflow_other]:[reasons_refugees_outflow_other]]), ""), 0)),"")</f>
        <v/>
      </c>
      <c r="L80" s="38" t="str" cm="1">
        <f t="array" ref="L80">IFERROR(INDEX(data[[reasons_refugees_outflow_other]:[reasons_refugees_outflow_other]], MATCH(0,IF(data[[district_name]:[district_name]]=$A$80, COUNTIF($B$80:K80, data[[reasons_refugees_outflow_other]:[reasons_refugees_outflow_other]]), ""), 0)),"")</f>
        <v/>
      </c>
      <c r="M80" s="38" t="str" cm="1">
        <f t="array" ref="M80">IFERROR(INDEX(data[[reasons_refugees_outflow_other]:[reasons_refugees_outflow_other]], MATCH(0,IF(data[[district_name]:[district_name]]=$A$80, COUNTIF($B$80:L80, data[[reasons_refugees_outflow_other]:[reasons_refugees_outflow_other]]), ""), 0)),"")</f>
        <v/>
      </c>
      <c r="N80" s="38" t="str" cm="1">
        <f t="array" ref="N80">IFERROR(INDEX(data[[reasons_refugees_outflow_other]:[reasons_refugees_outflow_other]], MATCH(0,IF(data[[district_name]:[district_name]]=$A$80, COUNTIF($B$80:M80, data[[reasons_refugees_outflow_other]:[reasons_refugees_outflow_other]]), ""), 0)),"")</f>
        <v/>
      </c>
      <c r="O80" s="38" t="str" cm="1">
        <f t="array" ref="O80">IFERROR(INDEX(data[[reasons_refugees_outflow_other]:[reasons_refugees_outflow_other]], MATCH(0,IF(data[[district_name]:[district_name]]=$A$80, COUNTIF($B$80:N80, data[[reasons_refugees_outflow_other]:[reasons_refugees_outflow_other]]), ""), 0)),"")</f>
        <v/>
      </c>
      <c r="P80" s="38" t="str" cm="1">
        <f t="array" ref="P80">IFERROR(INDEX(data[[reasons_refugees_outflow_other]:[reasons_refugees_outflow_other]], MATCH(0,IF(data[[district_name]:[district_name]]=$A$80, COUNTIF($B$80:O80, data[[reasons_refugees_outflow_other]:[reasons_refugees_outflow_other]]), ""), 0)),"")</f>
        <v/>
      </c>
      <c r="Q80" s="38" t="str" cm="1">
        <f t="array" ref="Q80">IFERROR(INDEX(data[[reasons_refugees_outflow_other]:[reasons_refugees_outflow_other]], MATCH(0,IF(data[[district_name]:[district_name]]=$A$80, COUNTIF($B$80:P80, data[[reasons_refugees_outflow_other]:[reasons_refugees_outflow_other]]), ""), 0)),"")</f>
        <v/>
      </c>
    </row>
    <row r="81" spans="1:17" ht="70" x14ac:dyDescent="0.3">
      <c r="A81" s="36" t="s">
        <v>636</v>
      </c>
      <c r="B81" s="37" t="s">
        <v>515</v>
      </c>
      <c r="C81" s="38" cm="1">
        <f t="array" ref="C81">IFERROR(INDEX(data[[reasons_refugees_outflow_other]:[reasons_refugees_outflow_other]], MATCH(0,IF(data[[district_name]:[district_name]]=$A$81, COUNTIF($B$81:B81, data[[reasons_refugees_outflow_other]:[reasons_refugees_outflow_other]]), ""), 0)),"")</f>
        <v>0</v>
      </c>
      <c r="D81" s="38" t="str" cm="1">
        <f t="array" ref="D81">IFERROR(INDEX(data[[reasons_refugees_outflow_other]:[reasons_refugees_outflow_other]], MATCH(0,IF(data[[district_name]:[district_name]]=$A$81, COUNTIF($B$81:C81, data[[reasons_refugees_outflow_other]:[reasons_refugees_outflow_other]]), ""), 0)),"")</f>
        <v xml:space="preserve">When relatives that support them seize to
When they need to start processing for resettlement abroad </v>
      </c>
      <c r="E81" s="38" t="str" cm="1">
        <f t="array" ref="E81">IFERROR(INDEX(data[[reasons_refugees_outflow_other]:[reasons_refugees_outflow_other]], MATCH(0,IF(data[[district_name]:[district_name]]=$A$81, COUNTIF($B$81:D81, data[[reasons_refugees_outflow_other]:[reasons_refugees_outflow_other]]), ""), 0)),"")</f>
        <v xml:space="preserve">They still have things to take care of in the settlement </v>
      </c>
      <c r="F81" s="38" t="str" cm="1">
        <f t="array" ref="F81">IFERROR(INDEX(data[[reasons_refugees_outflow_other]:[reasons_refugees_outflow_other]], MATCH(0,IF(data[[district_name]:[district_name]]=$A$81, COUNTIF($B$81:E81, data[[reasons_refugees_outflow_other]:[reasons_refugees_outflow_other]]), ""), 0)),"")</f>
        <v/>
      </c>
      <c r="G81" s="38" t="str" cm="1">
        <f t="array" ref="G81">IFERROR(INDEX(data[[reasons_refugees_outflow_other]:[reasons_refugees_outflow_other]], MATCH(0,IF(data[[district_name]:[district_name]]=$A$81, COUNTIF($B$81:F81, data[[reasons_refugees_outflow_other]:[reasons_refugees_outflow_other]]), ""), 0)),"")</f>
        <v/>
      </c>
      <c r="H81" s="38" t="str" cm="1">
        <f t="array" ref="H81">IFERROR(INDEX(data[[reasons_refugees_outflow_other]:[reasons_refugees_outflow_other]], MATCH(0,IF(data[[district_name]:[district_name]]=$A$81, COUNTIF($B$81:G81, data[[reasons_refugees_outflow_other]:[reasons_refugees_outflow_other]]), ""), 0)),"")</f>
        <v/>
      </c>
      <c r="I81" s="38" t="str" cm="1">
        <f t="array" ref="I81">IFERROR(INDEX(data[[reasons_refugees_outflow_other]:[reasons_refugees_outflow_other]], MATCH(0,IF(data[[district_name]:[district_name]]=$A$81, COUNTIF($B$81:H81, data[[reasons_refugees_outflow_other]:[reasons_refugees_outflow_other]]), ""), 0)),"")</f>
        <v/>
      </c>
      <c r="J81" s="38" t="str" cm="1">
        <f t="array" ref="J81">IFERROR(INDEX(data[[reasons_refugees_outflow_other]:[reasons_refugees_outflow_other]], MATCH(0,IF(data[[district_name]:[district_name]]=$A$81, COUNTIF($B$81:I81, data[[reasons_refugees_outflow_other]:[reasons_refugees_outflow_other]]), ""), 0)),"")</f>
        <v/>
      </c>
      <c r="K81" s="38" t="str" cm="1">
        <f t="array" ref="K81">IFERROR(INDEX(data[[reasons_refugees_outflow_other]:[reasons_refugees_outflow_other]], MATCH(0,IF(data[[district_name]:[district_name]]=$A$81, COUNTIF($B$81:J81, data[[reasons_refugees_outflow_other]:[reasons_refugees_outflow_other]]), ""), 0)),"")</f>
        <v/>
      </c>
      <c r="L81" s="38" t="str" cm="1">
        <f t="array" ref="L81">IFERROR(INDEX(data[[reasons_refugees_outflow_other]:[reasons_refugees_outflow_other]], MATCH(0,IF(data[[district_name]:[district_name]]=$A$81, COUNTIF($B$81:K81, data[[reasons_refugees_outflow_other]:[reasons_refugees_outflow_other]]), ""), 0)),"")</f>
        <v/>
      </c>
      <c r="M81" s="38" t="str" cm="1">
        <f t="array" ref="M81">IFERROR(INDEX(data[[reasons_refugees_outflow_other]:[reasons_refugees_outflow_other]], MATCH(0,IF(data[[district_name]:[district_name]]=$A$81, COUNTIF($B$81:L81, data[[reasons_refugees_outflow_other]:[reasons_refugees_outflow_other]]), ""), 0)),"")</f>
        <v/>
      </c>
      <c r="N81" s="38" t="str" cm="1">
        <f t="array" ref="N81">IFERROR(INDEX(data[[reasons_refugees_outflow_other]:[reasons_refugees_outflow_other]], MATCH(0,IF(data[[district_name]:[district_name]]=$A$81, COUNTIF($B$81:M81, data[[reasons_refugees_outflow_other]:[reasons_refugees_outflow_other]]), ""), 0)),"")</f>
        <v/>
      </c>
      <c r="O81" s="38" t="str" cm="1">
        <f t="array" ref="O81">IFERROR(INDEX(data[[reasons_refugees_outflow_other]:[reasons_refugees_outflow_other]], MATCH(0,IF(data[[district_name]:[district_name]]=$A$81, COUNTIF($B$81:N81, data[[reasons_refugees_outflow_other]:[reasons_refugees_outflow_other]]), ""), 0)),"")</f>
        <v/>
      </c>
      <c r="P81" s="38" t="str" cm="1">
        <f t="array" ref="P81">IFERROR(INDEX(data[[reasons_refugees_outflow_other]:[reasons_refugees_outflow_other]], MATCH(0,IF(data[[district_name]:[district_name]]=$A$81, COUNTIF($B$81:O81, data[[reasons_refugees_outflow_other]:[reasons_refugees_outflow_other]]), ""), 0)),"")</f>
        <v/>
      </c>
      <c r="Q81" s="38" t="str" cm="1">
        <f t="array" ref="Q81">IFERROR(INDEX(data[[reasons_refugees_outflow_other]:[reasons_refugees_outflow_other]], MATCH(0,IF(data[[district_name]:[district_name]]=$A$81, COUNTIF($B$81:P81, data[[reasons_refugees_outflow_other]:[reasons_refugees_outflow_other]]), ""), 0)),"")</f>
        <v/>
      </c>
    </row>
  </sheetData>
  <mergeCells count="13">
    <mergeCell ref="C69:Q69"/>
    <mergeCell ref="H27:H28"/>
    <mergeCell ref="A41:B41"/>
    <mergeCell ref="A48:A49"/>
    <mergeCell ref="B48:B49"/>
    <mergeCell ref="H48:H49"/>
    <mergeCell ref="A62:B62"/>
    <mergeCell ref="A6:A7"/>
    <mergeCell ref="B6:B7"/>
    <mergeCell ref="E6:E7"/>
    <mergeCell ref="A20:B20"/>
    <mergeCell ref="A27:A28"/>
    <mergeCell ref="B27:B28"/>
  </mergeCells>
  <conditionalFormatting sqref="C8:D19">
    <cfRule type="colorScale" priority="2">
      <colorScale>
        <cfvo type="min"/>
        <cfvo type="max"/>
        <color rgb="FFFCFCFF"/>
        <color rgb="FFF8696B"/>
      </colorScale>
    </cfRule>
  </conditionalFormatting>
  <conditionalFormatting sqref="C29:G40">
    <cfRule type="colorScale" priority="3">
      <colorScale>
        <cfvo type="min"/>
        <cfvo type="max"/>
        <color rgb="FFFCFCFF"/>
        <color rgb="FFF8696B"/>
      </colorScale>
    </cfRule>
  </conditionalFormatting>
  <conditionalFormatting sqref="C50:G61">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28B9-8A48-4ED2-9887-D206864A3656}">
  <sheetPr>
    <tabColor theme="8"/>
  </sheetPr>
  <dimension ref="A1:Q19"/>
  <sheetViews>
    <sheetView workbookViewId="0">
      <selection activeCell="I7" sqref="I7"/>
    </sheetView>
  </sheetViews>
  <sheetFormatPr defaultColWidth="20.6328125" defaultRowHeight="14" x14ac:dyDescent="0.3"/>
  <cols>
    <col min="1" max="16384" width="20.6328125" style="6"/>
  </cols>
  <sheetData>
    <row r="1" spans="1:17" s="39" customFormat="1" x14ac:dyDescent="0.3"/>
    <row r="2" spans="1:17" s="39" customFormat="1" x14ac:dyDescent="0.3">
      <c r="A2" s="39" t="s">
        <v>645</v>
      </c>
      <c r="B2" s="39" t="s">
        <v>70</v>
      </c>
    </row>
    <row r="3" spans="1:17" s="39" customFormat="1" x14ac:dyDescent="0.3">
      <c r="A3" s="39" t="s">
        <v>646</v>
      </c>
      <c r="B3" s="39" t="s">
        <v>502</v>
      </c>
    </row>
    <row r="4" spans="1:17" s="39" customFormat="1" x14ac:dyDescent="0.3">
      <c r="A4" s="39" t="s">
        <v>647</v>
      </c>
      <c r="B4" s="39" t="s">
        <v>655</v>
      </c>
    </row>
    <row r="5" spans="1:17" s="39" customFormat="1" x14ac:dyDescent="0.3"/>
    <row r="6" spans="1:17" s="39" customFormat="1" x14ac:dyDescent="0.3">
      <c r="A6" s="34" t="s">
        <v>648</v>
      </c>
      <c r="B6" s="34" t="s">
        <v>467</v>
      </c>
      <c r="C6" s="77" t="s">
        <v>656</v>
      </c>
      <c r="D6" s="77"/>
      <c r="E6" s="77"/>
      <c r="F6" s="77"/>
      <c r="G6" s="77"/>
      <c r="H6" s="77"/>
      <c r="I6" s="77"/>
      <c r="J6" s="77"/>
      <c r="K6" s="77"/>
      <c r="L6" s="77"/>
      <c r="M6" s="77"/>
      <c r="N6" s="77"/>
      <c r="O6" s="77"/>
      <c r="P6" s="77"/>
      <c r="Q6" s="77"/>
    </row>
    <row r="7" spans="1:17" s="39" customFormat="1" ht="84" x14ac:dyDescent="0.3">
      <c r="A7" s="41" t="s">
        <v>520</v>
      </c>
      <c r="B7" s="42" t="s">
        <v>649</v>
      </c>
      <c r="C7" s="43" t="str" cm="1">
        <f t="array" ref="C7">IFERROR(INDEX(data[[any_other_feedback]:[any_other_feedback]], MATCH(0,IF(data[[district_name]:[district_name]]=$A$7, COUNTIF($B$7:B7, data[[any_other_feedback]:[any_other_feedback]]), ""), 0)),"")</f>
        <v xml:space="preserve">There is need for WASH, Livelihoods and environmental interventions </v>
      </c>
      <c r="D7" s="43" t="str" cm="1">
        <f t="array" ref="D7">IFERROR(INDEX(data[[any_other_feedback]:[any_other_feedback]], MATCH(0,IF(data[[district_name]:[district_name]]=$A$7, COUNTIF($B$7:C7, data[[any_other_feedback]:[any_other_feedback]]), ""), 0)),"")</f>
        <v xml:space="preserve">The continued coming of the refugees  may cause conflicts between refugees and the host community due to the limited resources </v>
      </c>
      <c r="E7" s="43" t="str" cm="1">
        <f t="array" ref="E7">IFERROR(INDEX(data[[any_other_feedback]:[any_other_feedback]], MATCH(0,IF(data[[district_name]:[district_name]]=$A$7, COUNTIF($B$7:D7, data[[any_other_feedback]:[any_other_feedback]]), ""), 0)),"")</f>
        <v xml:space="preserve">Data has been collected  and shared with the authorities yet nothing has been  done  yet the number of new arrival keeps  increasing </v>
      </c>
      <c r="F7" s="43" t="str" cm="1">
        <f t="array" ref="F7">IFERROR(INDEX(data[[any_other_feedback]:[any_other_feedback]], MATCH(0,IF(data[[district_name]:[district_name]]=$A$7, COUNTIF($B$7:E7, data[[any_other_feedback]:[any_other_feedback]]), ""), 0)),"")</f>
        <v xml:space="preserve">If the refugees could be employed it would  be good because they would get some money to support  their families </v>
      </c>
      <c r="G7" s="43" cm="1">
        <f t="array" ref="G7">IFERROR(INDEX(data[[any_other_feedback]:[any_other_feedback]], MATCH(0,IF(data[[district_name]:[district_name]]=$A$7, COUNTIF($B$7:F7, data[[any_other_feedback]:[any_other_feedback]]), ""), 0)),"")</f>
        <v>0</v>
      </c>
      <c r="H7" s="43" t="str" cm="1">
        <f t="array" ref="H7">IFERROR(INDEX(data[[any_other_feedback]:[any_other_feedback]], MATCH(0,IF(data[[district_name]:[district_name]]=$A$7, COUNTIF($B$7:G7, data[[any_other_feedback]:[any_other_feedback]]), ""), 0)),"")</f>
        <v/>
      </c>
      <c r="I7" s="43" t="str" cm="1">
        <f t="array" ref="I7">IFERROR(INDEX(data[[any_other_feedback]:[any_other_feedback]], MATCH(0,IF(data[[district_name]:[district_name]]=$A$7, COUNTIF($B$7:H7, data[[any_other_feedback]:[any_other_feedback]]), ""), 0)),"")</f>
        <v/>
      </c>
      <c r="J7" s="43" t="str" cm="1">
        <f t="array" ref="J7">IFERROR(INDEX(data[[any_other_feedback]:[any_other_feedback]], MATCH(0,IF(data[[district_name]:[district_name]]=$A$7, COUNTIF($B$7:I7, data[[any_other_feedback]:[any_other_feedback]]), ""), 0)),"")</f>
        <v/>
      </c>
      <c r="K7" s="43" t="str" cm="1">
        <f t="array" ref="K7">IFERROR(INDEX(data[[any_other_feedback]:[any_other_feedback]], MATCH(0,IF(data[[district_name]:[district_name]]=$A$7, COUNTIF($B$7:J7, data[[any_other_feedback]:[any_other_feedback]]), ""), 0)),"")</f>
        <v/>
      </c>
      <c r="L7" s="43" t="str" cm="1">
        <f t="array" ref="L7">IFERROR(INDEX(data[[any_other_feedback]:[any_other_feedback]], MATCH(0,IF(data[[district_name]:[district_name]]=$A$7, COUNTIF($B$7:K7, data[[any_other_feedback]:[any_other_feedback]]), ""), 0)),"")</f>
        <v/>
      </c>
      <c r="M7" s="43" t="str" cm="1">
        <f t="array" ref="M7">IFERROR(INDEX(data[[any_other_feedback]:[any_other_feedback]], MATCH(0,IF(data[[district_name]:[district_name]]=$A$7, COUNTIF($B$7:L7, data[[any_other_feedback]:[any_other_feedback]]), ""), 0)),"")</f>
        <v/>
      </c>
      <c r="N7" s="43" t="str" cm="1">
        <f t="array" ref="N7">IFERROR(INDEX(data[[any_other_feedback]:[any_other_feedback]], MATCH(0,IF(data[[district_name]:[district_name]]=$A$7, COUNTIF($B$7:M7, data[[any_other_feedback]:[any_other_feedback]]), ""), 0)),"")</f>
        <v/>
      </c>
      <c r="O7" s="43" t="str" cm="1">
        <f t="array" ref="O7">IFERROR(INDEX(data[[any_other_feedback]:[any_other_feedback]], MATCH(0,IF(data[[district_name]:[district_name]]=$A$7, COUNTIF($B$7:N7, data[[any_other_feedback]:[any_other_feedback]]), ""), 0)),"")</f>
        <v/>
      </c>
      <c r="P7" s="43" t="str" cm="1">
        <f t="array" ref="P7">IFERROR(INDEX(data[[any_other_feedback]:[any_other_feedback]], MATCH(0,IF(data[[district_name]:[district_name]]=$A$7, COUNTIF($B$7:O7, data[[any_other_feedback]:[any_other_feedback]]), ""), 0)),"")</f>
        <v/>
      </c>
      <c r="Q7" s="43" t="str" cm="1">
        <f t="array" ref="Q7">IFERROR(INDEX(data[[any_other_feedback]:[any_other_feedback]], MATCH(0,IF(data[[district_name]:[district_name]]=$A$7, COUNTIF($B$7:P7, data[[any_other_feedback]:[any_other_feedback]]), ""), 0)),"")</f>
        <v/>
      </c>
    </row>
    <row r="8" spans="1:17" s="39" customFormat="1" ht="140" x14ac:dyDescent="0.3">
      <c r="A8" s="41" t="s">
        <v>634</v>
      </c>
      <c r="B8" s="42" t="s">
        <v>513</v>
      </c>
      <c r="C8" s="43" t="str" cm="1">
        <f t="array" ref="C8">IFERROR(INDEX(data[[any_other_feedback]:[any_other_feedback]], MATCH(0,IF(data[[district_name]:[district_name]]=$A$8, COUNTIF($B$8:B$8, data[[any_other_feedback]:[any_other_feedback]]), ""), 0)),"")</f>
        <v>We are here but people are suffering. We have no help.</v>
      </c>
      <c r="D8" s="43" t="str" cm="1">
        <f t="array" ref="D8">IFERROR(INDEX(data[[any_other_feedback]:[any_other_feedback]], MATCH(0,IF(data[[district_name]:[district_name]]=$A$8, COUNTIF($B$8:C$8, data[[any_other_feedback]:[any_other_feedback]]), ""), 0)),"")</f>
        <v xml:space="preserve">None for now </v>
      </c>
      <c r="E8" s="43" t="str" cm="1">
        <f t="array" ref="E8">IFERROR(INDEX(data[[any_other_feedback]:[any_other_feedback]], MATCH(0,IF(data[[district_name]:[district_name]]=$A$8, COUNTIF($B$8:D$8, data[[any_other_feedback]:[any_other_feedback]]), ""), 0)),"")</f>
        <v>The mayor's office requested for a list of refugees leaving in our areas. I hope they are intending to have a program for the refugees. There is a gap in service provision with the increment in refugee numbers</v>
      </c>
      <c r="F8" s="43" cm="1">
        <f t="array" ref="F8">IFERROR(INDEX(data[[any_other_feedback]:[any_other_feedback]], MATCH(0,IF(data[[district_name]:[district_name]]=$A$8, COUNTIF($B$8:E$8, data[[any_other_feedback]:[any_other_feedback]]), ""), 0)),"")</f>
        <v>0</v>
      </c>
      <c r="G8" s="43" t="str" cm="1">
        <f t="array" ref="G8">IFERROR(INDEX(data[[any_other_feedback]:[any_other_feedback]], MATCH(0,IF(data[[district_name]:[district_name]]=$A$8, COUNTIF($B$8:F$8, data[[any_other_feedback]:[any_other_feedback]]), ""), 0)),"")</f>
        <v>Hope Alive gives training on hands on skills here. The trainings are however not immediate needs.</v>
      </c>
      <c r="H8" s="43" t="str" cm="1">
        <f t="array" ref="H8">IFERROR(INDEX(data[[any_other_feedback]:[any_other_feedback]], MATCH(0,IF(data[[district_name]:[district_name]]=$A$8, COUNTIF($B$8:G$8, data[[any_other_feedback]:[any_other_feedback]]), ""), 0)),"")</f>
        <v/>
      </c>
      <c r="I8" s="43" t="str" cm="1">
        <f t="array" ref="I8">IFERROR(INDEX(data[[any_other_feedback]:[any_other_feedback]], MATCH(0,IF(data[[district_name]:[district_name]]=$A$8, COUNTIF($B$8:H$8, data[[any_other_feedback]:[any_other_feedback]]), ""), 0)),"")</f>
        <v/>
      </c>
      <c r="J8" s="43" t="str" cm="1">
        <f t="array" ref="J8">IFERROR(INDEX(data[[any_other_feedback]:[any_other_feedback]], MATCH(0,IF(data[[district_name]:[district_name]]=$A$8, COUNTIF($B$8:I$8, data[[any_other_feedback]:[any_other_feedback]]), ""), 0)),"")</f>
        <v/>
      </c>
      <c r="K8" s="43" t="str" cm="1">
        <f t="array" ref="K8">IFERROR(INDEX(data[[any_other_feedback]:[any_other_feedback]], MATCH(0,IF(data[[district_name]:[district_name]]=$A$8, COUNTIF($B$8:J$8, data[[any_other_feedback]:[any_other_feedback]]), ""), 0)),"")</f>
        <v/>
      </c>
      <c r="L8" s="43" t="str" cm="1">
        <f t="array" ref="L8">IFERROR(INDEX(data[[any_other_feedback]:[any_other_feedback]], MATCH(0,IF(data[[district_name]:[district_name]]=$A$8, COUNTIF($B$8:K$8, data[[any_other_feedback]:[any_other_feedback]]), ""), 0)),"")</f>
        <v/>
      </c>
      <c r="M8" s="43" t="str" cm="1">
        <f t="array" ref="M8">IFERROR(INDEX(data[[any_other_feedback]:[any_other_feedback]], MATCH(0,IF(data[[district_name]:[district_name]]=$A$8, COUNTIF($B$8:L$8, data[[any_other_feedback]:[any_other_feedback]]), ""), 0)),"")</f>
        <v/>
      </c>
      <c r="N8" s="43" t="str" cm="1">
        <f t="array" ref="N8">IFERROR(INDEX(data[[any_other_feedback]:[any_other_feedback]], MATCH(0,IF(data[[district_name]:[district_name]]=$A$8, COUNTIF($B$8:M$8, data[[any_other_feedback]:[any_other_feedback]]), ""), 0)),"")</f>
        <v/>
      </c>
      <c r="O8" s="43" t="str" cm="1">
        <f t="array" ref="O8">IFERROR(INDEX(data[[any_other_feedback]:[any_other_feedback]], MATCH(0,IF(data[[district_name]:[district_name]]=$A$8, COUNTIF($B$8:N$8, data[[any_other_feedback]:[any_other_feedback]]), ""), 0)),"")</f>
        <v/>
      </c>
      <c r="P8" s="43" t="str" cm="1">
        <f t="array" ref="P8">IFERROR(INDEX(data[[any_other_feedback]:[any_other_feedback]], MATCH(0,IF(data[[district_name]:[district_name]]=$A$8, COUNTIF($B$8:O$8, data[[any_other_feedback]:[any_other_feedback]]), ""), 0)),"")</f>
        <v/>
      </c>
      <c r="Q8" s="43" t="str" cm="1">
        <f t="array" ref="Q8">IFERROR(INDEX(data[[any_other_feedback]:[any_other_feedback]], MATCH(0,IF(data[[district_name]:[district_name]]=$A$8, COUNTIF($B$8:P$8, data[[any_other_feedback]:[any_other_feedback]]), ""), 0)),"")</f>
        <v/>
      </c>
    </row>
    <row r="9" spans="1:17" s="39" customFormat="1" ht="84" x14ac:dyDescent="0.3">
      <c r="A9" s="41" t="s">
        <v>523</v>
      </c>
      <c r="B9" s="42" t="s">
        <v>650</v>
      </c>
      <c r="C9" s="43" t="str" cm="1">
        <f t="array" ref="C9">IFERROR(INDEX(data[[any_other_feedback]:[any_other_feedback]], MATCH(0,IF(data[[district_name]:[district_name]]=$A$9, COUNTIF($B$9:B9, data[[any_other_feedback]:[any_other_feedback]]), ""), 0)),"")</f>
        <v xml:space="preserve">Refugee movement has posed a burden to town council and government in terms of planning, hygiene and security, higher crime rates and conflict </v>
      </c>
      <c r="D9" s="43" t="str" cm="1">
        <f t="array" ref="D9">IFERROR(INDEX(data[[any_other_feedback]:[any_other_feedback]], MATCH(0,IF(data[[district_name]:[district_name]]=$A$9, COUNTIF($B$9:C9, data[[any_other_feedback]:[any_other_feedback]]), ""), 0)),"")</f>
        <v xml:space="preserve">Refugees continue to occupy the town councils and right now there is a lot of population pressure </v>
      </c>
      <c r="E9" s="43" t="str" cm="1">
        <f t="array" ref="E9">IFERROR(INDEX(data[[any_other_feedback]:[any_other_feedback]], MATCH(0,IF(data[[district_name]:[district_name]]=$A$9, COUNTIF($B$9:D9, data[[any_other_feedback]:[any_other_feedback]]), ""), 0)),"")</f>
        <v xml:space="preserve">They are affecting the existing communities due to crime and conflict created , </v>
      </c>
      <c r="F9" s="43" t="str" cm="1">
        <f t="array" ref="F9">IFERROR(INDEX(data[[any_other_feedback]:[any_other_feedback]], MATCH(0,IF(data[[district_name]:[district_name]]=$A$9, COUNTIF($B$9:E9, data[[any_other_feedback]:[any_other_feedback]]), ""), 0)),"")</f>
        <v xml:space="preserve">It's important for government and agencies to advocate for more land for Agriculture </v>
      </c>
      <c r="G9" s="43" t="str" cm="1">
        <f t="array" ref="G9">IFERROR(INDEX(data[[any_other_feedback]:[any_other_feedback]], MATCH(0,IF(data[[district_name]:[district_name]]=$A$9, COUNTIF($B$9:F9, data[[any_other_feedback]:[any_other_feedback]]), ""), 0)),"")</f>
        <v/>
      </c>
      <c r="H9" s="43" t="str" cm="1">
        <f t="array" ref="H9">IFERROR(INDEX(data[[any_other_feedback]:[any_other_feedback]], MATCH(0,IF(data[[district_name]:[district_name]]=$A$9, COUNTIF($B$9:G9, data[[any_other_feedback]:[any_other_feedback]]), ""), 0)),"")</f>
        <v/>
      </c>
      <c r="I9" s="43" t="str" cm="1">
        <f t="array" ref="I9">IFERROR(INDEX(data[[any_other_feedback]:[any_other_feedback]], MATCH(0,IF(data[[district_name]:[district_name]]=$A$9, COUNTIF($B$9:H9, data[[any_other_feedback]:[any_other_feedback]]), ""), 0)),"")</f>
        <v/>
      </c>
      <c r="J9" s="43" t="str" cm="1">
        <f t="array" ref="J9">IFERROR(INDEX(data[[any_other_feedback]:[any_other_feedback]], MATCH(0,IF(data[[district_name]:[district_name]]=$A$9, COUNTIF($B$9:I9, data[[any_other_feedback]:[any_other_feedback]]), ""), 0)),"")</f>
        <v/>
      </c>
      <c r="K9" s="43" t="str" cm="1">
        <f t="array" ref="K9">IFERROR(INDEX(data[[any_other_feedback]:[any_other_feedback]], MATCH(0,IF(data[[district_name]:[district_name]]=$A$9, COUNTIF($B$9:J9, data[[any_other_feedback]:[any_other_feedback]]), ""), 0)),"")</f>
        <v/>
      </c>
      <c r="L9" s="43" t="str" cm="1">
        <f t="array" ref="L9">IFERROR(INDEX(data[[any_other_feedback]:[any_other_feedback]], MATCH(0,IF(data[[district_name]:[district_name]]=$A$9, COUNTIF($B$9:K9, data[[any_other_feedback]:[any_other_feedback]]), ""), 0)),"")</f>
        <v/>
      </c>
      <c r="M9" s="43" t="str" cm="1">
        <f t="array" ref="M9">IFERROR(INDEX(data[[any_other_feedback]:[any_other_feedback]], MATCH(0,IF(data[[district_name]:[district_name]]=$A$9, COUNTIF($B$9:L9, data[[any_other_feedback]:[any_other_feedback]]), ""), 0)),"")</f>
        <v/>
      </c>
      <c r="N9" s="43" t="str" cm="1">
        <f t="array" ref="N9">IFERROR(INDEX(data[[any_other_feedback]:[any_other_feedback]], MATCH(0,IF(data[[district_name]:[district_name]]=$A$9, COUNTIF($B$9:M9, data[[any_other_feedback]:[any_other_feedback]]), ""), 0)),"")</f>
        <v/>
      </c>
      <c r="O9" s="43" t="str" cm="1">
        <f t="array" ref="O9">IFERROR(INDEX(data[[any_other_feedback]:[any_other_feedback]], MATCH(0,IF(data[[district_name]:[district_name]]=$A$9, COUNTIF($B$9:N9, data[[any_other_feedback]:[any_other_feedback]]), ""), 0)),"")</f>
        <v/>
      </c>
      <c r="P9" s="43" t="str" cm="1">
        <f t="array" ref="P9">IFERROR(INDEX(data[[any_other_feedback]:[any_other_feedback]], MATCH(0,IF(data[[district_name]:[district_name]]=$A$9, COUNTIF($B$9:O9, data[[any_other_feedback]:[any_other_feedback]]), ""), 0)),"")</f>
        <v/>
      </c>
      <c r="Q9" s="43" t="str" cm="1">
        <f t="array" ref="Q9">IFERROR(INDEX(data[[any_other_feedback]:[any_other_feedback]], MATCH(0,IF(data[[district_name]:[district_name]]=$A$9, COUNTIF($B$9:P9, data[[any_other_feedback]:[any_other_feedback]]), ""), 0)),"")</f>
        <v/>
      </c>
    </row>
    <row r="10" spans="1:17" s="39" customFormat="1" ht="84" x14ac:dyDescent="0.3">
      <c r="A10" s="41" t="s">
        <v>521</v>
      </c>
      <c r="B10" s="42" t="s">
        <v>642</v>
      </c>
      <c r="C10" s="43" t="str" cm="1">
        <f t="array" ref="C10">IFERROR(INDEX(data[[any_other_feedback]:[any_other_feedback]], MATCH(0,IF(data[[district_name]:[district_name]]=$A$10, COUNTIF($B$10:B10, data[[any_other_feedback]:[any_other_feedback]]), ""), 0)),"")</f>
        <v>None for now.</v>
      </c>
      <c r="D10" s="43" t="str" cm="1">
        <f t="array" ref="D10">IFERROR(INDEX(data[[any_other_feedback]:[any_other_feedback]], MATCH(0,IF(data[[district_name]:[district_name]]=$A$10, COUNTIF($B$10:C10, data[[any_other_feedback]:[any_other_feedback]]), ""), 0)),"")</f>
        <v>It would be a good idea to have programs for the newly arrived so that we avoid having high crime rates</v>
      </c>
      <c r="E10" s="43" t="str" cm="1">
        <f t="array" ref="E10">IFERROR(INDEX(data[[any_other_feedback]:[any_other_feedback]], MATCH(0,IF(data[[district_name]:[district_name]]=$A$10, COUNTIF($B$10:D10, data[[any_other_feedback]:[any_other_feedback]]), ""), 0)),"")</f>
        <v>A good number of urban refugees were put in category 3 and are now suffering. People really need help</v>
      </c>
      <c r="F10" s="43" t="str" cm="1">
        <f t="array" ref="F10">IFERROR(INDEX(data[[any_other_feedback]:[any_other_feedback]], MATCH(0,IF(data[[district_name]:[district_name]]=$A$10, COUNTIF($B$10:E10, data[[any_other_feedback]:[any_other_feedback]]), ""), 0)),"")</f>
        <v>Many urban refugees are crying out for help. The numbers might increase here and we will suffer. We might even get thieves.</v>
      </c>
      <c r="G10" s="43" t="str" cm="1">
        <f t="array" ref="G10">IFERROR(INDEX(data[[any_other_feedback]:[any_other_feedback]], MATCH(0,IF(data[[district_name]:[district_name]]=$A$10, COUNTIF($B$10:F10, data[[any_other_feedback]:[any_other_feedback]]), ""), 0)),"")</f>
        <v>We see the refugees in the community and we believe some need help. There are those that are also well off.</v>
      </c>
      <c r="H10" s="43" t="str" cm="1">
        <f t="array" ref="H10">IFERROR(INDEX(data[[any_other_feedback]:[any_other_feedback]], MATCH(0,IF(data[[district_name]:[district_name]]=$A$10, COUNTIF($B$10:G10, data[[any_other_feedback]:[any_other_feedback]]), ""), 0)),"")</f>
        <v/>
      </c>
      <c r="I10" s="43" t="str" cm="1">
        <f t="array" ref="I10">IFERROR(INDEX(data[[any_other_feedback]:[any_other_feedback]], MATCH(0,IF(data[[district_name]:[district_name]]=$A$10, COUNTIF($B$10:H10, data[[any_other_feedback]:[any_other_feedback]]), ""), 0)),"")</f>
        <v/>
      </c>
      <c r="J10" s="43" t="str" cm="1">
        <f t="array" ref="J10">IFERROR(INDEX(data[[any_other_feedback]:[any_other_feedback]], MATCH(0,IF(data[[district_name]:[district_name]]=$A$10, COUNTIF($B$10:I10, data[[any_other_feedback]:[any_other_feedback]]), ""), 0)),"")</f>
        <v/>
      </c>
      <c r="K10" s="43" t="str" cm="1">
        <f t="array" ref="K10">IFERROR(INDEX(data[[any_other_feedback]:[any_other_feedback]], MATCH(0,IF(data[[district_name]:[district_name]]=$A$10, COUNTIF($B$10:J10, data[[any_other_feedback]:[any_other_feedback]]), ""), 0)),"")</f>
        <v/>
      </c>
      <c r="L10" s="43" t="str" cm="1">
        <f t="array" ref="L10">IFERROR(INDEX(data[[any_other_feedback]:[any_other_feedback]], MATCH(0,IF(data[[district_name]:[district_name]]=$A$10, COUNTIF($B$10:K10, data[[any_other_feedback]:[any_other_feedback]]), ""), 0)),"")</f>
        <v/>
      </c>
      <c r="M10" s="43" t="str" cm="1">
        <f t="array" ref="M10">IFERROR(INDEX(data[[any_other_feedback]:[any_other_feedback]], MATCH(0,IF(data[[district_name]:[district_name]]=$A$10, COUNTIF($B$10:L10, data[[any_other_feedback]:[any_other_feedback]]), ""), 0)),"")</f>
        <v/>
      </c>
      <c r="N10" s="43" t="str" cm="1">
        <f t="array" ref="N10">IFERROR(INDEX(data[[any_other_feedback]:[any_other_feedback]], MATCH(0,IF(data[[district_name]:[district_name]]=$A$10, COUNTIF($B$10:M10, data[[any_other_feedback]:[any_other_feedback]]), ""), 0)),"")</f>
        <v/>
      </c>
      <c r="O10" s="43" t="str" cm="1">
        <f t="array" ref="O10">IFERROR(INDEX(data[[any_other_feedback]:[any_other_feedback]], MATCH(0,IF(data[[district_name]:[district_name]]=$A$10, COUNTIF($B$10:N10, data[[any_other_feedback]:[any_other_feedback]]), ""), 0)),"")</f>
        <v/>
      </c>
      <c r="P10" s="43" t="str" cm="1">
        <f t="array" ref="P10">IFERROR(INDEX(data[[any_other_feedback]:[any_other_feedback]], MATCH(0,IF(data[[district_name]:[district_name]]=$A$10, COUNTIF($B$10:O10, data[[any_other_feedback]:[any_other_feedback]]), ""), 0)),"")</f>
        <v/>
      </c>
      <c r="Q10" s="43" t="str" cm="1">
        <f t="array" ref="Q10">IFERROR(INDEX(data[[any_other_feedback]:[any_other_feedback]], MATCH(0,IF(data[[district_name]:[district_name]]=$A$10, COUNTIF($B$10:P10, data[[any_other_feedback]:[any_other_feedback]]), ""), 0)),"")</f>
        <v/>
      </c>
    </row>
    <row r="11" spans="1:17" s="39" customFormat="1" ht="154" x14ac:dyDescent="0.3">
      <c r="A11" s="41" t="s">
        <v>633</v>
      </c>
      <c r="B11" s="42" t="s">
        <v>512</v>
      </c>
      <c r="C11" s="43" t="str" cm="1">
        <f t="array" ref="C11">IFERROR(INDEX(data[[any_other_feedback]:[any_other_feedback]], MATCH(0,IF(data[[district_name]:[district_name]]=$A$11, COUNTIF($B$11:B11, data[[any_other_feedback]:[any_other_feedback]]), ""), 0)),"")</f>
        <v xml:space="preserve">Education is a concern </v>
      </c>
      <c r="D11" s="43" cm="1">
        <f t="array" ref="D11">IFERROR(INDEX(data[[any_other_feedback]:[any_other_feedback]], MATCH(0,IF(data[[district_name]:[district_name]]=$A$11, COUNTIF($B$11:C11, data[[any_other_feedback]:[any_other_feedback]]), ""), 0)),"")</f>
        <v>0</v>
      </c>
      <c r="E11" s="43" t="str" cm="1">
        <f t="array" ref="E11">IFERROR(INDEX(data[[any_other_feedback]:[any_other_feedback]], MATCH(0,IF(data[[district_name]:[district_name]]=$A$11, COUNTIF($B$11:D11, data[[any_other_feedback]:[any_other_feedback]]), ""), 0)),"")</f>
        <v xml:space="preserve">There is need to train these new arrivals mostly financially literacy and skills training </v>
      </c>
      <c r="F11" s="43" t="str" cm="1">
        <f t="array" ref="F11">IFERROR(INDEX(data[[any_other_feedback]:[any_other_feedback]], MATCH(0,IF(data[[district_name]:[district_name]]=$A$11, COUNTIF($B$11:E11, data[[any_other_feedback]:[any_other_feedback]]), ""), 0)),"")</f>
        <v xml:space="preserve">There is urgent need to sensitize refugees that it is not necessary required to move to town to get better.
There is need to train all the refugees in the settlements in livelihood so that they can be self-reliant and cope with the situation </v>
      </c>
      <c r="G11" s="43" t="str" cm="1">
        <f t="array" ref="G11">IFERROR(INDEX(data[[any_other_feedback]:[any_other_feedback]], MATCH(0,IF(data[[district_name]:[district_name]]=$A$11, COUNTIF($B$11:F11, data[[any_other_feedback]:[any_other_feedback]]), ""), 0)),"")</f>
        <v>I would like request more support to these School fees for the children,  and guidance</v>
      </c>
      <c r="H11" s="43" t="str" cm="1">
        <f t="array" ref="H11">IFERROR(INDEX(data[[any_other_feedback]:[any_other_feedback]], MATCH(0,IF(data[[district_name]:[district_name]]=$A$11, COUNTIF($B$11:G11, data[[any_other_feedback]:[any_other_feedback]]), ""), 0)),"")</f>
        <v/>
      </c>
      <c r="I11" s="43" t="str" cm="1">
        <f t="array" ref="I11">IFERROR(INDEX(data[[any_other_feedback]:[any_other_feedback]], MATCH(0,IF(data[[district_name]:[district_name]]=$A$11, COUNTIF($B$11:H11, data[[any_other_feedback]:[any_other_feedback]]), ""), 0)),"")</f>
        <v/>
      </c>
      <c r="J11" s="43" t="str" cm="1">
        <f t="array" ref="J11">IFERROR(INDEX(data[[any_other_feedback]:[any_other_feedback]], MATCH(0,IF(data[[district_name]:[district_name]]=$A$11, COUNTIF($B$11:I11, data[[any_other_feedback]:[any_other_feedback]]), ""), 0)),"")</f>
        <v/>
      </c>
      <c r="K11" s="43" t="str" cm="1">
        <f t="array" ref="K11">IFERROR(INDEX(data[[any_other_feedback]:[any_other_feedback]], MATCH(0,IF(data[[district_name]:[district_name]]=$A$11, COUNTIF($B$11:J11, data[[any_other_feedback]:[any_other_feedback]]), ""), 0)),"")</f>
        <v/>
      </c>
      <c r="L11" s="43" t="str" cm="1">
        <f t="array" ref="L11">IFERROR(INDEX(data[[any_other_feedback]:[any_other_feedback]], MATCH(0,IF(data[[district_name]:[district_name]]=$A$11, COUNTIF($B$11:K11, data[[any_other_feedback]:[any_other_feedback]]), ""), 0)),"")</f>
        <v/>
      </c>
      <c r="M11" s="43" t="str" cm="1">
        <f t="array" ref="M11">IFERROR(INDEX(data[[any_other_feedback]:[any_other_feedback]], MATCH(0,IF(data[[district_name]:[district_name]]=$A$11, COUNTIF($B$11:L11, data[[any_other_feedback]:[any_other_feedback]]), ""), 0)),"")</f>
        <v/>
      </c>
      <c r="N11" s="43" t="str" cm="1">
        <f t="array" ref="N11">IFERROR(INDEX(data[[any_other_feedback]:[any_other_feedback]], MATCH(0,IF(data[[district_name]:[district_name]]=$A$11, COUNTIF($B$11:M11, data[[any_other_feedback]:[any_other_feedback]]), ""), 0)),"")</f>
        <v/>
      </c>
      <c r="O11" s="43" t="str" cm="1">
        <f t="array" ref="O11">IFERROR(INDEX(data[[any_other_feedback]:[any_other_feedback]], MATCH(0,IF(data[[district_name]:[district_name]]=$A$11, COUNTIF($B$11:N11, data[[any_other_feedback]:[any_other_feedback]]), ""), 0)),"")</f>
        <v/>
      </c>
      <c r="P11" s="43" t="str" cm="1">
        <f t="array" ref="P11">IFERROR(INDEX(data[[any_other_feedback]:[any_other_feedback]], MATCH(0,IF(data[[district_name]:[district_name]]=$A$11, COUNTIF($B$11:O11, data[[any_other_feedback]:[any_other_feedback]]), ""), 0)),"")</f>
        <v/>
      </c>
      <c r="Q11" s="43" t="str" cm="1">
        <f t="array" ref="Q11">IFERROR(INDEX(data[[any_other_feedback]:[any_other_feedback]], MATCH(0,IF(data[[district_name]:[district_name]]=$A$11, COUNTIF($B$11:P11, data[[any_other_feedback]:[any_other_feedback]]), ""), 0)),"")</f>
        <v/>
      </c>
    </row>
    <row r="12" spans="1:17" s="39" customFormat="1" ht="126" x14ac:dyDescent="0.3">
      <c r="A12" s="41" t="s">
        <v>517</v>
      </c>
      <c r="B12" s="42" t="s">
        <v>651</v>
      </c>
      <c r="C12" s="43" t="str" cm="1">
        <f t="array" ref="C12">IFERROR(INDEX(data[[any_other_feedback]:[any_other_feedback]], MATCH(0,IF(data[[district_name]:[district_name]]=$A$12, COUNTIF($B$12:B12, data[[any_other_feedback]:[any_other_feedback]]), ""), 0)),"")</f>
        <v>There is need for improved infrastructure , water supply, and the market services. 
The refugees cone as individuals not as a group so it makes hard to plan for them</v>
      </c>
      <c r="D12" s="43" t="str" cm="1">
        <f t="array" ref="D12">IFERROR(INDEX(data[[any_other_feedback]:[any_other_feedback]], MATCH(0,IF(data[[district_name]:[district_name]]=$A$12, COUNTIF($B$12:C12, data[[any_other_feedback]:[any_other_feedback]]), ""), 0)),"")</f>
        <v>For now there isn't  much because  the refugees that come to town are considered as those that take care of themselves,  but as the number increases , there ie need for planning von how to look after them.</v>
      </c>
      <c r="E12" s="43" t="str" cm="1">
        <f t="array" ref="E12">IFERROR(INDEX(data[[any_other_feedback]:[any_other_feedback]], MATCH(0,IF(data[[district_name]:[district_name]]=$A$12, COUNTIF($B$12:D12, data[[any_other_feedback]:[any_other_feedback]]), ""), 0)),"")</f>
        <v>Since we plan earlier, we shall not have enough resources to support  both refugees  and host communities due yo the increased numbers</v>
      </c>
      <c r="F12" s="43" cm="1">
        <f t="array" ref="F12">IFERROR(INDEX(data[[any_other_feedback]:[any_other_feedback]], MATCH(0,IF(data[[district_name]:[district_name]]=$A$12, COUNTIF($B$12:E12, data[[any_other_feedback]:[any_other_feedback]]), ""), 0)),"")</f>
        <v>0</v>
      </c>
      <c r="G12" s="43" t="str" cm="1">
        <f t="array" ref="G12">IFERROR(INDEX(data[[any_other_feedback]:[any_other_feedback]], MATCH(0,IF(data[[district_name]:[district_name]]=$A$12, COUNTIF($B$12:F12, data[[any_other_feedback]:[any_other_feedback]]), ""), 0)),"")</f>
        <v xml:space="preserve">It is likely  that more refugees will move to the urban centers in the near future  so there is a need for proper planning  for the available resources </v>
      </c>
      <c r="H12" s="43" t="str" cm="1">
        <f t="array" ref="H12">IFERROR(INDEX(data[[any_other_feedback]:[any_other_feedback]], MATCH(0,IF(data[[district_name]:[district_name]]=$A$12, COUNTIF($B$12:G12, data[[any_other_feedback]:[any_other_feedback]]), ""), 0)),"")</f>
        <v/>
      </c>
      <c r="I12" s="43" t="str" cm="1">
        <f t="array" ref="I12">IFERROR(INDEX(data[[any_other_feedback]:[any_other_feedback]], MATCH(0,IF(data[[district_name]:[district_name]]=$A$12, COUNTIF($B$12:H12, data[[any_other_feedback]:[any_other_feedback]]), ""), 0)),"")</f>
        <v/>
      </c>
      <c r="J12" s="43" t="str" cm="1">
        <f t="array" ref="J12">IFERROR(INDEX(data[[any_other_feedback]:[any_other_feedback]], MATCH(0,IF(data[[district_name]:[district_name]]=$A$12, COUNTIF($B$12:I12, data[[any_other_feedback]:[any_other_feedback]]), ""), 0)),"")</f>
        <v/>
      </c>
      <c r="K12" s="43" t="str" cm="1">
        <f t="array" ref="K12">IFERROR(INDEX(data[[any_other_feedback]:[any_other_feedback]], MATCH(0,IF(data[[district_name]:[district_name]]=$A$12, COUNTIF($B$12:J12, data[[any_other_feedback]:[any_other_feedback]]), ""), 0)),"")</f>
        <v/>
      </c>
      <c r="L12" s="43" t="str" cm="1">
        <f t="array" ref="L12">IFERROR(INDEX(data[[any_other_feedback]:[any_other_feedback]], MATCH(0,IF(data[[district_name]:[district_name]]=$A$12, COUNTIF($B$12:K12, data[[any_other_feedback]:[any_other_feedback]]), ""), 0)),"")</f>
        <v/>
      </c>
      <c r="M12" s="43" t="str" cm="1">
        <f t="array" ref="M12">IFERROR(INDEX(data[[any_other_feedback]:[any_other_feedback]], MATCH(0,IF(data[[district_name]:[district_name]]=$A$12, COUNTIF($B$12:L12, data[[any_other_feedback]:[any_other_feedback]]), ""), 0)),"")</f>
        <v/>
      </c>
      <c r="N12" s="43" t="str" cm="1">
        <f t="array" ref="N12">IFERROR(INDEX(data[[any_other_feedback]:[any_other_feedback]], MATCH(0,IF(data[[district_name]:[district_name]]=$A$12, COUNTIF($B$12:M12, data[[any_other_feedback]:[any_other_feedback]]), ""), 0)),"")</f>
        <v/>
      </c>
      <c r="O12" s="43" t="str" cm="1">
        <f t="array" ref="O12">IFERROR(INDEX(data[[any_other_feedback]:[any_other_feedback]], MATCH(0,IF(data[[district_name]:[district_name]]=$A$12, COUNTIF($B$12:N12, data[[any_other_feedback]:[any_other_feedback]]), ""), 0)),"")</f>
        <v/>
      </c>
      <c r="P12" s="43" t="str" cm="1">
        <f t="array" ref="P12">IFERROR(INDEX(data[[any_other_feedback]:[any_other_feedback]], MATCH(0,IF(data[[district_name]:[district_name]]=$A$12, COUNTIF($B$12:O12, data[[any_other_feedback]:[any_other_feedback]]), ""), 0)),"")</f>
        <v/>
      </c>
      <c r="Q12" s="43" t="str" cm="1">
        <f t="array" ref="Q12">IFERROR(INDEX(data[[any_other_feedback]:[any_other_feedback]], MATCH(0,IF(data[[district_name]:[district_name]]=$A$12, COUNTIF($B$12:P12, data[[any_other_feedback]:[any_other_feedback]]), ""), 0)),"")</f>
        <v/>
      </c>
    </row>
    <row r="13" spans="1:17" s="39" customFormat="1" ht="154" x14ac:dyDescent="0.3">
      <c r="A13" s="41" t="s">
        <v>519</v>
      </c>
      <c r="B13" s="42" t="s">
        <v>652</v>
      </c>
      <c r="C13" s="43" t="str" cm="1">
        <f t="array" ref="C13">IFERROR(INDEX(data[[any_other_feedback]:[any_other_feedback]], MATCH(0,IF(data[[district_name]:[district_name]]=$A$13, COUNTIF($B$13:B13, data[[any_other_feedback]:[any_other_feedback]]), ""), 0)),"")</f>
        <v>No</v>
      </c>
      <c r="D13" s="43" t="str" cm="1">
        <f t="array" ref="D13">IFERROR(INDEX(data[[any_other_feedback]:[any_other_feedback]], MATCH(0,IF(data[[district_name]:[district_name]]=$A$13, COUNTIF($B$13:C13, data[[any_other_feedback]:[any_other_feedback]]), ""), 0)),"")</f>
        <v xml:space="preserve">Some Arab companies are trying to dig some borehole to supply clean water points to the host and refugees communities within yumbe Town Council.  The refugees within YTC lack busines management skills and startup capital so there's need to empower them. </v>
      </c>
      <c r="E13" s="43" t="str" cm="1">
        <f t="array" ref="E13">IFERROR(INDEX(data[[any_other_feedback]:[any_other_feedback]], MATCH(0,IF(data[[district_name]:[district_name]]=$A$13, COUNTIF($B$13:D13, data[[any_other_feedback]:[any_other_feedback]]), ""), 0)),"")</f>
        <v xml:space="preserve">Any services or assistance provided to the refugees should also target the host community because their influx to the town council has overwhelmed the existing resources </v>
      </c>
      <c r="F13" s="43" t="str" cm="1">
        <f t="array" ref="F13">IFERROR(INDEX(data[[any_other_feedback]:[any_other_feedback]], MATCH(0,IF(data[[district_name]:[district_name]]=$A$13, COUNTIF($B$13:E13, data[[any_other_feedback]:[any_other_feedback]]), ""), 0)),"")</f>
        <v>It's IRC supporting with medical supplies and ambulance though the support isn't enough .</v>
      </c>
      <c r="G13" s="43" t="str" cm="1">
        <f t="array" ref="G13">IFERROR(INDEX(data[[any_other_feedback]:[any_other_feedback]], MATCH(0,IF(data[[district_name]:[district_name]]=$A$13, COUNTIF($B$13:F13, data[[any_other_feedback]:[any_other_feedback]]), ""), 0)),"")</f>
        <v/>
      </c>
      <c r="H13" s="43" t="str" cm="1">
        <f t="array" ref="H13">IFERROR(INDEX(data[[any_other_feedback]:[any_other_feedback]], MATCH(0,IF(data[[district_name]:[district_name]]=$A$13, COUNTIF($B$13:G13, data[[any_other_feedback]:[any_other_feedback]]), ""), 0)),"")</f>
        <v/>
      </c>
      <c r="I13" s="43" t="str" cm="1">
        <f t="array" ref="I13">IFERROR(INDEX(data[[any_other_feedback]:[any_other_feedback]], MATCH(0,IF(data[[district_name]:[district_name]]=$A$13, COUNTIF($B$13:H13, data[[any_other_feedback]:[any_other_feedback]]), ""), 0)),"")</f>
        <v/>
      </c>
      <c r="J13" s="43" t="str" cm="1">
        <f t="array" ref="J13">IFERROR(INDEX(data[[any_other_feedback]:[any_other_feedback]], MATCH(0,IF(data[[district_name]:[district_name]]=$A$13, COUNTIF($B$13:I13, data[[any_other_feedback]:[any_other_feedback]]), ""), 0)),"")</f>
        <v/>
      </c>
      <c r="K13" s="43" t="str" cm="1">
        <f t="array" ref="K13">IFERROR(INDEX(data[[any_other_feedback]:[any_other_feedback]], MATCH(0,IF(data[[district_name]:[district_name]]=$A$13, COUNTIF($B$13:J13, data[[any_other_feedback]:[any_other_feedback]]), ""), 0)),"")</f>
        <v/>
      </c>
      <c r="L13" s="43" t="str" cm="1">
        <f t="array" ref="L13">IFERROR(INDEX(data[[any_other_feedback]:[any_other_feedback]], MATCH(0,IF(data[[district_name]:[district_name]]=$A$13, COUNTIF($B$13:K13, data[[any_other_feedback]:[any_other_feedback]]), ""), 0)),"")</f>
        <v/>
      </c>
      <c r="M13" s="43" t="str" cm="1">
        <f t="array" ref="M13">IFERROR(INDEX(data[[any_other_feedback]:[any_other_feedback]], MATCH(0,IF(data[[district_name]:[district_name]]=$A$13, COUNTIF($B$13:L13, data[[any_other_feedback]:[any_other_feedback]]), ""), 0)),"")</f>
        <v/>
      </c>
      <c r="N13" s="43" t="str" cm="1">
        <f t="array" ref="N13">IFERROR(INDEX(data[[any_other_feedback]:[any_other_feedback]], MATCH(0,IF(data[[district_name]:[district_name]]=$A$13, COUNTIF($B$13:M13, data[[any_other_feedback]:[any_other_feedback]]), ""), 0)),"")</f>
        <v/>
      </c>
      <c r="O13" s="43" t="str" cm="1">
        <f t="array" ref="O13">IFERROR(INDEX(data[[any_other_feedback]:[any_other_feedback]], MATCH(0,IF(data[[district_name]:[district_name]]=$A$13, COUNTIF($B$13:N13, data[[any_other_feedback]:[any_other_feedback]]), ""), 0)),"")</f>
        <v/>
      </c>
      <c r="P13" s="43" t="str" cm="1">
        <f t="array" ref="P13">IFERROR(INDEX(data[[any_other_feedback]:[any_other_feedback]], MATCH(0,IF(data[[district_name]:[district_name]]=$A$13, COUNTIF($B$13:O13, data[[any_other_feedback]:[any_other_feedback]]), ""), 0)),"")</f>
        <v/>
      </c>
      <c r="Q13" s="43" t="str" cm="1">
        <f t="array" ref="Q13">IFERROR(INDEX(data[[any_other_feedback]:[any_other_feedback]], MATCH(0,IF(data[[district_name]:[district_name]]=$A$13, COUNTIF($B$13:P13, data[[any_other_feedback]:[any_other_feedback]]), ""), 0)),"")</f>
        <v/>
      </c>
    </row>
    <row r="14" spans="1:17" s="39" customFormat="1" ht="112" x14ac:dyDescent="0.3">
      <c r="A14" s="41" t="s">
        <v>518</v>
      </c>
      <c r="B14" s="42" t="s">
        <v>639</v>
      </c>
      <c r="C14" s="43" t="str" cm="1">
        <f t="array" ref="C14">IFERROR(INDEX(data[[any_other_feedback]:[any_other_feedback]], MATCH(0,IF(data[[district_name]:[district_name]]=$A$14, COUNTIF($B$14:B14, data[[any_other_feedback]:[any_other_feedback]]), ""), 0)),"")</f>
        <v xml:space="preserve">We have the personnel,  all we need is facilitation to carry out these services.
There are also other CBOs like SSURA, CORA. </v>
      </c>
      <c r="D14" s="43" t="str" cm="1">
        <f t="array" ref="D14">IFERROR(INDEX(data[[any_other_feedback]:[any_other_feedback]], MATCH(0,IF(data[[district_name]:[district_name]]=$A$14, COUNTIF($B$14:C14, data[[any_other_feedback]:[any_other_feedback]]), ""), 0)),"")</f>
        <v xml:space="preserve">At the moment there is no immediate support to the urban refugees. </v>
      </c>
      <c r="E14" s="43" t="str" cm="1">
        <f t="array" ref="E14">IFERROR(INDEX(data[[any_other_feedback]:[any_other_feedback]], MATCH(0,IF(data[[district_name]:[district_name]]=$A$14, COUNTIF($B$14:D14, data[[any_other_feedback]:[any_other_feedback]]), ""), 0)),"")</f>
        <v>Bring some projects in koboko, because most are in Arua. Start up business for the youth.</v>
      </c>
      <c r="F14" s="43" t="str" cm="1">
        <f t="array" ref="F14">IFERROR(INDEX(data[[any_other_feedback]:[any_other_feedback]], MATCH(0,IF(data[[district_name]:[district_name]]=$A$14, COUNTIF($B$14:E14, data[[any_other_feedback]:[any_other_feedback]]), ""), 0)),"")</f>
        <v>Most times we don't plan for them so there is crowding in the health centers, education, water points, so we need more help.
Some have even moved with their animals.</v>
      </c>
      <c r="G14" s="43" cm="1">
        <f t="array" ref="G14">IFERROR(INDEX(data[[any_other_feedback]:[any_other_feedback]], MATCH(0,IF(data[[district_name]:[district_name]]=$A$14, COUNTIF($B$14:F14, data[[any_other_feedback]:[any_other_feedback]]), ""), 0)),"")</f>
        <v>0</v>
      </c>
      <c r="H14" s="43" t="str" cm="1">
        <f t="array" ref="H14">IFERROR(INDEX(data[[any_other_feedback]:[any_other_feedback]], MATCH(0,IF(data[[district_name]:[district_name]]=$A$14, COUNTIF($B$14:G14, data[[any_other_feedback]:[any_other_feedback]]), ""), 0)),"")</f>
        <v/>
      </c>
      <c r="I14" s="43" t="str" cm="1">
        <f t="array" ref="I14">IFERROR(INDEX(data[[any_other_feedback]:[any_other_feedback]], MATCH(0,IF(data[[district_name]:[district_name]]=$A$14, COUNTIF($B$14:H14, data[[any_other_feedback]:[any_other_feedback]]), ""), 0)),"")</f>
        <v/>
      </c>
      <c r="J14" s="43" t="str" cm="1">
        <f t="array" ref="J14">IFERROR(INDEX(data[[any_other_feedback]:[any_other_feedback]], MATCH(0,IF(data[[district_name]:[district_name]]=$A$14, COUNTIF($B$14:I14, data[[any_other_feedback]:[any_other_feedback]]), ""), 0)),"")</f>
        <v/>
      </c>
      <c r="K14" s="43" t="str" cm="1">
        <f t="array" ref="K14">IFERROR(INDEX(data[[any_other_feedback]:[any_other_feedback]], MATCH(0,IF(data[[district_name]:[district_name]]=$A$14, COUNTIF($B$14:J14, data[[any_other_feedback]:[any_other_feedback]]), ""), 0)),"")</f>
        <v/>
      </c>
      <c r="L14" s="43" t="str" cm="1">
        <f t="array" ref="L14">IFERROR(INDEX(data[[any_other_feedback]:[any_other_feedback]], MATCH(0,IF(data[[district_name]:[district_name]]=$A$14, COUNTIF($B$14:K14, data[[any_other_feedback]:[any_other_feedback]]), ""), 0)),"")</f>
        <v/>
      </c>
      <c r="M14" s="43" t="str" cm="1">
        <f t="array" ref="M14">IFERROR(INDEX(data[[any_other_feedback]:[any_other_feedback]], MATCH(0,IF(data[[district_name]:[district_name]]=$A$14, COUNTIF($B$14:L14, data[[any_other_feedback]:[any_other_feedback]]), ""), 0)),"")</f>
        <v/>
      </c>
      <c r="N14" s="43" t="str" cm="1">
        <f t="array" ref="N14">IFERROR(INDEX(data[[any_other_feedback]:[any_other_feedback]], MATCH(0,IF(data[[district_name]:[district_name]]=$A$14, COUNTIF($B$14:M14, data[[any_other_feedback]:[any_other_feedback]]), ""), 0)),"")</f>
        <v/>
      </c>
      <c r="O14" s="43" t="str" cm="1">
        <f t="array" ref="O14">IFERROR(INDEX(data[[any_other_feedback]:[any_other_feedback]], MATCH(0,IF(data[[district_name]:[district_name]]=$A$14, COUNTIF($B$14:N14, data[[any_other_feedback]:[any_other_feedback]]), ""), 0)),"")</f>
        <v/>
      </c>
      <c r="P14" s="43" t="str" cm="1">
        <f t="array" ref="P14">IFERROR(INDEX(data[[any_other_feedback]:[any_other_feedback]], MATCH(0,IF(data[[district_name]:[district_name]]=$A$14, COUNTIF($B$14:O14, data[[any_other_feedback]:[any_other_feedback]]), ""), 0)),"")</f>
        <v/>
      </c>
      <c r="Q14" s="43" t="str" cm="1">
        <f t="array" ref="Q14">IFERROR(INDEX(data[[any_other_feedback]:[any_other_feedback]], MATCH(0,IF(data[[district_name]:[district_name]]=$A$14, COUNTIF($B$14:P14, data[[any_other_feedback]:[any_other_feedback]]), ""), 0)),"")</f>
        <v/>
      </c>
    </row>
    <row r="15" spans="1:17" s="39" customFormat="1" ht="140" x14ac:dyDescent="0.3">
      <c r="A15" s="41" t="s">
        <v>635</v>
      </c>
      <c r="B15" s="42" t="s">
        <v>514</v>
      </c>
      <c r="C15" s="43" t="str" cm="1">
        <f t="array" ref="C15">IFERROR(INDEX(data[[any_other_feedback]:[any_other_feedback]], MATCH(0,IF(data[[district_name]:[district_name]]=$A$15, COUNTIF($B$15:B15, data[[any_other_feedback]:[any_other_feedback]]), ""), 0)),"")</f>
        <v>The new arrivals in the city are facing a lot of challenges such as fears, how to live with neighbours, like fighting among themselves, its rear for them to fight with the host communities hence need for partners to address such challenges .</v>
      </c>
      <c r="D15" s="43" cm="1">
        <f t="array" ref="D15">IFERROR(INDEX(data[[any_other_feedback]:[any_other_feedback]], MATCH(0,IF(data[[district_name]:[district_name]]=$A$15, COUNTIF($B$15:C15, data[[any_other_feedback]:[any_other_feedback]]), ""), 0)),"")</f>
        <v>0</v>
      </c>
      <c r="E15" s="43" t="str" cm="1">
        <f t="array" ref="E15">IFERROR(INDEX(data[[any_other_feedback]:[any_other_feedback]], MATCH(0,IF(data[[district_name]:[district_name]]=$A$15, COUNTIF($B$15:D15, data[[any_other_feedback]:[any_other_feedback]]), ""), 0)),"")</f>
        <v xml:space="preserve">No </v>
      </c>
      <c r="F15" s="43" t="str" cm="1">
        <f t="array" ref="F15">IFERROR(INDEX(data[[any_other_feedback]:[any_other_feedback]], MATCH(0,IF(data[[district_name]:[district_name]]=$A$15, COUNTIF($B$15:E15, data[[any_other_feedback]:[any_other_feedback]]), ""), 0)),"")</f>
        <v>UNHCR should support urban refugees with medical supplies and shouldn't cut down food ratio completely otherwise it will have a very great negative impact on them</v>
      </c>
      <c r="G15" s="43" t="str" cm="1">
        <f t="array" ref="G15">IFERROR(INDEX(data[[any_other_feedback]:[any_other_feedback]], MATCH(0,IF(data[[district_name]:[district_name]]=$A$15, COUNTIF($B$15:F15, data[[any_other_feedback]:[any_other_feedback]]), ""), 0)),"")</f>
        <v>No</v>
      </c>
      <c r="H15" s="43" t="str" cm="1">
        <f t="array" ref="H15">IFERROR(INDEX(data[[any_other_feedback]:[any_other_feedback]], MATCH(0,IF(data[[district_name]:[district_name]]=$A$15, COUNTIF($B$15:G15, data[[any_other_feedback]:[any_other_feedback]]), ""), 0)),"")</f>
        <v xml:space="preserve">Need for more partners to support the urban refugees with livelihood needs and trainings to enhance their livelihood sustenance with the urban areas </v>
      </c>
      <c r="I15" s="43" t="str" cm="1">
        <f t="array" ref="I15">IFERROR(INDEX(data[[any_other_feedback]:[any_other_feedback]], MATCH(0,IF(data[[district_name]:[district_name]]=$A$15, COUNTIF($B$15:H15, data[[any_other_feedback]:[any_other_feedback]]), ""), 0)),"")</f>
        <v/>
      </c>
      <c r="J15" s="43" t="str" cm="1">
        <f t="array" ref="J15">IFERROR(INDEX(data[[any_other_feedback]:[any_other_feedback]], MATCH(0,IF(data[[district_name]:[district_name]]=$A$15, COUNTIF($B$15:I15, data[[any_other_feedback]:[any_other_feedback]]), ""), 0)),"")</f>
        <v/>
      </c>
      <c r="K15" s="43" t="str" cm="1">
        <f t="array" ref="K15">IFERROR(INDEX(data[[any_other_feedback]:[any_other_feedback]], MATCH(0,IF(data[[district_name]:[district_name]]=$A$15, COUNTIF($B$15:J15, data[[any_other_feedback]:[any_other_feedback]]), ""), 0)),"")</f>
        <v/>
      </c>
      <c r="L15" s="43" t="str" cm="1">
        <f t="array" ref="L15">IFERROR(INDEX(data[[any_other_feedback]:[any_other_feedback]], MATCH(0,IF(data[[district_name]:[district_name]]=$A$15, COUNTIF($B$15:K15, data[[any_other_feedback]:[any_other_feedback]]), ""), 0)),"")</f>
        <v/>
      </c>
      <c r="M15" s="43" t="str" cm="1">
        <f t="array" ref="M15">IFERROR(INDEX(data[[any_other_feedback]:[any_other_feedback]], MATCH(0,IF(data[[district_name]:[district_name]]=$A$15, COUNTIF($B$15:L15, data[[any_other_feedback]:[any_other_feedback]]), ""), 0)),"")</f>
        <v/>
      </c>
      <c r="N15" s="43" t="str" cm="1">
        <f t="array" ref="N15">IFERROR(INDEX(data[[any_other_feedback]:[any_other_feedback]], MATCH(0,IF(data[[district_name]:[district_name]]=$A$15, COUNTIF($B$15:M15, data[[any_other_feedback]:[any_other_feedback]]), ""), 0)),"")</f>
        <v/>
      </c>
      <c r="O15" s="43" t="str" cm="1">
        <f t="array" ref="O15">IFERROR(INDEX(data[[any_other_feedback]:[any_other_feedback]], MATCH(0,IF(data[[district_name]:[district_name]]=$A$15, COUNTIF($B$15:N15, data[[any_other_feedback]:[any_other_feedback]]), ""), 0)),"")</f>
        <v/>
      </c>
      <c r="P15" s="43" t="str" cm="1">
        <f t="array" ref="P15">IFERROR(INDEX(data[[any_other_feedback]:[any_other_feedback]], MATCH(0,IF(data[[district_name]:[district_name]]=$A$15, COUNTIF($B$15:O15, data[[any_other_feedback]:[any_other_feedback]]), ""), 0)),"")</f>
        <v/>
      </c>
      <c r="Q15" s="43" t="str" cm="1">
        <f t="array" ref="Q15">IFERROR(INDEX(data[[any_other_feedback]:[any_other_feedback]], MATCH(0,IF(data[[district_name]:[district_name]]=$A$15, COUNTIF($B$15:P15, data[[any_other_feedback]:[any_other_feedback]]), ""), 0)),"")</f>
        <v/>
      </c>
    </row>
    <row r="16" spans="1:17" s="39" customFormat="1" ht="84" x14ac:dyDescent="0.3">
      <c r="A16" s="41" t="s">
        <v>522</v>
      </c>
      <c r="B16" s="42" t="s">
        <v>643</v>
      </c>
      <c r="C16" s="43" t="str" cm="1">
        <f t="array" ref="C16">IFERROR(INDEX(data[[any_other_feedback]:[any_other_feedback]], MATCH(0,IF(data[[district_name]:[district_name]]=$A$16, COUNTIF($B$16:B16, data[[any_other_feedback]:[any_other_feedback]]), ""), 0)),"")</f>
        <v xml:space="preserve">We are worried about the life in the towns we are residing in because of the increasing cost of living 
</v>
      </c>
      <c r="D16" s="43" cm="1">
        <f t="array" ref="D16">IFERROR(INDEX(data[[any_other_feedback]:[any_other_feedback]], MATCH(0,IF(data[[district_name]:[district_name]]=$A$16, COUNTIF($B$16:C16, data[[any_other_feedback]:[any_other_feedback]]), ""), 0)),"")</f>
        <v>0</v>
      </c>
      <c r="E16" s="43" t="str" cm="1">
        <f t="array" ref="E16">IFERROR(INDEX(data[[any_other_feedback]:[any_other_feedback]], MATCH(0,IF(data[[district_name]:[district_name]]=$A$16, COUNTIF($B$16:D16, data[[any_other_feedback]:[any_other_feedback]]), ""), 0)),"")</f>
        <v/>
      </c>
      <c r="F16" s="43" t="str" cm="1">
        <f t="array" ref="F16">IFERROR(INDEX(data[[any_other_feedback]:[any_other_feedback]], MATCH(0,IF(data[[district_name]:[district_name]]=$A$16, COUNTIF($B$16:E16, data[[any_other_feedback]:[any_other_feedback]]), ""), 0)),"")</f>
        <v/>
      </c>
      <c r="G16" s="43" t="str" cm="1">
        <f t="array" ref="G16">IFERROR(INDEX(data[[any_other_feedback]:[any_other_feedback]], MATCH(0,IF(data[[district_name]:[district_name]]=$A$16, COUNTIF($B$16:F16, data[[any_other_feedback]:[any_other_feedback]]), ""), 0)),"")</f>
        <v/>
      </c>
      <c r="H16" s="43" t="str" cm="1">
        <f t="array" ref="H16">IFERROR(INDEX(data[[any_other_feedback]:[any_other_feedback]], MATCH(0,IF(data[[district_name]:[district_name]]=$A$16, COUNTIF($B$16:G16, data[[any_other_feedback]:[any_other_feedback]]), ""), 0)),"")</f>
        <v/>
      </c>
      <c r="I16" s="43" t="str" cm="1">
        <f t="array" ref="I16">IFERROR(INDEX(data[[any_other_feedback]:[any_other_feedback]], MATCH(0,IF(data[[district_name]:[district_name]]=$A$16, COUNTIF($B$16:H16, data[[any_other_feedback]:[any_other_feedback]]), ""), 0)),"")</f>
        <v/>
      </c>
      <c r="J16" s="43" t="str" cm="1">
        <f t="array" ref="J16">IFERROR(INDEX(data[[any_other_feedback]:[any_other_feedback]], MATCH(0,IF(data[[district_name]:[district_name]]=$A$16, COUNTIF($B$16:I16, data[[any_other_feedback]:[any_other_feedback]]), ""), 0)),"")</f>
        <v/>
      </c>
      <c r="K16" s="43" t="str" cm="1">
        <f t="array" ref="K16">IFERROR(INDEX(data[[any_other_feedback]:[any_other_feedback]], MATCH(0,IF(data[[district_name]:[district_name]]=$A$16, COUNTIF($B$16:J16, data[[any_other_feedback]:[any_other_feedback]]), ""), 0)),"")</f>
        <v/>
      </c>
      <c r="L16" s="43" t="str" cm="1">
        <f t="array" ref="L16">IFERROR(INDEX(data[[any_other_feedback]:[any_other_feedback]], MATCH(0,IF(data[[district_name]:[district_name]]=$A$16, COUNTIF($B$16:K16, data[[any_other_feedback]:[any_other_feedback]]), ""), 0)),"")</f>
        <v/>
      </c>
      <c r="M16" s="43" t="str" cm="1">
        <f t="array" ref="M16">IFERROR(INDEX(data[[any_other_feedback]:[any_other_feedback]], MATCH(0,IF(data[[district_name]:[district_name]]=$A$16, COUNTIF($B$16:L16, data[[any_other_feedback]:[any_other_feedback]]), ""), 0)),"")</f>
        <v/>
      </c>
      <c r="N16" s="43" t="str" cm="1">
        <f t="array" ref="N16">IFERROR(INDEX(data[[any_other_feedback]:[any_other_feedback]], MATCH(0,IF(data[[district_name]:[district_name]]=$A$16, COUNTIF($B$16:M16, data[[any_other_feedback]:[any_other_feedback]]), ""), 0)),"")</f>
        <v/>
      </c>
      <c r="O16" s="43" t="str" cm="1">
        <f t="array" ref="O16">IFERROR(INDEX(data[[any_other_feedback]:[any_other_feedback]], MATCH(0,IF(data[[district_name]:[district_name]]=$A$16, COUNTIF($B$16:N16, data[[any_other_feedback]:[any_other_feedback]]), ""), 0)),"")</f>
        <v/>
      </c>
      <c r="P16" s="43" t="str" cm="1">
        <f t="array" ref="P16">IFERROR(INDEX(data[[any_other_feedback]:[any_other_feedback]], MATCH(0,IF(data[[district_name]:[district_name]]=$A$16, COUNTIF($B$16:O16, data[[any_other_feedback]:[any_other_feedback]]), ""), 0)),"")</f>
        <v/>
      </c>
      <c r="Q16" s="43" t="str" cm="1">
        <f t="array" ref="Q16">IFERROR(INDEX(data[[any_other_feedback]:[any_other_feedback]], MATCH(0,IF(data[[district_name]:[district_name]]=$A$16, COUNTIF($B$16:P16, data[[any_other_feedback]:[any_other_feedback]]), ""), 0)),"")</f>
        <v/>
      </c>
    </row>
    <row r="17" spans="1:17" s="39" customFormat="1" ht="126" x14ac:dyDescent="0.3">
      <c r="A17" s="41" t="s">
        <v>632</v>
      </c>
      <c r="B17" s="42" t="s">
        <v>653</v>
      </c>
      <c r="C17" s="43" t="str" cm="1">
        <f t="array" ref="C17">IFERROR(INDEX(data[[any_other_feedback]:[any_other_feedback]], MATCH(0,IF(data[[district_name]:[district_name]]=$A$17, COUNTIF($B$17:B17, data[[any_other_feedback]:[any_other_feedback]]), ""), 0)),"")</f>
        <v xml:space="preserve">They should build for them houses and provide </v>
      </c>
      <c r="D17" s="43" t="str" cm="1">
        <f t="array" ref="D17">IFERROR(INDEX(data[[any_other_feedback]:[any_other_feedback]], MATCH(0,IF(data[[district_name]:[district_name]]=$A$17, COUNTIF($B$17:C17, data[[any_other_feedback]:[any_other_feedback]]), ""), 0)),"")</f>
        <v>I don't know much about them so I can't say much</v>
      </c>
      <c r="E17" s="43" t="str" cm="1">
        <f t="array" ref="E17">IFERROR(INDEX(data[[any_other_feedback]:[any_other_feedback]], MATCH(0,IF(data[[district_name]:[district_name]]=$A$17, COUNTIF($B$17:D17, data[[any_other_feedback]:[any_other_feedback]]), ""), 0)),"")</f>
        <v>We mostly leave family behind and our families still require support I the settlement 
New arrivals find it hard to get medication and to continue working while in cities.</v>
      </c>
      <c r="F17" s="43" cm="1">
        <f t="array" ref="F17">IFERROR(INDEX(data[[any_other_feedback]:[any_other_feedback]], MATCH(0,IF(data[[district_name]:[district_name]]=$A$17, COUNTIF($B$17:E17, data[[any_other_feedback]:[any_other_feedback]]), ""), 0)),"")</f>
        <v>0</v>
      </c>
      <c r="G17" s="43" t="str" cm="1">
        <f t="array" ref="G17">IFERROR(INDEX(data[[any_other_feedback]:[any_other_feedback]], MATCH(0,IF(data[[district_name]:[district_name]]=$A$17, COUNTIF($B$17:F17, data[[any_other_feedback]:[any_other_feedback]]), ""), 0)),"")</f>
        <v>We need to get to know these people, we need to know how we can register them, then track a way they come in and go and lastly we can then find a way to help them.</v>
      </c>
      <c r="H17" s="43" t="str" cm="1">
        <f t="array" ref="H17">IFERROR(INDEX(data[[any_other_feedback]:[any_other_feedback]], MATCH(0,IF(data[[district_name]:[district_name]]=$A$17, COUNTIF($B$17:G17, data[[any_other_feedback]:[any_other_feedback]]), ""), 0)),"")</f>
        <v/>
      </c>
      <c r="I17" s="43" t="str" cm="1">
        <f t="array" ref="I17">IFERROR(INDEX(data[[any_other_feedback]:[any_other_feedback]], MATCH(0,IF(data[[district_name]:[district_name]]=$A$17, COUNTIF($B$17:H17, data[[any_other_feedback]:[any_other_feedback]]), ""), 0)),"")</f>
        <v/>
      </c>
      <c r="J17" s="43" t="str" cm="1">
        <f t="array" ref="J17">IFERROR(INDEX(data[[any_other_feedback]:[any_other_feedback]], MATCH(0,IF(data[[district_name]:[district_name]]=$A$17, COUNTIF($B$17:I17, data[[any_other_feedback]:[any_other_feedback]]), ""), 0)),"")</f>
        <v/>
      </c>
      <c r="K17" s="43" t="str" cm="1">
        <f t="array" ref="K17">IFERROR(INDEX(data[[any_other_feedback]:[any_other_feedback]], MATCH(0,IF(data[[district_name]:[district_name]]=$A$17, COUNTIF($B$17:J17, data[[any_other_feedback]:[any_other_feedback]]), ""), 0)),"")</f>
        <v/>
      </c>
      <c r="L17" s="43" t="str" cm="1">
        <f t="array" ref="L17">IFERROR(INDEX(data[[any_other_feedback]:[any_other_feedback]], MATCH(0,IF(data[[district_name]:[district_name]]=$A$17, COUNTIF($B$17:K17, data[[any_other_feedback]:[any_other_feedback]]), ""), 0)),"")</f>
        <v/>
      </c>
      <c r="M17" s="43" t="str" cm="1">
        <f t="array" ref="M17">IFERROR(INDEX(data[[any_other_feedback]:[any_other_feedback]], MATCH(0,IF(data[[district_name]:[district_name]]=$A$17, COUNTIF($B$17:L17, data[[any_other_feedback]:[any_other_feedback]]), ""), 0)),"")</f>
        <v/>
      </c>
      <c r="N17" s="43" t="str" cm="1">
        <f t="array" ref="N17">IFERROR(INDEX(data[[any_other_feedback]:[any_other_feedback]], MATCH(0,IF(data[[district_name]:[district_name]]=$A$17, COUNTIF($B$17:M17, data[[any_other_feedback]:[any_other_feedback]]), ""), 0)),"")</f>
        <v/>
      </c>
      <c r="O17" s="43" t="str" cm="1">
        <f t="array" ref="O17">IFERROR(INDEX(data[[any_other_feedback]:[any_other_feedback]], MATCH(0,IF(data[[district_name]:[district_name]]=$A$17, COUNTIF($B$17:N17, data[[any_other_feedback]:[any_other_feedback]]), ""), 0)),"")</f>
        <v/>
      </c>
      <c r="P17" s="43" t="str" cm="1">
        <f t="array" ref="P17">IFERROR(INDEX(data[[any_other_feedback]:[any_other_feedback]], MATCH(0,IF(data[[district_name]:[district_name]]=$A$17, COUNTIF($B$17:O17, data[[any_other_feedback]:[any_other_feedback]]), ""), 0)),"")</f>
        <v/>
      </c>
      <c r="Q17" s="43" t="str" cm="1">
        <f t="array" ref="Q17">IFERROR(INDEX(data[[any_other_feedback]:[any_other_feedback]], MATCH(0,IF(data[[district_name]:[district_name]]=$A$17, COUNTIF($B$17:P17, data[[any_other_feedback]:[any_other_feedback]]), ""), 0)),"")</f>
        <v/>
      </c>
    </row>
    <row r="18" spans="1:17" s="39" customFormat="1" ht="112" x14ac:dyDescent="0.3">
      <c r="A18" s="41" t="s">
        <v>636</v>
      </c>
      <c r="B18" s="42" t="s">
        <v>515</v>
      </c>
      <c r="C18" s="43" t="str" cm="1">
        <f t="array" ref="C18">IFERROR(INDEX(data[[any_other_feedback]:[any_other_feedback]], MATCH(0,IF(data[[district_name]:[district_name]]=$A$18, COUNTIF($B$18:B18, data[[any_other_feedback]:[any_other_feedback]]), ""), 0)),"")</f>
        <v xml:space="preserve">I think there is a need for mapping these refugees, assessed and their concerns addressed </v>
      </c>
      <c r="D18" s="43" t="str" cm="1">
        <f t="array" ref="D18">IFERROR(INDEX(data[[any_other_feedback]:[any_other_feedback]], MATCH(0,IF(data[[district_name]:[district_name]]=$A$18, COUNTIF($B$18:C18, data[[any_other_feedback]:[any_other_feedback]]), ""), 0)),"")</f>
        <v xml:space="preserve">None </v>
      </c>
      <c r="E18" s="43" t="str" cm="1">
        <f t="array" ref="E18">IFERROR(INDEX(data[[any_other_feedback]:[any_other_feedback]], MATCH(0,IF(data[[district_name]:[district_name]]=$A$18, COUNTIF($B$18:D18, data[[any_other_feedback]:[any_other_feedback]]), ""), 0)),"")</f>
        <v xml:space="preserve">The refugees in the city are not as needy as those in the settlements </v>
      </c>
      <c r="F18" s="43" t="str" cm="1">
        <f t="array" ref="F18">IFERROR(INDEX(data[[any_other_feedback]:[any_other_feedback]], MATCH(0,IF(data[[district_name]:[district_name]]=$A$18, COUNTIF($B$18:E18, data[[any_other_feedback]:[any_other_feedback]]), ""), 0)),"")</f>
        <v xml:space="preserve">Refugees have always come around not only in the last two weeks, they have established businesses here and kiosks , when I see people I can easily tell that these are Congolese </v>
      </c>
      <c r="G18" s="43" t="str" cm="1">
        <f t="array" ref="G18">IFERROR(INDEX(data[[any_other_feedback]:[any_other_feedback]], MATCH(0,IF(data[[district_name]:[district_name]]=$A$18, COUNTIF($B$18:F18, data[[any_other_feedback]:[any_other_feedback]]), ""), 0)),"")</f>
        <v xml:space="preserve">No </v>
      </c>
      <c r="H18" s="43" t="str" cm="1">
        <f t="array" ref="H18">IFERROR(INDEX(data[[any_other_feedback]:[any_other_feedback]], MATCH(0,IF(data[[district_name]:[district_name]]=$A$18, COUNTIF($B$18:G18, data[[any_other_feedback]:[any_other_feedback]]), ""), 0)),"")</f>
        <v xml:space="preserve">Those refugees impose population pressure and security issues </v>
      </c>
      <c r="I18" s="43" t="str" cm="1">
        <f t="array" ref="I18">IFERROR(INDEX(data[[any_other_feedback]:[any_other_feedback]], MATCH(0,IF(data[[district_name]:[district_name]]=$A$18, COUNTIF($B$18:H18, data[[any_other_feedback]:[any_other_feedback]]), ""), 0)),"")</f>
        <v xml:space="preserve">I need to go on ground to establish how many come every two weeks </v>
      </c>
      <c r="J18" s="43" t="str" cm="1">
        <f t="array" ref="J18">IFERROR(INDEX(data[[any_other_feedback]:[any_other_feedback]], MATCH(0,IF(data[[district_name]:[district_name]]=$A$18, COUNTIF($B$18:I18, data[[any_other_feedback]:[any_other_feedback]]), ""), 0)),"")</f>
        <v/>
      </c>
      <c r="K18" s="43" t="str" cm="1">
        <f t="array" ref="K18">IFERROR(INDEX(data[[any_other_feedback]:[any_other_feedback]], MATCH(0,IF(data[[district_name]:[district_name]]=$A$18, COUNTIF($B$18:J18, data[[any_other_feedback]:[any_other_feedback]]), ""), 0)),"")</f>
        <v/>
      </c>
      <c r="L18" s="43" t="str" cm="1">
        <f t="array" ref="L18">IFERROR(INDEX(data[[any_other_feedback]:[any_other_feedback]], MATCH(0,IF(data[[district_name]:[district_name]]=$A$18, COUNTIF($B$18:K18, data[[any_other_feedback]:[any_other_feedback]]), ""), 0)),"")</f>
        <v/>
      </c>
      <c r="M18" s="43" t="str" cm="1">
        <f t="array" ref="M18">IFERROR(INDEX(data[[any_other_feedback]:[any_other_feedback]], MATCH(0,IF(data[[district_name]:[district_name]]=$A$18, COUNTIF($B$18:L18, data[[any_other_feedback]:[any_other_feedback]]), ""), 0)),"")</f>
        <v/>
      </c>
      <c r="N18" s="43" t="str" cm="1">
        <f t="array" ref="N18">IFERROR(INDEX(data[[any_other_feedback]:[any_other_feedback]], MATCH(0,IF(data[[district_name]:[district_name]]=$A$18, COUNTIF($B$18:M18, data[[any_other_feedback]:[any_other_feedback]]), ""), 0)),"")</f>
        <v/>
      </c>
      <c r="O18" s="43" t="str" cm="1">
        <f t="array" ref="O18">IFERROR(INDEX(data[[any_other_feedback]:[any_other_feedback]], MATCH(0,IF(data[[district_name]:[district_name]]=$A$18, COUNTIF($B$18:N18, data[[any_other_feedback]:[any_other_feedback]]), ""), 0)),"")</f>
        <v/>
      </c>
      <c r="P18" s="43" t="str" cm="1">
        <f t="array" ref="P18">IFERROR(INDEX(data[[any_other_feedback]:[any_other_feedback]], MATCH(0,IF(data[[district_name]:[district_name]]=$A$18, COUNTIF($B$18:O18, data[[any_other_feedback]:[any_other_feedback]]), ""), 0)),"")</f>
        <v/>
      </c>
      <c r="Q18" s="43" t="str" cm="1">
        <f t="array" ref="Q18">IFERROR(INDEX(data[[any_other_feedback]:[any_other_feedback]], MATCH(0,IF(data[[district_name]:[district_name]]=$A$18, COUNTIF($B$18:P18, data[[any_other_feedback]:[any_other_feedback]]), ""), 0)),"")</f>
        <v/>
      </c>
    </row>
    <row r="19" spans="1:17" s="39" customFormat="1" x14ac:dyDescent="0.3"/>
  </sheetData>
  <mergeCells count="1">
    <mergeCell ref="C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30278394698b423d122c15e1e5f50ada">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78ed7b0573abdb4195ca09d9e761eb85"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D8637-97FD-41CD-ABC3-F377002F998E}">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7D84AD88-F033-4B07-8E06-D5A843130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91D44-5856-45B7-B546-097CCAFEE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Survey</vt:lpstr>
      <vt:lpstr>Choices</vt:lpstr>
      <vt:lpstr>Data</vt:lpstr>
      <vt:lpstr>Inflows_intro</vt:lpstr>
      <vt:lpstr>Inflows_shelter</vt:lpstr>
      <vt:lpstr>Inflows_needs</vt:lpstr>
      <vt:lpstr>Outflows</vt:lpstr>
      <vt:lpstr>Open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Galen Lamphere-Englund</dc:creator>
  <cp:lastModifiedBy>Melle VAN-HILTEN</cp:lastModifiedBy>
  <dcterms:created xsi:type="dcterms:W3CDTF">2023-08-01T06:03:52Z</dcterms:created>
  <dcterms:modified xsi:type="dcterms:W3CDTF">2023-08-15T14:29:12Z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