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tables/table2.xml" ContentType="application/vnd.openxmlformats-officedocument.spreadsheetml.table+xml"/>
  <Override PartName="/xl/pivotTables/pivotTable1.xml" ContentType="application/vnd.openxmlformats-officedocument.spreadsheetml.pivotTable+xml"/>
  <Override PartName="/xl/tables/table3.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mc:AlternateContent xmlns:mc="http://schemas.openxmlformats.org/markup-compatibility/2006">
    <mc:Choice Requires="x15">
      <x15ac:absPath xmlns:x15ac="http://schemas.microsoft.com/office/spreadsheetml/2010/11/ac" url="https://acted.sharepoint.com/sites/IMPACTYEM/Documents partages/Early Recovery (ER) unit/04. Climate &amp; DRR/07. CARE MHRA/03. Data Cleaning &amp; Analysis/03. Data analysis/MHRA vulnerability process/"/>
    </mc:Choice>
  </mc:AlternateContent>
  <xr:revisionPtr revIDLastSave="0" documentId="8_{842687C5-2316-49F6-9A49-E4A1A53BD7D2}" xr6:coauthVersionLast="47" xr6:coauthVersionMax="47" xr10:uidLastSave="{00000000-0000-0000-0000-000000000000}"/>
  <bookViews>
    <workbookView xWindow="-110" yWindow="-110" windowWidth="19420" windowHeight="11500" tabRatio="488" firstSheet="6" xr2:uid="{FE56F81B-0930-452B-BCEE-4533AE9B5791}"/>
  </bookViews>
  <sheets>
    <sheet name="READ ME" sheetId="29" r:id="rId1"/>
    <sheet name="Data sources" sheetId="16" r:id="rId2"/>
    <sheet name="Severity Scores" sheetId="36" r:id="rId3"/>
    <sheet name="Weights" sheetId="37" r:id="rId4"/>
    <sheet name="Sheet7" sheetId="58" state="hidden" r:id="rId5"/>
    <sheet name="Jenks_Breaks" sheetId="64" state="hidden" r:id="rId6"/>
    <sheet name="Multi-Hazard Risk Template" sheetId="30" r:id="rId7"/>
    <sheet name="Sheet4" sheetId="55" state="hidden" r:id="rId8"/>
    <sheet name="Indicators Data" sheetId="41" r:id="rId9"/>
    <sheet name="Vulnerability_scores" sheetId="51" r:id="rId10"/>
  </sheets>
  <definedNames>
    <definedName name="_xlnm._FilterDatabase" localSheetId="1" hidden="1">'Data sources'!$F$1:$G$8</definedName>
    <definedName name="_xlnm._FilterDatabase" localSheetId="8" hidden="1">'Indicators Data'!$A$1:$AI$66</definedName>
    <definedName name="_xlnm._FilterDatabase" localSheetId="6" hidden="1">'Multi-Hazard Risk Template'!$A$5:$CF$70</definedName>
    <definedName name="_xlnm._FilterDatabase" localSheetId="2" hidden="1">'Severity Scores'!$A$3:$P$39</definedName>
  </definedNames>
  <calcPr calcId="191028"/>
  <pivotCaches>
    <pivotCache cacheId="15"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9" i="30" l="1"/>
  <c r="J30" i="30"/>
  <c r="J31" i="30"/>
  <c r="J39" i="30"/>
  <c r="J29" i="30"/>
  <c r="J34" i="30"/>
  <c r="J24" i="30"/>
  <c r="J37" i="30"/>
  <c r="J44" i="30"/>
  <c r="J32" i="30"/>
  <c r="J38" i="30"/>
  <c r="J33" i="30"/>
  <c r="J40" i="30"/>
  <c r="J68" i="30"/>
  <c r="J46" i="30"/>
  <c r="J63" i="30"/>
  <c r="J58" i="30"/>
  <c r="J49" i="30"/>
  <c r="J47" i="30"/>
  <c r="J59" i="30"/>
  <c r="J62" i="30"/>
  <c r="J60" i="30"/>
  <c r="J57" i="30"/>
  <c r="J56" i="30"/>
  <c r="J52" i="30"/>
  <c r="J51" i="30"/>
  <c r="J69" i="30"/>
  <c r="J54" i="30"/>
  <c r="J61" i="30"/>
  <c r="J55" i="30"/>
  <c r="J48" i="30"/>
  <c r="J53" i="30"/>
  <c r="J64" i="30"/>
  <c r="J67" i="30"/>
  <c r="Z31" i="30"/>
  <c r="AA31" i="30"/>
  <c r="AB31" i="30"/>
  <c r="AC31" i="30"/>
  <c r="AD31" i="30"/>
  <c r="AE31" i="30"/>
  <c r="AF31" i="30"/>
  <c r="AG31" i="30"/>
  <c r="AH31" i="30"/>
  <c r="AI31" i="30"/>
  <c r="AJ31" i="30"/>
  <c r="AK31" i="30"/>
  <c r="AL31" i="30"/>
  <c r="Z39" i="30"/>
  <c r="AA39" i="30"/>
  <c r="AB39" i="30"/>
  <c r="AC39" i="30"/>
  <c r="AD39" i="30"/>
  <c r="AE39" i="30"/>
  <c r="AF39" i="30"/>
  <c r="AG39" i="30"/>
  <c r="AH39" i="30"/>
  <c r="AI39" i="30"/>
  <c r="AJ39" i="30"/>
  <c r="AK39" i="30"/>
  <c r="AL39" i="30"/>
  <c r="Z29" i="30"/>
  <c r="AA29" i="30"/>
  <c r="AB29" i="30"/>
  <c r="AC29" i="30"/>
  <c r="AD29" i="30"/>
  <c r="AE29" i="30"/>
  <c r="AF29" i="30"/>
  <c r="AG29" i="30"/>
  <c r="AH29" i="30"/>
  <c r="AI29" i="30"/>
  <c r="AJ29" i="30"/>
  <c r="AK29" i="30"/>
  <c r="AL29" i="30"/>
  <c r="Z34" i="30"/>
  <c r="AA34" i="30"/>
  <c r="AB34" i="30"/>
  <c r="AC34" i="30"/>
  <c r="AD34" i="30"/>
  <c r="AE34" i="30"/>
  <c r="AF34" i="30"/>
  <c r="AG34" i="30"/>
  <c r="AH34" i="30"/>
  <c r="AI34" i="30"/>
  <c r="AJ34" i="30"/>
  <c r="AK34" i="30"/>
  <c r="AL34" i="30"/>
  <c r="Z24" i="30"/>
  <c r="AA24" i="30"/>
  <c r="AB24" i="30"/>
  <c r="AC24" i="30"/>
  <c r="AD24" i="30"/>
  <c r="AE24" i="30"/>
  <c r="AF24" i="30"/>
  <c r="AG24" i="30"/>
  <c r="AH24" i="30"/>
  <c r="AI24" i="30"/>
  <c r="AJ24" i="30"/>
  <c r="AK24" i="30"/>
  <c r="AL24" i="30"/>
  <c r="Z37" i="30"/>
  <c r="AA37" i="30"/>
  <c r="AB37" i="30"/>
  <c r="AC37" i="30"/>
  <c r="AD37" i="30"/>
  <c r="AE37" i="30"/>
  <c r="AF37" i="30"/>
  <c r="AG37" i="30"/>
  <c r="AH37" i="30"/>
  <c r="AI37" i="30"/>
  <c r="AJ37" i="30"/>
  <c r="AK37" i="30"/>
  <c r="AL37" i="30"/>
  <c r="Z44" i="30"/>
  <c r="AA44" i="30"/>
  <c r="AB44" i="30"/>
  <c r="AC44" i="30"/>
  <c r="AD44" i="30"/>
  <c r="AE44" i="30"/>
  <c r="AF44" i="30"/>
  <c r="AG44" i="30"/>
  <c r="AH44" i="30"/>
  <c r="AI44" i="30"/>
  <c r="AJ44" i="30"/>
  <c r="AK44" i="30"/>
  <c r="AL44" i="30"/>
  <c r="Z32" i="30"/>
  <c r="AA32" i="30"/>
  <c r="AB32" i="30"/>
  <c r="AC32" i="30"/>
  <c r="AD32" i="30"/>
  <c r="AE32" i="30"/>
  <c r="AF32" i="30"/>
  <c r="AG32" i="30"/>
  <c r="AH32" i="30"/>
  <c r="AI32" i="30"/>
  <c r="AJ32" i="30"/>
  <c r="AK32" i="30"/>
  <c r="AL32" i="30"/>
  <c r="Z38" i="30"/>
  <c r="AA38" i="30"/>
  <c r="AB38" i="30"/>
  <c r="AC38" i="30"/>
  <c r="AD38" i="30"/>
  <c r="AE38" i="30"/>
  <c r="AF38" i="30"/>
  <c r="AG38" i="30"/>
  <c r="AH38" i="30"/>
  <c r="AI38" i="30"/>
  <c r="AJ38" i="30"/>
  <c r="AK38" i="30"/>
  <c r="AL38" i="30"/>
  <c r="Z33" i="30"/>
  <c r="AA33" i="30"/>
  <c r="AB33" i="30"/>
  <c r="AC33" i="30"/>
  <c r="AD33" i="30"/>
  <c r="AE33" i="30"/>
  <c r="AF33" i="30"/>
  <c r="AG33" i="30"/>
  <c r="AH33" i="30"/>
  <c r="AI33" i="30"/>
  <c r="AJ33" i="30"/>
  <c r="AK33" i="30"/>
  <c r="AL33" i="30"/>
  <c r="Z40" i="30"/>
  <c r="AA40" i="30"/>
  <c r="AB40" i="30"/>
  <c r="AC40" i="30"/>
  <c r="AD40" i="30"/>
  <c r="AE40" i="30"/>
  <c r="AF40" i="30"/>
  <c r="AG40" i="30"/>
  <c r="AH40" i="30"/>
  <c r="AI40" i="30"/>
  <c r="AJ40" i="30"/>
  <c r="AK40" i="30"/>
  <c r="AL40" i="30"/>
  <c r="Z68" i="30"/>
  <c r="AA68" i="30"/>
  <c r="AB68" i="30"/>
  <c r="AC68" i="30"/>
  <c r="AD68" i="30"/>
  <c r="AE68" i="30"/>
  <c r="AF68" i="30"/>
  <c r="AG68" i="30"/>
  <c r="AH68" i="30"/>
  <c r="AI68" i="30"/>
  <c r="AJ68" i="30"/>
  <c r="AK68" i="30"/>
  <c r="AL68" i="30"/>
  <c r="Z46" i="30"/>
  <c r="AA46" i="30"/>
  <c r="AB46" i="30"/>
  <c r="AC46" i="30"/>
  <c r="AD46" i="30"/>
  <c r="AE46" i="30"/>
  <c r="AF46" i="30"/>
  <c r="AG46" i="30"/>
  <c r="AH46" i="30"/>
  <c r="AI46" i="30"/>
  <c r="AJ46" i="30"/>
  <c r="AK46" i="30"/>
  <c r="AL46" i="30"/>
  <c r="Z63" i="30"/>
  <c r="AA63" i="30"/>
  <c r="AB63" i="30"/>
  <c r="AC63" i="30"/>
  <c r="AD63" i="30"/>
  <c r="AE63" i="30"/>
  <c r="AF63" i="30"/>
  <c r="AG63" i="30"/>
  <c r="AH63" i="30"/>
  <c r="AI63" i="30"/>
  <c r="AJ63" i="30"/>
  <c r="AK63" i="30"/>
  <c r="AL63" i="30"/>
  <c r="Z58" i="30"/>
  <c r="AA58" i="30"/>
  <c r="AB58" i="30"/>
  <c r="AC58" i="30"/>
  <c r="AD58" i="30"/>
  <c r="AE58" i="30"/>
  <c r="AF58" i="30"/>
  <c r="AG58" i="30"/>
  <c r="AH58" i="30"/>
  <c r="AI58" i="30"/>
  <c r="AJ58" i="30"/>
  <c r="AK58" i="30"/>
  <c r="AL58" i="30"/>
  <c r="Z49" i="30"/>
  <c r="AA49" i="30"/>
  <c r="AB49" i="30"/>
  <c r="AC49" i="30"/>
  <c r="AD49" i="30"/>
  <c r="AE49" i="30"/>
  <c r="AF49" i="30"/>
  <c r="AG49" i="30"/>
  <c r="AH49" i="30"/>
  <c r="AI49" i="30"/>
  <c r="AJ49" i="30"/>
  <c r="AK49" i="30"/>
  <c r="AL49" i="30"/>
  <c r="Z47" i="30"/>
  <c r="AA47" i="30"/>
  <c r="AB47" i="30"/>
  <c r="AC47" i="30"/>
  <c r="AD47" i="30"/>
  <c r="AE47" i="30"/>
  <c r="AF47" i="30"/>
  <c r="AG47" i="30"/>
  <c r="AH47" i="30"/>
  <c r="AI47" i="30"/>
  <c r="AJ47" i="30"/>
  <c r="AK47" i="30"/>
  <c r="AL47" i="30"/>
  <c r="Z59" i="30"/>
  <c r="AA59" i="30"/>
  <c r="AB59" i="30"/>
  <c r="AC59" i="30"/>
  <c r="AD59" i="30"/>
  <c r="AE59" i="30"/>
  <c r="AF59" i="30"/>
  <c r="AG59" i="30"/>
  <c r="AH59" i="30"/>
  <c r="AI59" i="30"/>
  <c r="AJ59" i="30"/>
  <c r="AK59" i="30"/>
  <c r="AL59" i="30"/>
  <c r="Z62" i="30"/>
  <c r="AA62" i="30"/>
  <c r="AB62" i="30"/>
  <c r="AC62" i="30"/>
  <c r="AD62" i="30"/>
  <c r="AE62" i="30"/>
  <c r="AF62" i="30"/>
  <c r="AG62" i="30"/>
  <c r="AH62" i="30"/>
  <c r="AI62" i="30"/>
  <c r="AJ62" i="30"/>
  <c r="AK62" i="30"/>
  <c r="AL62" i="30"/>
  <c r="Z60" i="30"/>
  <c r="AA60" i="30"/>
  <c r="AB60" i="30"/>
  <c r="AC60" i="30"/>
  <c r="AD60" i="30"/>
  <c r="AE60" i="30"/>
  <c r="AF60" i="30"/>
  <c r="AG60" i="30"/>
  <c r="AH60" i="30"/>
  <c r="AI60" i="30"/>
  <c r="AJ60" i="30"/>
  <c r="AK60" i="30"/>
  <c r="AL60" i="30"/>
  <c r="Z57" i="30"/>
  <c r="AA57" i="30"/>
  <c r="AB57" i="30"/>
  <c r="AC57" i="30"/>
  <c r="AD57" i="30"/>
  <c r="AE57" i="30"/>
  <c r="AF57" i="30"/>
  <c r="AG57" i="30"/>
  <c r="AH57" i="30"/>
  <c r="AI57" i="30"/>
  <c r="AJ57" i="30"/>
  <c r="AK57" i="30"/>
  <c r="AL57" i="30"/>
  <c r="Z56" i="30"/>
  <c r="AA56" i="30"/>
  <c r="AB56" i="30"/>
  <c r="AC56" i="30"/>
  <c r="AD56" i="30"/>
  <c r="AE56" i="30"/>
  <c r="AF56" i="30"/>
  <c r="AG56" i="30"/>
  <c r="AH56" i="30"/>
  <c r="AI56" i="30"/>
  <c r="AJ56" i="30"/>
  <c r="AK56" i="30"/>
  <c r="AL56" i="30"/>
  <c r="Z52" i="30"/>
  <c r="AA52" i="30"/>
  <c r="AB52" i="30"/>
  <c r="AC52" i="30"/>
  <c r="AD52" i="30"/>
  <c r="AE52" i="30"/>
  <c r="AF52" i="30"/>
  <c r="AG52" i="30"/>
  <c r="AH52" i="30"/>
  <c r="AI52" i="30"/>
  <c r="AJ52" i="30"/>
  <c r="AK52" i="30"/>
  <c r="AL52" i="30"/>
  <c r="Z51" i="30"/>
  <c r="AA51" i="30"/>
  <c r="AB51" i="30"/>
  <c r="AC51" i="30"/>
  <c r="AD51" i="30"/>
  <c r="AE51" i="30"/>
  <c r="AF51" i="30"/>
  <c r="AG51" i="30"/>
  <c r="AH51" i="30"/>
  <c r="AI51" i="30"/>
  <c r="AJ51" i="30"/>
  <c r="AK51" i="30"/>
  <c r="AL51" i="30"/>
  <c r="Z69" i="30"/>
  <c r="AA69" i="30"/>
  <c r="AB69" i="30"/>
  <c r="AC69" i="30"/>
  <c r="AD69" i="30"/>
  <c r="AE69" i="30"/>
  <c r="AF69" i="30"/>
  <c r="AG69" i="30"/>
  <c r="AH69" i="30"/>
  <c r="AI69" i="30"/>
  <c r="AJ69" i="30"/>
  <c r="AK69" i="30"/>
  <c r="AL69" i="30"/>
  <c r="Z54" i="30"/>
  <c r="AA54" i="30"/>
  <c r="AB54" i="30"/>
  <c r="AC54" i="30"/>
  <c r="AD54" i="30"/>
  <c r="AE54" i="30"/>
  <c r="AF54" i="30"/>
  <c r="AG54" i="30"/>
  <c r="AH54" i="30"/>
  <c r="AI54" i="30"/>
  <c r="AJ54" i="30"/>
  <c r="AK54" i="30"/>
  <c r="AL54" i="30"/>
  <c r="Z61" i="30"/>
  <c r="AA61" i="30"/>
  <c r="AB61" i="30"/>
  <c r="AC61" i="30"/>
  <c r="AD61" i="30"/>
  <c r="AE61" i="30"/>
  <c r="AF61" i="30"/>
  <c r="AG61" i="30"/>
  <c r="AH61" i="30"/>
  <c r="AI61" i="30"/>
  <c r="AJ61" i="30"/>
  <c r="AK61" i="30"/>
  <c r="AL61" i="30"/>
  <c r="Z55" i="30"/>
  <c r="AA55" i="30"/>
  <c r="AB55" i="30"/>
  <c r="AC55" i="30"/>
  <c r="AD55" i="30"/>
  <c r="AE55" i="30"/>
  <c r="AF55" i="30"/>
  <c r="AG55" i="30"/>
  <c r="AH55" i="30"/>
  <c r="AI55" i="30"/>
  <c r="AJ55" i="30"/>
  <c r="AK55" i="30"/>
  <c r="AL55" i="30"/>
  <c r="Z48" i="30"/>
  <c r="AA48" i="30"/>
  <c r="AB48" i="30"/>
  <c r="AC48" i="30"/>
  <c r="AD48" i="30"/>
  <c r="AE48" i="30"/>
  <c r="AF48" i="30"/>
  <c r="AG48" i="30"/>
  <c r="AH48" i="30"/>
  <c r="AI48" i="30"/>
  <c r="AJ48" i="30"/>
  <c r="AK48" i="30"/>
  <c r="AL48" i="30"/>
  <c r="Z53" i="30"/>
  <c r="AA53" i="30"/>
  <c r="AB53" i="30"/>
  <c r="AC53" i="30"/>
  <c r="AD53" i="30"/>
  <c r="AE53" i="30"/>
  <c r="AF53" i="30"/>
  <c r="AG53" i="30"/>
  <c r="AH53" i="30"/>
  <c r="AI53" i="30"/>
  <c r="AJ53" i="30"/>
  <c r="AK53" i="30"/>
  <c r="AL53" i="30"/>
  <c r="Z64" i="30"/>
  <c r="AA64" i="30"/>
  <c r="AB64" i="30"/>
  <c r="AC64" i="30"/>
  <c r="AD64" i="30"/>
  <c r="AE64" i="30"/>
  <c r="AF64" i="30"/>
  <c r="AG64" i="30"/>
  <c r="AH64" i="30"/>
  <c r="AI64" i="30"/>
  <c r="AJ64" i="30"/>
  <c r="AK64" i="30"/>
  <c r="AL64" i="30"/>
  <c r="Z67" i="30"/>
  <c r="AA67" i="30"/>
  <c r="AB67" i="30"/>
  <c r="AC67" i="30"/>
  <c r="AD67" i="30"/>
  <c r="AE67" i="30"/>
  <c r="AF67" i="30"/>
  <c r="AG67" i="30"/>
  <c r="AH67" i="30"/>
  <c r="AI67" i="30"/>
  <c r="AJ67" i="30"/>
  <c r="AK67" i="30"/>
  <c r="AL67" i="30"/>
  <c r="Z66" i="30"/>
  <c r="AA66" i="30"/>
  <c r="AB66" i="30"/>
  <c r="AC66" i="30"/>
  <c r="AD66" i="30"/>
  <c r="AE66" i="30"/>
  <c r="AF66" i="30"/>
  <c r="AG66" i="30"/>
  <c r="AH66" i="30"/>
  <c r="AI66" i="30"/>
  <c r="AJ66" i="30"/>
  <c r="AK66" i="30"/>
  <c r="AL66" i="30"/>
  <c r="Z7" i="30"/>
  <c r="AA7" i="30"/>
  <c r="AB7" i="30"/>
  <c r="AC7" i="30"/>
  <c r="AD7" i="30"/>
  <c r="AE7" i="30"/>
  <c r="AF7" i="30"/>
  <c r="AG7" i="30"/>
  <c r="AH7" i="30"/>
  <c r="AI7" i="30"/>
  <c r="AJ7" i="30"/>
  <c r="AK7" i="30"/>
  <c r="AL7" i="30"/>
  <c r="Z9" i="30"/>
  <c r="AA9" i="30"/>
  <c r="AB9" i="30"/>
  <c r="AC9" i="30"/>
  <c r="AD9" i="30"/>
  <c r="AE9" i="30"/>
  <c r="AF9" i="30"/>
  <c r="AG9" i="30"/>
  <c r="AH9" i="30"/>
  <c r="AI9" i="30"/>
  <c r="AJ9" i="30"/>
  <c r="AK9" i="30"/>
  <c r="AL9" i="30"/>
  <c r="Z6" i="30"/>
  <c r="AA6" i="30"/>
  <c r="AB6" i="30"/>
  <c r="AC6" i="30"/>
  <c r="AD6" i="30"/>
  <c r="AE6" i="30"/>
  <c r="AF6" i="30"/>
  <c r="AG6" i="30"/>
  <c r="AH6" i="30"/>
  <c r="AI6" i="30"/>
  <c r="AJ6" i="30"/>
  <c r="AK6" i="30"/>
  <c r="AL6" i="30"/>
  <c r="Z8" i="30"/>
  <c r="AA8" i="30"/>
  <c r="AB8" i="30"/>
  <c r="AC8" i="30"/>
  <c r="AD8" i="30"/>
  <c r="AE8" i="30"/>
  <c r="AF8" i="30"/>
  <c r="AG8" i="30"/>
  <c r="AH8" i="30"/>
  <c r="AI8" i="30"/>
  <c r="AJ8" i="30"/>
  <c r="AK8" i="30"/>
  <c r="AL8" i="30"/>
  <c r="Z11" i="30"/>
  <c r="AA11" i="30"/>
  <c r="AB11" i="30"/>
  <c r="AC11" i="30"/>
  <c r="AD11" i="30"/>
  <c r="AE11" i="30"/>
  <c r="AF11" i="30"/>
  <c r="AG11" i="30"/>
  <c r="AH11" i="30"/>
  <c r="AI11" i="30"/>
  <c r="AJ11" i="30"/>
  <c r="AK11" i="30"/>
  <c r="AL11" i="30"/>
  <c r="Z12" i="30"/>
  <c r="AA12" i="30"/>
  <c r="AB12" i="30"/>
  <c r="AC12" i="30"/>
  <c r="AD12" i="30"/>
  <c r="AE12" i="30"/>
  <c r="AF12" i="30"/>
  <c r="AG12" i="30"/>
  <c r="AH12" i="30"/>
  <c r="AI12" i="30"/>
  <c r="AJ12" i="30"/>
  <c r="AK12" i="30"/>
  <c r="AL12" i="30"/>
  <c r="Z13" i="30"/>
  <c r="AA13" i="30"/>
  <c r="AB13" i="30"/>
  <c r="AC13" i="30"/>
  <c r="AD13" i="30"/>
  <c r="AE13" i="30"/>
  <c r="AF13" i="30"/>
  <c r="AG13" i="30"/>
  <c r="AH13" i="30"/>
  <c r="AI13" i="30"/>
  <c r="AJ13" i="30"/>
  <c r="AK13" i="30"/>
  <c r="AL13" i="30"/>
  <c r="Z10" i="30"/>
  <c r="AA10" i="30"/>
  <c r="AB10" i="30"/>
  <c r="AC10" i="30"/>
  <c r="AD10" i="30"/>
  <c r="AE10" i="30"/>
  <c r="AF10" i="30"/>
  <c r="AG10" i="30"/>
  <c r="AH10" i="30"/>
  <c r="AI10" i="30"/>
  <c r="AJ10" i="30"/>
  <c r="AK10" i="30"/>
  <c r="AL10" i="30"/>
  <c r="Z18" i="30"/>
  <c r="AA18" i="30"/>
  <c r="AB18" i="30"/>
  <c r="AC18" i="30"/>
  <c r="AD18" i="30"/>
  <c r="AE18" i="30"/>
  <c r="AF18" i="30"/>
  <c r="AG18" i="30"/>
  <c r="AH18" i="30"/>
  <c r="AI18" i="30"/>
  <c r="AJ18" i="30"/>
  <c r="AK18" i="30"/>
  <c r="AL18" i="30"/>
  <c r="Z20" i="30"/>
  <c r="AA20" i="30"/>
  <c r="AB20" i="30"/>
  <c r="AC20" i="30"/>
  <c r="AD20" i="30"/>
  <c r="AE20" i="30"/>
  <c r="AF20" i="30"/>
  <c r="AG20" i="30"/>
  <c r="AH20" i="30"/>
  <c r="AI20" i="30"/>
  <c r="AJ20" i="30"/>
  <c r="AK20" i="30"/>
  <c r="AL20" i="30"/>
  <c r="Z15" i="30"/>
  <c r="AA15" i="30"/>
  <c r="AB15" i="30"/>
  <c r="AC15" i="30"/>
  <c r="AD15" i="30"/>
  <c r="AE15" i="30"/>
  <c r="AF15" i="30"/>
  <c r="AG15" i="30"/>
  <c r="AH15" i="30"/>
  <c r="AI15" i="30"/>
  <c r="AJ15" i="30"/>
  <c r="AK15" i="30"/>
  <c r="AL15" i="30"/>
  <c r="Z25" i="30"/>
  <c r="AA25" i="30"/>
  <c r="AB25" i="30"/>
  <c r="AC25" i="30"/>
  <c r="AD25" i="30"/>
  <c r="AE25" i="30"/>
  <c r="AF25" i="30"/>
  <c r="AG25" i="30"/>
  <c r="AH25" i="30"/>
  <c r="AI25" i="30"/>
  <c r="AJ25" i="30"/>
  <c r="AK25" i="30"/>
  <c r="AL25" i="30"/>
  <c r="Z21" i="30"/>
  <c r="AA21" i="30"/>
  <c r="AB21" i="30"/>
  <c r="AC21" i="30"/>
  <c r="AD21" i="30"/>
  <c r="AE21" i="30"/>
  <c r="AF21" i="30"/>
  <c r="AG21" i="30"/>
  <c r="AH21" i="30"/>
  <c r="AI21" i="30"/>
  <c r="AJ21" i="30"/>
  <c r="AK21" i="30"/>
  <c r="AL21" i="30"/>
  <c r="Z17" i="30"/>
  <c r="AA17" i="30"/>
  <c r="AB17" i="30"/>
  <c r="AC17" i="30"/>
  <c r="AD17" i="30"/>
  <c r="AE17" i="30"/>
  <c r="AF17" i="30"/>
  <c r="AG17" i="30"/>
  <c r="AH17" i="30"/>
  <c r="AI17" i="30"/>
  <c r="AJ17" i="30"/>
  <c r="AK17" i="30"/>
  <c r="AL17" i="30"/>
  <c r="Z16" i="30"/>
  <c r="AA16" i="30"/>
  <c r="AB16" i="30"/>
  <c r="AC16" i="30"/>
  <c r="AD16" i="30"/>
  <c r="AE16" i="30"/>
  <c r="AF16" i="30"/>
  <c r="AG16" i="30"/>
  <c r="AH16" i="30"/>
  <c r="AI16" i="30"/>
  <c r="AJ16" i="30"/>
  <c r="AK16" i="30"/>
  <c r="AL16" i="30"/>
  <c r="Z22" i="30"/>
  <c r="AA22" i="30"/>
  <c r="AB22" i="30"/>
  <c r="AC22" i="30"/>
  <c r="AD22" i="30"/>
  <c r="AE22" i="30"/>
  <c r="AF22" i="30"/>
  <c r="AG22" i="30"/>
  <c r="AH22" i="30"/>
  <c r="AI22" i="30"/>
  <c r="AJ22" i="30"/>
  <c r="AK22" i="30"/>
  <c r="AL22" i="30"/>
  <c r="Z23" i="30"/>
  <c r="AA23" i="30"/>
  <c r="AB23" i="30"/>
  <c r="AC23" i="30"/>
  <c r="AD23" i="30"/>
  <c r="AE23" i="30"/>
  <c r="AF23" i="30"/>
  <c r="AG23" i="30"/>
  <c r="AH23" i="30"/>
  <c r="AI23" i="30"/>
  <c r="AJ23" i="30"/>
  <c r="AK23" i="30"/>
  <c r="AL23" i="30"/>
  <c r="Z19" i="30"/>
  <c r="AA19" i="30"/>
  <c r="AB19" i="30"/>
  <c r="AC19" i="30"/>
  <c r="AD19" i="30"/>
  <c r="AE19" i="30"/>
  <c r="AF19" i="30"/>
  <c r="AG19" i="30"/>
  <c r="AH19" i="30"/>
  <c r="AI19" i="30"/>
  <c r="AJ19" i="30"/>
  <c r="AK19" i="30"/>
  <c r="AL19" i="30"/>
  <c r="Z28" i="30"/>
  <c r="AA28" i="30"/>
  <c r="AB28" i="30"/>
  <c r="AC28" i="30"/>
  <c r="AD28" i="30"/>
  <c r="AE28" i="30"/>
  <c r="AF28" i="30"/>
  <c r="AG28" i="30"/>
  <c r="AH28" i="30"/>
  <c r="AI28" i="30"/>
  <c r="AJ28" i="30"/>
  <c r="AK28" i="30"/>
  <c r="AL28" i="30"/>
  <c r="Z42" i="30"/>
  <c r="AA42" i="30"/>
  <c r="AB42" i="30"/>
  <c r="AC42" i="30"/>
  <c r="AD42" i="30"/>
  <c r="AE42" i="30"/>
  <c r="AF42" i="30"/>
  <c r="AG42" i="30"/>
  <c r="AH42" i="30"/>
  <c r="AI42" i="30"/>
  <c r="AJ42" i="30"/>
  <c r="AK42" i="30"/>
  <c r="AL42" i="30"/>
  <c r="Z14" i="30"/>
  <c r="AA14" i="30"/>
  <c r="AB14" i="30"/>
  <c r="AC14" i="30"/>
  <c r="AD14" i="30"/>
  <c r="AE14" i="30"/>
  <c r="AF14" i="30"/>
  <c r="AG14" i="30"/>
  <c r="AH14" i="30"/>
  <c r="AI14" i="30"/>
  <c r="AJ14" i="30"/>
  <c r="AK14" i="30"/>
  <c r="AL14" i="30"/>
  <c r="Z35" i="30"/>
  <c r="AA35" i="30"/>
  <c r="AB35" i="30"/>
  <c r="AC35" i="30"/>
  <c r="AD35" i="30"/>
  <c r="AE35" i="30"/>
  <c r="AF35" i="30"/>
  <c r="AG35" i="30"/>
  <c r="AH35" i="30"/>
  <c r="AI35" i="30"/>
  <c r="AJ35" i="30"/>
  <c r="AK35" i="30"/>
  <c r="AL35" i="30"/>
  <c r="Z26" i="30"/>
  <c r="AA26" i="30"/>
  <c r="AB26" i="30"/>
  <c r="AC26" i="30"/>
  <c r="AD26" i="30"/>
  <c r="AE26" i="30"/>
  <c r="AF26" i="30"/>
  <c r="AG26" i="30"/>
  <c r="AH26" i="30"/>
  <c r="AI26" i="30"/>
  <c r="AJ26" i="30"/>
  <c r="AK26" i="30"/>
  <c r="AL26" i="30"/>
  <c r="Z36" i="30"/>
  <c r="AA36" i="30"/>
  <c r="AB36" i="30"/>
  <c r="AC36" i="30"/>
  <c r="AD36" i="30"/>
  <c r="AE36" i="30"/>
  <c r="AF36" i="30"/>
  <c r="AG36" i="30"/>
  <c r="AH36" i="30"/>
  <c r="AI36" i="30"/>
  <c r="AJ36" i="30"/>
  <c r="AK36" i="30"/>
  <c r="AL36" i="30"/>
  <c r="Z43" i="30"/>
  <c r="AA43" i="30"/>
  <c r="AB43" i="30"/>
  <c r="AC43" i="30"/>
  <c r="AD43" i="30"/>
  <c r="AE43" i="30"/>
  <c r="AF43" i="30"/>
  <c r="AG43" i="30"/>
  <c r="AH43" i="30"/>
  <c r="AI43" i="30"/>
  <c r="AJ43" i="30"/>
  <c r="AK43" i="30"/>
  <c r="AL43" i="30"/>
  <c r="Z50" i="30"/>
  <c r="AA50" i="30"/>
  <c r="AB50" i="30"/>
  <c r="AC50" i="30"/>
  <c r="AD50" i="30"/>
  <c r="AE50" i="30"/>
  <c r="AF50" i="30"/>
  <c r="AG50" i="30"/>
  <c r="AH50" i="30"/>
  <c r="AI50" i="30"/>
  <c r="AJ50" i="30"/>
  <c r="AK50" i="30"/>
  <c r="AL50" i="30"/>
  <c r="Z45" i="30"/>
  <c r="AA45" i="30"/>
  <c r="AB45" i="30"/>
  <c r="AC45" i="30"/>
  <c r="AD45" i="30"/>
  <c r="AE45" i="30"/>
  <c r="AF45" i="30"/>
  <c r="AG45" i="30"/>
  <c r="AH45" i="30"/>
  <c r="AI45" i="30"/>
  <c r="AJ45" i="30"/>
  <c r="AK45" i="30"/>
  <c r="AL45" i="30"/>
  <c r="Z41" i="30"/>
  <c r="AA41" i="30"/>
  <c r="AB41" i="30"/>
  <c r="AC41" i="30"/>
  <c r="AD41" i="30"/>
  <c r="AE41" i="30"/>
  <c r="AF41" i="30"/>
  <c r="AG41" i="30"/>
  <c r="AH41" i="30"/>
  <c r="AI41" i="30"/>
  <c r="AJ41" i="30"/>
  <c r="AK41" i="30"/>
  <c r="AL41" i="30"/>
  <c r="Z27" i="30"/>
  <c r="AA27" i="30"/>
  <c r="AB27" i="30"/>
  <c r="AC27" i="30"/>
  <c r="AD27" i="30"/>
  <c r="AE27" i="30"/>
  <c r="AF27" i="30"/>
  <c r="AG27" i="30"/>
  <c r="AH27" i="30"/>
  <c r="AI27" i="30"/>
  <c r="AJ27" i="30"/>
  <c r="AK27" i="30"/>
  <c r="AL27" i="30"/>
  <c r="Z70" i="30"/>
  <c r="AA70" i="30"/>
  <c r="AB70" i="30"/>
  <c r="AC70" i="30"/>
  <c r="AD70" i="30"/>
  <c r="AE70" i="30"/>
  <c r="AF70" i="30"/>
  <c r="AG70" i="30"/>
  <c r="AH70" i="30"/>
  <c r="AI70" i="30"/>
  <c r="AJ70" i="30"/>
  <c r="AK70" i="30"/>
  <c r="AL70" i="30"/>
  <c r="AM31" i="30"/>
  <c r="AN31" i="30"/>
  <c r="AO31" i="30"/>
  <c r="AP31" i="30"/>
  <c r="AQ31" i="30"/>
  <c r="AR31" i="30"/>
  <c r="AM39" i="30"/>
  <c r="AN39" i="30"/>
  <c r="AO39" i="30"/>
  <c r="AP39" i="30"/>
  <c r="AQ39" i="30"/>
  <c r="AR39" i="30"/>
  <c r="AM29" i="30"/>
  <c r="AN29" i="30"/>
  <c r="AO29" i="30"/>
  <c r="AP29" i="30"/>
  <c r="AQ29" i="30"/>
  <c r="AR29" i="30"/>
  <c r="AM34" i="30"/>
  <c r="AN34" i="30"/>
  <c r="AO34" i="30"/>
  <c r="AP34" i="30"/>
  <c r="AQ34" i="30"/>
  <c r="AR34" i="30"/>
  <c r="AM24" i="30"/>
  <c r="AN24" i="30"/>
  <c r="AO24" i="30"/>
  <c r="AP24" i="30"/>
  <c r="AQ24" i="30"/>
  <c r="AR24" i="30"/>
  <c r="AM37" i="30"/>
  <c r="AN37" i="30"/>
  <c r="AO37" i="30"/>
  <c r="AP37" i="30"/>
  <c r="AQ37" i="30"/>
  <c r="AR37" i="30"/>
  <c r="AM44" i="30"/>
  <c r="AN44" i="30"/>
  <c r="AO44" i="30"/>
  <c r="AP44" i="30"/>
  <c r="AQ44" i="30"/>
  <c r="AR44" i="30"/>
  <c r="AM32" i="30"/>
  <c r="AN32" i="30"/>
  <c r="AO32" i="30"/>
  <c r="AP32" i="30"/>
  <c r="AQ32" i="30"/>
  <c r="AR32" i="30"/>
  <c r="AM38" i="30"/>
  <c r="AN38" i="30"/>
  <c r="AO38" i="30"/>
  <c r="AP38" i="30"/>
  <c r="AQ38" i="30"/>
  <c r="AR38" i="30"/>
  <c r="AM33" i="30"/>
  <c r="AN33" i="30"/>
  <c r="AO33" i="30"/>
  <c r="AP33" i="30"/>
  <c r="AQ33" i="30"/>
  <c r="AR33" i="30"/>
  <c r="AM40" i="30"/>
  <c r="AN40" i="30"/>
  <c r="AO40" i="30"/>
  <c r="AP40" i="30"/>
  <c r="AQ40" i="30"/>
  <c r="AR40" i="30"/>
  <c r="AM68" i="30"/>
  <c r="AN68" i="30"/>
  <c r="AO68" i="30"/>
  <c r="AP68" i="30"/>
  <c r="AQ68" i="30"/>
  <c r="AR68" i="30"/>
  <c r="AM46" i="30"/>
  <c r="AN46" i="30"/>
  <c r="AO46" i="30"/>
  <c r="AP46" i="30"/>
  <c r="AQ46" i="30"/>
  <c r="AR46" i="30"/>
  <c r="AM63" i="30"/>
  <c r="AN63" i="30"/>
  <c r="AO63" i="30"/>
  <c r="AP63" i="30"/>
  <c r="AQ63" i="30"/>
  <c r="AR63" i="30"/>
  <c r="AM58" i="30"/>
  <c r="AN58" i="30"/>
  <c r="AO58" i="30"/>
  <c r="AP58" i="30"/>
  <c r="AQ58" i="30"/>
  <c r="AR58" i="30"/>
  <c r="AM49" i="30"/>
  <c r="AN49" i="30"/>
  <c r="AO49" i="30"/>
  <c r="AP49" i="30"/>
  <c r="AQ49" i="30"/>
  <c r="AR49" i="30"/>
  <c r="AM47" i="30"/>
  <c r="AN47" i="30"/>
  <c r="AO47" i="30"/>
  <c r="AP47" i="30"/>
  <c r="AQ47" i="30"/>
  <c r="AR47" i="30"/>
  <c r="AM59" i="30"/>
  <c r="AN59" i="30"/>
  <c r="AO59" i="30"/>
  <c r="AP59" i="30"/>
  <c r="AQ59" i="30"/>
  <c r="AR59" i="30"/>
  <c r="AM62" i="30"/>
  <c r="AN62" i="30"/>
  <c r="AO62" i="30"/>
  <c r="AP62" i="30"/>
  <c r="AQ62" i="30"/>
  <c r="AR62" i="30"/>
  <c r="AM60" i="30"/>
  <c r="AN60" i="30"/>
  <c r="AO60" i="30"/>
  <c r="AP60" i="30"/>
  <c r="AQ60" i="30"/>
  <c r="AR60" i="30"/>
  <c r="AM57" i="30"/>
  <c r="AN57" i="30"/>
  <c r="AO57" i="30"/>
  <c r="AP57" i="30"/>
  <c r="AQ57" i="30"/>
  <c r="AR57" i="30"/>
  <c r="AM56" i="30"/>
  <c r="AN56" i="30"/>
  <c r="AO56" i="30"/>
  <c r="AP56" i="30"/>
  <c r="AQ56" i="30"/>
  <c r="AR56" i="30"/>
  <c r="AM52" i="30"/>
  <c r="AN52" i="30"/>
  <c r="AO52" i="30"/>
  <c r="AP52" i="30"/>
  <c r="AQ52" i="30"/>
  <c r="AR52" i="30"/>
  <c r="AM51" i="30"/>
  <c r="AN51" i="30"/>
  <c r="AO51" i="30"/>
  <c r="AP51" i="30"/>
  <c r="AQ51" i="30"/>
  <c r="AR51" i="30"/>
  <c r="AM69" i="30"/>
  <c r="AN69" i="30"/>
  <c r="AO69" i="30"/>
  <c r="AP69" i="30"/>
  <c r="AQ69" i="30"/>
  <c r="AR69" i="30"/>
  <c r="AM54" i="30"/>
  <c r="AN54" i="30"/>
  <c r="AO54" i="30"/>
  <c r="AP54" i="30"/>
  <c r="AQ54" i="30"/>
  <c r="AR54" i="30"/>
  <c r="AM61" i="30"/>
  <c r="AN61" i="30"/>
  <c r="AO61" i="30"/>
  <c r="AP61" i="30"/>
  <c r="AQ61" i="30"/>
  <c r="AR61" i="30"/>
  <c r="AM55" i="30"/>
  <c r="AN55" i="30"/>
  <c r="AO55" i="30"/>
  <c r="AP55" i="30"/>
  <c r="AQ55" i="30"/>
  <c r="AR55" i="30"/>
  <c r="AM48" i="30"/>
  <c r="AN48" i="30"/>
  <c r="AO48" i="30"/>
  <c r="AP48" i="30"/>
  <c r="AQ48" i="30"/>
  <c r="AR48" i="30"/>
  <c r="AM53" i="30"/>
  <c r="AN53" i="30"/>
  <c r="AO53" i="30"/>
  <c r="AP53" i="30"/>
  <c r="AQ53" i="30"/>
  <c r="AR53" i="30"/>
  <c r="AM64" i="30"/>
  <c r="AN64" i="30"/>
  <c r="AO64" i="30"/>
  <c r="AP64" i="30"/>
  <c r="AQ64" i="30"/>
  <c r="AR64" i="30"/>
  <c r="AM67" i="30"/>
  <c r="AN67" i="30"/>
  <c r="AO67" i="30"/>
  <c r="AP67" i="30"/>
  <c r="AQ67" i="30"/>
  <c r="AR67" i="30"/>
  <c r="AM66" i="30"/>
  <c r="AN66" i="30"/>
  <c r="AO66" i="30"/>
  <c r="AP66" i="30"/>
  <c r="AQ66" i="30"/>
  <c r="AR66" i="30"/>
  <c r="AM7" i="30"/>
  <c r="AN7" i="30"/>
  <c r="AO7" i="30"/>
  <c r="AP7" i="30"/>
  <c r="AQ7" i="30"/>
  <c r="AR7" i="30"/>
  <c r="AM9" i="30"/>
  <c r="AN9" i="30"/>
  <c r="AO9" i="30"/>
  <c r="AP9" i="30"/>
  <c r="AQ9" i="30"/>
  <c r="AR9" i="30"/>
  <c r="AM6" i="30"/>
  <c r="AN6" i="30"/>
  <c r="AO6" i="30"/>
  <c r="AP6" i="30"/>
  <c r="AQ6" i="30"/>
  <c r="AR6" i="30"/>
  <c r="AM8" i="30"/>
  <c r="AN8" i="30"/>
  <c r="AO8" i="30"/>
  <c r="AP8" i="30"/>
  <c r="AQ8" i="30"/>
  <c r="AR8" i="30"/>
  <c r="AM11" i="30"/>
  <c r="AN11" i="30"/>
  <c r="AO11" i="30"/>
  <c r="AP11" i="30"/>
  <c r="AQ11" i="30"/>
  <c r="AR11" i="30"/>
  <c r="AM12" i="30"/>
  <c r="AN12" i="30"/>
  <c r="AO12" i="30"/>
  <c r="AP12" i="30"/>
  <c r="AQ12" i="30"/>
  <c r="AR12" i="30"/>
  <c r="AM13" i="30"/>
  <c r="AN13" i="30"/>
  <c r="AO13" i="30"/>
  <c r="AP13" i="30"/>
  <c r="AQ13" i="30"/>
  <c r="AR13" i="30"/>
  <c r="AM10" i="30"/>
  <c r="AN10" i="30"/>
  <c r="AO10" i="30"/>
  <c r="AP10" i="30"/>
  <c r="AQ10" i="30"/>
  <c r="AR10" i="30"/>
  <c r="AM18" i="30"/>
  <c r="AN18" i="30"/>
  <c r="AO18" i="30"/>
  <c r="AP18" i="30"/>
  <c r="AQ18" i="30"/>
  <c r="AR18" i="30"/>
  <c r="AM20" i="30"/>
  <c r="AN20" i="30"/>
  <c r="AO20" i="30"/>
  <c r="AP20" i="30"/>
  <c r="AQ20" i="30"/>
  <c r="AR20" i="30"/>
  <c r="AM15" i="30"/>
  <c r="AN15" i="30"/>
  <c r="AO15" i="30"/>
  <c r="AP15" i="30"/>
  <c r="AQ15" i="30"/>
  <c r="AR15" i="30"/>
  <c r="AM25" i="30"/>
  <c r="AN25" i="30"/>
  <c r="AO25" i="30"/>
  <c r="AP25" i="30"/>
  <c r="AQ25" i="30"/>
  <c r="AR25" i="30"/>
  <c r="AM21" i="30"/>
  <c r="AN21" i="30"/>
  <c r="AO21" i="30"/>
  <c r="AP21" i="30"/>
  <c r="AQ21" i="30"/>
  <c r="AR21" i="30"/>
  <c r="AM17" i="30"/>
  <c r="AN17" i="30"/>
  <c r="AO17" i="30"/>
  <c r="AP17" i="30"/>
  <c r="AQ17" i="30"/>
  <c r="AR17" i="30"/>
  <c r="AM16" i="30"/>
  <c r="AN16" i="30"/>
  <c r="AO16" i="30"/>
  <c r="AP16" i="30"/>
  <c r="AQ16" i="30"/>
  <c r="AR16" i="30"/>
  <c r="AM22" i="30"/>
  <c r="AN22" i="30"/>
  <c r="AO22" i="30"/>
  <c r="AP22" i="30"/>
  <c r="AQ22" i="30"/>
  <c r="AR22" i="30"/>
  <c r="AM23" i="30"/>
  <c r="AN23" i="30"/>
  <c r="AO23" i="30"/>
  <c r="AP23" i="30"/>
  <c r="AQ23" i="30"/>
  <c r="AR23" i="30"/>
  <c r="AM19" i="30"/>
  <c r="AN19" i="30"/>
  <c r="AO19" i="30"/>
  <c r="AP19" i="30"/>
  <c r="AQ19" i="30"/>
  <c r="AR19" i="30"/>
  <c r="AM28" i="30"/>
  <c r="AN28" i="30"/>
  <c r="AO28" i="30"/>
  <c r="AP28" i="30"/>
  <c r="AQ28" i="30"/>
  <c r="AR28" i="30"/>
  <c r="AM42" i="30"/>
  <c r="AN42" i="30"/>
  <c r="AO42" i="30"/>
  <c r="AP42" i="30"/>
  <c r="AQ42" i="30"/>
  <c r="AR42" i="30"/>
  <c r="AM14" i="30"/>
  <c r="AN14" i="30"/>
  <c r="AO14" i="30"/>
  <c r="AP14" i="30"/>
  <c r="AQ14" i="30"/>
  <c r="AR14" i="30"/>
  <c r="AM35" i="30"/>
  <c r="AN35" i="30"/>
  <c r="AO35" i="30"/>
  <c r="AP35" i="30"/>
  <c r="AQ35" i="30"/>
  <c r="AR35" i="30"/>
  <c r="AM26" i="30"/>
  <c r="AN26" i="30"/>
  <c r="AO26" i="30"/>
  <c r="AP26" i="30"/>
  <c r="AQ26" i="30"/>
  <c r="AR26" i="30"/>
  <c r="AM36" i="30"/>
  <c r="AN36" i="30"/>
  <c r="AO36" i="30"/>
  <c r="AP36" i="30"/>
  <c r="AQ36" i="30"/>
  <c r="AR36" i="30"/>
  <c r="AM43" i="30"/>
  <c r="AN43" i="30"/>
  <c r="AO43" i="30"/>
  <c r="AP43" i="30"/>
  <c r="AQ43" i="30"/>
  <c r="AR43" i="30"/>
  <c r="AM50" i="30"/>
  <c r="AN50" i="30"/>
  <c r="AO50" i="30"/>
  <c r="AP50" i="30"/>
  <c r="AQ50" i="30"/>
  <c r="AR50" i="30"/>
  <c r="AM45" i="30"/>
  <c r="AN45" i="30"/>
  <c r="AO45" i="30"/>
  <c r="AP45" i="30"/>
  <c r="AQ45" i="30"/>
  <c r="AR45" i="30"/>
  <c r="AM41" i="30"/>
  <c r="AN41" i="30"/>
  <c r="AO41" i="30"/>
  <c r="AP41" i="30"/>
  <c r="AQ41" i="30"/>
  <c r="AR41" i="30"/>
  <c r="AM27" i="30"/>
  <c r="AN27" i="30"/>
  <c r="AO27" i="30"/>
  <c r="AP27" i="30"/>
  <c r="AQ27" i="30"/>
  <c r="AR27" i="30"/>
  <c r="AM70" i="30"/>
  <c r="AN70" i="30"/>
  <c r="AO70" i="30"/>
  <c r="AP70" i="30"/>
  <c r="AQ70" i="30"/>
  <c r="AR70" i="30"/>
  <c r="AN30" i="30"/>
  <c r="AO30" i="30"/>
  <c r="AP30" i="30"/>
  <c r="AQ30" i="30"/>
  <c r="AR30" i="30"/>
  <c r="AM30" i="30"/>
  <c r="AF30" i="30"/>
  <c r="AD30" i="30"/>
  <c r="AC30" i="30"/>
  <c r="AB30" i="30"/>
  <c r="S30" i="30" l="1"/>
  <c r="S34" i="30"/>
  <c r="S19" i="30"/>
  <c r="AK30" i="30"/>
  <c r="AE30" i="30"/>
  <c r="AG30" i="30"/>
  <c r="AH30" i="30"/>
  <c r="AI30" i="30"/>
  <c r="T34" i="30"/>
  <c r="U34" i="30"/>
  <c r="V34" i="30"/>
  <c r="W34" i="30"/>
  <c r="X34" i="30"/>
  <c r="Y34" i="30"/>
  <c r="T19" i="30"/>
  <c r="U19" i="30"/>
  <c r="V19" i="30"/>
  <c r="W19" i="30"/>
  <c r="X19" i="30"/>
  <c r="Y19" i="30"/>
  <c r="S61" i="30"/>
  <c r="T61" i="30"/>
  <c r="U61" i="30"/>
  <c r="V61" i="30"/>
  <c r="W61" i="30"/>
  <c r="X61" i="30"/>
  <c r="Y61" i="30"/>
  <c r="S32" i="30"/>
  <c r="T32" i="30"/>
  <c r="U32" i="30"/>
  <c r="V32" i="30"/>
  <c r="W32" i="30"/>
  <c r="X32" i="30"/>
  <c r="Y32" i="30"/>
  <c r="S40" i="30"/>
  <c r="T40" i="30"/>
  <c r="U40" i="30"/>
  <c r="V40" i="30"/>
  <c r="W40" i="30"/>
  <c r="X40" i="30"/>
  <c r="Y40" i="30"/>
  <c r="S62" i="30"/>
  <c r="T62" i="30"/>
  <c r="U62" i="30"/>
  <c r="V62" i="30"/>
  <c r="W62" i="30"/>
  <c r="X62" i="30"/>
  <c r="Y62" i="30"/>
  <c r="S69" i="30"/>
  <c r="T69" i="30"/>
  <c r="U69" i="30"/>
  <c r="V69" i="30"/>
  <c r="W69" i="30"/>
  <c r="X69" i="30"/>
  <c r="Y69" i="30"/>
  <c r="S60" i="30"/>
  <c r="T60" i="30"/>
  <c r="U60" i="30"/>
  <c r="V60" i="30"/>
  <c r="W60" i="30"/>
  <c r="X60" i="30"/>
  <c r="Y60" i="30"/>
  <c r="S31" i="30"/>
  <c r="T31" i="30"/>
  <c r="U31" i="30"/>
  <c r="V31" i="30"/>
  <c r="W31" i="30"/>
  <c r="X31" i="30"/>
  <c r="Y31" i="30"/>
  <c r="S10" i="30"/>
  <c r="T10" i="30"/>
  <c r="U10" i="30"/>
  <c r="V10" i="30"/>
  <c r="W10" i="30"/>
  <c r="X10" i="30"/>
  <c r="Y10" i="30"/>
  <c r="S41" i="30"/>
  <c r="T41" i="30"/>
  <c r="U41" i="30"/>
  <c r="V41" i="30"/>
  <c r="W41" i="30"/>
  <c r="X41" i="30"/>
  <c r="Y41" i="30"/>
  <c r="S29" i="30"/>
  <c r="T29" i="30"/>
  <c r="U29" i="30"/>
  <c r="V29" i="30"/>
  <c r="W29" i="30"/>
  <c r="X29" i="30"/>
  <c r="Y29" i="30"/>
  <c r="S39" i="30"/>
  <c r="T39" i="30"/>
  <c r="U39" i="30"/>
  <c r="V39" i="30"/>
  <c r="W39" i="30"/>
  <c r="X39" i="30"/>
  <c r="Y39" i="30"/>
  <c r="S27" i="30"/>
  <c r="T27" i="30"/>
  <c r="U27" i="30"/>
  <c r="V27" i="30"/>
  <c r="W27" i="30"/>
  <c r="X27" i="30"/>
  <c r="Y27" i="30"/>
  <c r="S33" i="30"/>
  <c r="T33" i="30"/>
  <c r="U33" i="30"/>
  <c r="V33" i="30"/>
  <c r="W33" i="30"/>
  <c r="X33" i="30"/>
  <c r="Y33" i="30"/>
  <c r="S25" i="30"/>
  <c r="T25" i="30"/>
  <c r="U25" i="30"/>
  <c r="V25" i="30"/>
  <c r="W25" i="30"/>
  <c r="X25" i="30"/>
  <c r="Y25" i="30"/>
  <c r="S54" i="30"/>
  <c r="T54" i="30"/>
  <c r="U54" i="30"/>
  <c r="V54" i="30"/>
  <c r="W54" i="30"/>
  <c r="X54" i="30"/>
  <c r="Y54" i="30"/>
  <c r="S57" i="30"/>
  <c r="T57" i="30"/>
  <c r="U57" i="30"/>
  <c r="V57" i="30"/>
  <c r="W57" i="30"/>
  <c r="X57" i="30"/>
  <c r="Y57" i="30"/>
  <c r="S68" i="30"/>
  <c r="T68" i="30"/>
  <c r="U68" i="30"/>
  <c r="V68" i="30"/>
  <c r="W68" i="30"/>
  <c r="X68" i="30"/>
  <c r="Y68" i="30"/>
  <c r="S36" i="30"/>
  <c r="T36" i="30"/>
  <c r="U36" i="30"/>
  <c r="V36" i="30"/>
  <c r="W36" i="30"/>
  <c r="X36" i="30"/>
  <c r="Y36" i="30"/>
  <c r="S43" i="30"/>
  <c r="T43" i="30"/>
  <c r="U43" i="30"/>
  <c r="V43" i="30"/>
  <c r="W43" i="30"/>
  <c r="X43" i="30"/>
  <c r="Y43" i="30"/>
  <c r="S16" i="30"/>
  <c r="T16" i="30"/>
  <c r="U16" i="30"/>
  <c r="V16" i="30"/>
  <c r="W16" i="30"/>
  <c r="X16" i="30"/>
  <c r="Y16" i="30"/>
  <c r="S35" i="30"/>
  <c r="T35" i="30"/>
  <c r="U35" i="30"/>
  <c r="V35" i="30"/>
  <c r="W35" i="30"/>
  <c r="X35" i="30"/>
  <c r="Y35" i="30"/>
  <c r="S24" i="30"/>
  <c r="T24" i="30"/>
  <c r="U24" i="30"/>
  <c r="V24" i="30"/>
  <c r="W24" i="30"/>
  <c r="X24" i="30"/>
  <c r="Y24" i="30"/>
  <c r="S45" i="30"/>
  <c r="T45" i="30"/>
  <c r="U45" i="30"/>
  <c r="V45" i="30"/>
  <c r="W45" i="30"/>
  <c r="X45" i="30"/>
  <c r="Y45" i="30"/>
  <c r="S23" i="30"/>
  <c r="T23" i="30"/>
  <c r="U23" i="30"/>
  <c r="V23" i="30"/>
  <c r="W23" i="30"/>
  <c r="X23" i="30"/>
  <c r="Y23" i="30"/>
  <c r="S21" i="30"/>
  <c r="T21" i="30"/>
  <c r="U21" i="30"/>
  <c r="V21" i="30"/>
  <c r="W21" i="30"/>
  <c r="X21" i="30"/>
  <c r="Y21" i="30"/>
  <c r="S13" i="30"/>
  <c r="T13" i="30"/>
  <c r="U13" i="30"/>
  <c r="V13" i="30"/>
  <c r="W13" i="30"/>
  <c r="X13" i="30"/>
  <c r="Y13" i="30"/>
  <c r="S11" i="30"/>
  <c r="T11" i="30"/>
  <c r="U11" i="30"/>
  <c r="V11" i="30"/>
  <c r="W11" i="30"/>
  <c r="X11" i="30"/>
  <c r="Y11" i="30"/>
  <c r="S18" i="30"/>
  <c r="T18" i="30"/>
  <c r="U18" i="30"/>
  <c r="V18" i="30"/>
  <c r="W18" i="30"/>
  <c r="X18" i="30"/>
  <c r="Y18" i="30"/>
  <c r="S8" i="30"/>
  <c r="T8" i="30"/>
  <c r="U8" i="30"/>
  <c r="V8" i="30"/>
  <c r="W8" i="30"/>
  <c r="X8" i="30"/>
  <c r="Y8" i="30"/>
  <c r="S15" i="30"/>
  <c r="T15" i="30"/>
  <c r="U15" i="30"/>
  <c r="V15" i="30"/>
  <c r="W15" i="30"/>
  <c r="X15" i="30"/>
  <c r="Y15" i="30"/>
  <c r="S6" i="30"/>
  <c r="T6" i="30"/>
  <c r="U6" i="30"/>
  <c r="V6" i="30"/>
  <c r="W6" i="30"/>
  <c r="X6" i="30"/>
  <c r="Y6" i="30"/>
  <c r="S26" i="30"/>
  <c r="T26" i="30"/>
  <c r="U26" i="30"/>
  <c r="V26" i="30"/>
  <c r="W26" i="30"/>
  <c r="X26" i="30"/>
  <c r="Y26" i="30"/>
  <c r="S7" i="30"/>
  <c r="T7" i="30"/>
  <c r="U7" i="30"/>
  <c r="V7" i="30"/>
  <c r="W7" i="30"/>
  <c r="X7" i="30"/>
  <c r="Y7" i="30"/>
  <c r="S20" i="30"/>
  <c r="T20" i="30"/>
  <c r="U20" i="30"/>
  <c r="V20" i="30"/>
  <c r="W20" i="30"/>
  <c r="X20" i="30"/>
  <c r="Y20" i="30"/>
  <c r="S28" i="30"/>
  <c r="T28" i="30"/>
  <c r="U28" i="30"/>
  <c r="V28" i="30"/>
  <c r="W28" i="30"/>
  <c r="X28" i="30"/>
  <c r="Y28" i="30"/>
  <c r="S55" i="30"/>
  <c r="T55" i="30"/>
  <c r="U55" i="30"/>
  <c r="V55" i="30"/>
  <c r="W55" i="30"/>
  <c r="X55" i="30"/>
  <c r="Y55" i="30"/>
  <c r="S17" i="30"/>
  <c r="T17" i="30"/>
  <c r="U17" i="30"/>
  <c r="V17" i="30"/>
  <c r="W17" i="30"/>
  <c r="X17" i="30"/>
  <c r="Y17" i="30"/>
  <c r="S53" i="30"/>
  <c r="T53" i="30"/>
  <c r="U53" i="30"/>
  <c r="V53" i="30"/>
  <c r="W53" i="30"/>
  <c r="X53" i="30"/>
  <c r="Y53" i="30"/>
  <c r="S51" i="30"/>
  <c r="T51" i="30"/>
  <c r="U51" i="30"/>
  <c r="V51" i="30"/>
  <c r="W51" i="30"/>
  <c r="X51" i="30"/>
  <c r="Y51" i="30"/>
  <c r="S67" i="30"/>
  <c r="T67" i="30"/>
  <c r="U67" i="30"/>
  <c r="V67" i="30"/>
  <c r="W67" i="30"/>
  <c r="X67" i="30"/>
  <c r="Y67" i="30"/>
  <c r="S66" i="30"/>
  <c r="T66" i="30"/>
  <c r="U66" i="30"/>
  <c r="V66" i="30"/>
  <c r="W66" i="30"/>
  <c r="X66" i="30"/>
  <c r="Y66" i="30"/>
  <c r="S64" i="30"/>
  <c r="T64" i="30"/>
  <c r="U64" i="30"/>
  <c r="V64" i="30"/>
  <c r="W64" i="30"/>
  <c r="X64" i="30"/>
  <c r="Y64" i="30"/>
  <c r="S48" i="30"/>
  <c r="T48" i="30"/>
  <c r="U48" i="30"/>
  <c r="V48" i="30"/>
  <c r="W48" i="30"/>
  <c r="X48" i="30"/>
  <c r="Y48" i="30"/>
  <c r="S44" i="30"/>
  <c r="T44" i="30"/>
  <c r="U44" i="30"/>
  <c r="V44" i="30"/>
  <c r="W44" i="30"/>
  <c r="X44" i="30"/>
  <c r="Y44" i="30"/>
  <c r="S50" i="30"/>
  <c r="T50" i="30"/>
  <c r="U50" i="30"/>
  <c r="V50" i="30"/>
  <c r="W50" i="30"/>
  <c r="X50" i="30"/>
  <c r="Y50" i="30"/>
  <c r="S59" i="30"/>
  <c r="T59" i="30"/>
  <c r="U59" i="30"/>
  <c r="V59" i="30"/>
  <c r="W59" i="30"/>
  <c r="X59" i="30"/>
  <c r="Y59" i="30"/>
  <c r="S46" i="30"/>
  <c r="T46" i="30"/>
  <c r="U46" i="30"/>
  <c r="V46" i="30"/>
  <c r="W46" i="30"/>
  <c r="X46" i="30"/>
  <c r="Y46" i="30"/>
  <c r="S58" i="30"/>
  <c r="T58" i="30"/>
  <c r="U58" i="30"/>
  <c r="V58" i="30"/>
  <c r="W58" i="30"/>
  <c r="X58" i="30"/>
  <c r="Y58" i="30"/>
  <c r="S9" i="30"/>
  <c r="T9" i="30"/>
  <c r="U9" i="30"/>
  <c r="V9" i="30"/>
  <c r="W9" i="30"/>
  <c r="X9" i="30"/>
  <c r="Y9" i="30"/>
  <c r="S38" i="30"/>
  <c r="T38" i="30"/>
  <c r="U38" i="30"/>
  <c r="V38" i="30"/>
  <c r="W38" i="30"/>
  <c r="X38" i="30"/>
  <c r="Y38" i="30"/>
  <c r="S14" i="30"/>
  <c r="T14" i="30"/>
  <c r="U14" i="30"/>
  <c r="V14" i="30"/>
  <c r="W14" i="30"/>
  <c r="X14" i="30"/>
  <c r="Y14" i="30"/>
  <c r="S42" i="30"/>
  <c r="T42" i="30"/>
  <c r="U42" i="30"/>
  <c r="V42" i="30"/>
  <c r="W42" i="30"/>
  <c r="X42" i="30"/>
  <c r="Y42" i="30"/>
  <c r="S12" i="30"/>
  <c r="T12" i="30"/>
  <c r="U12" i="30"/>
  <c r="V12" i="30"/>
  <c r="W12" i="30"/>
  <c r="X12" i="30"/>
  <c r="Y12" i="30"/>
  <c r="S22" i="30"/>
  <c r="T22" i="30"/>
  <c r="U22" i="30"/>
  <c r="V22" i="30"/>
  <c r="W22" i="30"/>
  <c r="X22" i="30"/>
  <c r="Y22" i="30"/>
  <c r="S47" i="30"/>
  <c r="T47" i="30"/>
  <c r="U47" i="30"/>
  <c r="V47" i="30"/>
  <c r="W47" i="30"/>
  <c r="X47" i="30"/>
  <c r="Y47" i="30"/>
  <c r="S63" i="30"/>
  <c r="T63" i="30"/>
  <c r="U63" i="30"/>
  <c r="V63" i="30"/>
  <c r="W63" i="30"/>
  <c r="X63" i="30"/>
  <c r="Y63" i="30"/>
  <c r="S49" i="30"/>
  <c r="T49" i="30"/>
  <c r="U49" i="30"/>
  <c r="V49" i="30"/>
  <c r="W49" i="30"/>
  <c r="X49" i="30"/>
  <c r="Y49" i="30"/>
  <c r="S52" i="30"/>
  <c r="T52" i="30"/>
  <c r="U52" i="30"/>
  <c r="V52" i="30"/>
  <c r="W52" i="30"/>
  <c r="X52" i="30"/>
  <c r="Y52" i="30"/>
  <c r="S56" i="30"/>
  <c r="T56" i="30"/>
  <c r="U56" i="30"/>
  <c r="V56" i="30"/>
  <c r="W56" i="30"/>
  <c r="X56" i="30"/>
  <c r="Y56" i="30"/>
  <c r="S37" i="30"/>
  <c r="T37" i="30"/>
  <c r="U37" i="30"/>
  <c r="V37" i="30"/>
  <c r="W37" i="30"/>
  <c r="X37" i="30"/>
  <c r="Y37" i="30"/>
  <c r="T30" i="30"/>
  <c r="U30" i="30"/>
  <c r="V30" i="30"/>
  <c r="W30" i="30"/>
  <c r="X30" i="30"/>
  <c r="Y30" i="30"/>
  <c r="AY30" i="30" l="1"/>
  <c r="AY47" i="30"/>
  <c r="AY35" i="30"/>
  <c r="AY46" i="30"/>
  <c r="AY11" i="30"/>
  <c r="AY66" i="30"/>
  <c r="AY61" i="30"/>
  <c r="AY48" i="30"/>
  <c r="AY45" i="30"/>
  <c r="AY55" i="30"/>
  <c r="AY37" i="30"/>
  <c r="AY38" i="30"/>
  <c r="AY16" i="30"/>
  <c r="AY32" i="30"/>
  <c r="AY15" i="30"/>
  <c r="AY40" i="30"/>
  <c r="AY19" i="30"/>
  <c r="AY58" i="30"/>
  <c r="AY18" i="30"/>
  <c r="AY10" i="30"/>
  <c r="AY31" i="30"/>
  <c r="AY67" i="30"/>
  <c r="AY29" i="30"/>
  <c r="AY63" i="30"/>
  <c r="AY59" i="30"/>
  <c r="AY57" i="30"/>
  <c r="AY12" i="30"/>
  <c r="AY7" i="30"/>
  <c r="AY13" i="30"/>
  <c r="AY33" i="30"/>
  <c r="AY60" i="30"/>
  <c r="AY56" i="30"/>
  <c r="AY41" i="30"/>
  <c r="AY9" i="30"/>
  <c r="AY53" i="30"/>
  <c r="AY50" i="30"/>
  <c r="AY21" i="30"/>
  <c r="AY69" i="30"/>
  <c r="AY52" i="30"/>
  <c r="AY36" i="30"/>
  <c r="AY22" i="30"/>
  <c r="AY14" i="30"/>
  <c r="AY20" i="30"/>
  <c r="AY6" i="30"/>
  <c r="AY25" i="30"/>
  <c r="AY39" i="30"/>
  <c r="AY51" i="30"/>
  <c r="AY34" i="30"/>
  <c r="AY54" i="30"/>
  <c r="AY49" i="30"/>
  <c r="AY17" i="30"/>
  <c r="AY68" i="30"/>
  <c r="AY64" i="30"/>
  <c r="AY8" i="30"/>
  <c r="AY24" i="30"/>
  <c r="AY43" i="30"/>
  <c r="AY42" i="30"/>
  <c r="AY26" i="30"/>
  <c r="AY27" i="30"/>
  <c r="AY28" i="30"/>
  <c r="AY44" i="30"/>
  <c r="AY23" i="30"/>
  <c r="AY62" i="30"/>
  <c r="AP66" i="41" l="1"/>
  <c r="AR66" i="41"/>
  <c r="AP65" i="41"/>
  <c r="AR65" i="41"/>
  <c r="AN66" i="41"/>
  <c r="AN65" i="41"/>
  <c r="AO10" i="41" s="1"/>
  <c r="M60" i="30" s="1"/>
  <c r="AQ13" i="41" l="1"/>
  <c r="K41" i="30" s="1"/>
  <c r="AQ33" i="41"/>
  <c r="K8" i="30" s="1"/>
  <c r="AQ53" i="41"/>
  <c r="K9" i="30" s="1"/>
  <c r="AQ54" i="41"/>
  <c r="K38" i="30" s="1"/>
  <c r="AQ15" i="41"/>
  <c r="K39" i="30" s="1"/>
  <c r="AQ57" i="41"/>
  <c r="K12" i="30" s="1"/>
  <c r="AQ18" i="41"/>
  <c r="K25" i="30" s="1"/>
  <c r="AQ19" i="41"/>
  <c r="K54" i="30" s="1"/>
  <c r="AQ22" i="41"/>
  <c r="K36" i="30" s="1"/>
  <c r="AQ23" i="41"/>
  <c r="K43" i="30" s="1"/>
  <c r="AQ44" i="41"/>
  <c r="K67" i="30" s="1"/>
  <c r="AQ26" i="41"/>
  <c r="K24" i="30" s="1"/>
  <c r="AQ47" i="41"/>
  <c r="K48" i="30" s="1"/>
  <c r="AQ28" i="41"/>
  <c r="K23" i="30" s="1"/>
  <c r="AQ50" i="41"/>
  <c r="K59" i="30" s="1"/>
  <c r="AQ31" i="41"/>
  <c r="K11" i="30" s="1"/>
  <c r="AQ14" i="41"/>
  <c r="K29" i="30" s="1"/>
  <c r="AQ34" i="41"/>
  <c r="K15" i="30" s="1"/>
  <c r="AQ35" i="41"/>
  <c r="K6" i="30" s="1"/>
  <c r="AQ55" i="41"/>
  <c r="K14" i="30" s="1"/>
  <c r="AQ37" i="41"/>
  <c r="K7" i="30" s="1"/>
  <c r="AQ38" i="41"/>
  <c r="K20" i="30" s="1"/>
  <c r="AQ39" i="41"/>
  <c r="K28" i="30" s="1"/>
  <c r="AQ62" i="41"/>
  <c r="K52" i="30" s="1"/>
  <c r="AQ5" i="41"/>
  <c r="K61" i="30" s="1"/>
  <c r="AQ6" i="41"/>
  <c r="K32" i="30" s="1"/>
  <c r="AQ46" i="41"/>
  <c r="K64" i="30" s="1"/>
  <c r="AQ27" i="41"/>
  <c r="K45" i="30" s="1"/>
  <c r="AQ30" i="41"/>
  <c r="K13" i="30" s="1"/>
  <c r="AQ16" i="41"/>
  <c r="K27" i="30" s="1"/>
  <c r="AQ36" i="41"/>
  <c r="K26" i="30" s="1"/>
  <c r="AQ56" i="41"/>
  <c r="K42" i="30" s="1"/>
  <c r="AQ17" i="41"/>
  <c r="K33" i="30" s="1"/>
  <c r="AQ58" i="41"/>
  <c r="K22" i="30" s="1"/>
  <c r="AQ59" i="41"/>
  <c r="K47" i="30" s="1"/>
  <c r="AQ63" i="41"/>
  <c r="K56" i="30" s="1"/>
  <c r="AQ24" i="41"/>
  <c r="K16" i="30" s="1"/>
  <c r="AQ64" i="41"/>
  <c r="K37" i="30" s="1"/>
  <c r="AQ45" i="41"/>
  <c r="K66" i="30" s="1"/>
  <c r="AQ2" i="41"/>
  <c r="AQ29" i="41"/>
  <c r="K21" i="30" s="1"/>
  <c r="AQ49" i="41"/>
  <c r="K50" i="30" s="1"/>
  <c r="AQ11" i="41"/>
  <c r="K31" i="30" s="1"/>
  <c r="AQ32" i="41"/>
  <c r="K18" i="30" s="1"/>
  <c r="AQ20" i="41"/>
  <c r="K57" i="30" s="1"/>
  <c r="AQ40" i="41"/>
  <c r="K55" i="30" s="1"/>
  <c r="AQ60" i="41"/>
  <c r="K63" i="30" s="1"/>
  <c r="AQ21" i="41"/>
  <c r="K68" i="30" s="1"/>
  <c r="AQ41" i="41"/>
  <c r="K17" i="30" s="1"/>
  <c r="AQ61" i="41"/>
  <c r="K49" i="30" s="1"/>
  <c r="AQ42" i="41"/>
  <c r="K53" i="30" s="1"/>
  <c r="AQ3" i="41"/>
  <c r="K34" i="30" s="1"/>
  <c r="AQ43" i="41"/>
  <c r="K51" i="30" s="1"/>
  <c r="AQ4" i="41"/>
  <c r="K19" i="30" s="1"/>
  <c r="AQ25" i="41"/>
  <c r="K35" i="30" s="1"/>
  <c r="AQ7" i="41"/>
  <c r="K40" i="30" s="1"/>
  <c r="AQ8" i="41"/>
  <c r="K62" i="30" s="1"/>
  <c r="AQ9" i="41"/>
  <c r="K69" i="30" s="1"/>
  <c r="AQ10" i="41"/>
  <c r="K60" i="30" s="1"/>
  <c r="AQ51" i="41"/>
  <c r="K46" i="30" s="1"/>
  <c r="AQ12" i="41"/>
  <c r="K10" i="30" s="1"/>
  <c r="AQ52" i="41"/>
  <c r="K58" i="30" s="1"/>
  <c r="AQ48" i="41"/>
  <c r="K44" i="30" s="1"/>
  <c r="AO49" i="41"/>
  <c r="M50" i="30" s="1"/>
  <c r="AO29" i="41"/>
  <c r="M21" i="30" s="1"/>
  <c r="AO9" i="41"/>
  <c r="M69" i="30" s="1"/>
  <c r="AO24" i="41"/>
  <c r="M16" i="30" s="1"/>
  <c r="AO27" i="41"/>
  <c r="M45" i="30" s="1"/>
  <c r="AO48" i="41"/>
  <c r="M44" i="30" s="1"/>
  <c r="AO28" i="41"/>
  <c r="M23" i="30" s="1"/>
  <c r="AO8" i="41"/>
  <c r="M62" i="30" s="1"/>
  <c r="AS12" i="41"/>
  <c r="L10" i="30" s="1"/>
  <c r="AS16" i="41"/>
  <c r="L27" i="30" s="1"/>
  <c r="AS17" i="41"/>
  <c r="L33" i="30" s="1"/>
  <c r="AO25" i="41"/>
  <c r="M35" i="30" s="1"/>
  <c r="AO4" i="41"/>
  <c r="M19" i="30" s="1"/>
  <c r="AO43" i="41"/>
  <c r="M51" i="30" s="1"/>
  <c r="AO20" i="41"/>
  <c r="M57" i="30" s="1"/>
  <c r="AO59" i="41"/>
  <c r="M47" i="30" s="1"/>
  <c r="AO55" i="41"/>
  <c r="M14" i="30" s="1"/>
  <c r="AO44" i="41"/>
  <c r="M67" i="30" s="1"/>
  <c r="AO58" i="41"/>
  <c r="M22" i="30" s="1"/>
  <c r="AO57" i="41"/>
  <c r="M12" i="30" s="1"/>
  <c r="AO56" i="41"/>
  <c r="M42" i="30" s="1"/>
  <c r="AO26" i="41"/>
  <c r="M24" i="30" s="1"/>
  <c r="AO63" i="41"/>
  <c r="M56" i="30" s="1"/>
  <c r="AO22" i="41"/>
  <c r="M36" i="30" s="1"/>
  <c r="AO60" i="41"/>
  <c r="M63" i="30" s="1"/>
  <c r="AO35" i="41"/>
  <c r="M6" i="30" s="1"/>
  <c r="AO34" i="41"/>
  <c r="M15" i="30" s="1"/>
  <c r="AO14" i="41"/>
  <c r="M29" i="30" s="1"/>
  <c r="AO33" i="41"/>
  <c r="M8" i="30" s="1"/>
  <c r="AO13" i="41"/>
  <c r="M41" i="30" s="1"/>
  <c r="AO45" i="41"/>
  <c r="M66" i="30" s="1"/>
  <c r="AO64" i="41"/>
  <c r="M37" i="30" s="1"/>
  <c r="AO3" i="41"/>
  <c r="M34" i="30" s="1"/>
  <c r="AO42" i="41"/>
  <c r="M53" i="30" s="1"/>
  <c r="AO40" i="41"/>
  <c r="M55" i="30" s="1"/>
  <c r="AO38" i="41"/>
  <c r="M20" i="30" s="1"/>
  <c r="AO36" i="41"/>
  <c r="M26" i="30" s="1"/>
  <c r="AO15" i="41"/>
  <c r="M39" i="30" s="1"/>
  <c r="AO23" i="41"/>
  <c r="M43" i="30" s="1"/>
  <c r="AO62" i="41"/>
  <c r="M52" i="30" s="1"/>
  <c r="AO61" i="41"/>
  <c r="M49" i="30" s="1"/>
  <c r="AO19" i="41"/>
  <c r="M54" i="30" s="1"/>
  <c r="AO37" i="41"/>
  <c r="M7" i="30" s="1"/>
  <c r="AO53" i="41"/>
  <c r="M9" i="30" s="1"/>
  <c r="AO52" i="41"/>
  <c r="M58" i="30" s="1"/>
  <c r="AO12" i="41"/>
  <c r="M10" i="30" s="1"/>
  <c r="AO51" i="41"/>
  <c r="M46" i="30" s="1"/>
  <c r="AO31" i="41"/>
  <c r="M11" i="30" s="1"/>
  <c r="AO11" i="41"/>
  <c r="M31" i="30" s="1"/>
  <c r="AO47" i="41"/>
  <c r="M48" i="30" s="1"/>
  <c r="AO7" i="41"/>
  <c r="M40" i="30" s="1"/>
  <c r="AO46" i="41"/>
  <c r="M64" i="30" s="1"/>
  <c r="AO6" i="41"/>
  <c r="M32" i="30" s="1"/>
  <c r="AO5" i="41"/>
  <c r="M61" i="30" s="1"/>
  <c r="AO41" i="41"/>
  <c r="M17" i="30" s="1"/>
  <c r="AO21" i="41"/>
  <c r="M68" i="30" s="1"/>
  <c r="AO39" i="41"/>
  <c r="M28" i="30" s="1"/>
  <c r="AO18" i="41"/>
  <c r="M25" i="30" s="1"/>
  <c r="AO17" i="41"/>
  <c r="M33" i="30" s="1"/>
  <c r="AO16" i="41"/>
  <c r="M27" i="30" s="1"/>
  <c r="AO54" i="41"/>
  <c r="M38" i="30" s="1"/>
  <c r="AO32" i="41"/>
  <c r="M18" i="30" s="1"/>
  <c r="AO50" i="41"/>
  <c r="M59" i="30" s="1"/>
  <c r="AO30" i="41"/>
  <c r="M13" i="30" s="1"/>
  <c r="AS20" i="41"/>
  <c r="L57" i="30" s="1"/>
  <c r="AS57" i="41"/>
  <c r="L12" i="30" s="1"/>
  <c r="AS19" i="41"/>
  <c r="L54" i="30" s="1"/>
  <c r="AS18" i="41"/>
  <c r="L25" i="30" s="1"/>
  <c r="AS37" i="41"/>
  <c r="L7" i="30" s="1"/>
  <c r="AS62" i="41"/>
  <c r="L52" i="30" s="1"/>
  <c r="AS55" i="41"/>
  <c r="L14" i="30" s="1"/>
  <c r="AS38" i="41"/>
  <c r="L20" i="30" s="1"/>
  <c r="AS35" i="41"/>
  <c r="L6" i="30" s="1"/>
  <c r="AS60" i="41"/>
  <c r="L63" i="30" s="1"/>
  <c r="AS54" i="41"/>
  <c r="L38" i="30" s="1"/>
  <c r="AS34" i="41"/>
  <c r="L15" i="30" s="1"/>
  <c r="AS59" i="41"/>
  <c r="L47" i="30" s="1"/>
  <c r="AS53" i="41"/>
  <c r="L9" i="30" s="1"/>
  <c r="AS14" i="41"/>
  <c r="L29" i="30" s="1"/>
  <c r="AS22" i="41"/>
  <c r="L36" i="30" s="1"/>
  <c r="AS13" i="41"/>
  <c r="L41" i="30" s="1"/>
  <c r="AS39" i="41"/>
  <c r="L28" i="30" s="1"/>
  <c r="AS32" i="41"/>
  <c r="L18" i="30" s="1"/>
  <c r="AS3" i="41"/>
  <c r="L34" i="30" s="1"/>
  <c r="AS15" i="41"/>
  <c r="L39" i="30" s="1"/>
  <c r="AS33" i="41"/>
  <c r="L8" i="30" s="1"/>
  <c r="AS21" i="41"/>
  <c r="L68" i="30" s="1"/>
  <c r="AS56" i="41"/>
  <c r="L42" i="30" s="1"/>
  <c r="AS52" i="41"/>
  <c r="L58" i="30" s="1"/>
  <c r="AS41" i="41"/>
  <c r="L17" i="30" s="1"/>
  <c r="AS36" i="41"/>
  <c r="L26" i="30" s="1"/>
  <c r="AS61" i="41"/>
  <c r="L49" i="30" s="1"/>
  <c r="AS58" i="41"/>
  <c r="L22" i="30" s="1"/>
  <c r="AS42" i="41"/>
  <c r="L53" i="30" s="1"/>
  <c r="AS40" i="41"/>
  <c r="L55" i="30" s="1"/>
  <c r="AS51" i="41"/>
  <c r="L46" i="30" s="1"/>
  <c r="AS31" i="41"/>
  <c r="L11" i="30" s="1"/>
  <c r="AS11" i="41"/>
  <c r="L31" i="30" s="1"/>
  <c r="AS50" i="41"/>
  <c r="L59" i="30" s="1"/>
  <c r="AS30" i="41"/>
  <c r="L13" i="30" s="1"/>
  <c r="AS10" i="41"/>
  <c r="L60" i="30" s="1"/>
  <c r="AS49" i="41"/>
  <c r="L50" i="30" s="1"/>
  <c r="AS29" i="41"/>
  <c r="L21" i="30" s="1"/>
  <c r="AS9" i="41"/>
  <c r="L69" i="30" s="1"/>
  <c r="AS48" i="41"/>
  <c r="L44" i="30" s="1"/>
  <c r="AS28" i="41"/>
  <c r="L23" i="30" s="1"/>
  <c r="AS8" i="41"/>
  <c r="L62" i="30" s="1"/>
  <c r="AS47" i="41"/>
  <c r="L48" i="30" s="1"/>
  <c r="AS27" i="41"/>
  <c r="L45" i="30" s="1"/>
  <c r="AS7" i="41"/>
  <c r="L40" i="30" s="1"/>
  <c r="AS46" i="41"/>
  <c r="L64" i="30" s="1"/>
  <c r="AS26" i="41"/>
  <c r="L24" i="30" s="1"/>
  <c r="AS6" i="41"/>
  <c r="L32" i="30" s="1"/>
  <c r="AS2" i="41"/>
  <c r="L30" i="30" s="1"/>
  <c r="AS45" i="41"/>
  <c r="L66" i="30" s="1"/>
  <c r="AS25" i="41"/>
  <c r="L35" i="30" s="1"/>
  <c r="AS5" i="41"/>
  <c r="L61" i="30" s="1"/>
  <c r="AS64" i="41"/>
  <c r="L37" i="30" s="1"/>
  <c r="AS44" i="41"/>
  <c r="L67" i="30" s="1"/>
  <c r="AS24" i="41"/>
  <c r="L16" i="30" s="1"/>
  <c r="AS4" i="41"/>
  <c r="L19" i="30" s="1"/>
  <c r="AS63" i="41"/>
  <c r="L56" i="30" s="1"/>
  <c r="AS43" i="41"/>
  <c r="L51" i="30" s="1"/>
  <c r="AS23" i="41"/>
  <c r="L43" i="30" s="1"/>
  <c r="AO2" i="41"/>
  <c r="L70" i="30" l="1"/>
  <c r="L65" i="30"/>
  <c r="K30" i="30"/>
  <c r="AQ65" i="41"/>
  <c r="AQ66" i="41"/>
  <c r="AO66" i="41"/>
  <c r="AO65" i="41"/>
  <c r="M30" i="30"/>
  <c r="AS65" i="41"/>
  <c r="AS66" i="41"/>
  <c r="AL66" i="41"/>
  <c r="AL65" i="41"/>
  <c r="AM12" i="41" l="1"/>
  <c r="J10" i="30" s="1"/>
  <c r="AM21" i="41"/>
  <c r="AM10" i="41"/>
  <c r="AM11" i="41"/>
  <c r="AM35" i="41"/>
  <c r="J6" i="30" s="1"/>
  <c r="AM50" i="41"/>
  <c r="AM40" i="41"/>
  <c r="AM39" i="41"/>
  <c r="J28" i="30" s="1"/>
  <c r="AM38" i="41"/>
  <c r="J20" i="30" s="1"/>
  <c r="AM37" i="41"/>
  <c r="J7" i="30" s="1"/>
  <c r="AM36" i="41"/>
  <c r="J26" i="30" s="1"/>
  <c r="AM34" i="41"/>
  <c r="J15" i="30" s="1"/>
  <c r="AM33" i="41"/>
  <c r="J8" i="30" s="1"/>
  <c r="AM24" i="41"/>
  <c r="J16" i="30" s="1"/>
  <c r="AM32" i="41"/>
  <c r="J18" i="30" s="1"/>
  <c r="AM60" i="41"/>
  <c r="AM31" i="41"/>
  <c r="J11" i="30" s="1"/>
  <c r="AM59" i="41"/>
  <c r="AM30" i="41"/>
  <c r="J13" i="30" s="1"/>
  <c r="AM58" i="41"/>
  <c r="J22" i="30" s="1"/>
  <c r="AM20" i="41"/>
  <c r="AM57" i="41"/>
  <c r="J12" i="30" s="1"/>
  <c r="AM19" i="41"/>
  <c r="AM56" i="41"/>
  <c r="J42" i="30" s="1"/>
  <c r="AM18" i="41"/>
  <c r="J25" i="30" s="1"/>
  <c r="AM55" i="41"/>
  <c r="J14" i="30" s="1"/>
  <c r="AM17" i="41"/>
  <c r="AM54" i="41"/>
  <c r="AM16" i="41"/>
  <c r="J27" i="30" s="1"/>
  <c r="AM53" i="41"/>
  <c r="J9" i="30" s="1"/>
  <c r="AM15" i="41"/>
  <c r="AM52" i="41"/>
  <c r="AM14" i="41"/>
  <c r="AM51" i="41"/>
  <c r="AM13" i="41"/>
  <c r="J41" i="30" s="1"/>
  <c r="AM29" i="41"/>
  <c r="J21" i="30" s="1"/>
  <c r="AM9" i="41"/>
  <c r="AM48" i="41"/>
  <c r="AM28" i="41"/>
  <c r="J23" i="30" s="1"/>
  <c r="AM8" i="41"/>
  <c r="AM47" i="41"/>
  <c r="AM27" i="41"/>
  <c r="J45" i="30" s="1"/>
  <c r="AM7" i="41"/>
  <c r="AM46" i="41"/>
  <c r="AM6" i="41"/>
  <c r="AM2" i="41"/>
  <c r="AM64" i="41"/>
  <c r="AM63" i="41"/>
  <c r="AM23" i="41"/>
  <c r="J43" i="30" s="1"/>
  <c r="AM62" i="41"/>
  <c r="AM22" i="41"/>
  <c r="J36" i="30" s="1"/>
  <c r="AM49" i="41"/>
  <c r="J50" i="30" s="1"/>
  <c r="AM26" i="41"/>
  <c r="AM45" i="41"/>
  <c r="J66" i="30" s="1"/>
  <c r="AM25" i="41"/>
  <c r="J35" i="30" s="1"/>
  <c r="AM5" i="41"/>
  <c r="AM44" i="41"/>
  <c r="AM4" i="41"/>
  <c r="J19" i="30" s="1"/>
  <c r="AM43" i="41"/>
  <c r="AM3" i="41"/>
  <c r="AM42" i="41"/>
  <c r="AM61" i="41"/>
  <c r="AM41" i="41"/>
  <c r="J17" i="30" s="1"/>
  <c r="AJ66" i="41"/>
  <c r="AJ65" i="41"/>
  <c r="AK11" i="41" l="1"/>
  <c r="P31" i="30" s="1"/>
  <c r="AK50" i="41"/>
  <c r="P59" i="30" s="1"/>
  <c r="AK49" i="41"/>
  <c r="P50" i="30" s="1"/>
  <c r="AK8" i="41"/>
  <c r="P62" i="30" s="1"/>
  <c r="AK10" i="41"/>
  <c r="P60" i="30" s="1"/>
  <c r="AK6" i="41"/>
  <c r="P32" i="30" s="1"/>
  <c r="AK5" i="41"/>
  <c r="P61" i="30" s="1"/>
  <c r="AK23" i="41"/>
  <c r="P43" i="30" s="1"/>
  <c r="AK60" i="41"/>
  <c r="P63" i="30" s="1"/>
  <c r="AM66" i="41"/>
  <c r="AM65" i="41"/>
  <c r="AK59" i="41"/>
  <c r="P47" i="30" s="1"/>
  <c r="AK39" i="41"/>
  <c r="P28" i="30" s="1"/>
  <c r="AK19" i="41"/>
  <c r="P54" i="30" s="1"/>
  <c r="AK58" i="41"/>
  <c r="P22" i="30" s="1"/>
  <c r="AK38" i="41"/>
  <c r="P20" i="30" s="1"/>
  <c r="AK18" i="41"/>
  <c r="P25" i="30" s="1"/>
  <c r="AK57" i="41"/>
  <c r="P12" i="30" s="1"/>
  <c r="AK37" i="41"/>
  <c r="P7" i="30" s="1"/>
  <c r="AK17" i="41"/>
  <c r="P33" i="30" s="1"/>
  <c r="AK56" i="41"/>
  <c r="P42" i="30" s="1"/>
  <c r="AK36" i="41"/>
  <c r="P26" i="30" s="1"/>
  <c r="AK16" i="41"/>
  <c r="P27" i="30" s="1"/>
  <c r="AK30" i="41"/>
  <c r="P13" i="30" s="1"/>
  <c r="AK9" i="41"/>
  <c r="P69" i="30" s="1"/>
  <c r="AK26" i="41"/>
  <c r="P24" i="30" s="1"/>
  <c r="AK2" i="41"/>
  <c r="AK4" i="41"/>
  <c r="P19" i="30" s="1"/>
  <c r="AK43" i="41"/>
  <c r="P51" i="30" s="1"/>
  <c r="AK41" i="41"/>
  <c r="P17" i="30" s="1"/>
  <c r="AK28" i="41"/>
  <c r="P23" i="30" s="1"/>
  <c r="AK47" i="41"/>
  <c r="P48" i="30" s="1"/>
  <c r="AK27" i="41"/>
  <c r="P45" i="30" s="1"/>
  <c r="AK7" i="41"/>
  <c r="P40" i="30" s="1"/>
  <c r="AK46" i="41"/>
  <c r="P64" i="30" s="1"/>
  <c r="AK45" i="41"/>
  <c r="P66" i="30" s="1"/>
  <c r="AK25" i="41"/>
  <c r="P35" i="30" s="1"/>
  <c r="AK3" i="41"/>
  <c r="P34" i="30" s="1"/>
  <c r="AK62" i="41"/>
  <c r="P52" i="30" s="1"/>
  <c r="AK42" i="41"/>
  <c r="P53" i="30" s="1"/>
  <c r="AK22" i="41"/>
  <c r="P36" i="30" s="1"/>
  <c r="AK61" i="41"/>
  <c r="P49" i="30" s="1"/>
  <c r="AK21" i="41"/>
  <c r="P68" i="30" s="1"/>
  <c r="AK20" i="41"/>
  <c r="P57" i="30" s="1"/>
  <c r="AK55" i="41"/>
  <c r="P14" i="30" s="1"/>
  <c r="AK34" i="41"/>
  <c r="P15" i="30" s="1"/>
  <c r="AK33" i="41"/>
  <c r="P8" i="30" s="1"/>
  <c r="AK12" i="41"/>
  <c r="P10" i="30" s="1"/>
  <c r="AK29" i="41"/>
  <c r="P21" i="30" s="1"/>
  <c r="AK48" i="41"/>
  <c r="P44" i="30" s="1"/>
  <c r="AK64" i="41"/>
  <c r="P37" i="30" s="1"/>
  <c r="AK44" i="41"/>
  <c r="P67" i="30" s="1"/>
  <c r="AK24" i="41"/>
  <c r="P16" i="30" s="1"/>
  <c r="AK63" i="41"/>
  <c r="P56" i="30" s="1"/>
  <c r="AK40" i="41"/>
  <c r="P55" i="30" s="1"/>
  <c r="AK35" i="41"/>
  <c r="P6" i="30" s="1"/>
  <c r="AK15" i="41"/>
  <c r="P39" i="30" s="1"/>
  <c r="AK54" i="41"/>
  <c r="P38" i="30" s="1"/>
  <c r="AK14" i="41"/>
  <c r="P29" i="30" s="1"/>
  <c r="AK53" i="41"/>
  <c r="P9" i="30" s="1"/>
  <c r="AK13" i="41"/>
  <c r="P41" i="30" s="1"/>
  <c r="AK52" i="41"/>
  <c r="P58" i="30" s="1"/>
  <c r="AK32" i="41"/>
  <c r="P18" i="30" s="1"/>
  <c r="AK51" i="41"/>
  <c r="P46" i="30" s="1"/>
  <c r="AK31" i="41"/>
  <c r="P11" i="30" s="1"/>
  <c r="AS30" i="30" l="1"/>
  <c r="AK66" i="41"/>
  <c r="P30" i="30"/>
  <c r="AK65" i="41"/>
  <c r="V66" i="41" l="1"/>
  <c r="X66" i="41"/>
  <c r="Z66" i="41"/>
  <c r="AB66" i="41"/>
  <c r="AD66" i="41"/>
  <c r="AH66" i="41"/>
  <c r="V65" i="41"/>
  <c r="X65" i="41"/>
  <c r="Z65" i="41"/>
  <c r="AB65" i="41"/>
  <c r="AD65" i="41"/>
  <c r="AH65" i="41"/>
  <c r="AS52" i="30"/>
  <c r="AW52" i="30"/>
  <c r="AS56" i="30"/>
  <c r="AW56" i="30"/>
  <c r="AS37" i="30"/>
  <c r="AW37" i="30"/>
  <c r="T64" i="41"/>
  <c r="T63" i="41"/>
  <c r="T62" i="41"/>
  <c r="R19" i="41"/>
  <c r="R59" i="41"/>
  <c r="AA63" i="41" l="1"/>
  <c r="Y62" i="41"/>
  <c r="AA62" i="41"/>
  <c r="Y64" i="41"/>
  <c r="AA64" i="41"/>
  <c r="W63" i="41"/>
  <c r="AI62" i="41"/>
  <c r="N52" i="30" s="1"/>
  <c r="AI63" i="41"/>
  <c r="N56" i="30" s="1"/>
  <c r="AI64" i="41"/>
  <c r="N37" i="30" s="1"/>
  <c r="Y63" i="41"/>
  <c r="W62" i="41"/>
  <c r="W64" i="41"/>
  <c r="AC62" i="41"/>
  <c r="AC64" i="41"/>
  <c r="AC63" i="41"/>
  <c r="AZ56" i="30" l="1"/>
  <c r="AZ37" i="30"/>
  <c r="AZ52" i="30"/>
  <c r="AX56" i="30"/>
  <c r="AX52" i="30"/>
  <c r="AX37" i="30"/>
  <c r="AI7" i="41"/>
  <c r="N40" i="30" s="1"/>
  <c r="AI26" i="41" l="1"/>
  <c r="N24" i="30" s="1"/>
  <c r="AI45" i="41"/>
  <c r="N66" i="30" s="1"/>
  <c r="AI25" i="41"/>
  <c r="N35" i="30" s="1"/>
  <c r="AI5" i="41"/>
  <c r="N61" i="30" s="1"/>
  <c r="AI44" i="41"/>
  <c r="N67" i="30" s="1"/>
  <c r="AI24" i="41"/>
  <c r="N16" i="30" s="1"/>
  <c r="AI4" i="41"/>
  <c r="N19" i="30" s="1"/>
  <c r="AI43" i="41"/>
  <c r="N51" i="30" s="1"/>
  <c r="AI23" i="41"/>
  <c r="N43" i="30" s="1"/>
  <c r="AI3" i="41"/>
  <c r="AI6" i="41"/>
  <c r="N32" i="30" s="1"/>
  <c r="AI18" i="41"/>
  <c r="N25" i="30" s="1"/>
  <c r="AI57" i="41"/>
  <c r="N12" i="30" s="1"/>
  <c r="AI37" i="41"/>
  <c r="N7" i="30" s="1"/>
  <c r="AI17" i="41"/>
  <c r="N33" i="30" s="1"/>
  <c r="AI56" i="41"/>
  <c r="N42" i="30" s="1"/>
  <c r="AI36" i="41"/>
  <c r="N26" i="30" s="1"/>
  <c r="AI16" i="41"/>
  <c r="N27" i="30" s="1"/>
  <c r="AI21" i="41"/>
  <c r="N68" i="30" s="1"/>
  <c r="AI19" i="41"/>
  <c r="N54" i="30" s="1"/>
  <c r="AI58" i="41"/>
  <c r="N22" i="30" s="1"/>
  <c r="AI55" i="41"/>
  <c r="N14" i="30" s="1"/>
  <c r="AI15" i="41"/>
  <c r="N39" i="30" s="1"/>
  <c r="AI54" i="41"/>
  <c r="N38" i="30" s="1"/>
  <c r="AI34" i="41"/>
  <c r="N15" i="30" s="1"/>
  <c r="AI14" i="41"/>
  <c r="N29" i="30" s="1"/>
  <c r="AI42" i="41"/>
  <c r="N53" i="30" s="1"/>
  <c r="AI39" i="41"/>
  <c r="N28" i="30" s="1"/>
  <c r="AI53" i="41"/>
  <c r="N9" i="30" s="1"/>
  <c r="AI52" i="41"/>
  <c r="N58" i="30" s="1"/>
  <c r="AI32" i="41"/>
  <c r="N18" i="30" s="1"/>
  <c r="AI12" i="41"/>
  <c r="N10" i="30" s="1"/>
  <c r="AI41" i="41"/>
  <c r="N17" i="30" s="1"/>
  <c r="AI20" i="41"/>
  <c r="N57" i="30" s="1"/>
  <c r="AI38" i="41"/>
  <c r="N20" i="30" s="1"/>
  <c r="AI51" i="41"/>
  <c r="N46" i="30" s="1"/>
  <c r="AI31" i="41"/>
  <c r="N11" i="30" s="1"/>
  <c r="AI11" i="41"/>
  <c r="N31" i="30" s="1"/>
  <c r="AI60" i="41"/>
  <c r="N63" i="30" s="1"/>
  <c r="AI33" i="41"/>
  <c r="N8" i="30" s="1"/>
  <c r="AI50" i="41"/>
  <c r="N59" i="30" s="1"/>
  <c r="AI30" i="41"/>
  <c r="N13" i="30" s="1"/>
  <c r="AI10" i="41"/>
  <c r="N60" i="30" s="1"/>
  <c r="AI49" i="41"/>
  <c r="N50" i="30" s="1"/>
  <c r="AI29" i="41"/>
  <c r="N21" i="30" s="1"/>
  <c r="AI9" i="41"/>
  <c r="N69" i="30" s="1"/>
  <c r="AI22" i="41"/>
  <c r="N36" i="30" s="1"/>
  <c r="AI61" i="41"/>
  <c r="N49" i="30" s="1"/>
  <c r="AI35" i="41"/>
  <c r="N6" i="30" s="1"/>
  <c r="AI13" i="41"/>
  <c r="N41" i="30" s="1"/>
  <c r="AI48" i="41"/>
  <c r="N44" i="30" s="1"/>
  <c r="AI28" i="41"/>
  <c r="N23" i="30" s="1"/>
  <c r="AI8" i="41"/>
  <c r="N62" i="30" s="1"/>
  <c r="AI46" i="41"/>
  <c r="N64" i="30" s="1"/>
  <c r="AI2" i="41"/>
  <c r="AI40" i="41"/>
  <c r="N55" i="30" s="1"/>
  <c r="AI59" i="41"/>
  <c r="N47" i="30" s="1"/>
  <c r="AI47" i="41"/>
  <c r="N48" i="30" s="1"/>
  <c r="AI27" i="41"/>
  <c r="N45" i="30" s="1"/>
  <c r="AI66" i="41" l="1"/>
  <c r="AI65" i="41"/>
  <c r="N34" i="30"/>
  <c r="N30" i="30"/>
  <c r="AW30" i="30" l="1"/>
  <c r="AW34" i="30"/>
  <c r="AW19" i="30"/>
  <c r="AW61" i="30"/>
  <c r="AW32" i="30"/>
  <c r="AW40" i="30"/>
  <c r="AW62" i="30"/>
  <c r="AW69" i="30"/>
  <c r="AW60" i="30"/>
  <c r="AW31" i="30"/>
  <c r="AW10" i="30"/>
  <c r="AW41" i="30"/>
  <c r="AW29" i="30"/>
  <c r="AW39" i="30"/>
  <c r="AW27" i="30"/>
  <c r="AW33" i="30"/>
  <c r="AW25" i="30"/>
  <c r="AW54" i="30"/>
  <c r="AW57" i="30"/>
  <c r="AW68" i="30"/>
  <c r="AW36" i="30"/>
  <c r="AW43" i="30"/>
  <c r="AW16" i="30"/>
  <c r="AW35" i="30"/>
  <c r="AW24" i="30"/>
  <c r="AW45" i="30"/>
  <c r="AW23" i="30"/>
  <c r="AW21" i="30"/>
  <c r="AW13" i="30"/>
  <c r="AW11" i="30"/>
  <c r="AW18" i="30"/>
  <c r="AW8" i="30"/>
  <c r="AW15" i="30"/>
  <c r="AW6" i="30"/>
  <c r="AW26" i="30"/>
  <c r="AW7" i="30"/>
  <c r="AW20" i="30"/>
  <c r="AW28" i="30"/>
  <c r="AW55" i="30"/>
  <c r="AW17" i="30"/>
  <c r="AW53" i="30"/>
  <c r="AW51" i="30"/>
  <c r="AW67" i="30"/>
  <c r="AW66" i="30"/>
  <c r="AW64" i="30"/>
  <c r="AW48" i="30"/>
  <c r="AW44" i="30"/>
  <c r="AW50" i="30"/>
  <c r="AW59" i="30"/>
  <c r="AW46" i="30"/>
  <c r="AW58" i="30"/>
  <c r="AW9" i="30"/>
  <c r="AW38" i="30"/>
  <c r="AW14" i="30"/>
  <c r="AW42" i="30"/>
  <c r="AW12" i="30"/>
  <c r="AW22" i="30"/>
  <c r="AW47" i="30"/>
  <c r="AW63" i="30"/>
  <c r="AW49" i="30"/>
  <c r="AS34" i="30"/>
  <c r="AS19" i="30"/>
  <c r="AS61" i="30"/>
  <c r="AS32" i="30"/>
  <c r="AS40" i="30"/>
  <c r="AS62" i="30"/>
  <c r="AS69" i="30"/>
  <c r="AS60" i="30"/>
  <c r="AS31" i="30"/>
  <c r="AS10" i="30"/>
  <c r="AS41" i="30"/>
  <c r="AS29" i="30"/>
  <c r="AS39" i="30"/>
  <c r="AS27" i="30"/>
  <c r="AS33" i="30"/>
  <c r="AS25" i="30"/>
  <c r="AS54" i="30"/>
  <c r="AS57" i="30"/>
  <c r="AS68" i="30"/>
  <c r="AS36" i="30"/>
  <c r="AS43" i="30"/>
  <c r="AS16" i="30"/>
  <c r="AS35" i="30"/>
  <c r="AS24" i="30"/>
  <c r="AS45" i="30"/>
  <c r="AS23" i="30"/>
  <c r="AS21" i="30"/>
  <c r="AS13" i="30"/>
  <c r="AS11" i="30"/>
  <c r="AS18" i="30"/>
  <c r="AS8" i="30"/>
  <c r="AS15" i="30"/>
  <c r="AS6" i="30"/>
  <c r="AS26" i="30"/>
  <c r="AS7" i="30"/>
  <c r="AS20" i="30"/>
  <c r="AS28" i="30"/>
  <c r="AS55" i="30"/>
  <c r="AS17" i="30"/>
  <c r="AS53" i="30"/>
  <c r="AS51" i="30"/>
  <c r="AS67" i="30"/>
  <c r="AS66" i="30"/>
  <c r="AS64" i="30"/>
  <c r="AS48" i="30"/>
  <c r="AS44" i="30"/>
  <c r="AS50" i="30"/>
  <c r="AS59" i="30"/>
  <c r="AS46" i="30"/>
  <c r="AS58" i="30"/>
  <c r="AS9" i="30"/>
  <c r="AS38" i="30"/>
  <c r="AS14" i="30"/>
  <c r="AS42" i="30"/>
  <c r="AS12" i="30"/>
  <c r="AS22" i="30"/>
  <c r="AS47" i="30"/>
  <c r="AS63" i="30"/>
  <c r="AS49" i="30"/>
  <c r="AT2" i="41" l="1"/>
  <c r="A3" i="41"/>
  <c r="A4" i="41" s="1"/>
  <c r="A5" i="41" s="1"/>
  <c r="A6" i="41" s="1"/>
  <c r="A7" i="41" s="1"/>
  <c r="A8" i="41" s="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T3" i="41"/>
  <c r="T4" i="41"/>
  <c r="T5" i="41"/>
  <c r="T8" i="41"/>
  <c r="T9" i="41"/>
  <c r="T10" i="41"/>
  <c r="T11" i="41"/>
  <c r="T12" i="41"/>
  <c r="T17" i="41"/>
  <c r="T18" i="41"/>
  <c r="T19" i="41"/>
  <c r="T20" i="41"/>
  <c r="T21" i="41"/>
  <c r="T22" i="41"/>
  <c r="T23" i="41"/>
  <c r="T24" i="41"/>
  <c r="T25" i="41"/>
  <c r="T27" i="41"/>
  <c r="T28" i="41"/>
  <c r="T29" i="41"/>
  <c r="T30" i="41"/>
  <c r="T31" i="41"/>
  <c r="T32" i="41"/>
  <c r="T33" i="41"/>
  <c r="T34" i="41"/>
  <c r="T35" i="41"/>
  <c r="T36" i="41"/>
  <c r="T37" i="41"/>
  <c r="T38" i="41"/>
  <c r="T39" i="41"/>
  <c r="T40" i="41"/>
  <c r="T41" i="41"/>
  <c r="T42" i="41"/>
  <c r="T43" i="41"/>
  <c r="T44" i="41"/>
  <c r="T45" i="41"/>
  <c r="T46" i="41"/>
  <c r="T47" i="41"/>
  <c r="T48" i="41"/>
  <c r="T49" i="41"/>
  <c r="T50" i="41"/>
  <c r="T51" i="41"/>
  <c r="T52" i="41"/>
  <c r="T53" i="41"/>
  <c r="T54" i="41"/>
  <c r="T55" i="41"/>
  <c r="T56" i="41"/>
  <c r="T57" i="41"/>
  <c r="T58" i="41"/>
  <c r="T59" i="41"/>
  <c r="T60" i="41"/>
  <c r="T61" i="41"/>
  <c r="T2" i="41"/>
  <c r="R16" i="41"/>
  <c r="R15" i="41"/>
  <c r="T15" i="41" s="1"/>
  <c r="R14" i="41"/>
  <c r="T14" i="41" s="1"/>
  <c r="R13" i="41"/>
  <c r="T13" i="41" s="1"/>
  <c r="T65" i="41" l="1"/>
  <c r="T66" i="41"/>
  <c r="AT3" i="41"/>
  <c r="W18" i="41"/>
  <c r="W38" i="41"/>
  <c r="W58" i="41"/>
  <c r="W19" i="41"/>
  <c r="W39" i="41"/>
  <c r="W23" i="41"/>
  <c r="W59" i="41"/>
  <c r="W20" i="41"/>
  <c r="W40" i="41"/>
  <c r="W60" i="41"/>
  <c r="W21" i="41"/>
  <c r="W41" i="41"/>
  <c r="W61" i="41"/>
  <c r="W43" i="41"/>
  <c r="W22" i="41"/>
  <c r="W42" i="41"/>
  <c r="W3" i="41"/>
  <c r="W27" i="41"/>
  <c r="W47" i="41"/>
  <c r="W48" i="41"/>
  <c r="W4" i="41"/>
  <c r="W24" i="41"/>
  <c r="W44" i="41"/>
  <c r="W2" i="41"/>
  <c r="W5" i="41"/>
  <c r="W45" i="41"/>
  <c r="W26" i="41"/>
  <c r="W46" i="41"/>
  <c r="W7" i="41"/>
  <c r="W8" i="41"/>
  <c r="W28" i="41"/>
  <c r="W25" i="41"/>
  <c r="W6" i="41"/>
  <c r="W33" i="41"/>
  <c r="W34" i="41"/>
  <c r="W35" i="41"/>
  <c r="W13" i="41"/>
  <c r="W55" i="41"/>
  <c r="W56" i="41"/>
  <c r="W50" i="41"/>
  <c r="W57" i="41"/>
  <c r="W16" i="41"/>
  <c r="W29" i="41"/>
  <c r="W36" i="41"/>
  <c r="W37" i="41"/>
  <c r="W49" i="41"/>
  <c r="W14" i="41"/>
  <c r="W30" i="41"/>
  <c r="W15" i="41"/>
  <c r="W31" i="41"/>
  <c r="W32" i="41"/>
  <c r="W17" i="41"/>
  <c r="W9" i="41"/>
  <c r="W51" i="41"/>
  <c r="W10" i="41"/>
  <c r="W52" i="41"/>
  <c r="W11" i="41"/>
  <c r="W53" i="41"/>
  <c r="W12" i="41"/>
  <c r="W54" i="41"/>
  <c r="AC12" i="41"/>
  <c r="AC32" i="41"/>
  <c r="AC52" i="41"/>
  <c r="AC13" i="41"/>
  <c r="AC33" i="41"/>
  <c r="AC53" i="41"/>
  <c r="AC17" i="41"/>
  <c r="AC20" i="41"/>
  <c r="AC60" i="41"/>
  <c r="AC21" i="41"/>
  <c r="AC14" i="41"/>
  <c r="AC34" i="41"/>
  <c r="AC54" i="41"/>
  <c r="AC57" i="41"/>
  <c r="AC40" i="41"/>
  <c r="AC15" i="41"/>
  <c r="AC35" i="41"/>
  <c r="AC55" i="41"/>
  <c r="AC41" i="41"/>
  <c r="AC16" i="41"/>
  <c r="AC36" i="41"/>
  <c r="AC56" i="41"/>
  <c r="AC37" i="41"/>
  <c r="AC61" i="41"/>
  <c r="AC22" i="41"/>
  <c r="AC18" i="41"/>
  <c r="AC38" i="41"/>
  <c r="AC58" i="41"/>
  <c r="AC39" i="41"/>
  <c r="AC59" i="41"/>
  <c r="AC42" i="41"/>
  <c r="AC19" i="41"/>
  <c r="AC26" i="41"/>
  <c r="AC27" i="41"/>
  <c r="AC28" i="41"/>
  <c r="AC43" i="41"/>
  <c r="AC6" i="41"/>
  <c r="AC48" i="41"/>
  <c r="AC7" i="41"/>
  <c r="AC49" i="41"/>
  <c r="AC10" i="41"/>
  <c r="AC50" i="41"/>
  <c r="AC51" i="41"/>
  <c r="AC2" i="41"/>
  <c r="AC29" i="41"/>
  <c r="AC30" i="41"/>
  <c r="AC31" i="41"/>
  <c r="AC23" i="41"/>
  <c r="AC8" i="41"/>
  <c r="AC24" i="41"/>
  <c r="AC9" i="41"/>
  <c r="AC11" i="41"/>
  <c r="AC25" i="41"/>
  <c r="AC44" i="41"/>
  <c r="AC3" i="41"/>
  <c r="AC45" i="41"/>
  <c r="AC4" i="41"/>
  <c r="AC46" i="41"/>
  <c r="AC5" i="41"/>
  <c r="AC47" i="41"/>
  <c r="AA14" i="41"/>
  <c r="AA34" i="41"/>
  <c r="AA54" i="41"/>
  <c r="AA15" i="41"/>
  <c r="AA35" i="41"/>
  <c r="AA55" i="41"/>
  <c r="AA59" i="41"/>
  <c r="AA22" i="41"/>
  <c r="AA2" i="41"/>
  <c r="AA16" i="41"/>
  <c r="AA36" i="41"/>
  <c r="AA56" i="41"/>
  <c r="AA3" i="41"/>
  <c r="AA17" i="41"/>
  <c r="AA37" i="41"/>
  <c r="AA57" i="41"/>
  <c r="AA39" i="41"/>
  <c r="AA42" i="41"/>
  <c r="AA18" i="41"/>
  <c r="AA38" i="41"/>
  <c r="AA58" i="41"/>
  <c r="AA19" i="41"/>
  <c r="AA23" i="41"/>
  <c r="AA4" i="41"/>
  <c r="AA20" i="41"/>
  <c r="AA40" i="41"/>
  <c r="AA60" i="41"/>
  <c r="AA21" i="41"/>
  <c r="AA41" i="41"/>
  <c r="AA61" i="41"/>
  <c r="AA24" i="41"/>
  <c r="AA44" i="41"/>
  <c r="AA43" i="41"/>
  <c r="AA46" i="41"/>
  <c r="AA5" i="41"/>
  <c r="AA47" i="41"/>
  <c r="AA6" i="41"/>
  <c r="AA48" i="41"/>
  <c r="AA50" i="41"/>
  <c r="AA10" i="41"/>
  <c r="AA28" i="41"/>
  <c r="AA29" i="41"/>
  <c r="AA31" i="41"/>
  <c r="AA52" i="41"/>
  <c r="AA26" i="41"/>
  <c r="AA27" i="41"/>
  <c r="AA7" i="41"/>
  <c r="AA49" i="41"/>
  <c r="AA8" i="41"/>
  <c r="AA9" i="41"/>
  <c r="AA51" i="41"/>
  <c r="AA32" i="41"/>
  <c r="AA33" i="41"/>
  <c r="AA30" i="41"/>
  <c r="AA45" i="41"/>
  <c r="AA11" i="41"/>
  <c r="AA53" i="41"/>
  <c r="AA12" i="41"/>
  <c r="AA13" i="41"/>
  <c r="AA25" i="41"/>
  <c r="Y16" i="41"/>
  <c r="Y36" i="41"/>
  <c r="Y56" i="41"/>
  <c r="Y17" i="41"/>
  <c r="Y37" i="41"/>
  <c r="Y57" i="41"/>
  <c r="Y21" i="41"/>
  <c r="Y61" i="41"/>
  <c r="Y24" i="41"/>
  <c r="Y18" i="41"/>
  <c r="Y38" i="41"/>
  <c r="Y58" i="41"/>
  <c r="Y41" i="41"/>
  <c r="Y19" i="41"/>
  <c r="Y39" i="41"/>
  <c r="Y59" i="41"/>
  <c r="Y5" i="41"/>
  <c r="Y6" i="41"/>
  <c r="Y20" i="41"/>
  <c r="Y40" i="41"/>
  <c r="Y60" i="41"/>
  <c r="Y4" i="41"/>
  <c r="Y25" i="41"/>
  <c r="Y45" i="41"/>
  <c r="Y22" i="41"/>
  <c r="Y42" i="41"/>
  <c r="Y23" i="41"/>
  <c r="Y43" i="41"/>
  <c r="Y44" i="41"/>
  <c r="Y26" i="41"/>
  <c r="Y46" i="41"/>
  <c r="Y3" i="41"/>
  <c r="Y2" i="41"/>
  <c r="Y13" i="41"/>
  <c r="Y55" i="41"/>
  <c r="Y14" i="41"/>
  <c r="Y30" i="41"/>
  <c r="Y35" i="41"/>
  <c r="Y47" i="41"/>
  <c r="Y15" i="41"/>
  <c r="Y27" i="41"/>
  <c r="Y29" i="41"/>
  <c r="Y50" i="41"/>
  <c r="Y51" i="41"/>
  <c r="Y28" i="41"/>
  <c r="Y10" i="41"/>
  <c r="Y49" i="41"/>
  <c r="Y8" i="41"/>
  <c r="Y53" i="41"/>
  <c r="Y48" i="41"/>
  <c r="Y7" i="41"/>
  <c r="Y9" i="41"/>
  <c r="Y52" i="41"/>
  <c r="Y11" i="41"/>
  <c r="Y12" i="41"/>
  <c r="Y54" i="41"/>
  <c r="Y31" i="41"/>
  <c r="Y32" i="41"/>
  <c r="Y33" i="41"/>
  <c r="Y34" i="41"/>
  <c r="Z3" i="30"/>
  <c r="Y3" i="30"/>
  <c r="AN3" i="30"/>
  <c r="AM3" i="30"/>
  <c r="AK3" i="30"/>
  <c r="AI3" i="30"/>
  <c r="AE3" i="30"/>
  <c r="AB3" i="30"/>
  <c r="T3" i="30"/>
  <c r="S3" i="30"/>
  <c r="AT4" i="41" l="1"/>
  <c r="U49" i="41"/>
  <c r="R50" i="30" s="1"/>
  <c r="U63" i="41"/>
  <c r="R56" i="30" s="1"/>
  <c r="U64" i="41"/>
  <c r="R37" i="30" s="1"/>
  <c r="U62" i="41"/>
  <c r="R52" i="30" s="1"/>
  <c r="AA66" i="41"/>
  <c r="AC66" i="41"/>
  <c r="W66" i="41"/>
  <c r="Y66" i="41"/>
  <c r="AA30" i="30"/>
  <c r="Y65" i="41"/>
  <c r="AJ30" i="30"/>
  <c r="AC65" i="41"/>
  <c r="AL30" i="30"/>
  <c r="W65" i="41"/>
  <c r="AA65" i="41"/>
  <c r="Z30" i="30"/>
  <c r="U29" i="41"/>
  <c r="R21" i="30" s="1"/>
  <c r="U19" i="41"/>
  <c r="R54" i="30" s="1"/>
  <c r="U40" i="41"/>
  <c r="R55" i="30" s="1"/>
  <c r="U60" i="41"/>
  <c r="R63" i="30" s="1"/>
  <c r="U61" i="41"/>
  <c r="R49" i="30" s="1"/>
  <c r="U41" i="41"/>
  <c r="R17" i="30" s="1"/>
  <c r="U42" i="41"/>
  <c r="R53" i="30" s="1"/>
  <c r="U22" i="41"/>
  <c r="R36" i="30" s="1"/>
  <c r="U2" i="41"/>
  <c r="U48" i="41"/>
  <c r="R44" i="30" s="1"/>
  <c r="U28" i="41"/>
  <c r="R23" i="30" s="1"/>
  <c r="U5" i="41"/>
  <c r="R61" i="30" s="1"/>
  <c r="U50" i="41"/>
  <c r="R59" i="30" s="1"/>
  <c r="U32" i="41"/>
  <c r="R18" i="30" s="1"/>
  <c r="U36" i="41"/>
  <c r="R26" i="30" s="1"/>
  <c r="U52" i="41"/>
  <c r="R58" i="30" s="1"/>
  <c r="U9" i="41"/>
  <c r="R69" i="30" s="1"/>
  <c r="U34" i="41"/>
  <c r="R15" i="30" s="1"/>
  <c r="U53" i="41"/>
  <c r="R9" i="30" s="1"/>
  <c r="U30" i="41"/>
  <c r="R13" i="30" s="1"/>
  <c r="U11" i="41"/>
  <c r="R31" i="30" s="1"/>
  <c r="U8" i="41"/>
  <c r="R62" i="30" s="1"/>
  <c r="U56" i="41"/>
  <c r="R42" i="30" s="1"/>
  <c r="U33" i="41"/>
  <c r="R8" i="30" s="1"/>
  <c r="U12" i="41"/>
  <c r="R10" i="30" s="1"/>
  <c r="U54" i="41"/>
  <c r="R38" i="30" s="1"/>
  <c r="U37" i="41"/>
  <c r="R7" i="30" s="1"/>
  <c r="U10" i="41"/>
  <c r="R60" i="30" s="1"/>
  <c r="U24" i="41"/>
  <c r="R16" i="30" s="1"/>
  <c r="U57" i="41"/>
  <c r="R12" i="30" s="1"/>
  <c r="U35" i="41"/>
  <c r="R6" i="30" s="1"/>
  <c r="U55" i="41"/>
  <c r="R14" i="30" s="1"/>
  <c r="U38" i="41"/>
  <c r="R20" i="30" s="1"/>
  <c r="U45" i="41"/>
  <c r="R66" i="30" s="1"/>
  <c r="U17" i="41"/>
  <c r="R33" i="30" s="1"/>
  <c r="U14" i="41"/>
  <c r="R29" i="30" s="1"/>
  <c r="U58" i="41"/>
  <c r="R22" i="30" s="1"/>
  <c r="U25" i="41"/>
  <c r="R35" i="30" s="1"/>
  <c r="U39" i="41"/>
  <c r="R28" i="30" s="1"/>
  <c r="U18" i="41"/>
  <c r="R25" i="30" s="1"/>
  <c r="U47" i="41"/>
  <c r="R48" i="30" s="1"/>
  <c r="U59" i="41"/>
  <c r="R47" i="30" s="1"/>
  <c r="U31" i="41"/>
  <c r="R11" i="30" s="1"/>
  <c r="U43" i="41"/>
  <c r="R51" i="30" s="1"/>
  <c r="U51" i="41"/>
  <c r="R46" i="30" s="1"/>
  <c r="U6" i="41"/>
  <c r="R32" i="30" s="1"/>
  <c r="U26" i="41"/>
  <c r="R24" i="30" s="1"/>
  <c r="U7" i="41"/>
  <c r="R40" i="30" s="1"/>
  <c r="U16" i="41"/>
  <c r="R27" i="30" s="1"/>
  <c r="U23" i="41"/>
  <c r="R43" i="30" s="1"/>
  <c r="U3" i="41"/>
  <c r="R34" i="30" s="1"/>
  <c r="U46" i="41"/>
  <c r="R64" i="30" s="1"/>
  <c r="U44" i="41"/>
  <c r="R67" i="30" s="1"/>
  <c r="U13" i="41"/>
  <c r="R41" i="30" s="1"/>
  <c r="U15" i="41"/>
  <c r="R39" i="30" s="1"/>
  <c r="U20" i="41"/>
  <c r="R57" i="30" s="1"/>
  <c r="U27" i="41"/>
  <c r="R45" i="30" s="1"/>
  <c r="U21" i="41"/>
  <c r="R68" i="30" s="1"/>
  <c r="U4" i="41"/>
  <c r="R19" i="30" s="1"/>
  <c r="AT5" i="41"/>
  <c r="J3" i="30"/>
  <c r="AZ30" i="30" l="1"/>
  <c r="AX32" i="30"/>
  <c r="AZ32" i="30"/>
  <c r="AX44" i="30"/>
  <c r="AZ44" i="30"/>
  <c r="AX48" i="30"/>
  <c r="AZ48" i="30"/>
  <c r="AX6" i="30"/>
  <c r="AZ6" i="30"/>
  <c r="AX46" i="30"/>
  <c r="AZ46" i="30"/>
  <c r="AX62" i="30"/>
  <c r="AZ62" i="30"/>
  <c r="AX9" i="30"/>
  <c r="AZ9" i="30"/>
  <c r="AX41" i="30"/>
  <c r="AZ41" i="30"/>
  <c r="AX45" i="30"/>
  <c r="AZ45" i="30"/>
  <c r="AX68" i="30"/>
  <c r="AZ68" i="30"/>
  <c r="AX10" i="30"/>
  <c r="AZ10" i="30"/>
  <c r="AX33" i="30"/>
  <c r="AZ33" i="30"/>
  <c r="AX58" i="30"/>
  <c r="AZ58" i="30"/>
  <c r="AX42" i="30"/>
  <c r="AZ42" i="30"/>
  <c r="AX64" i="30"/>
  <c r="AZ64" i="30"/>
  <c r="AX15" i="30"/>
  <c r="AZ15" i="30"/>
  <c r="AX11" i="30"/>
  <c r="AZ11" i="30"/>
  <c r="AX38" i="30"/>
  <c r="AZ38" i="30"/>
  <c r="AX12" i="30"/>
  <c r="AZ12" i="30"/>
  <c r="AX66" i="30"/>
  <c r="AZ66" i="30"/>
  <c r="AX19" i="30"/>
  <c r="AZ19" i="30"/>
  <c r="AX59" i="30"/>
  <c r="AZ59" i="30"/>
  <c r="AX43" i="30"/>
  <c r="AZ43" i="30"/>
  <c r="AX63" i="30"/>
  <c r="AZ63" i="30"/>
  <c r="AX18" i="30"/>
  <c r="AZ18" i="30"/>
  <c r="AX55" i="30"/>
  <c r="AZ55" i="30"/>
  <c r="AX31" i="30"/>
  <c r="AZ31" i="30"/>
  <c r="AX29" i="30"/>
  <c r="AZ29" i="30"/>
  <c r="AX49" i="30"/>
  <c r="AZ49" i="30"/>
  <c r="AX35" i="30"/>
  <c r="AZ35" i="30"/>
  <c r="AX25" i="30"/>
  <c r="AZ25" i="30"/>
  <c r="AX20" i="30"/>
  <c r="AZ20" i="30"/>
  <c r="AX39" i="30"/>
  <c r="AZ39" i="30"/>
  <c r="AX50" i="30"/>
  <c r="AZ50" i="30"/>
  <c r="AX47" i="30"/>
  <c r="AZ47" i="30"/>
  <c r="AX51" i="30"/>
  <c r="AZ51" i="30"/>
  <c r="AX36" i="30"/>
  <c r="AZ36" i="30"/>
  <c r="AX21" i="30"/>
  <c r="AZ21" i="30"/>
  <c r="AX61" i="30"/>
  <c r="AZ61" i="30"/>
  <c r="AX22" i="30"/>
  <c r="AZ22" i="30"/>
  <c r="AX17" i="30"/>
  <c r="AZ17" i="30"/>
  <c r="AX60" i="30"/>
  <c r="AZ60" i="30"/>
  <c r="AX23" i="30"/>
  <c r="AZ23" i="30"/>
  <c r="AX57" i="30"/>
  <c r="AZ57" i="30"/>
  <c r="AX7" i="30"/>
  <c r="AZ7" i="30"/>
  <c r="AX34" i="30"/>
  <c r="AZ34" i="30"/>
  <c r="AX67" i="30"/>
  <c r="AZ67" i="30"/>
  <c r="AX8" i="30"/>
  <c r="AZ8" i="30"/>
  <c r="AX28" i="30"/>
  <c r="AZ28" i="30"/>
  <c r="AX27" i="30"/>
  <c r="AZ27" i="30"/>
  <c r="AX16" i="30"/>
  <c r="AZ16" i="30"/>
  <c r="AX54" i="30"/>
  <c r="AZ54" i="30"/>
  <c r="AX13" i="30"/>
  <c r="AZ13" i="30"/>
  <c r="AX26" i="30"/>
  <c r="AZ26" i="30"/>
  <c r="AX40" i="30"/>
  <c r="AZ40" i="30"/>
  <c r="AX14" i="30"/>
  <c r="AZ14" i="30"/>
  <c r="AX53" i="30"/>
  <c r="AZ53" i="30"/>
  <c r="AX69" i="30"/>
  <c r="AZ69" i="30"/>
  <c r="AX24" i="30"/>
  <c r="AZ24" i="30"/>
  <c r="U65" i="41"/>
  <c r="U66" i="41"/>
  <c r="AF66" i="41"/>
  <c r="AF65" i="41"/>
  <c r="R30" i="30"/>
  <c r="AX30" i="30"/>
  <c r="AT6" i="41"/>
  <c r="P3" i="30"/>
  <c r="N3" i="30"/>
  <c r="AG62" i="41" l="1"/>
  <c r="O52" i="30" s="1"/>
  <c r="AU52" i="30" s="1"/>
  <c r="AG63" i="41"/>
  <c r="O56" i="30" s="1"/>
  <c r="AU56" i="30" s="1"/>
  <c r="AG64" i="41"/>
  <c r="O37" i="30" s="1"/>
  <c r="AU37" i="30" s="1"/>
  <c r="AG43" i="41"/>
  <c r="O51" i="30" s="1"/>
  <c r="AG16" i="41"/>
  <c r="O27" i="30" s="1"/>
  <c r="AG4" i="41"/>
  <c r="O19" i="30" s="1"/>
  <c r="AU19" i="30" s="1"/>
  <c r="AG2" i="41"/>
  <c r="AG29" i="41"/>
  <c r="O21" i="30" s="1"/>
  <c r="AU21" i="30" s="1"/>
  <c r="AG31" i="41"/>
  <c r="O11" i="30" s="1"/>
  <c r="AG46" i="41"/>
  <c r="O64" i="30" s="1"/>
  <c r="AG59" i="41"/>
  <c r="O47" i="30" s="1"/>
  <c r="AU47" i="30" s="1"/>
  <c r="AG44" i="41"/>
  <c r="O67" i="30" s="1"/>
  <c r="AU67" i="30" s="1"/>
  <c r="AG14" i="41"/>
  <c r="O29" i="30" s="1"/>
  <c r="AU29" i="30" s="1"/>
  <c r="AG38" i="41"/>
  <c r="O20" i="30" s="1"/>
  <c r="AG52" i="41"/>
  <c r="O58" i="30" s="1"/>
  <c r="AU58" i="30" s="1"/>
  <c r="AG60" i="41"/>
  <c r="O63" i="30" s="1"/>
  <c r="AU63" i="30" s="1"/>
  <c r="AG13" i="41"/>
  <c r="O41" i="30" s="1"/>
  <c r="AU41" i="30" s="1"/>
  <c r="AG10" i="41"/>
  <c r="O60" i="30" s="1"/>
  <c r="AU60" i="30" s="1"/>
  <c r="AG23" i="41"/>
  <c r="O43" i="30" s="1"/>
  <c r="AG3" i="41"/>
  <c r="O34" i="30" s="1"/>
  <c r="AG12" i="41"/>
  <c r="O10" i="30" s="1"/>
  <c r="AU10" i="30" s="1"/>
  <c r="AG21" i="41"/>
  <c r="O68" i="30" s="1"/>
  <c r="AG30" i="41"/>
  <c r="O13" i="30" s="1"/>
  <c r="AG8" i="41"/>
  <c r="O62" i="30" s="1"/>
  <c r="AG54" i="41"/>
  <c r="O38" i="30" s="1"/>
  <c r="AG61" i="41"/>
  <c r="O49" i="30" s="1"/>
  <c r="AU49" i="30" s="1"/>
  <c r="AG57" i="41"/>
  <c r="O12" i="30" s="1"/>
  <c r="AG42" i="41"/>
  <c r="O53" i="30" s="1"/>
  <c r="AU53" i="30" s="1"/>
  <c r="AG9" i="41"/>
  <c r="O69" i="30" s="1"/>
  <c r="AG55" i="41"/>
  <c r="O14" i="30" s="1"/>
  <c r="AU14" i="30" s="1"/>
  <c r="AG51" i="41"/>
  <c r="O46" i="30" s="1"/>
  <c r="AG36" i="41"/>
  <c r="O26" i="30" s="1"/>
  <c r="AU26" i="30" s="1"/>
  <c r="AG39" i="41"/>
  <c r="O28" i="30" s="1"/>
  <c r="AG32" i="41"/>
  <c r="O18" i="30" s="1"/>
  <c r="AG41" i="41"/>
  <c r="O17" i="30" s="1"/>
  <c r="AG20" i="41"/>
  <c r="O57" i="30" s="1"/>
  <c r="AG18" i="41"/>
  <c r="O25" i="30" s="1"/>
  <c r="AU25" i="30" s="1"/>
  <c r="AG56" i="41"/>
  <c r="O42" i="30" s="1"/>
  <c r="AU42" i="30" s="1"/>
  <c r="AG47" i="41"/>
  <c r="O48" i="30" s="1"/>
  <c r="AU48" i="30" s="1"/>
  <c r="AG28" i="41"/>
  <c r="O23" i="30" s="1"/>
  <c r="AG58" i="41"/>
  <c r="O22" i="30" s="1"/>
  <c r="AG24" i="41"/>
  <c r="O16" i="30" s="1"/>
  <c r="AG34" i="41"/>
  <c r="O15" i="30" s="1"/>
  <c r="AG53" i="41"/>
  <c r="O9" i="30" s="1"/>
  <c r="AU9" i="30" s="1"/>
  <c r="AG35" i="41"/>
  <c r="O6" i="30" s="1"/>
  <c r="AU6" i="30" s="1"/>
  <c r="AG11" i="41"/>
  <c r="O31" i="30" s="1"/>
  <c r="AU31" i="30" s="1"/>
  <c r="AG22" i="41"/>
  <c r="O36" i="30" s="1"/>
  <c r="AG48" i="41"/>
  <c r="O44" i="30" s="1"/>
  <c r="AG5" i="41"/>
  <c r="O61" i="30" s="1"/>
  <c r="AG15" i="41"/>
  <c r="O39" i="30" s="1"/>
  <c r="AU39" i="30" s="1"/>
  <c r="AG33" i="41"/>
  <c r="O8" i="30" s="1"/>
  <c r="AG37" i="41"/>
  <c r="O7" i="30" s="1"/>
  <c r="AU7" i="30" s="1"/>
  <c r="AG50" i="41"/>
  <c r="O59" i="30" s="1"/>
  <c r="AU59" i="30" s="1"/>
  <c r="AG45" i="41"/>
  <c r="O66" i="30" s="1"/>
  <c r="AG49" i="41"/>
  <c r="O50" i="30" s="1"/>
  <c r="AU50" i="30" s="1"/>
  <c r="AG6" i="41"/>
  <c r="O32" i="30" s="1"/>
  <c r="AU32" i="30" s="1"/>
  <c r="AG17" i="41"/>
  <c r="O33" i="30" s="1"/>
  <c r="AU33" i="30" s="1"/>
  <c r="AG27" i="41"/>
  <c r="O45" i="30" s="1"/>
  <c r="AU45" i="30" s="1"/>
  <c r="AG25" i="41"/>
  <c r="O35" i="30" s="1"/>
  <c r="AU35" i="30" s="1"/>
  <c r="AG40" i="41"/>
  <c r="O55" i="30" s="1"/>
  <c r="AU55" i="30" s="1"/>
  <c r="AG26" i="41"/>
  <c r="O24" i="30" s="1"/>
  <c r="AU24" i="30" s="1"/>
  <c r="AG7" i="41"/>
  <c r="O40" i="30" s="1"/>
  <c r="AU40" i="30" s="1"/>
  <c r="AG19" i="41"/>
  <c r="O54" i="30" s="1"/>
  <c r="AU54" i="30" s="1"/>
  <c r="AT7" i="41"/>
  <c r="BE45" i="30" l="1"/>
  <c r="BE25" i="30"/>
  <c r="BE26" i="30"/>
  <c r="BE63" i="30"/>
  <c r="BE37" i="30"/>
  <c r="BE42" i="30"/>
  <c r="BE41" i="30"/>
  <c r="BE58" i="30"/>
  <c r="BE7" i="30"/>
  <c r="BE39" i="30"/>
  <c r="BE53" i="30"/>
  <c r="BE19" i="30"/>
  <c r="BE54" i="30"/>
  <c r="BE52" i="30"/>
  <c r="BE60" i="30"/>
  <c r="BE33" i="30"/>
  <c r="BE32" i="30"/>
  <c r="BE50" i="30"/>
  <c r="BE59" i="30"/>
  <c r="BE29" i="30"/>
  <c r="BE67" i="30"/>
  <c r="BE47" i="30"/>
  <c r="BE14" i="30"/>
  <c r="BE21" i="30"/>
  <c r="BE31" i="30"/>
  <c r="BE49" i="30"/>
  <c r="BE6" i="30"/>
  <c r="BE9" i="30"/>
  <c r="BE40" i="30"/>
  <c r="BE56" i="30"/>
  <c r="BE24" i="30"/>
  <c r="BE10" i="30"/>
  <c r="BE55" i="30"/>
  <c r="BE35" i="30"/>
  <c r="BE48" i="30"/>
  <c r="AT17" i="30"/>
  <c r="AU17" i="30"/>
  <c r="AT20" i="30"/>
  <c r="AU20" i="30"/>
  <c r="AT36" i="30"/>
  <c r="AU36" i="30"/>
  <c r="AT12" i="30"/>
  <c r="AU12" i="30"/>
  <c r="AT62" i="30"/>
  <c r="AU62" i="30"/>
  <c r="AT51" i="30"/>
  <c r="AU51" i="30"/>
  <c r="AT57" i="30"/>
  <c r="AU57" i="30"/>
  <c r="AT18" i="30"/>
  <c r="AU18" i="30"/>
  <c r="AT28" i="30"/>
  <c r="AU28" i="30"/>
  <c r="AT8" i="30"/>
  <c r="AU8" i="30"/>
  <c r="AT46" i="30"/>
  <c r="AU46" i="30"/>
  <c r="AT27" i="30"/>
  <c r="AU27" i="30"/>
  <c r="AT15" i="30"/>
  <c r="AU15" i="30"/>
  <c r="AT68" i="30"/>
  <c r="AU68" i="30"/>
  <c r="AT66" i="30"/>
  <c r="AU66" i="30"/>
  <c r="AT64" i="30"/>
  <c r="AU64" i="30"/>
  <c r="AT11" i="30"/>
  <c r="AU11" i="30"/>
  <c r="AT13" i="30"/>
  <c r="AU13" i="30"/>
  <c r="AT69" i="30"/>
  <c r="AU69" i="30"/>
  <c r="AT23" i="30"/>
  <c r="AU23" i="30"/>
  <c r="AT34" i="30"/>
  <c r="AU34" i="30"/>
  <c r="AT61" i="30"/>
  <c r="AU61" i="30"/>
  <c r="AT44" i="30"/>
  <c r="AU44" i="30"/>
  <c r="AT38" i="30"/>
  <c r="AU38" i="30"/>
  <c r="AT16" i="30"/>
  <c r="AU16" i="30"/>
  <c r="AT22" i="30"/>
  <c r="AU22" i="30"/>
  <c r="AT43" i="30"/>
  <c r="AU43" i="30"/>
  <c r="AT39" i="30"/>
  <c r="AT19" i="30"/>
  <c r="AT37" i="30"/>
  <c r="AT56" i="30"/>
  <c r="AT52" i="30"/>
  <c r="AG66" i="41"/>
  <c r="AG65" i="41"/>
  <c r="AT47" i="30"/>
  <c r="AT50" i="30"/>
  <c r="AT67" i="30"/>
  <c r="AT53" i="30"/>
  <c r="AT41" i="30"/>
  <c r="AT7" i="30"/>
  <c r="AT58" i="30"/>
  <c r="AT48" i="30"/>
  <c r="AT14" i="30"/>
  <c r="AT21" i="30"/>
  <c r="AT60" i="30"/>
  <c r="AT59" i="30"/>
  <c r="AT26" i="30"/>
  <c r="AT31" i="30"/>
  <c r="AT6" i="30"/>
  <c r="AT49" i="30"/>
  <c r="AT25" i="30"/>
  <c r="AT63" i="30"/>
  <c r="AT42" i="30"/>
  <c r="AT10" i="30"/>
  <c r="AT32" i="30"/>
  <c r="AT29" i="30"/>
  <c r="AT9" i="30"/>
  <c r="O30" i="30"/>
  <c r="AU30" i="30" s="1"/>
  <c r="AT40" i="30"/>
  <c r="AT55" i="30"/>
  <c r="AT54" i="30"/>
  <c r="AT45" i="30"/>
  <c r="AT35" i="30"/>
  <c r="AT33" i="30"/>
  <c r="AT24" i="30"/>
  <c r="AT8" i="41"/>
  <c r="BE36" i="30" l="1"/>
  <c r="BE68" i="30"/>
  <c r="BE30" i="30"/>
  <c r="BE17" i="30"/>
  <c r="BE23" i="30"/>
  <c r="BE8" i="30"/>
  <c r="BE16" i="30"/>
  <c r="BE38" i="30"/>
  <c r="BE20" i="30"/>
  <c r="BE34" i="30"/>
  <c r="BE69" i="30"/>
  <c r="BE28" i="30"/>
  <c r="BE66" i="30"/>
  <c r="BE15" i="30"/>
  <c r="BE13" i="30"/>
  <c r="BE43" i="30"/>
  <c r="BE11" i="30"/>
  <c r="BE57" i="30"/>
  <c r="BE62" i="30"/>
  <c r="BE44" i="30"/>
  <c r="BE27" i="30"/>
  <c r="BE46" i="30"/>
  <c r="BE18" i="30"/>
  <c r="BE12" i="30"/>
  <c r="BE61" i="30"/>
  <c r="BE22" i="30"/>
  <c r="BE64" i="30"/>
  <c r="BE51" i="30"/>
  <c r="AT30" i="30"/>
  <c r="AT9" i="41"/>
  <c r="AT65" i="30" l="1"/>
  <c r="AT70" i="30" s="1"/>
  <c r="AT10" i="41"/>
  <c r="AT11" i="41" l="1"/>
  <c r="AT12" i="41" l="1"/>
  <c r="AT13" i="41" l="1"/>
  <c r="AT14" i="41" l="1"/>
  <c r="AT15" i="41" l="1"/>
  <c r="AT16" i="41" l="1"/>
  <c r="AT17" i="41" l="1"/>
  <c r="AT18" i="41" l="1"/>
  <c r="AT19" i="41" l="1"/>
  <c r="AT20" i="41" l="1"/>
  <c r="AT21" i="41" l="1"/>
  <c r="AT22" i="41" l="1"/>
  <c r="AT23" i="41" l="1"/>
  <c r="AT24" i="41" l="1"/>
  <c r="AT25" i="41" l="1"/>
  <c r="AT26" i="41" l="1"/>
  <c r="AT27" i="41" l="1"/>
  <c r="AT28" i="41" l="1"/>
  <c r="AT29" i="41" l="1"/>
  <c r="AT30" i="41" l="1"/>
  <c r="AT31" i="41" l="1"/>
  <c r="AT32" i="41" l="1"/>
  <c r="AT33" i="41" l="1"/>
  <c r="AT34" i="41" l="1"/>
  <c r="AT35" i="41" l="1"/>
  <c r="AT36" i="41" l="1"/>
  <c r="AT37" i="41" l="1"/>
  <c r="AT38" i="41" l="1"/>
  <c r="AT39" i="41" l="1"/>
  <c r="AT40" i="41" l="1"/>
  <c r="AT41" i="41" l="1"/>
  <c r="AT42" i="41" l="1"/>
  <c r="AT43" i="41" l="1"/>
  <c r="AT44" i="41" l="1"/>
  <c r="AT45" i="41" l="1"/>
  <c r="AT46" i="41" l="1"/>
  <c r="AT47" i="41" l="1"/>
  <c r="AT48" i="41" l="1"/>
  <c r="AT49" i="41" l="1"/>
  <c r="AT50" i="41" l="1"/>
  <c r="AT51" i="41" l="1"/>
  <c r="AT52" i="41" l="1"/>
  <c r="AT53" i="41" l="1"/>
  <c r="AT54" i="41" l="1"/>
  <c r="AT55" i="41" l="1"/>
  <c r="AT56" i="41" l="1"/>
  <c r="AT57" i="41" l="1"/>
  <c r="AT58" i="41" l="1"/>
  <c r="AT59" i="41" l="1"/>
  <c r="AT60" i="41" l="1"/>
  <c r="AT61" i="41" l="1"/>
  <c r="AE24" i="41"/>
  <c r="Q16" i="30" s="1"/>
  <c r="AV16" i="30" s="1"/>
  <c r="AE26" i="41"/>
  <c r="Q24" i="30" s="1"/>
  <c r="AV24" i="30" s="1"/>
  <c r="AE35" i="41"/>
  <c r="Q6" i="30" s="1"/>
  <c r="AV6" i="30" s="1"/>
  <c r="AE31" i="41"/>
  <c r="Q11" i="30" s="1"/>
  <c r="AV11" i="30" s="1"/>
  <c r="AE49" i="41"/>
  <c r="Q50" i="30" s="1"/>
  <c r="AV50" i="30" s="1"/>
  <c r="AE59" i="41"/>
  <c r="Q47" i="30" s="1"/>
  <c r="AV47" i="30" s="1"/>
  <c r="AE57" i="41"/>
  <c r="Q12" i="30" s="1"/>
  <c r="AV12" i="30" s="1"/>
  <c r="AE47" i="41"/>
  <c r="Q48" i="30" s="1"/>
  <c r="AV48" i="30" s="1"/>
  <c r="AE54" i="41"/>
  <c r="Q38" i="30" s="1"/>
  <c r="AV38" i="30" s="1"/>
  <c r="AE60" i="41"/>
  <c r="Q63" i="30" s="1"/>
  <c r="AV63" i="30" s="1"/>
  <c r="AE42" i="41"/>
  <c r="Q53" i="30" s="1"/>
  <c r="AV53" i="30" s="1"/>
  <c r="AE4" i="41"/>
  <c r="Q19" i="30" s="1"/>
  <c r="AV19" i="30" s="1"/>
  <c r="AE14" i="41"/>
  <c r="Q29" i="30" s="1"/>
  <c r="AV29" i="30" s="1"/>
  <c r="AE61" i="41"/>
  <c r="Q49" i="30" s="1"/>
  <c r="AV49" i="30" s="1"/>
  <c r="AE11" i="41"/>
  <c r="Q31" i="30" s="1"/>
  <c r="AV31" i="30" s="1"/>
  <c r="AE39" i="41"/>
  <c r="Q28" i="30" s="1"/>
  <c r="AV28" i="30" s="1"/>
  <c r="AE36" i="41"/>
  <c r="Q26" i="30" s="1"/>
  <c r="AV26" i="30" s="1"/>
  <c r="AE58" i="41"/>
  <c r="Q22" i="30" s="1"/>
  <c r="AV22" i="30" s="1"/>
  <c r="AE37" i="41"/>
  <c r="Q7" i="30" s="1"/>
  <c r="AE41" i="41"/>
  <c r="Q17" i="30" s="1"/>
  <c r="AV17" i="30" s="1"/>
  <c r="AE30" i="41"/>
  <c r="Q13" i="30" s="1"/>
  <c r="AV13" i="30" s="1"/>
  <c r="AE43" i="41"/>
  <c r="Q51" i="30" s="1"/>
  <c r="AV51" i="30" s="1"/>
  <c r="BB51" i="30" s="1"/>
  <c r="AE52" i="41"/>
  <c r="Q58" i="30" s="1"/>
  <c r="AV58" i="30" s="1"/>
  <c r="AE27" i="41"/>
  <c r="Q45" i="30" s="1"/>
  <c r="AV45" i="30" s="1"/>
  <c r="AE34" i="41"/>
  <c r="Q15" i="30" s="1"/>
  <c r="AV15" i="30" s="1"/>
  <c r="AE21" i="41"/>
  <c r="Q68" i="30" s="1"/>
  <c r="AV68" i="30" s="1"/>
  <c r="AE16" i="41"/>
  <c r="Q27" i="30" s="1"/>
  <c r="AV27" i="30" s="1"/>
  <c r="AE29" i="41"/>
  <c r="Q21" i="30" s="1"/>
  <c r="AV21" i="30" s="1"/>
  <c r="AE45" i="41"/>
  <c r="Q66" i="30" s="1"/>
  <c r="AV66" i="30" s="1"/>
  <c r="AE19" i="41"/>
  <c r="Q54" i="30" s="1"/>
  <c r="AV54" i="30" s="1"/>
  <c r="AE10" i="41"/>
  <c r="Q60" i="30" s="1"/>
  <c r="AV60" i="30" s="1"/>
  <c r="AE56" i="41"/>
  <c r="Q42" i="30" s="1"/>
  <c r="AV42" i="30" s="1"/>
  <c r="BB42" i="30" s="1"/>
  <c r="AE40" i="41"/>
  <c r="Q55" i="30" s="1"/>
  <c r="AV55" i="30" s="1"/>
  <c r="BB55" i="30" s="1"/>
  <c r="AE38" i="41"/>
  <c r="Q20" i="30" s="1"/>
  <c r="AV20" i="30" s="1"/>
  <c r="AE6" i="41"/>
  <c r="Q32" i="30" s="1"/>
  <c r="AV32" i="30" s="1"/>
  <c r="AE20" i="41"/>
  <c r="Q57" i="30" s="1"/>
  <c r="AV57" i="30" s="1"/>
  <c r="AE51" i="41"/>
  <c r="Q46" i="30" s="1"/>
  <c r="AV46" i="30" s="1"/>
  <c r="AE12" i="41"/>
  <c r="Q10" i="30" s="1"/>
  <c r="AV10" i="30" s="1"/>
  <c r="AE33" i="41"/>
  <c r="Q8" i="30" s="1"/>
  <c r="AV8" i="30" s="1"/>
  <c r="AE44" i="41"/>
  <c r="Q67" i="30" s="1"/>
  <c r="AV67" i="30" s="1"/>
  <c r="AE48" i="41"/>
  <c r="Q44" i="30" s="1"/>
  <c r="AV44" i="30" s="1"/>
  <c r="AE28" i="41"/>
  <c r="Q23" i="30" s="1"/>
  <c r="AV23" i="30" s="1"/>
  <c r="AE55" i="41"/>
  <c r="Q14" i="30" s="1"/>
  <c r="AV14" i="30" s="1"/>
  <c r="AE23" i="41"/>
  <c r="Q43" i="30" s="1"/>
  <c r="AV43" i="30" s="1"/>
  <c r="AE8" i="41"/>
  <c r="Q62" i="30" s="1"/>
  <c r="AV62" i="30" s="1"/>
  <c r="AE46" i="41"/>
  <c r="Q64" i="30" s="1"/>
  <c r="AV64" i="30" s="1"/>
  <c r="AE22" i="41"/>
  <c r="Q36" i="30" s="1"/>
  <c r="AV36" i="30" s="1"/>
  <c r="AE17" i="41"/>
  <c r="Q33" i="30" s="1"/>
  <c r="AV33" i="30" s="1"/>
  <c r="AE25" i="41"/>
  <c r="Q35" i="30" s="1"/>
  <c r="AV35" i="30" s="1"/>
  <c r="AE53" i="41"/>
  <c r="Q9" i="30" s="1"/>
  <c r="AV9" i="30" s="1"/>
  <c r="AE9" i="41"/>
  <c r="Q69" i="30" s="1"/>
  <c r="AV69" i="30" s="1"/>
  <c r="AE15" i="41"/>
  <c r="Q39" i="30" s="1"/>
  <c r="AV39" i="30" s="1"/>
  <c r="AE13" i="41"/>
  <c r="Q41" i="30" s="1"/>
  <c r="AV41" i="30" s="1"/>
  <c r="AE18" i="41"/>
  <c r="Q25" i="30" s="1"/>
  <c r="AV25" i="30" s="1"/>
  <c r="AE7" i="41"/>
  <c r="Q40" i="30" s="1"/>
  <c r="AV40" i="30" s="1"/>
  <c r="AE3" i="41"/>
  <c r="AE50" i="41"/>
  <c r="Q59" i="30" s="1"/>
  <c r="AV59" i="30" s="1"/>
  <c r="AE32" i="41"/>
  <c r="Q18" i="30" s="1"/>
  <c r="AV18" i="30" s="1"/>
  <c r="AE5" i="41"/>
  <c r="Q61" i="30" s="1"/>
  <c r="AV61" i="30" s="1"/>
  <c r="AE2" i="41"/>
  <c r="AE64" i="41"/>
  <c r="Q37" i="30" s="1"/>
  <c r="AV37" i="30" s="1"/>
  <c r="AE63" i="41"/>
  <c r="Q56" i="30" s="1"/>
  <c r="AV56" i="30" s="1"/>
  <c r="AE62" i="41"/>
  <c r="Q52" i="30" s="1"/>
  <c r="AV52" i="30" s="1"/>
  <c r="BC42" i="30" l="1" a="1"/>
  <c r="BC42" i="30" s="1"/>
  <c r="BC55" i="30" a="1"/>
  <c r="BC55" i="30" s="1"/>
  <c r="BC51" i="30" a="1"/>
  <c r="BC51" i="30" s="1"/>
  <c r="BA59" i="30"/>
  <c r="BB59" i="30"/>
  <c r="BA49" i="30"/>
  <c r="BB49" i="30"/>
  <c r="BA60" i="30"/>
  <c r="BB60" i="30"/>
  <c r="BA53" i="30"/>
  <c r="BB53" i="30"/>
  <c r="BA63" i="30"/>
  <c r="BB63" i="30"/>
  <c r="BA31" i="30"/>
  <c r="BB31" i="30"/>
  <c r="BA38" i="30"/>
  <c r="BB38" i="30"/>
  <c r="BA18" i="30"/>
  <c r="BB18" i="30"/>
  <c r="BA40" i="30"/>
  <c r="BB40" i="30"/>
  <c r="BA19" i="30"/>
  <c r="BB19" i="30"/>
  <c r="BA21" i="30"/>
  <c r="BB21" i="30"/>
  <c r="BA48" i="30"/>
  <c r="BB48" i="30"/>
  <c r="BA61" i="30"/>
  <c r="BB61" i="30"/>
  <c r="BA28" i="30"/>
  <c r="BB28" i="30"/>
  <c r="BA29" i="30"/>
  <c r="BB29" i="30"/>
  <c r="BA33" i="30"/>
  <c r="BB33" i="30"/>
  <c r="BA68" i="30"/>
  <c r="BB68" i="30"/>
  <c r="BA47" i="30"/>
  <c r="BB47" i="30"/>
  <c r="BA10" i="30"/>
  <c r="BB10" i="30"/>
  <c r="BA20" i="30"/>
  <c r="BB20" i="30"/>
  <c r="BA54" i="30"/>
  <c r="BB54" i="30"/>
  <c r="BA15" i="30"/>
  <c r="BB15" i="30"/>
  <c r="BA50" i="30"/>
  <c r="BB50" i="30"/>
  <c r="BA26" i="30"/>
  <c r="BB26" i="30"/>
  <c r="BA25" i="30"/>
  <c r="BB25" i="30"/>
  <c r="BA69" i="30"/>
  <c r="BB69" i="30"/>
  <c r="BA45" i="30"/>
  <c r="BB45" i="30"/>
  <c r="BA11" i="30"/>
  <c r="BB11" i="30"/>
  <c r="BA8" i="30"/>
  <c r="BB8" i="30"/>
  <c r="BA57" i="30"/>
  <c r="BB57" i="30"/>
  <c r="BA39" i="30"/>
  <c r="BB39" i="30"/>
  <c r="BA35" i="30"/>
  <c r="BB35" i="30"/>
  <c r="BA36" i="30"/>
  <c r="BB36" i="30"/>
  <c r="BA62" i="30"/>
  <c r="BB62" i="30"/>
  <c r="BA14" i="30"/>
  <c r="BB14" i="30"/>
  <c r="BA23" i="30"/>
  <c r="BB23" i="30"/>
  <c r="BA24" i="30"/>
  <c r="BB24" i="30"/>
  <c r="BA22" i="30"/>
  <c r="BB22" i="30"/>
  <c r="BA32" i="30"/>
  <c r="BB32" i="30"/>
  <c r="BA66" i="30"/>
  <c r="BB66" i="30"/>
  <c r="BA12" i="30"/>
  <c r="BB12" i="30"/>
  <c r="BA64" i="30"/>
  <c r="BB64" i="30"/>
  <c r="BA52" i="30"/>
  <c r="BB52" i="30"/>
  <c r="BA6" i="30"/>
  <c r="BB6" i="30"/>
  <c r="BA44" i="30"/>
  <c r="BB44" i="30"/>
  <c r="BA13" i="30"/>
  <c r="BB13" i="30"/>
  <c r="BA16" i="30"/>
  <c r="BB16" i="30"/>
  <c r="BA46" i="30"/>
  <c r="BB46" i="30"/>
  <c r="BA41" i="30"/>
  <c r="BB41" i="30"/>
  <c r="BA9" i="30"/>
  <c r="BA27" i="30"/>
  <c r="BB27" i="30"/>
  <c r="BA43" i="30"/>
  <c r="BB43" i="30"/>
  <c r="BA58" i="30"/>
  <c r="BB58" i="30"/>
  <c r="BA56" i="30"/>
  <c r="BB56" i="30"/>
  <c r="BA37" i="30"/>
  <c r="BB37" i="30"/>
  <c r="BA67" i="30"/>
  <c r="BB67" i="30"/>
  <c r="BA17" i="30"/>
  <c r="BB17" i="30"/>
  <c r="BA55" i="30"/>
  <c r="AV7" i="30"/>
  <c r="BA42" i="30"/>
  <c r="BA51" i="30"/>
  <c r="AT62" i="41"/>
  <c r="AE66" i="41"/>
  <c r="Q30" i="30"/>
  <c r="AE65" i="41"/>
  <c r="Q34" i="30"/>
  <c r="AV34" i="30" s="1"/>
  <c r="BC67" i="30" l="1" a="1"/>
  <c r="BC67" i="30" s="1"/>
  <c r="BC13" i="30" a="1"/>
  <c r="BC13" i="30" s="1"/>
  <c r="BC44" i="30" a="1"/>
  <c r="BC44" i="30" s="1"/>
  <c r="BC29" i="30" a="1"/>
  <c r="BC29" i="30" s="1"/>
  <c r="BC56" i="30" a="1"/>
  <c r="BC56" i="30" s="1"/>
  <c r="BC28" i="30" a="1"/>
  <c r="BC28" i="30" s="1"/>
  <c r="BC52" i="30" a="1"/>
  <c r="BC52" i="30" s="1"/>
  <c r="BC60" i="30" a="1"/>
  <c r="BC60" i="30" s="1"/>
  <c r="BC64" i="30" a="1"/>
  <c r="BC64" i="30" s="1"/>
  <c r="BC15" i="30" a="1"/>
  <c r="BC15" i="30" s="1"/>
  <c r="BC49" i="30" a="1"/>
  <c r="BC49" i="30" s="1"/>
  <c r="BC27" i="30" a="1"/>
  <c r="BC27" i="30" s="1"/>
  <c r="BC12" i="30" a="1"/>
  <c r="BC12" i="30" s="1"/>
  <c r="BC39" i="30" a="1"/>
  <c r="BC39" i="30" s="1"/>
  <c r="BC54" i="30" a="1"/>
  <c r="BC54" i="30" s="1"/>
  <c r="BC21" i="30" a="1"/>
  <c r="BC21" i="30" s="1"/>
  <c r="BC59" i="30" a="1"/>
  <c r="BC59" i="30" s="1"/>
  <c r="BC38" i="30" a="1"/>
  <c r="BC38" i="30" s="1"/>
  <c r="BC33" i="30" a="1"/>
  <c r="BC33" i="30" s="1"/>
  <c r="BC37" i="30" a="1"/>
  <c r="BC37" i="30" s="1"/>
  <c r="BC62" i="30" a="1"/>
  <c r="BC62" i="30" s="1"/>
  <c r="BC50" i="30" a="1"/>
  <c r="BC50" i="30" s="1"/>
  <c r="BC43" i="30" a="1"/>
  <c r="BC43" i="30" s="1"/>
  <c r="BC35" i="30" a="1"/>
  <c r="BC35" i="30" s="1"/>
  <c r="BC48" i="30" a="1"/>
  <c r="BC48" i="30" s="1"/>
  <c r="BC9" i="30" a="1"/>
  <c r="BC9" i="30" s="1"/>
  <c r="BC66" i="30" a="1"/>
  <c r="BC66" i="30" s="1"/>
  <c r="BC57" i="30" a="1"/>
  <c r="BC57" i="30" s="1"/>
  <c r="BC20" i="30" a="1"/>
  <c r="BC20" i="30" s="1"/>
  <c r="BC19" i="30" a="1"/>
  <c r="BC19" i="30" s="1"/>
  <c r="BC24" i="30" a="1"/>
  <c r="BC24" i="30" s="1"/>
  <c r="BC23" i="30" a="1"/>
  <c r="BC23" i="30" s="1"/>
  <c r="BC14" i="30" a="1"/>
  <c r="BC14" i="30" s="1"/>
  <c r="BC6" i="30" a="1"/>
  <c r="BC6" i="30" s="1"/>
  <c r="BC61" i="30" a="1"/>
  <c r="BC61" i="30" s="1"/>
  <c r="BC17" i="30" a="1"/>
  <c r="BC17" i="30" s="1"/>
  <c r="BC68" i="30" a="1"/>
  <c r="BC68" i="30" s="1"/>
  <c r="BC31" i="30" a="1"/>
  <c r="BC31" i="30" s="1"/>
  <c r="BC25" i="30" a="1"/>
  <c r="BC25" i="30" s="1"/>
  <c r="BC53" i="30" a="1"/>
  <c r="BC53" i="30" s="1"/>
  <c r="BC58" i="30" a="1"/>
  <c r="BC58" i="30" s="1"/>
  <c r="BC36" i="30" a="1"/>
  <c r="BC36" i="30" s="1"/>
  <c r="BC41" i="30" a="1"/>
  <c r="BC41" i="30" s="1"/>
  <c r="BC32" i="30" a="1"/>
  <c r="BC32" i="30" s="1"/>
  <c r="BC8" i="30" a="1"/>
  <c r="BC8" i="30" s="1"/>
  <c r="BC10" i="30" a="1"/>
  <c r="BC10" i="30" s="1"/>
  <c r="BC40" i="30" a="1"/>
  <c r="BC40" i="30" s="1"/>
  <c r="BC16" i="30" a="1"/>
  <c r="BC16" i="30" s="1"/>
  <c r="BC45" i="30" a="1"/>
  <c r="BC45" i="30" s="1"/>
  <c r="BC69" i="30" a="1"/>
  <c r="BC69" i="30" s="1"/>
  <c r="BC63" i="30" a="1"/>
  <c r="BC63" i="30" s="1"/>
  <c r="BC26" i="30" a="1"/>
  <c r="BC26" i="30" s="1"/>
  <c r="BC46" i="30" a="1"/>
  <c r="BC46" i="30" s="1"/>
  <c r="BC22" i="30" a="1"/>
  <c r="BC22" i="30" s="1"/>
  <c r="BC11" i="30" a="1"/>
  <c r="BC11" i="30" s="1"/>
  <c r="BC47" i="30" a="1"/>
  <c r="BC47" i="30" s="1"/>
  <c r="BC18" i="30" a="1"/>
  <c r="BC18" i="30" s="1"/>
  <c r="BA34" i="30"/>
  <c r="BB34" i="30"/>
  <c r="BA7" i="30"/>
  <c r="BB7" i="30"/>
  <c r="AV30" i="30"/>
  <c r="AT63" i="41"/>
  <c r="BC7" i="30" l="1" a="1"/>
  <c r="BC7" i="30" s="1"/>
  <c r="BC34" i="30" a="1"/>
  <c r="BC34" i="30" s="1"/>
  <c r="BA30" i="30"/>
  <c r="BA65" i="30" s="1"/>
  <c r="BA70" i="30" s="1"/>
  <c r="BB30" i="30"/>
  <c r="BB65" i="30" l="1"/>
  <c r="BD23" i="30"/>
  <c r="BD37" i="30"/>
  <c r="BD58" i="30"/>
  <c r="BD34" i="30"/>
  <c r="BD67" i="30"/>
  <c r="BD51" i="30"/>
  <c r="BD7" i="30"/>
  <c r="BD62" i="30"/>
  <c r="BD24" i="30"/>
  <c r="BD69" i="30"/>
  <c r="BD27" i="30"/>
  <c r="BD49" i="30"/>
  <c r="BD63" i="30"/>
  <c r="BD50" i="30"/>
  <c r="BD44" i="30"/>
  <c r="BD12" i="30"/>
  <c r="BD43" i="30"/>
  <c r="BC30" i="30" a="1"/>
  <c r="BC30" i="30" s="1"/>
  <c r="BD30" i="30"/>
  <c r="BD26" i="30"/>
  <c r="BD56" i="30"/>
  <c r="BD48" i="30"/>
  <c r="BD17" i="30"/>
  <c r="BD59" i="30"/>
  <c r="BD38" i="30"/>
  <c r="BD31" i="30"/>
  <c r="BD20" i="30"/>
  <c r="BD15" i="30"/>
  <c r="BD9" i="30"/>
  <c r="BD66" i="30"/>
  <c r="BD47" i="30"/>
  <c r="BD68" i="30"/>
  <c r="BD64" i="30"/>
  <c r="BD25" i="30"/>
  <c r="BD19" i="30"/>
  <c r="BD45" i="30"/>
  <c r="BD14" i="30"/>
  <c r="BD35" i="30"/>
  <c r="BD6" i="30"/>
  <c r="BD21" i="30"/>
  <c r="BD8" i="30"/>
  <c r="BD60" i="30"/>
  <c r="BD55" i="30"/>
  <c r="BD41" i="30"/>
  <c r="BD46" i="30"/>
  <c r="BD54" i="30"/>
  <c r="BD32" i="30"/>
  <c r="BD28" i="30"/>
  <c r="BD22" i="30"/>
  <c r="BD61" i="30"/>
  <c r="BD52" i="30"/>
  <c r="BD10" i="30"/>
  <c r="BD57" i="30"/>
  <c r="BD18" i="30"/>
  <c r="BD33" i="30"/>
  <c r="BD42" i="30"/>
  <c r="BD40" i="30"/>
  <c r="BD39" i="30"/>
  <c r="BD11" i="30"/>
  <c r="BD16" i="30"/>
  <c r="BD29" i="30"/>
  <c r="BD53" i="30"/>
  <c r="BD13" i="30"/>
  <c r="BD36" i="30" l="1"/>
  <c r="BB70" i="30"/>
  <c r="AZ65" i="30"/>
  <c r="AZ70" i="30" s="1"/>
  <c r="AX65" i="30"/>
  <c r="AX70" i="30" s="1"/>
  <c r="AW65" i="30"/>
  <c r="AW70" i="30" s="1"/>
  <c r="AY65" i="30"/>
  <c r="AY70" i="30" s="1"/>
  <c r="AV65" i="30" l="1"/>
  <c r="AV70" i="30" s="1"/>
  <c r="Q65" i="30"/>
  <c r="Q70" i="30" s="1"/>
  <c r="AU65" i="30"/>
  <c r="AU70" i="30" s="1"/>
  <c r="O65" i="30"/>
  <c r="O70" i="30" s="1"/>
  <c r="R65" i="30"/>
  <c r="R70" i="30" s="1"/>
  <c r="K65" i="30" l="1"/>
  <c r="K70" i="30"/>
  <c r="P65" i="30"/>
  <c r="P70" i="30"/>
  <c r="N65" i="30"/>
  <c r="N70" i="30"/>
  <c r="J65" i="30"/>
  <c r="J70" i="30"/>
  <c r="M65" i="30"/>
  <c r="M70" i="30"/>
  <c r="AS65" i="30"/>
  <c r="AS70"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tc={506F46E5-E21E-4580-835B-7243777E8AD3}</author>
  </authors>
  <commentList>
    <comment ref="A2" authorId="0" shapeId="0" xr:uid="{506F46E5-E21E-4580-835B-7243777E8AD3}">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@Lukman DADOJONOV - please fill out this table with the data sources that you identified in the ToR.
Reply:
    @Ari WEISS I did't mentioned here the raw sources going to be used in each particular assessment. Instead just listed the types of assessments those will be used for calculating the final score. Because of the list of raw datasets will be quite long and also stand alone any of them does not represent type of the hazards.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tc={AA8A2598-3A05-4137-B64A-3C5B7246E01C}</author>
  </authors>
  <commentList>
    <comment ref="G2" authorId="0" shapeId="0" xr:uid="{AA8A2598-3A05-4137-B64A-3C5B7246E01C}">
      <text>
        <t xml:space="preserve">[Threaded comment]
Your version of Excel allows you to read this threaded comment; however, any edits to it will get removed if the file is opened in a newer version of Excel. Learn more: https://go.microsoft.com/fwlink/?linkid=870924
Comment:
    Adjusted to match with the used labels in MHRA framework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<sst xmlns="http://schemas.openxmlformats.org/spreadsheetml/2006/main" count="3706" uniqueCount="783">
  <si>
    <t>OVERVIEW</t>
  </si>
  <si>
    <t>Overview</t>
  </si>
  <si>
    <t>This file will support the development of a multi-hazard risk index for selected communities in 8 districts of Ta'iz and Hodeidah Governorates in Yemen as part of a Disaster Risk Management Project implemented by the CARE Consortium, including CARE, ACF, SI, and . The analysis will combine hazard, exposure, and vulnerability indicators, aligned with IMPACT's Area Based Risk Assessment (ABRA) Guidance, which is in turn based on the World Risk Index (WRI) framework but adapted to localized context.
The hazard component will capture both natural and human-induced threats. Natural  hazards will include floods, drought, extreme heat, extreme cold, and landslides. These will be assessed through GIS analysis using satellite imagery remote sensing analysis.   Human-induced hazards, including conflict, and disease, will be measured using secondary datasets, including ACLED conflict events, IOM DTM displacement data, and disease data collected by WHO and the Ministry of Health.
Exposure will measure the population, agriculture land, and critical infrastructure located in hazard-prone areas. This will be done by population density, agriculture land data, and critical infrastructure locations with hazard zones to estimate the proportion of people, farmland, and infrastructure, and the villages affected This step ensures that the risk index reflects not only where hazards occur but also how much of the population is directly exposed.
Vulnerability will reflect the degree of susceptibility once exposed to hazards, as well as the coping capacities of populations and local institutions to resist the impacts of hazards, as well as thier adaptive capacities to change and adjust to emergent hazards. It will be derived from Household and Village-level Key Informant data collection from a joint IMPACT and SI Protection and Vulnerability assessment, and captures outcomes to capture such as food insecurity, service access gaps, water and sanitation conditions, and protection risks. These indicators will help highlight how existing deprivations and limited coping capacities make households more at risk when hazards strike.
All indicators will be normalized to a 0–100 scale to ensure comparability across districts. The composite district-level risk score will then be calculated as Risk = Hazard × Exposure × Vulnerability. The results will classify districts into quintiles of Very Low, Low, Medium, High, and Very High risk.</t>
  </si>
  <si>
    <t>Vulnerability components</t>
  </si>
  <si>
    <r>
      <t xml:space="preserve">Susceptability, Lack of Coping Capacity, as suggested by the </t>
    </r>
    <r>
      <rPr>
        <u/>
        <sz val="11"/>
        <color theme="1"/>
        <rFont val="Segoe UI"/>
        <family val="2"/>
      </rPr>
      <t>World Risk Index Methodology</t>
    </r>
  </si>
  <si>
    <t>Limitations</t>
  </si>
  <si>
    <t xml:space="preserve">•	It is crucial to acknowledge several limitations in the proposed approach. Our analysis deliberately focuses on the main hazards, neglecting a comprehensive evaluation of all potential hazards. This prioritization is essential for practical considerations but may result in an incomplete picture of the overall risk landscape.
•	aggregating multi-year datasets but not explicitly addressing seasonality (e.g., floods in the rainy season)
•	Limited data accessibility and availability for some areas, resulting in information that is only indicative rather than representative. 
•	Datasets may not cover the same time periods, creating challenges in comparing data or merging information on hazards across different datasets. 
•	Differences in methodologies, research questions, and levels of detail across datasets complicate data harmonization and analysis. 
•	Uneven data distribution means findings may not equally represent all regions, particularly in areas with limited or no data. 
•	Site-level data aggregation to the district level may obscure intra-district variations, particularly in large districts with heterogeneous risk profiles.
•	Only villages selected for programme activities will be selected, so findings should not be taken to represent the districts as a whole. </t>
  </si>
  <si>
    <t>please note that we will use the Multi-Hazard Risk Template sheet to calculate the final scores</t>
  </si>
  <si>
    <t>How to Navigate and Review this Document</t>
  </si>
  <si>
    <r>
      <rPr>
        <sz val="11"/>
        <color rgb="FFFF0000"/>
        <rFont val="Segoe UI"/>
        <family val="2"/>
      </rPr>
      <t>READ ME</t>
    </r>
    <r>
      <rPr>
        <sz val="11"/>
        <color rgb="FF000000"/>
        <rFont val="Segoe UI"/>
        <family val="2"/>
      </rPr>
      <t xml:space="preserve"> – Quick overview of objectives, methodology, Overview of purpose, methodology, and guidance for using the file. For more detailed methodology, please refer to the methodology note.
</t>
    </r>
    <r>
      <rPr>
        <sz val="11"/>
        <color rgb="FFFF0000"/>
        <rFont val="Segoe UI"/>
        <family val="2"/>
      </rPr>
      <t>Data sources</t>
    </r>
    <r>
      <rPr>
        <sz val="11"/>
        <color rgb="FF000000"/>
        <rFont val="Segoe UI"/>
        <family val="2"/>
      </rPr>
      <t xml:space="preserve"> – Lists all datasets and references used for hazards, exposure, and vulnerability indicators, as well as the datasets excluded. Highlight any missing or alternative sources that could strengthen the analysis. 
</t>
    </r>
    <r>
      <rPr>
        <sz val="11"/>
        <color rgb="FFFF0000"/>
        <rFont val="Segoe UI"/>
        <family val="2"/>
      </rPr>
      <t>Selected_Indicators</t>
    </r>
    <r>
      <rPr>
        <sz val="11"/>
        <color rgb="FF000000"/>
        <rFont val="Segoe UI"/>
        <family val="2"/>
      </rPr>
      <t xml:space="preserve"> – Detailed definitions, formulas, and scoring scales for each indicator. 
Review indicator definitions, formulas, and scoring (0–100).
Check if the direction of each indicator is correct (higher = more vulnerable, or inverted).
Confirm if key risk dimensions are included (food, water, health, shelter, protection, access, communications).
Suggest if indicators need to be added, merged, or simplified.
</t>
    </r>
    <r>
      <rPr>
        <sz val="11"/>
        <color rgb="FFFF0000"/>
        <rFont val="Segoe UI"/>
        <family val="2"/>
      </rPr>
      <t>Multi-Hazard Risk Template</t>
    </r>
    <r>
      <rPr>
        <sz val="11"/>
        <color rgb="FF000000"/>
        <rFont val="Segoe UI"/>
        <family val="2"/>
      </rPr>
      <t xml:space="preserve"> – Calculation template where hazard, exposure, and vulnerability indicators will be combined into final risk scores.  Assess if the formula for Final Risk Index  (Hazard × Exposure × Vulnerability) fairly represents the Yemen context, or whether additive/hybrid approaches would better capture risk.</t>
    </r>
  </si>
  <si>
    <t>Risk calculation steps:</t>
  </si>
  <si>
    <t>Define Hazard Indicators</t>
  </si>
  <si>
    <t>Define Exposure Indicators</t>
  </si>
  <si>
    <t>Define Vulnerability Indicators</t>
  </si>
  <si>
    <t>Collect data for H, Ex, V Indicators</t>
  </si>
  <si>
    <t>Recalculate indicators when needed, so they express the relative number (% of the total population)</t>
  </si>
  <si>
    <t>Normalize all data with min-max approach using formulas:</t>
  </si>
  <si>
    <t xml:space="preserve">𝑣𝑖′= (( 𝑣𝑖 −𝑣𝑚𝑖𝑛 )/( 𝑣𝑚𝑎𝑥−𝑣𝑚𝑖𝑛)) - if indicator increase vulnerability </t>
  </si>
  <si>
    <t xml:space="preserve">𝑣𝑖′= 1-( ( 𝑣𝑖 −𝑣𝑚𝑖𝑛 )/( 𝑣𝑚𝑎𝑥−𝑣min)) - if indicator decreases vulnerability </t>
  </si>
  <si>
    <t>Give weights to indicators (based on literature review or expert consultation)</t>
  </si>
  <si>
    <t>Aggregate data by calculating the mean of indicators for each section (Hazard, Exposure, Vulnerability) 
into Hazard/ Hazard-Exposure and Vulnerability index using a formula:</t>
  </si>
  <si>
    <t>Hi = (h1+h1)/2,  Ei = (ex1+ex2+ex3)/3, Vi= ((s1+s2+s3+s4+s5)/5 + (lcc1+lcc2+lcc3)/3 + (lac1+lac2+lac3)/3 )/3</t>
  </si>
  <si>
    <t>Calculate risk index for each Hazard</t>
  </si>
  <si>
    <t>Ri = Hi  x Ei x Vi</t>
  </si>
  <si>
    <t>For Multi-hazard risk calculation, apply weight to each risk index</t>
  </si>
  <si>
    <t>Calculate multi-hazard risk using formula:</t>
  </si>
  <si>
    <t>MHRi= (R1+R2+R3+R4)/4</t>
  </si>
  <si>
    <t xml:space="preserve">Data Source Name	</t>
  </si>
  <si>
    <t>will be used</t>
  </si>
  <si>
    <t>Owning Organization</t>
  </si>
  <si>
    <t>Geographic Coverage-LEVEL</t>
  </si>
  <si>
    <t>Type of Hazard reported</t>
  </si>
  <si>
    <t>Link</t>
  </si>
  <si>
    <t xml:space="preserve">Coverage 2025    </t>
  </si>
  <si>
    <t>IMPACT &amp; SI Protection and Vulnerability Assessment (KII)</t>
  </si>
  <si>
    <t>yes</t>
  </si>
  <si>
    <t>CARE Consortium Partners (CARE, ACF, SI, SOUL, IMPACT</t>
  </si>
  <si>
    <t>Village</t>
  </si>
  <si>
    <t>Vulnerabiliity Data</t>
  </si>
  <si>
    <t>TBD</t>
  </si>
  <si>
    <t>36 Villages</t>
  </si>
  <si>
    <t>IMPACT &amp; SI Protection and Vulnerability Assessment (HHI)</t>
  </si>
  <si>
    <t>District</t>
  </si>
  <si>
    <t>8 Districts</t>
  </si>
  <si>
    <t>IMPACT &amp; SI Protection and Vulnerability Assessment (FGD)</t>
  </si>
  <si>
    <t>IMPACT &amp; SI Protection and Vulnerability Assessment (Participatory Mapping)</t>
  </si>
  <si>
    <t>Multi-hazard (mapped)</t>
  </si>
  <si>
    <t>Civilian Targeting Events and Fatalities 2015-2025 - Aug 2025.xlsx</t>
  </si>
  <si>
    <t>ACLED</t>
  </si>
  <si>
    <t>district</t>
  </si>
  <si>
    <t>Conflict</t>
  </si>
  <si>
    <t>331 Districts/ 22 Governorates</t>
  </si>
  <si>
    <t>Demonstration Events 2015-2025 - Aug 2025.xlsx</t>
  </si>
  <si>
    <t>332 Districts/ 22 Governorates</t>
  </si>
  <si>
    <t>Political Violence Events and Fatalities 2015-2025 - Aug 2025.xlsx</t>
  </si>
  <si>
    <t>eIDEWS (Electronic Integrated Disease Early Warning System) </t>
  </si>
  <si>
    <t>Data will be requested</t>
  </si>
  <si>
    <t>Ministry of Health</t>
  </si>
  <si>
    <t>disease</t>
  </si>
  <si>
    <t>IMPACT Flood Assessment , Remote Sensing and GIS based susceptibility and hydological analyses.</t>
  </si>
  <si>
    <t>IMPACT</t>
  </si>
  <si>
    <t>village</t>
  </si>
  <si>
    <t>Flood</t>
  </si>
  <si>
    <t>IMPACT Landslide Assessment, Remote sensing and GIS Analysis</t>
  </si>
  <si>
    <t>Landslide</t>
  </si>
  <si>
    <t>IMPACT Drought Assessment, Remote sensing and GIS Analysis (ADRI Methdology)</t>
  </si>
  <si>
    <r>
      <rPr>
        <sz val="10"/>
        <color rgb="FF000000"/>
        <rFont val="Segoe UI Light"/>
        <family val="2"/>
      </rPr>
      <t xml:space="preserve">Drought </t>
    </r>
    <r>
      <rPr>
        <b/>
        <sz val="10"/>
        <color rgb="FF000000"/>
        <rFont val="Segoe UI Light"/>
        <family val="2"/>
      </rPr>
      <t>﻿</t>
    </r>
  </si>
  <si>
    <t>IMPACT Heatwave Assessment, Remote sensing and GIS Analysis, ETCCDI (Expert Team on Climate Change Detection and Indices) developed WSDI index</t>
  </si>
  <si>
    <t>Heatwave</t>
  </si>
  <si>
    <t>IMPACT Cold wave Assessment, Remote sensing and GIS Analysis, ETCCDI (Expert Team on Climate Change Detection and Indices) developed CSDI Index</t>
  </si>
  <si>
    <t>Cold wave</t>
  </si>
  <si>
    <t>Table. Determination of Risk Severities
The table below establishes the severity scoring criteria for each risk indicator. Each answer choice is associated with a predefined risk severity level (Critical–Unknown), ensuring consistency when compiling and analyzing multi-hazard risk data.</t>
  </si>
  <si>
    <t>Risk component</t>
  </si>
  <si>
    <t>Type</t>
  </si>
  <si>
    <t>Data Source</t>
  </si>
  <si>
    <t>Indicators/ Risks</t>
  </si>
  <si>
    <t>Source Column(s)</t>
  </si>
  <si>
    <t>Question</t>
  </si>
  <si>
    <t>Choices/Values</t>
  </si>
  <si>
    <t>Question Type</t>
  </si>
  <si>
    <t>How to compute the score (before binning to categories)</t>
  </si>
  <si>
    <t xml:space="preserve"> Severity Indicator (Scoring Scale 0–1)</t>
  </si>
  <si>
    <t>Very High</t>
  </si>
  <si>
    <t>High</t>
  </si>
  <si>
    <t>Medium</t>
  </si>
  <si>
    <t xml:space="preserve"> Low</t>
  </si>
  <si>
    <t>Very Low</t>
  </si>
  <si>
    <t xml:space="preserve">Unknown 
Severity </t>
  </si>
  <si>
    <t>Hazard</t>
  </si>
  <si>
    <t>Natural</t>
  </si>
  <si>
    <t>Floods / Flash Floods</t>
  </si>
  <si>
    <t>Analitical Hierarchy Process (AHP) based model,  HEC-HMS / HEC-RAS</t>
  </si>
  <si>
    <t>Flood susceptibility severity, flood depth and velocity</t>
  </si>
  <si>
    <t xml:space="preserve">GIS </t>
  </si>
  <si>
    <t>N/A</t>
  </si>
  <si>
    <t>Numeric</t>
  </si>
  <si>
    <t>Refer to Annex 1. The AHP model based result will have score 1-5, Very low  susceptibility=1, .... Very high  susceptibility=5. Additionaly for the specefic sites the scores will be assigned based on depth and velocity of flood</t>
  </si>
  <si>
    <t>Critical Hazard</t>
  </si>
  <si>
    <t>High Hazard</t>
  </si>
  <si>
    <t>Medium Hazard</t>
  </si>
  <si>
    <t>Low Hazard</t>
  </si>
  <si>
    <t>No Hazard</t>
  </si>
  <si>
    <t>Unknown</t>
  </si>
  <si>
    <t xml:space="preserve">Drought </t>
  </si>
  <si>
    <t>Advance Drought Response Index (ADRI) multivariate drought index</t>
  </si>
  <si>
    <t>Drought severity</t>
  </si>
  <si>
    <t>GIS</t>
  </si>
  <si>
    <t xml:space="preserve">Refer to Annex 1, drought severity score will be calculated per each disctric/village level </t>
  </si>
  <si>
    <t>Extreme sensitivity to low rainfall</t>
  </si>
  <si>
    <t>Very high sensitivity to low rainfall</t>
  </si>
  <si>
    <t>High sensitivity to low rainfall</t>
  </si>
  <si>
    <t>Less sensitive to low rainfall</t>
  </si>
  <si>
    <t>No Sensitivity to rainfall</t>
  </si>
  <si>
    <t>WSDI (Warm Speel Duration Index) result</t>
  </si>
  <si>
    <t>Heatwave Presence</t>
  </si>
  <si>
    <t>Refer to Annex 1</t>
  </si>
  <si>
    <t>Landslides</t>
  </si>
  <si>
    <t>Analitical Hierarchy Process (AHP) based model, Machine Learning (ML) based algorithm, Flow-R tool</t>
  </si>
  <si>
    <t>Landslide susceptibility severity</t>
  </si>
  <si>
    <t>Refer to Annex 1, landslide severity score will be calculated per each disctric/village level and being normalized</t>
  </si>
  <si>
    <t>Anthropogenic</t>
  </si>
  <si>
    <t>Disease</t>
  </si>
  <si>
    <t>eIDEWS</t>
  </si>
  <si>
    <t>waterbourne Ilnesses</t>
  </si>
  <si>
    <t>Number of waterbourne Ilnesses, rescaled to 0-1.</t>
  </si>
  <si>
    <t>Conflict Incidents</t>
  </si>
  <si>
    <t>Conflict Hazard Intensity</t>
  </si>
  <si>
    <t xml:space="preserve">GIS
</t>
  </si>
  <si>
    <t>Derived composite (events)</t>
  </si>
  <si>
    <t>List ACLED events for each district 
Give a severity bump: +1 if fatalities&gt;0; +1 if the event targeted civilians.
District score = sum of event scores. Rescale across districts to 0–1.</t>
  </si>
  <si>
    <t>Exposure</t>
  </si>
  <si>
    <t>Population density</t>
  </si>
  <si>
    <t>Partner Data/ Worldpop</t>
  </si>
  <si>
    <t>Population density of community areas, averaged across village area.</t>
  </si>
  <si>
    <t>≥80</t>
  </si>
  <si>
    <t>60–79</t>
  </si>
  <si>
    <t>40–59</t>
  </si>
  <si>
    <t>20–39</t>
  </si>
  <si>
    <t>&lt;20</t>
  </si>
  <si>
    <t>Agricultural Land</t>
  </si>
  <si>
    <t>WorldCover dataset developed by European Space Agency (ESA)</t>
  </si>
  <si>
    <t>Land Use Land Cover dataset</t>
  </si>
  <si>
    <t>% of community areas classified as irrigated land, rescaled to 0-1.</t>
  </si>
  <si>
    <t>Displaced Population</t>
  </si>
  <si>
    <t>CCCM DATA</t>
  </si>
  <si>
    <t>% of population that is displaced</t>
  </si>
  <si>
    <t>assessment team</t>
  </si>
  <si>
    <t>Total IDP population of village / Total population of village</t>
  </si>
  <si>
    <t>Vulnerability</t>
  </si>
  <si>
    <t>Susceptibility</t>
  </si>
  <si>
    <t>Protection</t>
  </si>
  <si>
    <t>SI Protection Risk &amp; Vulnerability Assessment</t>
  </si>
  <si>
    <t xml:space="preserve">% of KIIs reporting protection risks in their community </t>
  </si>
  <si>
    <t>protection_risks_present</t>
  </si>
  <si>
    <t>Are there specific protection risks to personal safety for vulnerable groups in your community?
Protection risks are actual or potential exposure of a poulation to violence, coercion, or deliberate deprivation.</t>
  </si>
  <si>
    <t>Yes
No
Don’t Know</t>
  </si>
  <si>
    <t>Select one</t>
  </si>
  <si>
    <t>% of community households reporting protection risks.</t>
  </si>
  <si>
    <t>Flag present (1)</t>
  </si>
  <si>
    <t>Flag absent (0)</t>
  </si>
  <si>
    <t>Livelihoods</t>
  </si>
  <si>
    <t>% of KIIs reporting the proportion of adult  population (18+) employed in agriculture/farming sector</t>
  </si>
  <si>
    <t>livelihood_agriculture</t>
  </si>
  <si>
    <t>What proportion of your community is reliant on agriculture or livestock for their main livelihood?</t>
  </si>
  <si>
    <t>All (91% - 100%)
Most (61% - 90%)
About Half (41% - 60%)
Some (11% - 40%)
None/Almost None (0-10%)</t>
  </si>
  <si>
    <t>Reclass to ordinal response.</t>
  </si>
  <si>
    <t>All (91% - 100%)</t>
  </si>
  <si>
    <t>Most (61% - 90%)</t>
  </si>
  <si>
    <t>Some (11% - 40%)</t>
  </si>
  <si>
    <t>None/Almost None (0-10%)</t>
  </si>
  <si>
    <t>% of KIIs reporting the proportion of adult  population (18+) is unemployed</t>
  </si>
  <si>
    <t>livelihood_unemployed</t>
  </si>
  <si>
    <t>What proportion of the adult labour force in your community is unemployed?</t>
  </si>
  <si>
    <t>% of KIIs reporting that the main source of food - agriculture/fisheires/livestock, etc.</t>
  </si>
  <si>
    <t>food_source</t>
  </si>
  <si>
    <t>What is the main source of food for households in your community?</t>
  </si>
  <si>
    <t>No income                          
Salary
Sales of cash crops (qat, coffee)
Sales of livestock
Sales of firewood/charcoal
Sales of food crop
Self employment (business/trade)
Gifts/donations 
Remittances/family support
Reliance on self-produced food (from own crops or livestock)
Humanitarian assistance
Other, specify</t>
  </si>
  <si>
    <t>Compute Ordinal scale: If No Income, Gifts/donations, Remittances/family support, or Humanitarian Assesstance = 0, Sales of Livestock, Sales of firewood/charcoal = 1, Sales of cash crops, sales of food crop = 2, Salary, Self employment = 3. Reclass to 0-100.</t>
  </si>
  <si>
    <t xml:space="preserve">No income
        </t>
  </si>
  <si>
    <t xml:space="preserve">Remittances/family support
Gifts/donations
Humanitarian assistance </t>
  </si>
  <si>
    <t>Reliance on self-produced food (from own crops or livestock)
Sales of firewood/charcoal</t>
  </si>
  <si>
    <t>Sales of cash crops (qat, coffee)
Sales of livestock
Sales of firewood/charcoal
Sales of food crop</t>
  </si>
  <si>
    <t>&lt;20Salary
Self employment (business/trade)</t>
  </si>
  <si>
    <t>Livelihoods / Climate Change</t>
  </si>
  <si>
    <t>% of KIIs reporting rain as primary sources of water for agriculture</t>
  </si>
  <si>
    <t>agriculture_water</t>
  </si>
  <si>
    <t>What is the main source of water that members of your community use for Agriculture (growing crops, etc.)?</t>
  </si>
  <si>
    <t>Rainfall
Wadi
Pond/lake
River/Stream (main water source)
Irrigation Water (Canals, etc.)
Ground water (borehole, well, etc.)
Other, (please specify)</t>
  </si>
  <si>
    <t>Compute Ordinal scale: If Pond/lake, River/Stream, Irrigation Water, Ground water = 1, If Rainfall or Wadi, 0. Reclass to 0-1.</t>
  </si>
  <si>
    <t>Rainfall</t>
  </si>
  <si>
    <t>Wadi</t>
  </si>
  <si>
    <t>Pond/Lake</t>
  </si>
  <si>
    <t>Irrigatoin Water</t>
  </si>
  <si>
    <t>Ground Water, River/Stream</t>
  </si>
  <si>
    <t>% of KIIs reporting rain as primary sources of water for pasture</t>
  </si>
  <si>
    <t>livestock_water</t>
  </si>
  <si>
    <t>What is the main source of water that members of your community use for rainsing livestock (water for animals, etc.)?</t>
  </si>
  <si>
    <t>Shelter/NFI</t>
  </si>
  <si>
    <t>% of KIIs reporting the type of shelter is predominant in the village  in proportion (as solid/finished house, traditional unprotected dwellings, or building apartments)</t>
  </si>
  <si>
    <t>shelter_type</t>
  </si>
  <si>
    <t>What is the main type of shelter used by households in your community?</t>
  </si>
  <si>
    <t>Modern House (concrete-block, multi-story)
Mud-brick house (brick, mud or stone)
Tent/Emergency Shelter
No Shelter
Other, (please specify)</t>
  </si>
  <si>
    <t>Compute Ordinal scale: If Ten/Emergency Shelter, No Shelter = 0, If Mud-brick house, Modern House = 1. Reclass to 0-1.</t>
  </si>
  <si>
    <t>No Shelter</t>
  </si>
  <si>
    <t>Tent/Emergency Shelter</t>
  </si>
  <si>
    <t>Mud-brick House</t>
  </si>
  <si>
    <t>Modern House</t>
  </si>
  <si>
    <t>Lack of Coping capacity</t>
  </si>
  <si>
    <t>Partner Data</t>
  </si>
  <si>
    <t>Distance from nearest Main Market</t>
  </si>
  <si>
    <t>&gt;5km</t>
  </si>
  <si>
    <t>5km</t>
  </si>
  <si>
    <t>In Village</t>
  </si>
  <si>
    <t>Distance from nearest school</t>
  </si>
  <si>
    <t>Calculate distance from School to village</t>
  </si>
  <si>
    <t>Disaster Risk Reduction</t>
  </si>
  <si>
    <t>% of KIIs reproting  that village has mobile phone access</t>
  </si>
  <si>
    <t>phone</t>
  </si>
  <si>
    <t>Is there mobile phone network in your community?</t>
  </si>
  <si>
    <t xml:space="preserve">Yes                             
No        
Don’t know </t>
  </si>
  <si>
    <t>% of community KIIs reporting yes</t>
  </si>
  <si>
    <t>% of KIIs reproting  that village has internet access</t>
  </si>
  <si>
    <t>internet</t>
  </si>
  <si>
    <t>Is there internet access in your community?</t>
  </si>
  <si>
    <t>Yes                             
No        
Don’t know</t>
  </si>
  <si>
    <t>% of KIIs reproting  that village has radio access</t>
  </si>
  <si>
    <t>radio</t>
  </si>
  <si>
    <t>Are there radio stations in your community?</t>
  </si>
  <si>
    <t>WASH</t>
  </si>
  <si>
    <t xml:space="preserve">% of KIIs reproting  primary source of drinking water in village is rainwater or surface water (river, dam, lake, pond, stream, canal, irrigation channel) </t>
  </si>
  <si>
    <t>water_source</t>
  </si>
  <si>
    <t>What is the main source of drinking water used by households in your community?</t>
  </si>
  <si>
    <t>Piped into dwelling
Piped into compound, yard or plot
Piped io neighbour
Public tap/standpipe
Borehole or tubewell
Protected well
Unprotected well
Rainwater collection
Water trucking
Cart with small tank/drum
Water kiosk
Bottled water
Sachet water
Surface water (river, dam, lake, pond, stream, canal, irrigation chanel)
Other, (please specify)</t>
  </si>
  <si>
    <t>Recode source type to an ordinal risk score from 0 to 1</t>
  </si>
  <si>
    <t>Surface water; Unprotected well</t>
  </si>
  <si>
    <t>Rainwater collection; Water trucking; Cart with small tank/drum</t>
  </si>
  <si>
    <t>Water kiosk; Bottled water; Sachet water</t>
  </si>
  <si>
    <t>Public tap/standpipe; Protected well</t>
  </si>
  <si>
    <t>Piped into dwelling; Piped into compound/yard/plot; Piped into neighbour; Borehole/tubewell</t>
  </si>
  <si>
    <t>% of KIIs reporting that the main village water soruce is connected to the central water supply system</t>
  </si>
  <si>
    <t>central_water</t>
  </si>
  <si>
    <t>Is the main water source connected to a central water supply system that is centrally managed by the local government or private company?</t>
  </si>
  <si>
    <t>Yes                             
No
Don’t know</t>
  </si>
  <si>
    <t>% of community HHs reporting yes</t>
  </si>
  <si>
    <t>% KIIs reporitng their villages reporting that most household do not have access to functioning sanitation facilities</t>
  </si>
  <si>
    <t>sanitation_facility</t>
  </si>
  <si>
    <t>What are the main sanitation facilities used by hosueholds in your community?</t>
  </si>
  <si>
    <t>Flush or pour/flush toilet
Flushed to piped sewer system
Flush to septic tank
Flush to pit latrine
Pit latrine with slab
Composting toilet
Twin pit latrine with slab
Container based sanitation
Flush/pour to don't know where
Flush/pour flush to open drain
Put latrine without slab/open pit
Bucket
Hanging toilet/hanging latrine
No facility/bush/field
Don’t know
Other, (please specify)</t>
  </si>
  <si>
    <t>Recode sanitation facility type to an ordinal risk score from 0 to 1</t>
  </si>
  <si>
    <t>No facility/bush/field; Hanging toilet/latrine; Bucket; Pit latrine without slab/open pit; Flush to open drain; Flush to unknown destination</t>
  </si>
  <si>
    <t>Container-based sanitation</t>
  </si>
  <si>
    <t>Flush to pit latrine; Flush or pour/flush toilet</t>
  </si>
  <si>
    <t>Pit latrine with slab; Composting toilet; Twin pit latrine with slab</t>
  </si>
  <si>
    <t>Flushed to sewer system; Flush to septic tank</t>
  </si>
  <si>
    <t>% of KIIs reproting environmental sanitation problems in their community</t>
  </si>
  <si>
    <t>sanitation_issues</t>
  </si>
  <si>
    <t>Are there any environmental sanitation problems in your community (including living in areas where solid waste, waterwaste, open defecation visible around accommodation – 30 meters or less)?</t>
  </si>
  <si>
    <t>Yes
No
Don’t know</t>
  </si>
  <si>
    <t>% of community KIs reporting yes</t>
  </si>
  <si>
    <t>Critical Services</t>
  </si>
  <si>
    <t>% of KIIs reporting barrier to access electricity in village</t>
  </si>
  <si>
    <t>electricity</t>
  </si>
  <si>
    <t>In the last 12 months, has your community experienced any interruption to consistent access to electricity?</t>
  </si>
  <si>
    <t>At least once a year                           
At least once a month
At least once a week
Daily
Seasonally 
Other, (please specify)</t>
  </si>
  <si>
    <t>Compute Ordinal scale: If Seasonally, Daily, At least once a week = 0, If At least once a year, at leasat once a moth = 1. Reclass to 0-1.</t>
  </si>
  <si>
    <t>Daily</t>
  </si>
  <si>
    <t>Seasonally</t>
  </si>
  <si>
    <t>At least once a week</t>
  </si>
  <si>
    <t>At least once a month</t>
  </si>
  <si>
    <t>At least once a year</t>
  </si>
  <si>
    <t>Partner data</t>
  </si>
  <si>
    <t>Distance from Warehouses</t>
  </si>
  <si>
    <t>Calculate distance from Warehouse to village</t>
  </si>
  <si>
    <t>Health</t>
  </si>
  <si>
    <t>% of KIIs reporting health facility access challenges in the past 12 months</t>
  </si>
  <si>
    <t>healthcare_access</t>
  </si>
  <si>
    <t>Over the last 12 months, have households in your community faced any issues with the availability, or quality, of healthcare services?</t>
  </si>
  <si>
    <t>Specific medicine, treatment or service needed unavailable                          
Cultural limitations preventing access
Specific medicine, treatment or services it soo expensive
Long waiting time for medicine, treatment or service
Disability prevents access to health facility
Unsafe at health facility or travelling to health facility                        
No or not enough trained staff at health facility
No or not enough female staff at health facility
Fear or distrust of health workers, examination or treatment/medicines
Could not take time off work / from caring for children
Language barriers or issues                            
Don’t know the location
Other, (please specify)</t>
  </si>
  <si>
    <t>Select multiple</t>
  </si>
  <si>
    <t>Compute Ordinal scale: If selected any response = 0, If no response = 1. Reclass to 0-1.</t>
  </si>
  <si>
    <t>5+ Issues</t>
  </si>
  <si>
    <t>4 Issues</t>
  </si>
  <si>
    <t>3 Issues</t>
  </si>
  <si>
    <t>2 Issues</t>
  </si>
  <si>
    <t>0 Issues</t>
  </si>
  <si>
    <t>HeRAMS/Partner Data</t>
  </si>
  <si>
    <t>Distance from nearest health center</t>
  </si>
  <si>
    <t>Calculate distance from Health Center to village</t>
  </si>
  <si>
    <t>Lack of Adaptive capacity</t>
  </si>
  <si>
    <t>Early Warning Systems</t>
  </si>
  <si>
    <t>% of KIIs reproting  the availability of a multi-hazard early warning systems in the target area</t>
  </si>
  <si>
    <t>ews_present</t>
  </si>
  <si>
    <t>Are you aware of the presence of operational Early Warning Systems (EWS) in your Community?</t>
  </si>
  <si>
    <t xml:space="preserve">
Yes                             
No        
Don’t know</t>
  </si>
  <si>
    <t>% of KIIs reproting  that the availability of a functional Disaster Risk Management coordination mechanism in the target area</t>
  </si>
  <si>
    <t>drr_coordination</t>
  </si>
  <si>
    <t>Are you aware of any coordination groups or platforms through which Disaster Risk Management issues and activities in your community are discussed by relevant actors?</t>
  </si>
  <si>
    <t>% of KIIs reproting  the availability of a functional local Disaster Risk Reduction strategy/plan that is in line with a national strategy and based on risk assessment</t>
  </si>
  <si>
    <t>drr_strategy</t>
  </si>
  <si>
    <t xml:space="preserve">Are you aware of any Disaster Risk Management plans or strategies that local authorities have to improve disaster risk management in the community? </t>
  </si>
  <si>
    <t xml:space="preserve">% of KIIs reproting  that availability of qualified emergency personnel </t>
  </si>
  <si>
    <t>emergency_staff</t>
  </si>
  <si>
    <t>Are there qualified emergency response personel available to respond to your community in case of a disaster event?</t>
  </si>
  <si>
    <t>% of KIIs reproting  that availability of updated risks and hazard maps of the target area</t>
  </si>
  <si>
    <t>risk_maps</t>
  </si>
  <si>
    <t>Are you aware of any risk or hazard maps that have been developed to identify the most at-risk areas of your community?</t>
  </si>
  <si>
    <t>% of KIIs reproting  that availability of mapped evacuation routes for key hazards in the target area and established mechanism for emptive evacuation following early warning</t>
  </si>
  <si>
    <t>evacuation_routes</t>
  </si>
  <si>
    <t>Are you aware of evacuation routes or other preparatory measures for major hazards (flooding, landslides, etc.) in your community?</t>
  </si>
  <si>
    <t>Type2</t>
  </si>
  <si>
    <t>Weight</t>
  </si>
  <si>
    <t>Weight Justification</t>
  </si>
  <si>
    <t>Comments from Consotrium Parnters</t>
  </si>
  <si>
    <t>Flooding is amojng the most common and damaging natural hazards in yemen.</t>
  </si>
  <si>
    <t>Drought is an extremely common hazard that has major impacts on livelihoods in the country.</t>
  </si>
  <si>
    <t>Heatwave Presence (flags)</t>
  </si>
  <si>
    <t>Linked with droughts, but can also affect people and have worsened over the years.</t>
  </si>
  <si>
    <t>Landslides are often secondary hazards, but are very common in mountainous areas like Ta'iz.</t>
  </si>
  <si>
    <t>note: check data from Haneen</t>
  </si>
  <si>
    <t>Cholera has a history of being a major hazard for populations, and can have multi-hazard affects alongside flooding and conflict.</t>
  </si>
  <si>
    <t>event_date, event_type, sub_event_type, fatalities</t>
  </si>
  <si>
    <t xml:space="preserve"> The primary driver of displacement, access constraints, and service collapse. It makes every other problem worse</t>
  </si>
  <si>
    <t>Population</t>
  </si>
  <si>
    <t>Affected population, measured as density to focus on concentrations of populations and keep total population from driving prioritization</t>
  </si>
  <si>
    <t>Critical for livelihoods and affected by Flooding and Drought.</t>
  </si>
  <si>
    <t>IOM DTM</t>
  </si>
  <si>
    <t>Additoinally vulnerable populations and present an additoinal burden on population due to displacement vulnerability.</t>
  </si>
  <si>
    <t>Measure of population dependency and vulnerability; standard protection indicator.</t>
  </si>
  <si>
    <t>Livelihoods dependency on climate and disaster sensitive industries.</t>
  </si>
  <si>
    <t>Lack of livelihoods reduces overall reslience during a hazard event.</t>
  </si>
  <si>
    <t>Measure of population dependency and vulnerability related to food source vulnerability to natural hazards.</t>
  </si>
  <si>
    <t>Measure of livelihoods vulnerability to hazard exposure.</t>
  </si>
  <si>
    <t>Measure of population resiliency to hazard events.</t>
  </si>
  <si>
    <t>Major nutrion indicator and measure of general household resilience.</t>
  </si>
  <si>
    <t>Major livelihood indicator; measure of household resilience, particularly in relation to ability to buy goods from markets.</t>
  </si>
  <si>
    <t>Indicates ability of household to obtain income to purchase goods from market.</t>
  </si>
  <si>
    <t>What is the main source of water that members of your community use for agricutlure (growing crops, etc.)</t>
  </si>
  <si>
    <t>Indicates how dependent hosuehold livelihoods are on agricltuture, increasing vulnerablity to hazards like flooding, drought, and conflict.</t>
  </si>
  <si>
    <t>Indicates how depdnent hosueholds are on agriculture to meet their food needs.</t>
  </si>
  <si>
    <t>Indicates how affected livelihoods may be to drought and climate affects (if agriculture).</t>
  </si>
  <si>
    <t>Indicates how affected livelihoods may be to drought and climate affects (if livestock).</t>
  </si>
  <si>
    <t>Measure of how resilient the population's shelter is to the affects of hazards; more permanent and well built shelters are likley to be more resilient and protect households.</t>
  </si>
  <si>
    <t>Distance population will be to access markets to purchase needed goods during a hazard event.</t>
  </si>
  <si>
    <t>Ability of households to access markets, sevices, etc. that are far away from village.</t>
  </si>
  <si>
    <t>Measures the ability of households ot access services that may require identification, particularly if displaced.</t>
  </si>
  <si>
    <t>Measures ability of households to communicate and receive notices during a hazard event.</t>
  </si>
  <si>
    <t>Measures ability of households to receive notices during a hazard event.</t>
  </si>
  <si>
    <t>Measures if households are likely to have access to clean water during a hazard event.</t>
  </si>
  <si>
    <t>Measures if households receive water from a centralized source, which can be supported by local authorities.</t>
  </si>
  <si>
    <t>Measures challenges to water access that are already present, without a hazard event.</t>
  </si>
  <si>
    <t>2025 MHI</t>
  </si>
  <si>
    <t>2026 MHRA</t>
  </si>
  <si>
    <t>Row Labels</t>
  </si>
  <si>
    <t>Average of Risk Index</t>
  </si>
  <si>
    <t>Jabal Habashi</t>
  </si>
  <si>
    <t>Ash Shamayatayn</t>
  </si>
  <si>
    <t>AS Shamayatayn</t>
  </si>
  <si>
    <t>Al Maafer</t>
  </si>
  <si>
    <t>Al Ma'afer</t>
  </si>
  <si>
    <t>Hays</t>
  </si>
  <si>
    <t>Al Khukhah</t>
  </si>
  <si>
    <t>Al-Khawkhah</t>
  </si>
  <si>
    <t>Al Mudhaffar</t>
  </si>
  <si>
    <t>Low</t>
  </si>
  <si>
    <t>Al Mudhaffer</t>
  </si>
  <si>
    <t>Al Qahirah</t>
  </si>
  <si>
    <t>Salah</t>
  </si>
  <si>
    <t>Salh</t>
  </si>
  <si>
    <t>Grand Total</t>
  </si>
  <si>
    <t>Class</t>
  </si>
  <si>
    <t>Lower bound</t>
  </si>
  <si>
    <t>Upper bound</t>
  </si>
  <si>
    <t>Lack of Coping Capacity</t>
  </si>
  <si>
    <t>Results</t>
  </si>
  <si>
    <t xml:space="preserve"> Population</t>
  </si>
  <si>
    <t>weights</t>
  </si>
  <si>
    <t>OID</t>
  </si>
  <si>
    <t>Governorate</t>
  </si>
  <si>
    <t>District code</t>
  </si>
  <si>
    <t>Sub-district</t>
  </si>
  <si>
    <t xml:space="preserve">Sub-Village </t>
  </si>
  <si>
    <t>location</t>
  </si>
  <si>
    <t>Protection risk score</t>
  </si>
  <si>
    <t>Agriculture-based livelihoods score</t>
  </si>
  <si>
    <t>Unemployment score</t>
  </si>
  <si>
    <t>Dependence on agriculture/fisheries/livestock for food score</t>
  </si>
  <si>
    <t>Rain-dependent agricultural water source score</t>
  </si>
  <si>
    <t>Rain-dependent pasture water source score</t>
  </si>
  <si>
    <t>Predominant shelter vulnerability score</t>
  </si>
  <si>
    <t>Mobile phone access score</t>
  </si>
  <si>
    <t>Internet access score</t>
  </si>
  <si>
    <t>Radio access score</t>
  </si>
  <si>
    <t>Unsafe drinking water source dependence score</t>
  </si>
  <si>
    <t>Central water supply access score</t>
  </si>
  <si>
    <t>Sanitation access score</t>
  </si>
  <si>
    <t>Environmental sanitation problems score</t>
  </si>
  <si>
    <t>Electricity access barrier score</t>
  </si>
  <si>
    <t>Warehouse remoteness score</t>
  </si>
  <si>
    <t>Health facility access challenge score</t>
  </si>
  <si>
    <t>Health center remoteness score</t>
  </si>
  <si>
    <t>Multi-hazard early warning availability score</t>
  </si>
  <si>
    <t>DRM coordination mechanism availability score</t>
  </si>
  <si>
    <t>Local DRR strategy availability score</t>
  </si>
  <si>
    <t>Emergency personnel availability score</t>
  </si>
  <si>
    <t>Hazard map availability score</t>
  </si>
  <si>
    <t>Evacuation route availability score</t>
  </si>
  <si>
    <t>Vulnerability Index</t>
  </si>
  <si>
    <t>Risk Index</t>
  </si>
  <si>
    <t>Risk Index (WRI)</t>
  </si>
  <si>
    <t>Risk Class</t>
  </si>
  <si>
    <t>Rank</t>
  </si>
  <si>
    <t>MC_Check</t>
  </si>
  <si>
    <t>Ta'iz</t>
  </si>
  <si>
    <t>YE15</t>
  </si>
  <si>
    <t>YE1518</t>
  </si>
  <si>
    <t>Al-Dhaboa'a</t>
  </si>
  <si>
    <t xml:space="preserve">Al-Dhaboa'a </t>
  </si>
  <si>
    <t>Al Dhaboa'a Al Sofla</t>
  </si>
  <si>
    <t>Al-Jumhori</t>
  </si>
  <si>
    <t xml:space="preserve">Al-Jumhori </t>
  </si>
  <si>
    <t>Al Jumhori Al Gharbi</t>
  </si>
  <si>
    <t>Al Salakhanah</t>
  </si>
  <si>
    <t xml:space="preserve">Al Salakhanah </t>
  </si>
  <si>
    <t>Al Salakhanah Al Wosta</t>
  </si>
  <si>
    <t>YE1519</t>
  </si>
  <si>
    <t>Al-Majliyah</t>
  </si>
  <si>
    <t>NA</t>
  </si>
  <si>
    <t>Al Hodieda</t>
  </si>
  <si>
    <t>YE18</t>
  </si>
  <si>
    <t>YE1820</t>
  </si>
  <si>
    <t>Al Maysi (Al Omaysi)</t>
  </si>
  <si>
    <t>Al-Marashida</t>
  </si>
  <si>
    <t>Ata'a Camp</t>
  </si>
  <si>
    <t>Al Salakhanah Al Gharbiah</t>
  </si>
  <si>
    <t>Al-Mahwa</t>
  </si>
  <si>
    <t>Al Rawdha</t>
  </si>
  <si>
    <t xml:space="preserve">Al Rawdha </t>
  </si>
  <si>
    <t>Al Rawdha Al Sharqiyah</t>
  </si>
  <si>
    <t>Al-Jahmaliyah</t>
  </si>
  <si>
    <t>Al Dhaboa'a Al Qebliyah</t>
  </si>
  <si>
    <t>YE1517</t>
  </si>
  <si>
    <t>Al-Manakh</t>
  </si>
  <si>
    <t xml:space="preserve">Al-Manakh </t>
  </si>
  <si>
    <t>YE1521</t>
  </si>
  <si>
    <t>Al Kala'eba</t>
  </si>
  <si>
    <t>Alsaahiliah</t>
  </si>
  <si>
    <t>Al Salakhanah Al Janoobiah</t>
  </si>
  <si>
    <t>Al-Sad</t>
  </si>
  <si>
    <t>Osaifirah</t>
  </si>
  <si>
    <t xml:space="preserve">Al-Waqish </t>
  </si>
  <si>
    <t>Al Rawdha Al Gharbiah</t>
  </si>
  <si>
    <t>Al Kawthar</t>
  </si>
  <si>
    <t xml:space="preserve">Al Kawthar </t>
  </si>
  <si>
    <t>Old Airport</t>
  </si>
  <si>
    <t xml:space="preserve">Old Airport </t>
  </si>
  <si>
    <t>YE1819</t>
  </si>
  <si>
    <t>Rub Al Mahal</t>
  </si>
  <si>
    <t>Shaab Bani Suhair</t>
  </si>
  <si>
    <t>Al Jumhori Al Asfal</t>
  </si>
  <si>
    <t>Al-Kamoos</t>
  </si>
  <si>
    <t xml:space="preserve">Osaifirah </t>
  </si>
  <si>
    <t>Osaifirah Al Dharbiah</t>
  </si>
  <si>
    <t>Al-Subaia’a</t>
  </si>
  <si>
    <t>Al-Alieli</t>
  </si>
  <si>
    <t>Al-Hangala Camp</t>
  </si>
  <si>
    <t>Moshag</t>
  </si>
  <si>
    <t>Mahalu Al Rabie</t>
  </si>
  <si>
    <t>Al-Badi</t>
  </si>
  <si>
    <t>Birbasha</t>
  </si>
  <si>
    <t xml:space="preserve">Birbasha </t>
  </si>
  <si>
    <t>Al Noor City</t>
  </si>
  <si>
    <t xml:space="preserve"> Beni Harraf</t>
  </si>
  <si>
    <t>Bani Heraf</t>
  </si>
  <si>
    <t>Tha’bat</t>
  </si>
  <si>
    <t>Al-Hawait</t>
  </si>
  <si>
    <t>Dawbalah</t>
  </si>
  <si>
    <t>Abu Zaher</t>
  </si>
  <si>
    <t>Al-Hawiena Camp</t>
  </si>
  <si>
    <t>Al-Kamb</t>
  </si>
  <si>
    <t>Al-Baararah</t>
  </si>
  <si>
    <t xml:space="preserve">Al-Baararah </t>
  </si>
  <si>
    <t>YE1508</t>
  </si>
  <si>
    <t>Adeenah</t>
  </si>
  <si>
    <t>Al Mun‘im</t>
  </si>
  <si>
    <t>sineh</t>
  </si>
  <si>
    <t>saynah</t>
  </si>
  <si>
    <t>Bani Isa</t>
  </si>
  <si>
    <t>Al ‘Ajf</t>
  </si>
  <si>
    <t>al_sana</t>
  </si>
  <si>
    <t>Qih</t>
  </si>
  <si>
    <t>YE1514</t>
  </si>
  <si>
    <t>Duba’ Al-Kharij</t>
  </si>
  <si>
    <t>Kadfah </t>
  </si>
  <si>
    <t>Alshueuba</t>
  </si>
  <si>
    <t>Dhi Habil</t>
  </si>
  <si>
    <t>Al-Maratibah</t>
  </si>
  <si>
    <t>Alsaeed</t>
  </si>
  <si>
    <t>Al-Raja’iyah</t>
  </si>
  <si>
    <t>Haddad</t>
  </si>
  <si>
    <t>YE16</t>
  </si>
  <si>
    <t>Alsawa'</t>
  </si>
  <si>
    <t>Adhkar</t>
  </si>
  <si>
    <t>Al-Qurayshah</t>
  </si>
  <si>
    <t>Al Sharaf</t>
  </si>
  <si>
    <t>Alanabuh Alaelaa</t>
  </si>
  <si>
    <t>Al Anboh Alasfal</t>
  </si>
  <si>
    <t>Al Jabzi'ya</t>
  </si>
  <si>
    <t>Bani Shadad</t>
  </si>
  <si>
    <t xml:space="preserve">Bani Shadad </t>
  </si>
  <si>
    <t>YE17</t>
  </si>
  <si>
    <t>Al Nashma</t>
  </si>
  <si>
    <t>Bilad Al-Wafi</t>
  </si>
  <si>
    <t>Qashebah</t>
  </si>
  <si>
    <t>Al-Sharajah</t>
  </si>
  <si>
    <t>Al Mashjab</t>
  </si>
  <si>
    <t>Qataba</t>
  </si>
  <si>
    <t>Hessi Zanba</t>
  </si>
  <si>
    <t>Al Kedah</t>
  </si>
  <si>
    <t>Almushawala</t>
  </si>
  <si>
    <t>Qayta Al-Wadi</t>
  </si>
  <si>
    <t>Duba’ Al-Dakhil</t>
  </si>
  <si>
    <t>Ma’ilah </t>
  </si>
  <si>
    <t>MAX</t>
  </si>
  <si>
    <t>Bani Shiabah Al-Sharq</t>
  </si>
  <si>
    <t>Al Madhaf</t>
  </si>
  <si>
    <t>Bani Omar</t>
  </si>
  <si>
    <t>Al Qusaysah</t>
  </si>
  <si>
    <t>Al-Masbah Al-Sharqi</t>
  </si>
  <si>
    <t>Al-Tor</t>
  </si>
  <si>
    <t>MIN</t>
  </si>
  <si>
    <t>Normalization formulas</t>
  </si>
  <si>
    <t xml:space="preserve">𝑣𝑖′= (( 𝑣𝑖 −𝑣𝑚𝑖𝑛 )/( 𝑣𝑚𝑎𝑥−𝑣𝑚𝑖𝑛)) - if indicator increases vulnerability </t>
  </si>
  <si>
    <t xml:space="preserve">𝑣𝑖′=1−( ( 𝑣𝑖 −𝑣𝑚𝑖𝑛 )/( 𝑣𝑚𝑎𝑥−𝑣min) ) - if indicator decreases vulnerability </t>
  </si>
  <si>
    <t>Hex</t>
  </si>
  <si>
    <t>RGB</t>
  </si>
  <si>
    <t>&lt;=Very Low</t>
  </si>
  <si>
    <t>#FFE8DD</t>
  </si>
  <si>
    <t>255, 232, 221</t>
  </si>
  <si>
    <t>&lt;= Low</t>
  </si>
  <si>
    <t>#F9D1C7</t>
  </si>
  <si>
    <t>249, 209, 199</t>
  </si>
  <si>
    <t>&lt;=Medium</t>
  </si>
  <si>
    <t>#F3B66B</t>
  </si>
  <si>
    <t>243, 182, 107</t>
  </si>
  <si>
    <t>&lt;=High</t>
  </si>
  <si>
    <t>#E37F79</t>
  </si>
  <si>
    <t>227, 127, 121</t>
  </si>
  <si>
    <t>&gt;Very High</t>
  </si>
  <si>
    <t>#C00000</t>
  </si>
  <si>
    <t>192, 0, 0</t>
  </si>
  <si>
    <t>Column1</t>
  </si>
  <si>
    <t>Org</t>
  </si>
  <si>
    <t>Governorate_TOOL</t>
  </si>
  <si>
    <t>Governorate code</t>
  </si>
  <si>
    <t>District_TOOL</t>
  </si>
  <si>
    <t>Sub-district_TOOL</t>
  </si>
  <si>
    <t>Sub-district code</t>
  </si>
  <si>
    <t>Village_TOOL</t>
  </si>
  <si>
    <t>Village Code</t>
  </si>
  <si>
    <t>Sub-Village_TOOL</t>
  </si>
  <si>
    <t>HHs</t>
  </si>
  <si>
    <t>Individuals</t>
  </si>
  <si>
    <t>IDPS</t>
  </si>
  <si>
    <t>Displaced Population_Normalized</t>
  </si>
  <si>
    <t>DistHealth</t>
  </si>
  <si>
    <t>DistHealth_NORM</t>
  </si>
  <si>
    <t>DistSchool</t>
  </si>
  <si>
    <t>DistSchool_NORM</t>
  </si>
  <si>
    <t>DistMarket</t>
  </si>
  <si>
    <t>DistMarket_NORM</t>
  </si>
  <si>
    <t>DistWareho</t>
  </si>
  <si>
    <t>DistWareho_NORM</t>
  </si>
  <si>
    <t>Ratio (agr/total</t>
  </si>
  <si>
    <t>Ratio (agr/total_NORM</t>
  </si>
  <si>
    <t>Conflict Hazard Intensity_norm</t>
  </si>
  <si>
    <t>Disease_Norm</t>
  </si>
  <si>
    <t>PopulationDensity</t>
  </si>
  <si>
    <t>PopulationDensity_Norm</t>
  </si>
  <si>
    <t>Flooding</t>
  </si>
  <si>
    <t>Flooding_norm</t>
  </si>
  <si>
    <t>Drought</t>
  </si>
  <si>
    <t>Drought_norm</t>
  </si>
  <si>
    <t>Heatwaves</t>
  </si>
  <si>
    <t>Heatwaves_norm</t>
  </si>
  <si>
    <t>acf</t>
  </si>
  <si>
    <t>hodeidah</t>
  </si>
  <si>
    <t>al_khawkhah</t>
  </si>
  <si>
    <t>al_maysi</t>
  </si>
  <si>
    <t>YE182023</t>
  </si>
  <si>
    <t>al_marashida</t>
  </si>
  <si>
    <t>ay_alieli</t>
  </si>
  <si>
    <t>ay_badi</t>
  </si>
  <si>
    <t>ay_sad</t>
  </si>
  <si>
    <t>moshag</t>
  </si>
  <si>
    <t>YE182023115</t>
  </si>
  <si>
    <t>ay_zanba</t>
  </si>
  <si>
    <t>ay_moshag</t>
  </si>
  <si>
    <t>dawbalah</t>
  </si>
  <si>
    <t>YE182022</t>
  </si>
  <si>
    <t>abu_zaher</t>
  </si>
  <si>
    <t>YE182022114</t>
  </si>
  <si>
    <t>al_zaher</t>
  </si>
  <si>
    <t>qataba</t>
  </si>
  <si>
    <t>YE182022111</t>
  </si>
  <si>
    <t>al_kedah</t>
  </si>
  <si>
    <t>al_tor</t>
  </si>
  <si>
    <t>al_hangala_camp</t>
  </si>
  <si>
    <t>ataa_camp</t>
  </si>
  <si>
    <t>al_hawiena</t>
  </si>
  <si>
    <t>al_subaia'a</t>
  </si>
  <si>
    <t>ay_kamoos</t>
  </si>
  <si>
    <t>hays</t>
  </si>
  <si>
    <t>rub_al_mahal</t>
  </si>
  <si>
    <t>YE181924</t>
  </si>
  <si>
    <t>mahalu</t>
  </si>
  <si>
    <t>YE181924109</t>
  </si>
  <si>
    <t>YE181922</t>
  </si>
  <si>
    <t>shaab_bani_zubair</t>
  </si>
  <si>
    <t>care</t>
  </si>
  <si>
    <t>taiz</t>
  </si>
  <si>
    <t>al_maafer</t>
  </si>
  <si>
    <t>al_anboh</t>
  </si>
  <si>
    <t>YE152125</t>
  </si>
  <si>
    <t>YE152125101</t>
  </si>
  <si>
    <t>al_nashma</t>
  </si>
  <si>
    <t>YE152124</t>
  </si>
  <si>
    <t>YE152124001</t>
  </si>
  <si>
    <t>SI</t>
  </si>
  <si>
    <t>al_qahirah</t>
  </si>
  <si>
    <t>al_masbah</t>
  </si>
  <si>
    <t>al_masbah_al_sharqi</t>
  </si>
  <si>
    <t>si</t>
  </si>
  <si>
    <t>al_mudhaffer</t>
  </si>
  <si>
    <t>al_noor_city</t>
  </si>
  <si>
    <t>al_baararah</t>
  </si>
  <si>
    <t>al_bararah</t>
  </si>
  <si>
    <t>al_manakh</t>
  </si>
  <si>
    <t>an_manakh</t>
  </si>
  <si>
    <t>bir_basha</t>
  </si>
  <si>
    <t>bir_bashs</t>
  </si>
  <si>
    <t>old_airport</t>
  </si>
  <si>
    <t>al_kawthar</t>
  </si>
  <si>
    <t>al_rawdha</t>
  </si>
  <si>
    <t>al_gharbiah_2</t>
  </si>
  <si>
    <t>al_sharqiyah</t>
  </si>
  <si>
    <t>al_salakhanah</t>
  </si>
  <si>
    <t>al_gharbiah</t>
  </si>
  <si>
    <t>al_janoobiah</t>
  </si>
  <si>
    <t>al_wosta</t>
  </si>
  <si>
    <t>al_dhaboaa</t>
  </si>
  <si>
    <t>al_qebliyah</t>
  </si>
  <si>
    <t>al_sofla</t>
  </si>
  <si>
    <t>al_jumhuri</t>
  </si>
  <si>
    <t>al_asfal</t>
  </si>
  <si>
    <t>al_gharbi</t>
  </si>
  <si>
    <t>osaifirah</t>
  </si>
  <si>
    <t>al_waqish</t>
  </si>
  <si>
    <t>al_dharbiah</t>
  </si>
  <si>
    <t>al_jabzia</t>
  </si>
  <si>
    <t>YE152122</t>
  </si>
  <si>
    <t>YE152122105</t>
  </si>
  <si>
    <t>al_kalaeba</t>
  </si>
  <si>
    <t>YE152121</t>
  </si>
  <si>
    <t>YE152121106</t>
  </si>
  <si>
    <t>as_shamayatayn</t>
  </si>
  <si>
    <t>al_qurayshah</t>
  </si>
  <si>
    <t>YE151427</t>
  </si>
  <si>
    <t>YE151427101</t>
  </si>
  <si>
    <t>al_rajaiyah</t>
  </si>
  <si>
    <t>YE151447</t>
  </si>
  <si>
    <t>YE151447104</t>
  </si>
  <si>
    <t>bani_omar</t>
  </si>
  <si>
    <t>YE151434</t>
  </si>
  <si>
    <t>YE151434103</t>
  </si>
  <si>
    <t>bani_shiabah</t>
  </si>
  <si>
    <t>YE151443</t>
  </si>
  <si>
    <t>YE151443125</t>
  </si>
  <si>
    <t>duba_aldakhil</t>
  </si>
  <si>
    <t>YE151446</t>
  </si>
  <si>
    <t>YE151446120</t>
  </si>
  <si>
    <t>duba_alkharji</t>
  </si>
  <si>
    <t>YE151448</t>
  </si>
  <si>
    <t>YE151448120</t>
  </si>
  <si>
    <t>jabal_habashi</t>
  </si>
  <si>
    <t>adeenah</t>
  </si>
  <si>
    <t>YE150833</t>
  </si>
  <si>
    <t>YE150833101</t>
  </si>
  <si>
    <t>al_maratibah</t>
  </si>
  <si>
    <t>YE150826</t>
  </si>
  <si>
    <t>YE150826102</t>
  </si>
  <si>
    <t>al_sharajah</t>
  </si>
  <si>
    <t>YE150831</t>
  </si>
  <si>
    <t>YE150831108</t>
  </si>
  <si>
    <t>bani_isa</t>
  </si>
  <si>
    <t>YE150825</t>
  </si>
  <si>
    <t>YE150825111</t>
  </si>
  <si>
    <t>bilad_al_wafi</t>
  </si>
  <si>
    <t>YE150829</t>
  </si>
  <si>
    <t>YE150829107</t>
  </si>
  <si>
    <t>salh</t>
  </si>
  <si>
    <t>al_majiliyah</t>
  </si>
  <si>
    <t>thabat</t>
  </si>
  <si>
    <t>al_jahmaliyah</t>
  </si>
  <si>
    <t>al_kamb</t>
  </si>
  <si>
    <t>al_mahwa</t>
  </si>
  <si>
    <t>salah</t>
  </si>
  <si>
    <t>SOUL</t>
  </si>
  <si>
    <t>Alsawa</t>
  </si>
  <si>
    <t>gis</t>
  </si>
  <si>
    <t>organization</t>
  </si>
  <si>
    <t>governorate</t>
  </si>
  <si>
    <t>sub_village</t>
  </si>
  <si>
    <t xml:space="preserve">location_label </t>
  </si>
  <si>
    <t>uuid</t>
  </si>
  <si>
    <t>1f0efdeb-5c5a-405a-8de4-298adc3bfdc4</t>
  </si>
  <si>
    <t>Al-BAdi</t>
  </si>
  <si>
    <t>bbbcad2c-1b31-41e0-94eb-c0de234d7a72</t>
  </si>
  <si>
    <t>d312d350-9e0b-4c5a-808d-d42c07d3a337</t>
  </si>
  <si>
    <t>6a8c56a1-4864-4d5e-8954-2d7ff7993924</t>
  </si>
  <si>
    <t>4d1ea30b-d328-4495-8772-7f91bd39fc28</t>
  </si>
  <si>
    <t>377dc9fb-bacd-4f33-a482-7915eda26092</t>
  </si>
  <si>
    <t>a9d6a07e-0034-4af9-95fb-c1386372a7a3</t>
  </si>
  <si>
    <t>420cdea3-73cc-4f73-9573-933fbfc5a539</t>
  </si>
  <si>
    <t>5356abdc-e100-4f04-b82c-1286f0a10cfa</t>
  </si>
  <si>
    <t>e6d57e55-e2fc-4b74-806b-78ace05c54be</t>
  </si>
  <si>
    <t>d759250f-9329-491a-b32e-26e14d297a82</t>
  </si>
  <si>
    <t>89aedcb9-c2aa-47cc-b77a-2c9eeca64ac8</t>
  </si>
  <si>
    <t>e9de41b8-67f7-45a8-ad2c-b7379804b4cd</t>
  </si>
  <si>
    <t>c710e66d-2c96-4bb4-b640-483039cc2f83</t>
  </si>
  <si>
    <t>9b4e1908-deaf-4b73-9af0-7d5352a239a7</t>
  </si>
  <si>
    <t>0c91dd87-3802-424d-9f6f-da29bae4987a</t>
  </si>
  <si>
    <t>0dae2026-da6b-4d83-87d5-cc6afe0c3026</t>
  </si>
  <si>
    <t>2f1c0519-8bed-4746-8b4d-d68325a35c80</t>
  </si>
  <si>
    <t>b3c94203-dccb-40ad-ba9a-1410321414c9</t>
  </si>
  <si>
    <t>b587b21c-1e07-4f01-a1d9-34158c156b68</t>
  </si>
  <si>
    <t>1728ac75-06ea-4e80-a2fc-0b192ba345be</t>
  </si>
  <si>
    <t>0bed9ea8-aa13-4188-88f9-ca511533b74e</t>
  </si>
  <si>
    <t>bda65166-e75b-49b8-bdee-24cc3630bf0e</t>
  </si>
  <si>
    <t>9ae5fcda-885a-4d82-8f02-d4d81b70d037</t>
  </si>
  <si>
    <t>528bdf3c-9b70-4106-bdb9-99388c8372f1</t>
  </si>
  <si>
    <t>abf4dbec-35dd-472c-b564-fa1078909afb</t>
  </si>
  <si>
    <t>ba4b4f82-7ee8-4b50-b344-91eb030cdd17</t>
  </si>
  <si>
    <t>c2179a7f-10a0-42a7-9818-00f508c11287</t>
  </si>
  <si>
    <t>ab792307-d48b-4f8e-bea3-d465f2fb3579</t>
  </si>
  <si>
    <t>52edc143-c346-451f-9d73-fadbda668f15</t>
  </si>
  <si>
    <t>fa8fe0c1-1a5b-44ab-889b-92417850cbd4</t>
  </si>
  <si>
    <t>12eb8924-398e-47ff-b47c-cef534fd243e</t>
  </si>
  <si>
    <t>9708f856-4c3e-4725-8776-3ef7841bec1e</t>
  </si>
  <si>
    <t>d09879fd-4735-4d5f-9b40-dac995dac540</t>
  </si>
  <si>
    <t>60130afd-e894-4013-8757-cd4163e126e1</t>
  </si>
  <si>
    <t>8ea03193-23b5-4352-9446-f0dad2bf4f59</t>
  </si>
  <si>
    <t>ecb2a011-75ef-4493-8f86-271a3c33a335</t>
  </si>
  <si>
    <t>9ffb576b-1b55-4f62-85cf-e14f916ef384</t>
  </si>
  <si>
    <t>dcc1d90f-b675-453a-b6cc-8229a42da47c</t>
  </si>
  <si>
    <t>3e477907-33a4-4d24-a9c3-ba7edc584fc7</t>
  </si>
  <si>
    <t>b93c0b17-af63-4090-88ef-88f3dbaf37cf</t>
  </si>
  <si>
    <t>4482288e-c29a-4bbc-ab3c-5efe9aac2960</t>
  </si>
  <si>
    <t>0dc88adb-10f2-42ec-9b5c-0dbc330d3502</t>
  </si>
  <si>
    <t>Al Madhaf </t>
  </si>
  <si>
    <t>3f608988-bbdc-459b-9e29-860538b8483f</t>
  </si>
  <si>
    <t>66e96ebe-3c21-44c4-97ce-4d1e7023f694</t>
  </si>
  <si>
    <t>c7f07804-ef49-4a17-b01a-7ecbc3e7857d</t>
  </si>
  <si>
    <t>6f97936e-626b-46b0-a87e-3dfb5d68359f</t>
  </si>
  <si>
    <t>a54382b0-bacb-43fa-b680-9a3a22fed37e</t>
  </si>
  <si>
    <t>50eda30f-1720-4963-983d-3b80209151ab</t>
  </si>
  <si>
    <t>3833745c-f492-4b86-942c-14cb4d55b66e</t>
  </si>
  <si>
    <t>e282ff32-9d59-4562-970e-d50069ed9029</t>
  </si>
  <si>
    <t>4e2b4475-d54c-41f6-b3a8-66545561ad77</t>
  </si>
  <si>
    <t>90bdf811-38dc-4a2f-83ce-1aa62d49afc2</t>
  </si>
  <si>
    <t>ed1da6bc-1fde-410e-b4eb-791f30bc89d1</t>
  </si>
  <si>
    <t>1bae662f-2e8b-44ee-87d0-59ccfa0cfe5f</t>
  </si>
  <si>
    <t>70b9f8a1-c741-471b-b6ae-1fe3ad7b91a7</t>
  </si>
  <si>
    <t>b1cc80d1-89fb-49db-b362-29507ba01129</t>
  </si>
  <si>
    <t>115cfcde-175c-45df-a4e1-9803cf79549a</t>
  </si>
  <si>
    <t>soul</t>
  </si>
  <si>
    <t>3fb528ca-42e8-4b82-becd-6d308f7c0130</t>
  </si>
  <si>
    <t>38699619-cdba-440b-af88-e2150b4cafbb</t>
  </si>
  <si>
    <t>Adkhar</t>
  </si>
  <si>
    <t>d2a9a199-f9b2-47d6-a305-c0ece29d72e8</t>
  </si>
  <si>
    <t>Al-anbuh al ala</t>
  </si>
  <si>
    <t>d7fdc9c2-80ec-4bca-b62f-7a0dbd1928bb</t>
  </si>
  <si>
    <t>f429818e-23d5-4942-ad58-a77f3c11928f</t>
  </si>
  <si>
    <t>Multi Hazard Risk Assessment-Ta'iz &amp; Hodeidah Governorates,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</si>
</sst>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0">
    <font>
      <sz val="11"/>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sz val="10"/>
      <color rgb="FF000000"/>
      <name val="Calibri"/>
      <family val="2"/>
      <scheme val="minor"/>
    </font>
    <font>
      <sz val="11"/>
      <color theme="1"/>
      <name val="Calibri"/>
      <family val="2"/>
      <scheme val="minor"/>
    </font>
    <font>
      <u/>
      <sz val="11"/>
      <color theme="10"/>
      <name val="Calibri"/>
      <family val="2"/>
      <scheme val="minor"/>
    </font>
    <font>
      <sz val="11"/>
      <name val="Calibri"/>
      <family val="2"/>
      <scheme val="minor"/>
    </font>
    <font>
      <sz val="11"/>
      <color theme="1"/>
      <name val="Calibri"/>
      <family val="2"/>
      <charset val="204"/>
      <scheme val="minor"/>
    </font>
    <font>
      <sz val="11"/>
      <color theme="1"/>
      <name val="Segoe UI"/>
      <family val="2"/>
    </font>
    <font>
      <b/>
      <i/>
      <sz val="11"/>
      <color theme="1"/>
      <name val="Calibri"/>
      <family val="2"/>
      <scheme val="minor"/>
    </font>
    <font>
      <sz val="11"/>
      <color rgb="FF000000"/>
      <name val="Arial Narrow"/>
      <family val="2"/>
    </font>
    <font>
      <i/>
      <sz val="11"/>
      <color theme="1"/>
      <name val="Calibri"/>
      <family val="2"/>
      <scheme val="minor"/>
    </font>
    <font>
      <b/>
      <sz val="14"/>
      <color theme="1"/>
      <name val="Calibri"/>
      <family val="2"/>
      <scheme val="minor"/>
    </font>
    <font>
      <u/>
      <sz val="11"/>
      <color theme="10"/>
      <name val="Calibri"/>
      <family val="2"/>
      <charset val="204"/>
      <scheme val="minor"/>
    </font>
    <font>
      <u/>
      <sz val="11"/>
      <color theme="10"/>
      <name val="Segoe UI"/>
      <family val="2"/>
    </font>
    <font>
      <u/>
      <sz val="11"/>
      <color theme="1"/>
      <name val="Segoe UI"/>
      <family val="2"/>
    </font>
    <font>
      <b/>
      <sz val="11"/>
      <color rgb="FF000000"/>
      <name val="Segoe UI"/>
      <family val="2"/>
    </font>
    <font>
      <b/>
      <sz val="11"/>
      <color rgb="FFFFFFFF"/>
      <name val="Segoe UI"/>
      <family val="2"/>
    </font>
    <font>
      <sz val="11"/>
      <color rgb="FF000000"/>
      <name val="Segoe UI"/>
      <family val="2"/>
    </font>
    <font>
      <b/>
      <sz val="20"/>
      <color rgb="FF315975"/>
      <name val="Segoe UI"/>
      <family val="2"/>
    </font>
    <font>
      <sz val="12"/>
      <color theme="1"/>
      <name val="Calibri Light"/>
      <family val="2"/>
      <scheme val="major"/>
    </font>
    <font>
      <sz val="12"/>
      <color rgb="FF000000"/>
      <name val="Calibri"/>
      <family val="2"/>
      <charset val="204"/>
    </font>
    <font>
      <b/>
      <sz val="12"/>
      <color rgb="FF000000"/>
      <name val="Calibri"/>
      <family val="2"/>
    </font>
    <font>
      <sz val="12"/>
      <color rgb="FF000000"/>
      <name val="Calibri Light"/>
      <family val="2"/>
    </font>
    <font>
      <b/>
      <sz val="12"/>
      <color rgb="FF000000"/>
      <name val="Calibri Light"/>
      <family val="2"/>
    </font>
    <font>
      <sz val="12"/>
      <color rgb="FF000000"/>
      <name val="Calibri Light"/>
      <family val="2"/>
      <scheme val="major"/>
    </font>
    <font>
      <b/>
      <sz val="12"/>
      <color rgb="FF000000"/>
      <name val="Calibri Light"/>
      <family val="2"/>
      <scheme val="major"/>
    </font>
    <font>
      <sz val="12"/>
      <name val="Calibri Light"/>
      <family val="2"/>
      <scheme val="major"/>
    </font>
    <font>
      <sz val="8"/>
      <name val="Calibri"/>
      <family val="2"/>
      <scheme val="minor"/>
    </font>
    <font>
      <u/>
      <sz val="10"/>
      <color theme="10"/>
      <name val="Calibri"/>
      <family val="2"/>
      <scheme val="minor"/>
    </font>
    <font>
      <u/>
      <sz val="10"/>
      <name val="Calibri"/>
      <family val="2"/>
      <scheme val="minor"/>
    </font>
    <font>
      <b/>
      <u/>
      <sz val="10"/>
      <color theme="2"/>
      <name val="Calibri"/>
      <family val="2"/>
      <scheme val="minor"/>
    </font>
    <font>
      <u/>
      <sz val="11"/>
      <color theme="2"/>
      <name val="Segoe UI"/>
      <family val="2"/>
    </font>
    <font>
      <b/>
      <sz val="11"/>
      <color theme="1"/>
      <name val="Calibri"/>
      <family val="2"/>
      <scheme val="minor"/>
    </font>
    <font>
      <sz val="11"/>
      <color rgb="FFFF0000"/>
      <name val="Segoe UI"/>
      <family val="2"/>
    </font>
    <font>
      <sz val="11"/>
      <color theme="0" tint="-0.499984740745262"/>
      <name val="Calibri"/>
      <family val="2"/>
      <scheme val="minor"/>
    </font>
    <font>
      <sz val="8"/>
      <color rgb="FF000000"/>
      <name val="Segoe UI"/>
      <family val="2"/>
    </font>
    <font>
      <b/>
      <sz val="8"/>
      <color rgb="FF000000"/>
      <name val="Segoe UI"/>
      <family val="2"/>
    </font>
    <font>
      <b/>
      <sz val="8"/>
      <color theme="0"/>
      <name val="Calibri"/>
      <family val="2"/>
      <scheme val="minor"/>
    </font>
    <font>
      <b/>
      <sz val="8"/>
      <name val="Segoe UI"/>
      <family val="2"/>
    </font>
    <font>
      <b/>
      <sz val="10"/>
      <color rgb="FFEE5859"/>
      <name val="Segoe UI"/>
      <family val="2"/>
    </font>
    <font>
      <sz val="8"/>
      <color theme="1"/>
      <name val="Calibri"/>
      <family val="2"/>
      <scheme val="minor"/>
    </font>
    <font>
      <sz val="8"/>
      <color theme="1"/>
      <name val="Segoe UI"/>
      <family val="2"/>
    </font>
    <font>
      <u/>
      <sz val="8"/>
      <color rgb="FF0070C0"/>
      <name val="Calibri"/>
      <family val="2"/>
      <scheme val="minor"/>
    </font>
    <font>
      <sz val="8"/>
      <color rgb="FF000000"/>
      <name val="Aptos Display"/>
      <family val="2"/>
    </font>
    <font>
      <b/>
      <sz val="8"/>
      <color theme="1"/>
      <name val="Segoe UI"/>
      <family val="2"/>
    </font>
    <font>
      <sz val="8"/>
      <color theme="1"/>
      <name val="Aptos Display"/>
      <family val="2"/>
    </font>
    <font>
      <sz val="10"/>
      <color rgb="FF000000"/>
      <name val="Segoe UI Light"/>
      <family val="2"/>
    </font>
    <font>
      <b/>
      <sz val="10"/>
      <color rgb="FF000000"/>
      <name val="Segoe UI Light"/>
      <family val="2"/>
    </font>
    <font>
      <sz val="10"/>
      <color theme="1"/>
      <name val="Calibri Light"/>
      <family val="2"/>
      <scheme val="major"/>
    </font>
    <font>
      <b/>
      <sz val="10"/>
      <color rgb="FF000000"/>
      <name val="Calibri Light"/>
      <family val="2"/>
      <scheme val="major"/>
    </font>
    <font>
      <b/>
      <sz val="10"/>
      <color theme="1"/>
      <name val="Calibri Light"/>
      <family val="2"/>
      <scheme val="major"/>
    </font>
    <font>
      <sz val="10"/>
      <color rgb="FF000000"/>
      <name val="Calibri Light"/>
      <family val="2"/>
      <scheme val="major"/>
    </font>
    <font>
      <b/>
      <sz val="11"/>
      <color rgb="FF000000"/>
      <name val="Calibri Light"/>
      <family val="2"/>
      <scheme val="major"/>
    </font>
    <font>
      <b/>
      <sz val="11"/>
      <color theme="1"/>
      <name val="Calibri Light"/>
      <family val="2"/>
      <scheme val="major"/>
    </font>
    <font>
      <b/>
      <sz val="11"/>
      <name val="Calibri Light"/>
      <family val="2"/>
      <scheme val="major"/>
    </font>
    <font>
      <sz val="11"/>
      <color theme="1"/>
      <name val="Calibri Light"/>
      <family val="2"/>
      <scheme val="major"/>
    </font>
    <font>
      <sz val="11"/>
      <color indexed="8"/>
      <name val="Calibri"/>
      <family val="2"/>
      <scheme val="minor"/>
    </font>
    <font>
      <sz val="9"/>
      <color theme="1"/>
      <name val="Calibri"/>
      <family val="2"/>
      <scheme val="minor"/>
    </font>
    <font>
      <b/>
      <sz val="9"/>
      <color theme="1"/>
      <name val="Calibri"/>
      <family val="2"/>
      <scheme val="minor"/>
    </font>
    <font>
      <sz val="12"/>
      <color rgb="FF000000"/>
      <name val="Calibri"/>
      <family val="2"/>
    </font>
    <font>
      <b/>
      <sz val="9"/>
      <name val="Calibri"/>
      <family val="2"/>
      <scheme val="minor"/>
    </font>
    <font>
      <b/>
      <sz val="11"/>
      <name val="Calibri"/>
      <family val="2"/>
      <scheme val="minor"/>
    </font>
    <font>
      <sz val="11"/>
      <name val="Calibri Light"/>
      <family val="2"/>
      <scheme val="major"/>
    </font>
    <font>
      <sz val="11"/>
      <color rgb="FF000000"/>
      <name val="Calibri Light"/>
      <family val="2"/>
      <scheme val="major"/>
    </font>
    <font>
      <sz val="11"/>
      <color indexed="8"/>
      <name val="Calibri Light"/>
      <family val="2"/>
      <scheme val="major"/>
    </font>
    <font>
      <sz val="10"/>
      <color indexed="8"/>
      <name val="Calibri Light"/>
      <family val="2"/>
      <scheme val="major"/>
    </font>
    <font>
      <sz val="10"/>
      <color theme="1"/>
      <name val="Arial Unicode MS"/>
    </font>
    <font>
      <b/>
      <sz val="12"/>
      <color theme="1"/>
      <name val="Calibri Light"/>
      <family val="2"/>
      <scheme val="major"/>
    </font>
  </fonts>
  <fills count="38">
    <fill>
      <patternFill patternType="none"/>
    </fill>
    <fill>
      <patternFill patternType="gray125"/>
    </fill>
    <fill>
      <patternFill patternType="solid">
        <fgColor theme="7"/>
        <bgColor indexed="64"/>
      </patternFill>
    </fill>
    <fill>
      <patternFill patternType="solid">
        <fgColor theme="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rgb="FF315975"/>
        <bgColor indexed="64"/>
      </patternFill>
    </fill>
    <fill>
      <patternFill patternType="solid">
        <fgColor rgb="FFF2F2F2"/>
        <bgColor rgb="FF000000"/>
      </patternFill>
    </fill>
    <fill>
      <patternFill patternType="solid">
        <fgColor rgb="FF92D050"/>
        <bgColor indexed="64"/>
      </patternFill>
    </fill>
    <fill>
      <patternFill patternType="solid">
        <fgColor rgb="FFFFFF00"/>
        <bgColor rgb="FF000000"/>
      </patternFill>
    </fill>
    <fill>
      <patternFill patternType="solid">
        <fgColor theme="4" tint="0.79998168889431442"/>
        <bgColor indexed="64"/>
      </patternFill>
    </fill>
    <fill>
      <patternFill patternType="solid">
        <fgColor theme="7" tint="0.39997558519241921"/>
        <bgColor indexed="64"/>
      </patternFill>
    </fill>
    <fill>
      <patternFill patternType="solid">
        <fgColor rgb="FFD6EDBD"/>
        <bgColor indexed="64"/>
      </patternFill>
    </fill>
    <fill>
      <patternFill patternType="solid">
        <fgColor rgb="FFBAE18F"/>
        <bgColor indexed="64"/>
      </patternFill>
    </fill>
    <fill>
      <patternFill patternType="solid">
        <fgColor rgb="FFFFD85D"/>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7030A0"/>
        <bgColor indexed="64"/>
      </patternFill>
    </fill>
    <fill>
      <patternFill patternType="solid">
        <fgColor theme="3"/>
        <bgColor indexed="64"/>
      </patternFill>
    </fill>
    <fill>
      <patternFill patternType="solid">
        <fgColor theme="5" tint="0.59999389629810485"/>
        <bgColor indexed="64"/>
      </patternFill>
    </fill>
    <fill>
      <patternFill patternType="solid">
        <fgColor theme="1" tint="0.499984740745262"/>
        <bgColor indexed="64"/>
      </patternFill>
    </fill>
    <fill>
      <patternFill patternType="solid">
        <fgColor rgb="FFC00000"/>
        <bgColor indexed="64"/>
      </patternFill>
    </fill>
    <fill>
      <patternFill patternType="solid">
        <fgColor theme="2" tint="0.59999389629810485"/>
        <bgColor indexed="64"/>
      </patternFill>
    </fill>
    <fill>
      <patternFill patternType="solid">
        <fgColor rgb="FFFF0000"/>
        <bgColor indexed="64"/>
      </patternFill>
    </fill>
    <fill>
      <patternFill patternType="solid">
        <fgColor theme="0" tint="-0.499984740745262"/>
        <bgColor indexed="64"/>
      </patternFill>
    </fill>
    <fill>
      <patternFill patternType="solid">
        <fgColor rgb="FF60B1EE"/>
        <bgColor indexed="64"/>
      </patternFill>
    </fill>
    <fill>
      <patternFill patternType="solid">
        <fgColor theme="8"/>
        <bgColor indexed="64"/>
      </patternFill>
    </fill>
    <fill>
      <patternFill patternType="solid">
        <fgColor rgb="FF80000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D7B9AA"/>
        <bgColor indexed="64"/>
      </patternFill>
    </fill>
    <fill>
      <patternFill patternType="solid">
        <fgColor rgb="FFC2BC8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bgColor indexed="64"/>
      </patternFill>
    </fill>
  </fills>
  <borders count="51">
    <border>
      <left/>
      <right/>
      <top/>
      <bottom/>
      <diagonal/>
    </border>
    <border>
      <left style="thin">
        <color auto="1"/>
      </left>
      <right style="thin">
        <color auto="1"/>
      </right>
      <top style="thin">
        <color auto="1"/>
      </top>
      <bottom style="thin">
        <color auto="1"/>
      </bottom>
      <diagonal/>
    </border>
    <border>
      <left style="medium">
        <color rgb="FFCCCCCC"/>
      </left>
      <right style="medium">
        <color rgb="FFCCCCCC"/>
      </right>
      <top style="medium">
        <color rgb="FFCCCCCC"/>
      </top>
      <bottom style="medium">
        <color rgb="FFCCCCCC"/>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bottom style="hair">
        <color indexed="64"/>
      </bottom>
      <diagonal/>
    </border>
    <border>
      <left/>
      <right/>
      <top style="hair">
        <color indexed="64"/>
      </top>
      <bottom/>
      <diagonal/>
    </border>
    <border>
      <left style="hair">
        <color indexed="64"/>
      </left>
      <right/>
      <top style="hair">
        <color indexed="64"/>
      </top>
      <bottom/>
      <diagonal/>
    </border>
    <border>
      <left/>
      <right style="medium">
        <color rgb="FFF2F2F2"/>
      </right>
      <top/>
      <bottom style="medium">
        <color rgb="FFF2F2F2"/>
      </bottom>
      <diagonal/>
    </border>
    <border>
      <left style="medium">
        <color rgb="FFF2F2F2"/>
      </left>
      <right style="medium">
        <color rgb="FFF2F2F2"/>
      </right>
      <top/>
      <bottom style="medium">
        <color rgb="FFF2F2F2"/>
      </bottom>
      <diagonal/>
    </border>
    <border>
      <left style="medium">
        <color rgb="FFF2F2F2"/>
      </left>
      <right/>
      <top/>
      <bottom/>
      <diagonal/>
    </border>
    <border>
      <left/>
      <right style="medium">
        <color rgb="FFF2F2F2"/>
      </right>
      <top/>
      <bottom/>
      <diagonal/>
    </border>
    <border>
      <left style="medium">
        <color rgb="FFF2F2F2"/>
      </left>
      <right style="medium">
        <color rgb="FFF2F2F2"/>
      </right>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rgb="FFF2F2F2"/>
      </left>
      <right/>
      <top/>
      <bottom style="medium">
        <color rgb="FFF2F2F2"/>
      </bottom>
      <diagonal/>
    </border>
    <border>
      <left style="medium">
        <color rgb="FFF2F2F2"/>
      </left>
      <right style="thin">
        <color theme="0"/>
      </right>
      <top/>
      <bottom style="medium">
        <color rgb="FFF2F2F2"/>
      </bottom>
      <diagonal/>
    </border>
    <border>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medium">
        <color rgb="FFF2F2F2"/>
      </bottom>
      <diagonal/>
    </border>
    <border>
      <left style="thin">
        <color theme="0"/>
      </left>
      <right style="thin">
        <color theme="0"/>
      </right>
      <top style="thin">
        <color theme="0"/>
      </top>
      <bottom style="thin">
        <color auto="1"/>
      </bottom>
      <diagonal/>
    </border>
    <border>
      <left style="medium">
        <color rgb="FFF2F2F2"/>
      </left>
      <right/>
      <top style="medium">
        <color rgb="FFF2F2F2"/>
      </top>
      <bottom style="medium">
        <color rgb="FFF2F2F2"/>
      </bottom>
      <diagonal/>
    </border>
    <border>
      <left/>
      <right style="medium">
        <color rgb="FFF2F2F2"/>
      </right>
      <top style="thin">
        <color theme="0"/>
      </top>
      <bottom style="thin">
        <color theme="0"/>
      </bottom>
      <diagonal/>
    </border>
    <border>
      <left/>
      <right style="thin">
        <color theme="0"/>
      </right>
      <top style="thin">
        <color theme="0"/>
      </top>
      <bottom style="thin">
        <color theme="0"/>
      </bottom>
      <diagonal/>
    </border>
    <border>
      <left style="thin">
        <color theme="0"/>
      </left>
      <right style="medium">
        <color rgb="FFF2F2F2"/>
      </right>
      <top style="thin">
        <color theme="0"/>
      </top>
      <bottom style="thin">
        <color theme="0"/>
      </bottom>
      <diagonal/>
    </border>
    <border>
      <left/>
      <right style="thin">
        <color theme="0"/>
      </right>
      <top/>
      <bottom style="thin">
        <color theme="0"/>
      </bottom>
      <diagonal/>
    </border>
    <border>
      <left style="thin">
        <color theme="0"/>
      </left>
      <right style="medium">
        <color rgb="FFF2F2F2"/>
      </right>
      <top/>
      <bottom style="thin">
        <color theme="0"/>
      </bottom>
      <diagonal/>
    </border>
    <border>
      <left style="medium">
        <color rgb="FFF2F2F2"/>
      </left>
      <right style="medium">
        <color rgb="FFF2F2F2"/>
      </right>
      <top style="thin">
        <color theme="0"/>
      </top>
      <bottom style="thin">
        <color theme="0"/>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right>
      <top style="thin">
        <color theme="0"/>
      </top>
      <bottom/>
      <diagonal/>
    </border>
    <border>
      <left/>
      <right/>
      <top style="thin">
        <color theme="0"/>
      </top>
      <bottom style="thin">
        <color theme="0"/>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top style="thin">
        <color theme="4" tint="0.39997558519241921"/>
      </top>
      <bottom style="thin">
        <color theme="4" tint="0.39997558519241921"/>
      </bottom>
      <diagonal/>
    </border>
    <border>
      <left style="thin">
        <color theme="9"/>
      </left>
      <right style="medium">
        <color rgb="FFF2F2F2"/>
      </right>
      <top style="thin">
        <color theme="9"/>
      </top>
      <bottom style="medium">
        <color rgb="FFF2F2F2"/>
      </bottom>
      <diagonal/>
    </border>
    <border>
      <left style="thin">
        <color theme="9"/>
      </left>
      <right style="medium">
        <color rgb="FFF2F2F2"/>
      </right>
      <top style="thin">
        <color theme="9"/>
      </top>
      <bottom style="thin">
        <color theme="9"/>
      </bottom>
      <diagonal/>
    </border>
    <border>
      <left style="thin">
        <color theme="9"/>
      </left>
      <right style="thin">
        <color theme="9"/>
      </right>
      <top style="thin">
        <color theme="9"/>
      </top>
      <bottom style="thin">
        <color theme="9"/>
      </bottom>
      <diagonal/>
    </border>
    <border>
      <left style="thin">
        <color theme="0"/>
      </left>
      <right style="thin">
        <color theme="0"/>
      </right>
      <top style="thin">
        <color theme="9"/>
      </top>
      <bottom style="thin">
        <color theme="9"/>
      </bottom>
      <diagonal/>
    </border>
    <border>
      <left style="thin">
        <color theme="9"/>
      </left>
      <right style="thin">
        <color theme="0"/>
      </right>
      <top style="thin">
        <color theme="9"/>
      </top>
      <bottom style="thin">
        <color theme="9"/>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s>
  <cellStyleXfs count="6">
    <xf numFmtId="0" fontId="0" fillId="0" borderId="0"/>
    <xf numFmtId="0" fontId="6" fillId="0" borderId="0" applyNumberFormat="0" applyFill="0" applyBorder="0" applyAlignment="0" applyProtection="0"/>
    <xf numFmtId="0" fontId="8" fillId="0" borderId="0"/>
    <xf numFmtId="0" fontId="14" fillId="0" borderId="0" applyNumberFormat="0" applyFill="0" applyBorder="0" applyAlignment="0" applyProtection="0"/>
    <xf numFmtId="9" fontId="5" fillId="0" borderId="0" applyFont="0" applyFill="0" applyBorder="0" applyAlignment="0" applyProtection="0"/>
    <xf numFmtId="0" fontId="58" fillId="0" borderId="0">
      <alignment wrapText="1"/>
    </xf>
  </cellStyleXfs>
  <cellXfs count="291">
    <xf numFmtId="0" fontId="0" fillId="0" borderId="0" xfId="0"/>
    <xf numFmtId="0" fontId="1" fillId="0" borderId="0" xfId="0" applyFont="1" applyAlignment="1">
      <alignment wrapText="1"/>
    </xf>
    <xf numFmtId="0" fontId="0" fillId="0" borderId="0" xfId="0" applyAlignment="1">
      <alignment wrapText="1"/>
    </xf>
    <xf numFmtId="0" fontId="2" fillId="0" borderId="0" xfId="0" applyFont="1" applyAlignment="1">
      <alignment horizontal="center" vertical="center" wrapText="1"/>
    </xf>
    <xf numFmtId="0" fontId="9" fillId="6" borderId="0" xfId="2" applyFont="1" applyFill="1"/>
    <xf numFmtId="0" fontId="9" fillId="0" borderId="0" xfId="2" applyFont="1"/>
    <xf numFmtId="0" fontId="9" fillId="6" borderId="0" xfId="2" applyFont="1" applyFill="1" applyAlignment="1">
      <alignment wrapText="1"/>
    </xf>
    <xf numFmtId="0" fontId="9" fillId="0" borderId="0" xfId="2" applyFont="1" applyAlignment="1">
      <alignment wrapText="1"/>
    </xf>
    <xf numFmtId="0" fontId="8" fillId="0" borderId="0" xfId="2"/>
    <xf numFmtId="0" fontId="5" fillId="0" borderId="0" xfId="2" applyFont="1"/>
    <xf numFmtId="0" fontId="10" fillId="0" borderId="0" xfId="2" applyFont="1"/>
    <xf numFmtId="0" fontId="11" fillId="0" borderId="0" xfId="2" applyFont="1"/>
    <xf numFmtId="0" fontId="12" fillId="0" borderId="0" xfId="2" applyFont="1"/>
    <xf numFmtId="0" fontId="10" fillId="0" borderId="0" xfId="2" applyFont="1" applyAlignment="1">
      <alignment wrapText="1"/>
    </xf>
    <xf numFmtId="0" fontId="5" fillId="0" borderId="0" xfId="2" applyFont="1" applyAlignment="1">
      <alignment wrapText="1"/>
    </xf>
    <xf numFmtId="0" fontId="7" fillId="0" borderId="0" xfId="2" applyFont="1"/>
    <xf numFmtId="0" fontId="13" fillId="0" borderId="0" xfId="2" applyFont="1"/>
    <xf numFmtId="0" fontId="15" fillId="0" borderId="0" xfId="3" applyFont="1" applyFill="1" applyBorder="1"/>
    <xf numFmtId="0" fontId="9" fillId="7" borderId="0" xfId="2" applyFont="1" applyFill="1" applyAlignment="1">
      <alignment wrapText="1"/>
    </xf>
    <xf numFmtId="0" fontId="17" fillId="7" borderId="0" xfId="2" applyFont="1" applyFill="1" applyAlignment="1">
      <alignment vertical="top" wrapText="1"/>
    </xf>
    <xf numFmtId="0" fontId="19" fillId="0" borderId="0" xfId="2" applyFont="1" applyAlignment="1">
      <alignment vertical="top" wrapText="1"/>
    </xf>
    <xf numFmtId="0" fontId="8" fillId="0" borderId="0" xfId="2" applyAlignment="1">
      <alignment wrapText="1"/>
    </xf>
    <xf numFmtId="0" fontId="17" fillId="0" borderId="0" xfId="2" applyFont="1" applyAlignment="1">
      <alignment vertical="top" wrapText="1"/>
    </xf>
    <xf numFmtId="0" fontId="19" fillId="0" borderId="0" xfId="2" applyFont="1" applyAlignment="1">
      <alignment wrapText="1"/>
    </xf>
    <xf numFmtId="0" fontId="19" fillId="9" borderId="0" xfId="2" applyFont="1" applyFill="1" applyAlignment="1">
      <alignment vertical="top" wrapText="1"/>
    </xf>
    <xf numFmtId="0" fontId="17" fillId="9" borderId="0" xfId="2" applyFont="1" applyFill="1" applyAlignment="1">
      <alignment vertical="top" wrapText="1"/>
    </xf>
    <xf numFmtId="0" fontId="20" fillId="6" borderId="0" xfId="2" applyFont="1" applyFill="1" applyAlignment="1">
      <alignment wrapText="1"/>
    </xf>
    <xf numFmtId="0" fontId="20" fillId="0" borderId="0" xfId="2" applyFont="1" applyAlignment="1">
      <alignment wrapText="1"/>
    </xf>
    <xf numFmtId="0" fontId="26" fillId="0" borderId="0" xfId="2" applyFont="1" applyAlignment="1">
      <alignment horizontal="center" textRotation="90"/>
    </xf>
    <xf numFmtId="0" fontId="26" fillId="0" borderId="0" xfId="2" applyFont="1" applyAlignment="1">
      <alignment horizontal="center" vertical="center" wrapText="1"/>
    </xf>
    <xf numFmtId="0" fontId="27" fillId="0" borderId="0" xfId="2" applyFont="1" applyAlignment="1">
      <alignment horizontal="center" vertical="center" wrapText="1"/>
    </xf>
    <xf numFmtId="0" fontId="2" fillId="2" borderId="1" xfId="0" applyFont="1" applyFill="1" applyBorder="1" applyAlignment="1">
      <alignment horizontal="center" vertical="center" wrapText="1"/>
    </xf>
    <xf numFmtId="0" fontId="33" fillId="0" borderId="0" xfId="3" applyFont="1" applyFill="1" applyBorder="1"/>
    <xf numFmtId="0" fontId="9" fillId="3" borderId="0" xfId="2" applyFont="1" applyFill="1"/>
    <xf numFmtId="0" fontId="33" fillId="3" borderId="0" xfId="3" applyFont="1" applyFill="1" applyBorder="1"/>
    <xf numFmtId="0" fontId="34" fillId="0" borderId="0" xfId="0" applyFont="1"/>
    <xf numFmtId="0" fontId="0" fillId="0" borderId="0" xfId="0" applyAlignment="1">
      <alignment horizontal="left" wrapText="1"/>
    </xf>
    <xf numFmtId="0" fontId="36" fillId="0" borderId="0" xfId="0" applyFont="1" applyAlignment="1">
      <alignment wrapText="1"/>
    </xf>
    <xf numFmtId="0" fontId="37" fillId="13" borderId="8" xfId="0" applyFont="1" applyFill="1" applyBorder="1" applyAlignment="1">
      <alignment horizontal="left" vertical="center" wrapText="1"/>
    </xf>
    <xf numFmtId="0" fontId="37" fillId="13" borderId="8" xfId="0" applyFont="1" applyFill="1" applyBorder="1" applyAlignment="1">
      <alignment horizontal="center" vertical="center" wrapText="1"/>
    </xf>
    <xf numFmtId="0" fontId="37" fillId="13" borderId="9" xfId="0" applyFont="1" applyFill="1" applyBorder="1" applyAlignment="1">
      <alignment horizontal="center" vertical="center" wrapText="1"/>
    </xf>
    <xf numFmtId="0" fontId="39" fillId="14" borderId="8" xfId="0" applyFont="1" applyFill="1" applyBorder="1" applyAlignment="1">
      <alignment horizontal="center" vertical="center" wrapText="1"/>
    </xf>
    <xf numFmtId="0" fontId="39" fillId="16" borderId="8" xfId="0" applyFont="1" applyFill="1" applyBorder="1" applyAlignment="1">
      <alignment horizontal="center" vertical="center" wrapText="1"/>
    </xf>
    <xf numFmtId="0" fontId="39" fillId="15" borderId="8" xfId="0" applyFont="1" applyFill="1" applyBorder="1" applyAlignment="1">
      <alignment horizontal="center" vertical="center" wrapText="1"/>
    </xf>
    <xf numFmtId="0" fontId="39" fillId="17" borderId="8" xfId="0" applyFont="1" applyFill="1" applyBorder="1" applyAlignment="1">
      <alignment horizontal="center" vertical="center" wrapText="1"/>
    </xf>
    <xf numFmtId="0" fontId="40" fillId="17" borderId="8" xfId="0" applyFont="1" applyFill="1" applyBorder="1" applyAlignment="1">
      <alignment horizontal="center" vertical="center" wrapText="1"/>
    </xf>
    <xf numFmtId="0" fontId="40" fillId="16" borderId="8" xfId="0" applyFont="1" applyFill="1" applyBorder="1" applyAlignment="1">
      <alignment horizontal="center" vertical="center" wrapText="1"/>
    </xf>
    <xf numFmtId="0" fontId="40" fillId="15" borderId="8" xfId="0" applyFont="1" applyFill="1" applyBorder="1" applyAlignment="1">
      <alignment horizontal="center" vertical="center" wrapText="1"/>
    </xf>
    <xf numFmtId="0" fontId="40" fillId="14" borderId="8" xfId="0" applyFont="1" applyFill="1" applyBorder="1" applyAlignment="1">
      <alignment horizontal="center" vertical="center" wrapText="1"/>
    </xf>
    <xf numFmtId="0" fontId="37" fillId="13" borderId="11" xfId="0" applyFont="1" applyFill="1" applyBorder="1" applyAlignment="1">
      <alignment horizontal="center" vertical="center" wrapText="1"/>
    </xf>
    <xf numFmtId="0" fontId="37" fillId="13" borderId="0" xfId="0" applyFont="1" applyFill="1" applyAlignment="1">
      <alignment horizontal="center" vertical="center" wrapText="1"/>
    </xf>
    <xf numFmtId="0" fontId="42" fillId="13" borderId="1" xfId="0" applyFont="1" applyFill="1" applyBorder="1" applyAlignment="1">
      <alignment wrapText="1"/>
    </xf>
    <xf numFmtId="0" fontId="37" fillId="13" borderId="20" xfId="0" applyFont="1" applyFill="1" applyBorder="1" applyAlignment="1">
      <alignment horizontal="center" vertical="center" wrapText="1"/>
    </xf>
    <xf numFmtId="0" fontId="37" fillId="13" borderId="21" xfId="0" applyFont="1" applyFill="1" applyBorder="1" applyAlignment="1">
      <alignment horizontal="center" vertical="center" wrapText="1"/>
    </xf>
    <xf numFmtId="0" fontId="37" fillId="13" borderId="23" xfId="0" applyFont="1" applyFill="1" applyBorder="1" applyAlignment="1">
      <alignment horizontal="center" vertical="center" wrapText="1"/>
    </xf>
    <xf numFmtId="0" fontId="42" fillId="0" borderId="0" xfId="0" applyFont="1" applyAlignment="1">
      <alignment wrapText="1"/>
    </xf>
    <xf numFmtId="0" fontId="37" fillId="13" borderId="27" xfId="0" applyFont="1" applyFill="1" applyBorder="1" applyAlignment="1">
      <alignment horizontal="left" vertical="center" wrapText="1"/>
    </xf>
    <xf numFmtId="0" fontId="37" fillId="13" borderId="27" xfId="0" applyFont="1" applyFill="1" applyBorder="1" applyAlignment="1">
      <alignment horizontal="center" vertical="center" wrapText="1"/>
    </xf>
    <xf numFmtId="0" fontId="45" fillId="13" borderId="24" xfId="0" applyFont="1" applyFill="1" applyBorder="1" applyAlignment="1">
      <alignment horizontal="left" vertical="top" wrapText="1"/>
    </xf>
    <xf numFmtId="0" fontId="37" fillId="13" borderId="25" xfId="0" applyFont="1" applyFill="1" applyBorder="1" applyAlignment="1">
      <alignment horizontal="center" vertical="center" wrapText="1"/>
    </xf>
    <xf numFmtId="0" fontId="44" fillId="13" borderId="29" xfId="1" applyFont="1" applyFill="1" applyBorder="1" applyAlignment="1">
      <alignment horizontal="center" vertical="center" wrapText="1"/>
    </xf>
    <xf numFmtId="0" fontId="37" fillId="13" borderId="24" xfId="0" applyFont="1" applyFill="1" applyBorder="1" applyAlignment="1">
      <alignment horizontal="center" vertical="center" wrapText="1"/>
    </xf>
    <xf numFmtId="0" fontId="45" fillId="13" borderId="26" xfId="0" applyFont="1" applyFill="1" applyBorder="1" applyAlignment="1">
      <alignment horizontal="left" vertical="top" wrapText="1"/>
    </xf>
    <xf numFmtId="0" fontId="45" fillId="13" borderId="23" xfId="0" applyFont="1" applyFill="1" applyBorder="1" applyAlignment="1">
      <alignment horizontal="left" vertical="top" wrapText="1"/>
    </xf>
    <xf numFmtId="0" fontId="45" fillId="13" borderId="25" xfId="0" applyFont="1" applyFill="1" applyBorder="1" applyAlignment="1">
      <alignment horizontal="left" vertical="top" wrapText="1"/>
    </xf>
    <xf numFmtId="0" fontId="43" fillId="13" borderId="8" xfId="0" applyFont="1" applyFill="1" applyBorder="1" applyAlignment="1">
      <alignment horizontal="center" vertical="center" wrapText="1"/>
    </xf>
    <xf numFmtId="0" fontId="37" fillId="18" borderId="9" xfId="0" applyFont="1" applyFill="1" applyBorder="1" applyAlignment="1">
      <alignment horizontal="center" vertical="center" wrapText="1"/>
    </xf>
    <xf numFmtId="0" fontId="47" fillId="13" borderId="23" xfId="0" applyFont="1" applyFill="1" applyBorder="1" applyAlignment="1">
      <alignment horizontal="left" vertical="top" wrapText="1"/>
    </xf>
    <xf numFmtId="0" fontId="42" fillId="13" borderId="0" xfId="0" applyFont="1" applyFill="1" applyAlignment="1">
      <alignment wrapText="1"/>
    </xf>
    <xf numFmtId="0" fontId="37" fillId="18" borderId="8" xfId="0" applyFont="1" applyFill="1" applyBorder="1" applyAlignment="1">
      <alignment horizontal="center" vertical="center" wrapText="1"/>
    </xf>
    <xf numFmtId="0" fontId="3" fillId="6" borderId="1" xfId="0" applyFont="1" applyFill="1" applyBorder="1" applyAlignment="1">
      <alignment wrapText="1"/>
    </xf>
    <xf numFmtId="0" fontId="4" fillId="6" borderId="1" xfId="0" applyFont="1" applyFill="1" applyBorder="1" applyAlignment="1">
      <alignment wrapText="1"/>
    </xf>
    <xf numFmtId="0" fontId="1" fillId="6" borderId="1" xfId="0" applyFont="1" applyFill="1" applyBorder="1" applyAlignment="1">
      <alignment wrapText="1"/>
    </xf>
    <xf numFmtId="0" fontId="0" fillId="6" borderId="0" xfId="0" applyFill="1" applyAlignment="1">
      <alignment wrapText="1"/>
    </xf>
    <xf numFmtId="0" fontId="30" fillId="6" borderId="1" xfId="1" applyFont="1" applyFill="1" applyBorder="1" applyAlignment="1">
      <alignment wrapText="1"/>
    </xf>
    <xf numFmtId="0" fontId="31" fillId="6" borderId="1" xfId="1" applyFont="1" applyFill="1" applyBorder="1" applyAlignment="1">
      <alignment wrapText="1"/>
    </xf>
    <xf numFmtId="0" fontId="32" fillId="6" borderId="1" xfId="1" applyFont="1" applyFill="1" applyBorder="1" applyAlignment="1">
      <alignment wrapText="1"/>
    </xf>
    <xf numFmtId="0" fontId="37" fillId="10" borderId="8" xfId="0" applyFont="1" applyFill="1" applyBorder="1" applyAlignment="1">
      <alignment horizontal="center" vertical="center" wrapText="1"/>
    </xf>
    <xf numFmtId="9" fontId="37" fillId="13" borderId="11" xfId="4" applyFont="1" applyFill="1" applyBorder="1" applyAlignment="1">
      <alignment horizontal="center" vertical="center" wrapText="1"/>
    </xf>
    <xf numFmtId="9" fontId="42" fillId="13" borderId="23" xfId="4" applyFont="1" applyFill="1" applyBorder="1" applyAlignment="1">
      <alignment horizontal="center" vertical="center"/>
    </xf>
    <xf numFmtId="9" fontId="42" fillId="13" borderId="22" xfId="4" applyFont="1" applyFill="1" applyBorder="1" applyAlignment="1">
      <alignment horizontal="center" vertical="center"/>
    </xf>
    <xf numFmtId="0" fontId="0" fillId="0" borderId="22" xfId="0" applyBorder="1"/>
    <xf numFmtId="0" fontId="37" fillId="13" borderId="30" xfId="0" applyFont="1" applyFill="1" applyBorder="1" applyAlignment="1">
      <alignment horizontal="center" vertical="center" wrapText="1"/>
    </xf>
    <xf numFmtId="0" fontId="37" fillId="13" borderId="31" xfId="0" applyFont="1" applyFill="1" applyBorder="1" applyAlignment="1">
      <alignment horizontal="center" vertical="center" wrapText="1"/>
    </xf>
    <xf numFmtId="0" fontId="37" fillId="13" borderId="33" xfId="0" applyFont="1" applyFill="1" applyBorder="1" applyAlignment="1">
      <alignment horizontal="center" vertical="center" wrapText="1"/>
    </xf>
    <xf numFmtId="9" fontId="42" fillId="13" borderId="26" xfId="4" applyFont="1" applyFill="1" applyBorder="1" applyAlignment="1">
      <alignment horizontal="center" vertical="center"/>
    </xf>
    <xf numFmtId="9" fontId="37" fillId="13" borderId="32" xfId="4" applyFont="1" applyFill="1" applyBorder="1" applyAlignment="1">
      <alignment horizontal="center" vertical="center" wrapText="1"/>
    </xf>
    <xf numFmtId="9" fontId="37" fillId="13" borderId="0" xfId="4" applyFont="1" applyFill="1" applyBorder="1" applyAlignment="1">
      <alignment horizontal="center" vertical="center" wrapText="1"/>
    </xf>
    <xf numFmtId="0" fontId="37" fillId="13" borderId="34" xfId="0" applyFont="1" applyFill="1" applyBorder="1" applyAlignment="1">
      <alignment horizontal="center" vertical="center" wrapText="1"/>
    </xf>
    <xf numFmtId="0" fontId="37" fillId="13" borderId="35" xfId="0" applyFont="1" applyFill="1" applyBorder="1" applyAlignment="1">
      <alignment horizontal="center" vertical="center" wrapText="1"/>
    </xf>
    <xf numFmtId="0" fontId="3" fillId="0" borderId="38" xfId="0" applyFont="1" applyBorder="1" applyAlignment="1">
      <alignment vertical="center" wrapText="1"/>
    </xf>
    <xf numFmtId="0" fontId="1" fillId="0" borderId="38" xfId="0" applyFont="1" applyBorder="1" applyAlignment="1">
      <alignment vertical="center" wrapText="1"/>
    </xf>
    <xf numFmtId="0" fontId="1" fillId="6" borderId="38" xfId="0" applyFont="1" applyFill="1" applyBorder="1" applyAlignment="1">
      <alignment vertical="center" wrapText="1"/>
    </xf>
    <xf numFmtId="0" fontId="6" fillId="6" borderId="37" xfId="1" applyFill="1" applyBorder="1" applyAlignment="1">
      <alignment wrapText="1"/>
    </xf>
    <xf numFmtId="0" fontId="4" fillId="6" borderId="37" xfId="0" applyFont="1" applyFill="1" applyBorder="1" applyAlignment="1">
      <alignment wrapText="1"/>
    </xf>
    <xf numFmtId="0" fontId="1" fillId="6" borderId="37" xfId="0" applyFont="1" applyFill="1" applyBorder="1" applyAlignment="1">
      <alignment wrapText="1"/>
    </xf>
    <xf numFmtId="0" fontId="1" fillId="0" borderId="36" xfId="0" applyFont="1" applyBorder="1" applyAlignment="1">
      <alignment vertical="center" wrapText="1"/>
    </xf>
    <xf numFmtId="0" fontId="48" fillId="0" borderId="36" xfId="0" applyFont="1" applyBorder="1" applyAlignment="1">
      <alignment vertical="center" wrapText="1"/>
    </xf>
    <xf numFmtId="0" fontId="43" fillId="19" borderId="9" xfId="0" applyFont="1" applyFill="1" applyBorder="1" applyAlignment="1">
      <alignment horizontal="center" vertical="center" wrapText="1"/>
    </xf>
    <xf numFmtId="0" fontId="43" fillId="10" borderId="9" xfId="0" applyFont="1" applyFill="1" applyBorder="1" applyAlignment="1">
      <alignment horizontal="center" vertical="center" wrapText="1"/>
    </xf>
    <xf numFmtId="0" fontId="43" fillId="20" borderId="9" xfId="0" applyFont="1" applyFill="1" applyBorder="1" applyAlignment="1">
      <alignment horizontal="center" vertical="center" wrapText="1"/>
    </xf>
    <xf numFmtId="9" fontId="37" fillId="13" borderId="8" xfId="4" applyFont="1" applyFill="1" applyBorder="1" applyAlignment="1">
      <alignment horizontal="center" vertical="center" wrapText="1"/>
    </xf>
    <xf numFmtId="0" fontId="37" fillId="13" borderId="40" xfId="0" applyFont="1" applyFill="1" applyBorder="1" applyAlignment="1">
      <alignment horizontal="center" vertical="center" wrapText="1"/>
    </xf>
    <xf numFmtId="0" fontId="37" fillId="13" borderId="39" xfId="0" applyFont="1" applyFill="1" applyBorder="1" applyAlignment="1">
      <alignment horizontal="center" vertical="center" wrapText="1"/>
    </xf>
    <xf numFmtId="0" fontId="37" fillId="13" borderId="41" xfId="0" applyFont="1" applyFill="1" applyBorder="1" applyAlignment="1">
      <alignment horizontal="center" vertical="center" wrapText="1"/>
    </xf>
    <xf numFmtId="9" fontId="51" fillId="0" borderId="6" xfId="2" applyNumberFormat="1" applyFont="1" applyBorder="1" applyAlignment="1">
      <alignment horizontal="center" vertical="center" wrapText="1"/>
    </xf>
    <xf numFmtId="0" fontId="53" fillId="11" borderId="0" xfId="2" applyFont="1" applyFill="1"/>
    <xf numFmtId="0" fontId="51" fillId="0" borderId="0" xfId="2" applyFont="1" applyAlignment="1">
      <alignment horizontal="center" vertical="center" wrapText="1"/>
    </xf>
    <xf numFmtId="0" fontId="51" fillId="0" borderId="16" xfId="2" applyFont="1" applyBorder="1" applyAlignment="1">
      <alignment horizontal="center" vertical="center" wrapText="1"/>
    </xf>
    <xf numFmtId="0" fontId="34" fillId="0" borderId="0" xfId="0" applyFont="1" applyAlignment="1">
      <alignment horizontal="center" vertical="center" wrapText="1"/>
    </xf>
    <xf numFmtId="0" fontId="59" fillId="0" borderId="1" xfId="0" applyFont="1" applyBorder="1" applyAlignment="1">
      <alignment horizontal="center"/>
    </xf>
    <xf numFmtId="0" fontId="60" fillId="7" borderId="1" xfId="0" applyFont="1" applyFill="1" applyBorder="1" applyAlignment="1">
      <alignment horizontal="center"/>
    </xf>
    <xf numFmtId="0" fontId="59" fillId="0" borderId="1" xfId="0" applyFont="1" applyBorder="1" applyAlignment="1">
      <alignment horizontal="center" vertical="center"/>
    </xf>
    <xf numFmtId="3" fontId="59" fillId="0" borderId="1" xfId="0" applyNumberFormat="1" applyFont="1" applyBorder="1" applyAlignment="1">
      <alignment horizontal="center" vertical="center"/>
    </xf>
    <xf numFmtId="0" fontId="51" fillId="0" borderId="14" xfId="2" applyFont="1" applyBorder="1" applyAlignment="1">
      <alignment horizontal="center" vertical="center" wrapText="1"/>
    </xf>
    <xf numFmtId="0" fontId="60" fillId="4" borderId="1" xfId="0" applyFont="1" applyFill="1" applyBorder="1" applyAlignment="1">
      <alignment horizontal="center"/>
    </xf>
    <xf numFmtId="0" fontId="59" fillId="0" borderId="1" xfId="0" applyFont="1" applyBorder="1"/>
    <xf numFmtId="2" fontId="59" fillId="0" borderId="1" xfId="4" applyNumberFormat="1" applyFont="1" applyBorder="1" applyAlignment="1">
      <alignment horizontal="center" vertical="center"/>
    </xf>
    <xf numFmtId="2" fontId="59" fillId="0" borderId="1" xfId="4" applyNumberFormat="1" applyFont="1" applyBorder="1" applyAlignment="1">
      <alignment horizontal="center"/>
    </xf>
    <xf numFmtId="2" fontId="0" fillId="0" borderId="0" xfId="4" applyNumberFormat="1" applyFont="1"/>
    <xf numFmtId="2" fontId="0" fillId="0" borderId="0" xfId="0" applyNumberFormat="1"/>
    <xf numFmtId="2" fontId="21" fillId="0" borderId="0" xfId="2" applyNumberFormat="1" applyFont="1" applyAlignment="1">
      <alignment horizontal="center"/>
    </xf>
    <xf numFmtId="0" fontId="28" fillId="0" borderId="0" xfId="2" applyFont="1" applyAlignment="1">
      <alignment horizontal="center"/>
    </xf>
    <xf numFmtId="0" fontId="21" fillId="0" borderId="0" xfId="2" applyFont="1" applyAlignment="1">
      <alignment horizontal="center"/>
    </xf>
    <xf numFmtId="0" fontId="51" fillId="0" borderId="5" xfId="2" applyFont="1" applyBorder="1" applyAlignment="1">
      <alignment horizontal="center" vertical="center" wrapText="1"/>
    </xf>
    <xf numFmtId="0" fontId="51" fillId="0" borderId="4" xfId="2" applyFont="1" applyBorder="1" applyAlignment="1">
      <alignment horizontal="center" vertical="center" wrapText="1"/>
    </xf>
    <xf numFmtId="0" fontId="26" fillId="0" borderId="0" xfId="2" applyFont="1" applyAlignment="1">
      <alignment horizontal="center" vertical="center"/>
    </xf>
    <xf numFmtId="0" fontId="26" fillId="0" borderId="0" xfId="2" applyFont="1" applyAlignment="1">
      <alignment horizontal="center" textRotation="90" wrapText="1"/>
    </xf>
    <xf numFmtId="0" fontId="0" fillId="0" borderId="0" xfId="0" applyAlignment="1">
      <alignment horizontal="center"/>
    </xf>
    <xf numFmtId="2" fontId="57" fillId="6" borderId="44" xfId="0" applyNumberFormat="1" applyFont="1" applyFill="1" applyBorder="1" applyAlignment="1">
      <alignment horizontal="center"/>
    </xf>
    <xf numFmtId="0" fontId="25" fillId="0" borderId="0" xfId="2" applyFont="1" applyAlignment="1">
      <alignment horizontal="center"/>
    </xf>
    <xf numFmtId="0" fontId="24" fillId="0" borderId="0" xfId="2" applyFont="1" applyAlignment="1">
      <alignment horizontal="center"/>
    </xf>
    <xf numFmtId="0" fontId="23" fillId="11" borderId="2" xfId="2" applyFont="1" applyFill="1" applyBorder="1" applyAlignment="1">
      <alignment horizontal="center" vertical="top" wrapText="1"/>
    </xf>
    <xf numFmtId="0" fontId="23" fillId="11" borderId="0" xfId="2" applyFont="1" applyFill="1" applyAlignment="1">
      <alignment horizontal="center" vertical="top" wrapText="1"/>
    </xf>
    <xf numFmtId="0" fontId="22" fillId="11" borderId="0" xfId="2" applyFont="1" applyFill="1" applyAlignment="1">
      <alignment horizontal="center"/>
    </xf>
    <xf numFmtId="0" fontId="22" fillId="10" borderId="0" xfId="2" applyFont="1" applyFill="1" applyAlignment="1">
      <alignment horizontal="center"/>
    </xf>
    <xf numFmtId="1" fontId="57" fillId="6" borderId="44" xfId="0" applyNumberFormat="1" applyFont="1" applyFill="1" applyBorder="1" applyAlignment="1">
      <alignment horizontal="center"/>
    </xf>
    <xf numFmtId="0" fontId="61" fillId="11" borderId="0" xfId="0" applyFont="1" applyFill="1"/>
    <xf numFmtId="0" fontId="61" fillId="10" borderId="0" xfId="0" applyFont="1" applyFill="1"/>
    <xf numFmtId="0" fontId="59" fillId="26" borderId="1" xfId="0" applyFont="1" applyFill="1" applyBorder="1" applyAlignment="1">
      <alignment horizontal="center"/>
    </xf>
    <xf numFmtId="2" fontId="53" fillId="11" borderId="0" xfId="2" applyNumberFormat="1" applyFont="1" applyFill="1"/>
    <xf numFmtId="2" fontId="59" fillId="0" borderId="1" xfId="4" applyNumberFormat="1" applyFont="1" applyFill="1" applyBorder="1" applyAlignment="1">
      <alignment horizontal="center" vertical="center"/>
    </xf>
    <xf numFmtId="2" fontId="62" fillId="3" borderId="1" xfId="4" applyNumberFormat="1" applyFont="1" applyFill="1" applyBorder="1" applyAlignment="1">
      <alignment horizontal="center"/>
    </xf>
    <xf numFmtId="2" fontId="62" fillId="25" borderId="1" xfId="4" applyNumberFormat="1" applyFont="1" applyFill="1" applyBorder="1" applyAlignment="1">
      <alignment horizontal="center"/>
    </xf>
    <xf numFmtId="0" fontId="63" fillId="3" borderId="0" xfId="0" applyFont="1" applyFill="1"/>
    <xf numFmtId="0" fontId="63" fillId="25" borderId="0" xfId="0" applyFont="1" applyFill="1"/>
    <xf numFmtId="0" fontId="64" fillId="22" borderId="3" xfId="0" applyFont="1" applyFill="1" applyBorder="1" applyAlignment="1">
      <alignment horizontal="center" vertical="center" textRotation="90" wrapText="1"/>
    </xf>
    <xf numFmtId="0" fontId="65" fillId="7" borderId="3" xfId="0" applyFont="1" applyFill="1" applyBorder="1" applyAlignment="1">
      <alignment horizontal="center" vertical="center" textRotation="90" wrapText="1"/>
    </xf>
    <xf numFmtId="9" fontId="51" fillId="0" borderId="3" xfId="4" applyFont="1" applyBorder="1" applyAlignment="1">
      <alignment horizontal="center" vertical="center" wrapText="1"/>
    </xf>
    <xf numFmtId="0" fontId="65" fillId="12" borderId="3" xfId="0" applyFont="1" applyFill="1" applyBorder="1" applyAlignment="1">
      <alignment horizontal="center" vertical="center" textRotation="90" wrapText="1"/>
    </xf>
    <xf numFmtId="0" fontId="54" fillId="12" borderId="3" xfId="0" applyFont="1" applyFill="1" applyBorder="1" applyAlignment="1">
      <alignment horizontal="center" vertical="center" wrapText="1"/>
    </xf>
    <xf numFmtId="0" fontId="52" fillId="29" borderId="0" xfId="0" applyFont="1" applyFill="1" applyAlignment="1">
      <alignment horizontal="center" vertical="center" wrapText="1"/>
    </xf>
    <xf numFmtId="0" fontId="40" fillId="30" borderId="8" xfId="0" applyFont="1" applyFill="1" applyBorder="1" applyAlignment="1">
      <alignment horizontal="center" vertical="center" wrapText="1"/>
    </xf>
    <xf numFmtId="0" fontId="39" fillId="30" borderId="8" xfId="0" applyFont="1" applyFill="1" applyBorder="1" applyAlignment="1">
      <alignment horizontal="center" vertical="center" wrapText="1"/>
    </xf>
    <xf numFmtId="0" fontId="40" fillId="24" borderId="8" xfId="0" applyFont="1" applyFill="1" applyBorder="1" applyAlignment="1">
      <alignment horizontal="center" vertical="center" wrapText="1"/>
    </xf>
    <xf numFmtId="0" fontId="39" fillId="24" borderId="8" xfId="0" applyFont="1" applyFill="1" applyBorder="1" applyAlignment="1">
      <alignment horizontal="center" vertical="center" wrapText="1"/>
    </xf>
    <xf numFmtId="0" fontId="37" fillId="17" borderId="8" xfId="0" applyFont="1" applyFill="1" applyBorder="1" applyAlignment="1">
      <alignment horizontal="center" vertical="center" wrapText="1"/>
    </xf>
    <xf numFmtId="0" fontId="43" fillId="17" borderId="8" xfId="0" applyFont="1" applyFill="1" applyBorder="1" applyAlignment="1">
      <alignment horizontal="center" vertical="center" wrapText="1"/>
    </xf>
    <xf numFmtId="0" fontId="37" fillId="17" borderId="27" xfId="0" applyFont="1" applyFill="1" applyBorder="1" applyAlignment="1">
      <alignment horizontal="left" vertical="center" wrapText="1"/>
    </xf>
    <xf numFmtId="0" fontId="37" fillId="17" borderId="25" xfId="0" applyFont="1" applyFill="1" applyBorder="1" applyAlignment="1">
      <alignment horizontal="center" vertical="center" wrapText="1"/>
    </xf>
    <xf numFmtId="0" fontId="37" fillId="17" borderId="8" xfId="0" applyFont="1" applyFill="1" applyBorder="1" applyAlignment="1">
      <alignment horizontal="left" vertical="center" wrapText="1"/>
    </xf>
    <xf numFmtId="0" fontId="37" fillId="17" borderId="27" xfId="0" applyFont="1" applyFill="1" applyBorder="1" applyAlignment="1">
      <alignment horizontal="center" vertical="center" wrapText="1"/>
    </xf>
    <xf numFmtId="0" fontId="37" fillId="17" borderId="23" xfId="0" applyFont="1" applyFill="1" applyBorder="1" applyAlignment="1">
      <alignment horizontal="center" vertical="center" wrapText="1"/>
    </xf>
    <xf numFmtId="0" fontId="37" fillId="17" borderId="24" xfId="0" applyFont="1" applyFill="1" applyBorder="1" applyAlignment="1">
      <alignment horizontal="center" vertical="center" wrapText="1"/>
    </xf>
    <xf numFmtId="0" fontId="44" fillId="17" borderId="29" xfId="1" applyFont="1" applyFill="1" applyBorder="1" applyAlignment="1">
      <alignment horizontal="center" vertical="center" wrapText="1"/>
    </xf>
    <xf numFmtId="0" fontId="37" fillId="17" borderId="21" xfId="0" applyFont="1" applyFill="1" applyBorder="1" applyAlignment="1">
      <alignment horizontal="center" vertical="center" wrapText="1"/>
    </xf>
    <xf numFmtId="0" fontId="37" fillId="17" borderId="9" xfId="0" applyFont="1" applyFill="1" applyBorder="1" applyAlignment="1">
      <alignment horizontal="center" vertical="center" wrapText="1"/>
    </xf>
    <xf numFmtId="0" fontId="43" fillId="17" borderId="9" xfId="0" applyFont="1" applyFill="1" applyBorder="1" applyAlignment="1">
      <alignment horizontal="center" vertical="center" wrapText="1"/>
    </xf>
    <xf numFmtId="0" fontId="37" fillId="17" borderId="20" xfId="0" applyFont="1" applyFill="1" applyBorder="1" applyAlignment="1">
      <alignment horizontal="center" vertical="center" wrapText="1"/>
    </xf>
    <xf numFmtId="0" fontId="45" fillId="17" borderId="23" xfId="0" applyFont="1" applyFill="1" applyBorder="1" applyAlignment="1">
      <alignment horizontal="left" vertical="top" wrapText="1"/>
    </xf>
    <xf numFmtId="0" fontId="45" fillId="17" borderId="24" xfId="0" applyFont="1" applyFill="1" applyBorder="1" applyAlignment="1">
      <alignment horizontal="left" vertical="top" wrapText="1"/>
    </xf>
    <xf numFmtId="0" fontId="45" fillId="17" borderId="25" xfId="0" applyFont="1" applyFill="1" applyBorder="1" applyAlignment="1">
      <alignment horizontal="left" vertical="top" wrapText="1"/>
    </xf>
    <xf numFmtId="0" fontId="45" fillId="17" borderId="26" xfId="0" applyFont="1" applyFill="1" applyBorder="1" applyAlignment="1">
      <alignment horizontal="left" vertical="top" wrapText="1"/>
    </xf>
    <xf numFmtId="0" fontId="47" fillId="17" borderId="23" xfId="0" applyFont="1" applyFill="1" applyBorder="1" applyAlignment="1">
      <alignment horizontal="left" vertical="top" wrapText="1"/>
    </xf>
    <xf numFmtId="0" fontId="38" fillId="31" borderId="12" xfId="0" applyFont="1" applyFill="1" applyBorder="1" applyAlignment="1">
      <alignment vertical="center" wrapText="1"/>
    </xf>
    <xf numFmtId="0" fontId="46" fillId="31" borderId="12" xfId="0" applyFont="1" applyFill="1" applyBorder="1" applyAlignment="1">
      <alignment horizontal="center" vertical="center" wrapText="1"/>
    </xf>
    <xf numFmtId="0" fontId="38" fillId="31" borderId="10" xfId="0" applyFont="1" applyFill="1" applyBorder="1" applyAlignment="1">
      <alignment vertical="center" wrapText="1"/>
    </xf>
    <xf numFmtId="0" fontId="38" fillId="31" borderId="28" xfId="0" applyFont="1" applyFill="1" applyBorder="1" applyAlignment="1">
      <alignment vertical="center" wrapText="1"/>
    </xf>
    <xf numFmtId="0" fontId="38" fillId="31" borderId="11" xfId="0" applyFont="1" applyFill="1" applyBorder="1" applyAlignment="1">
      <alignment vertical="center" wrapText="1"/>
    </xf>
    <xf numFmtId="0" fontId="37" fillId="31" borderId="8" xfId="0" applyFont="1" applyFill="1" applyBorder="1" applyAlignment="1">
      <alignment horizontal="center" vertical="center" wrapText="1"/>
    </xf>
    <xf numFmtId="0" fontId="37" fillId="31" borderId="11" xfId="0" applyFont="1" applyFill="1" applyBorder="1" applyAlignment="1">
      <alignment horizontal="center" vertical="center" wrapText="1"/>
    </xf>
    <xf numFmtId="0" fontId="37" fillId="30" borderId="8"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textRotation="90"/>
    </xf>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center" textRotation="90" wrapText="1"/>
    </xf>
    <xf numFmtId="0" fontId="1" fillId="0" borderId="0" xfId="0" applyFont="1" applyAlignment="1">
      <alignment horizontal="center" vertical="center"/>
    </xf>
    <xf numFmtId="0" fontId="1" fillId="0" borderId="0" xfId="0" applyFont="1" applyAlignment="1">
      <alignment horizontal="center" vertical="center" textRotation="90" wrapText="1"/>
    </xf>
    <xf numFmtId="0" fontId="0" fillId="0" borderId="0" xfId="0" applyAlignment="1">
      <alignment horizontal="center" vertical="center"/>
    </xf>
    <xf numFmtId="0" fontId="54" fillId="22" borderId="42" xfId="0" applyFont="1" applyFill="1" applyBorder="1" applyAlignment="1">
      <alignment horizontal="center" vertical="center" textRotation="90" wrapText="1"/>
    </xf>
    <xf numFmtId="0" fontId="54" fillId="22" borderId="43" xfId="0" applyFont="1" applyFill="1" applyBorder="1" applyAlignment="1">
      <alignment horizontal="center" vertical="center" textRotation="90" wrapText="1"/>
    </xf>
    <xf numFmtId="0" fontId="54" fillId="23" borderId="42" xfId="0" applyFont="1" applyFill="1" applyBorder="1" applyAlignment="1">
      <alignment horizontal="center" vertical="center" textRotation="90" wrapText="1"/>
    </xf>
    <xf numFmtId="0" fontId="56" fillId="24" borderId="42" xfId="0" applyFont="1" applyFill="1" applyBorder="1" applyAlignment="1">
      <alignment horizontal="center" vertical="center" textRotation="90" wrapText="1"/>
    </xf>
    <xf numFmtId="0" fontId="54" fillId="21" borderId="42" xfId="0" applyFont="1" applyFill="1" applyBorder="1" applyAlignment="1">
      <alignment horizontal="center" vertical="center" textRotation="90" wrapText="1"/>
    </xf>
    <xf numFmtId="164" fontId="57" fillId="22" borderId="3" xfId="2" applyNumberFormat="1" applyFont="1" applyFill="1" applyBorder="1" applyAlignment="1">
      <alignment horizontal="center"/>
    </xf>
    <xf numFmtId="164" fontId="57" fillId="6" borderId="3" xfId="2" applyNumberFormat="1" applyFont="1" applyFill="1" applyBorder="1" applyAlignment="1">
      <alignment horizontal="center"/>
    </xf>
    <xf numFmtId="164" fontId="57" fillId="0" borderId="3" xfId="2" applyNumberFormat="1" applyFont="1" applyBorder="1" applyAlignment="1">
      <alignment horizontal="center"/>
    </xf>
    <xf numFmtId="164" fontId="57" fillId="0" borderId="0" xfId="2" applyNumberFormat="1" applyFont="1" applyAlignment="1">
      <alignment horizontal="center"/>
    </xf>
    <xf numFmtId="164" fontId="65" fillId="11" borderId="0" xfId="2" applyNumberFormat="1" applyFont="1" applyFill="1" applyAlignment="1">
      <alignment horizontal="center"/>
    </xf>
    <xf numFmtId="164" fontId="66" fillId="32" borderId="50" xfId="0" applyNumberFormat="1" applyFont="1" applyFill="1" applyBorder="1" applyAlignment="1" applyProtection="1">
      <alignment horizontal="center" vertical="center"/>
      <protection locked="0"/>
    </xf>
    <xf numFmtId="2" fontId="67" fillId="32" borderId="50" xfId="0" applyNumberFormat="1" applyFont="1" applyFill="1" applyBorder="1" applyAlignment="1" applyProtection="1">
      <alignment horizontal="center" vertical="center"/>
      <protection locked="0"/>
    </xf>
    <xf numFmtId="0" fontId="53" fillId="33" borderId="3" xfId="2" applyFont="1" applyFill="1" applyBorder="1" applyAlignment="1">
      <alignment horizontal="center" vertical="center" textRotation="90" wrapText="1"/>
    </xf>
    <xf numFmtId="0" fontId="53" fillId="34" borderId="3" xfId="2" applyFont="1" applyFill="1" applyBorder="1" applyAlignment="1">
      <alignment horizontal="center" vertical="center" textRotation="90" wrapText="1"/>
    </xf>
    <xf numFmtId="0" fontId="54" fillId="29" borderId="42" xfId="0" applyFont="1" applyFill="1" applyBorder="1" applyAlignment="1">
      <alignment horizontal="center" vertical="center" textRotation="90" wrapText="1"/>
    </xf>
    <xf numFmtId="0" fontId="0" fillId="0" borderId="0" xfId="0" applyAlignment="1">
      <alignment vertical="center" wrapText="1"/>
    </xf>
    <xf numFmtId="0" fontId="68" fillId="0" borderId="0" xfId="0" applyFont="1" applyAlignment="1">
      <alignment vertical="center" wrapText="1"/>
    </xf>
    <xf numFmtId="2" fontId="55" fillId="36" borderId="42" xfId="0" applyNumberFormat="1" applyFont="1" applyFill="1" applyBorder="1" applyAlignment="1">
      <alignment horizontal="center" vertical="center" textRotation="90"/>
    </xf>
    <xf numFmtId="0" fontId="54" fillId="35" borderId="42" xfId="0" applyFont="1" applyFill="1" applyBorder="1" applyAlignment="1">
      <alignment horizontal="center" vertical="center" textRotation="90" wrapText="1"/>
    </xf>
    <xf numFmtId="2" fontId="56" fillId="24" borderId="42" xfId="0" applyNumberFormat="1" applyFont="1" applyFill="1" applyBorder="1" applyAlignment="1">
      <alignment horizontal="center" vertical="center" textRotation="90" wrapText="1"/>
    </xf>
    <xf numFmtId="164" fontId="57" fillId="22" borderId="3" xfId="0" applyNumberFormat="1" applyFont="1" applyFill="1" applyBorder="1" applyAlignment="1">
      <alignment horizontal="center"/>
    </xf>
    <xf numFmtId="164" fontId="57" fillId="7" borderId="3" xfId="0" applyNumberFormat="1" applyFont="1" applyFill="1" applyBorder="1" applyAlignment="1">
      <alignment horizontal="center"/>
    </xf>
    <xf numFmtId="164" fontId="57" fillId="28" borderId="3" xfId="0" applyNumberFormat="1" applyFont="1" applyFill="1" applyBorder="1" applyAlignment="1">
      <alignment horizontal="center"/>
    </xf>
    <xf numFmtId="0" fontId="27" fillId="0" borderId="0" xfId="2" applyFont="1" applyAlignment="1">
      <alignment vertical="center" wrapText="1"/>
    </xf>
    <xf numFmtId="0" fontId="50" fillId="0" borderId="0" xfId="2" applyFont="1" applyAlignment="1">
      <alignment horizontal="center"/>
    </xf>
    <xf numFmtId="0" fontId="51" fillId="11" borderId="0" xfId="2" applyFont="1" applyFill="1" applyAlignment="1">
      <alignment horizontal="center"/>
    </xf>
    <xf numFmtId="0" fontId="50" fillId="0" borderId="14" xfId="2" applyFont="1" applyBorder="1" applyAlignment="1">
      <alignment horizontal="center"/>
    </xf>
    <xf numFmtId="0" fontId="50" fillId="0" borderId="5" xfId="2" applyFont="1" applyBorder="1" applyAlignment="1">
      <alignment horizontal="center"/>
    </xf>
    <xf numFmtId="0" fontId="57" fillId="0" borderId="0" xfId="0" applyFont="1"/>
    <xf numFmtId="0" fontId="0" fillId="0" borderId="0" xfId="0" pivotButton="1"/>
    <xf numFmtId="0" fontId="0" fillId="0" borderId="0" xfId="0" applyAlignment="1">
      <alignment horizontal="left"/>
    </xf>
    <xf numFmtId="0" fontId="69" fillId="0" borderId="0" xfId="2" applyFont="1" applyAlignment="1">
      <alignment horizontal="center"/>
    </xf>
    <xf numFmtId="0" fontId="0" fillId="37" borderId="0" xfId="0" applyFill="1"/>
    <xf numFmtId="0" fontId="69" fillId="0" borderId="0" xfId="2" applyFont="1" applyAlignment="1">
      <alignment horizontal="center" vertical="center"/>
    </xf>
    <xf numFmtId="9" fontId="37" fillId="13" borderId="46" xfId="4" applyFont="1" applyFill="1" applyBorder="1" applyAlignment="1">
      <alignment horizontal="center" vertical="center" wrapText="1"/>
    </xf>
    <xf numFmtId="9" fontId="37" fillId="13" borderId="47" xfId="4" applyFont="1" applyFill="1" applyBorder="1" applyAlignment="1">
      <alignment horizontal="center" vertical="center" wrapText="1"/>
    </xf>
    <xf numFmtId="9" fontId="37" fillId="13" borderId="45" xfId="4" applyFont="1" applyFill="1" applyBorder="1" applyAlignment="1">
      <alignment horizontal="center" vertical="center" wrapText="1"/>
    </xf>
    <xf numFmtId="9" fontId="42" fillId="13" borderId="48" xfId="4" applyFont="1" applyFill="1" applyBorder="1" applyAlignment="1">
      <alignment horizontal="center" vertical="center"/>
    </xf>
    <xf numFmtId="9" fontId="42" fillId="13" borderId="49" xfId="4" applyFont="1" applyFill="1" applyBorder="1" applyAlignment="1">
      <alignment horizontal="center" vertical="center"/>
    </xf>
    <xf numFmtId="0" fontId="50" fillId="0" borderId="1" xfId="2" applyFont="1" applyBorder="1" applyAlignment="1">
      <alignment horizontal="center"/>
    </xf>
    <xf numFmtId="0" fontId="59" fillId="0" borderId="0" xfId="0" applyFont="1" applyAlignment="1">
      <alignment horizontal="center"/>
    </xf>
    <xf numFmtId="0" fontId="21" fillId="0" borderId="1" xfId="2" applyFont="1" applyBorder="1" applyAlignment="1">
      <alignment horizontal="center"/>
    </xf>
    <xf numFmtId="0" fontId="51" fillId="11" borderId="1" xfId="2" applyFont="1" applyFill="1" applyBorder="1" applyAlignment="1">
      <alignment horizontal="center"/>
    </xf>
    <xf numFmtId="164" fontId="65" fillId="11" borderId="3" xfId="2" applyNumberFormat="1" applyFont="1" applyFill="1" applyBorder="1" applyAlignment="1">
      <alignment horizontal="center"/>
    </xf>
    <xf numFmtId="164" fontId="57" fillId="22" borderId="0" xfId="0" applyNumberFormat="1" applyFont="1" applyFill="1" applyAlignment="1">
      <alignment horizontal="center"/>
    </xf>
    <xf numFmtId="164" fontId="57" fillId="7" borderId="0" xfId="0" applyNumberFormat="1" applyFont="1" applyFill="1" applyAlignment="1">
      <alignment horizontal="center"/>
    </xf>
    <xf numFmtId="164" fontId="57" fillId="28" borderId="0" xfId="0" applyNumberFormat="1" applyFont="1" applyFill="1" applyAlignment="1">
      <alignment horizontal="center"/>
    </xf>
    <xf numFmtId="164" fontId="57" fillId="22" borderId="0" xfId="2" applyNumberFormat="1" applyFont="1" applyFill="1" applyAlignment="1">
      <alignment horizontal="center"/>
    </xf>
    <xf numFmtId="164" fontId="57" fillId="6" borderId="0" xfId="2" applyNumberFormat="1" applyFont="1" applyFill="1" applyAlignment="1">
      <alignment horizontal="center"/>
    </xf>
    <xf numFmtId="164" fontId="65" fillId="11" borderId="44" xfId="2" applyNumberFormat="1" applyFont="1" applyFill="1" applyBorder="1" applyAlignment="1">
      <alignment horizontal="center"/>
    </xf>
    <xf numFmtId="2" fontId="57" fillId="6" borderId="0" xfId="0" applyNumberFormat="1" applyFont="1" applyFill="1" applyAlignment="1">
      <alignment horizontal="center"/>
    </xf>
    <xf numFmtId="0" fontId="53" fillId="11" borderId="44" xfId="2" applyFont="1" applyFill="1" applyBorder="1" applyAlignment="1">
      <alignment horizontal="center"/>
    </xf>
    <xf numFmtId="1" fontId="65" fillId="11" borderId="44" xfId="2" applyNumberFormat="1" applyFont="1" applyFill="1" applyBorder="1" applyAlignment="1">
      <alignment horizontal="center"/>
    </xf>
    <xf numFmtId="1" fontId="57" fillId="6" borderId="0" xfId="0" applyNumberFormat="1" applyFont="1" applyFill="1" applyAlignment="1">
      <alignment horizontal="center"/>
    </xf>
    <xf numFmtId="0" fontId="20" fillId="6" borderId="0" xfId="2" applyFont="1" applyFill="1" applyAlignment="1">
      <alignment horizontal="left" wrapText="1"/>
    </xf>
    <xf numFmtId="0" fontId="18" fillId="8" borderId="0" xfId="2" applyFont="1" applyFill="1" applyAlignment="1">
      <alignment vertical="top" wrapText="1"/>
    </xf>
    <xf numFmtId="0" fontId="9" fillId="5" borderId="0" xfId="0" applyFont="1" applyFill="1" applyAlignment="1">
      <alignment horizontal="left" wrapText="1"/>
    </xf>
    <xf numFmtId="0" fontId="9" fillId="5" borderId="0" xfId="0" applyFont="1" applyFill="1" applyAlignment="1">
      <alignment horizontal="left"/>
    </xf>
    <xf numFmtId="0" fontId="41" fillId="0" borderId="0" xfId="0" applyFont="1" applyAlignment="1">
      <alignment horizontal="center" vertical="top" wrapText="1"/>
    </xf>
    <xf numFmtId="0" fontId="38" fillId="31" borderId="10" xfId="0" applyFont="1" applyFill="1" applyBorder="1" applyAlignment="1">
      <alignment horizontal="center" vertical="center" wrapText="1"/>
    </xf>
    <xf numFmtId="0" fontId="38" fillId="31" borderId="0" xfId="0" applyFont="1" applyFill="1" applyAlignment="1">
      <alignment horizontal="center" vertical="center" wrapText="1"/>
    </xf>
    <xf numFmtId="0" fontId="27" fillId="0" borderId="0" xfId="2" applyFont="1" applyAlignment="1">
      <alignment horizontal="center" vertical="center" wrapText="1"/>
    </xf>
    <xf numFmtId="0" fontId="54" fillId="22" borderId="5" xfId="0" applyFont="1" applyFill="1" applyBorder="1" applyAlignment="1">
      <alignment horizontal="center" vertical="center" wrapText="1"/>
    </xf>
    <xf numFmtId="0" fontId="54" fillId="22" borderId="4" xfId="0" applyFont="1" applyFill="1" applyBorder="1" applyAlignment="1">
      <alignment horizontal="center" vertical="center" wrapText="1"/>
    </xf>
    <xf numFmtId="0" fontId="55" fillId="27" borderId="17" xfId="0" applyFont="1" applyFill="1" applyBorder="1" applyAlignment="1">
      <alignment horizontal="center" vertical="center"/>
    </xf>
    <xf numFmtId="0" fontId="55" fillId="27" borderId="18" xfId="0" applyFont="1" applyFill="1" applyBorder="1" applyAlignment="1">
      <alignment horizontal="center" vertical="center"/>
    </xf>
    <xf numFmtId="0" fontId="52" fillId="29" borderId="17" xfId="2" applyFont="1" applyFill="1" applyBorder="1" applyAlignment="1">
      <alignment horizontal="center" vertical="center"/>
    </xf>
    <xf numFmtId="0" fontId="52" fillId="29" borderId="18" xfId="2" applyFont="1" applyFill="1" applyBorder="1" applyAlignment="1">
      <alignment horizontal="center" vertical="center"/>
    </xf>
    <xf numFmtId="0" fontId="52" fillId="29" borderId="19" xfId="2" applyFont="1" applyFill="1" applyBorder="1" applyAlignment="1">
      <alignment horizontal="center" vertical="center"/>
    </xf>
    <xf numFmtId="0" fontId="54" fillId="22" borderId="17" xfId="0" applyFont="1" applyFill="1" applyBorder="1" applyAlignment="1">
      <alignment horizontal="center" vertical="center" wrapText="1"/>
    </xf>
    <xf numFmtId="0" fontId="54" fillId="22" borderId="18" xfId="0" applyFont="1" applyFill="1" applyBorder="1" applyAlignment="1">
      <alignment horizontal="center" vertical="center" wrapText="1"/>
    </xf>
    <xf numFmtId="0" fontId="55" fillId="12" borderId="3" xfId="0" applyFont="1" applyFill="1" applyBorder="1" applyAlignment="1">
      <alignment horizontal="center" vertical="center"/>
    </xf>
    <xf numFmtId="0" fontId="55" fillId="33" borderId="17" xfId="0" applyFont="1" applyFill="1" applyBorder="1" applyAlignment="1">
      <alignment horizontal="center" vertical="center"/>
    </xf>
    <xf numFmtId="0" fontId="55" fillId="33" borderId="18" xfId="0" applyFont="1" applyFill="1" applyBorder="1" applyAlignment="1">
      <alignment horizontal="center" vertical="center"/>
    </xf>
    <xf numFmtId="0" fontId="55" fillId="33" borderId="19" xfId="0" applyFont="1" applyFill="1" applyBorder="1" applyAlignment="1">
      <alignment horizontal="center" vertical="center"/>
    </xf>
    <xf numFmtId="0" fontId="54" fillId="19" borderId="17" xfId="0" applyFont="1" applyFill="1" applyBorder="1" applyAlignment="1">
      <alignment horizontal="center" vertical="center" wrapText="1"/>
    </xf>
    <xf numFmtId="0" fontId="54" fillId="19" borderId="19" xfId="0" applyFont="1" applyFill="1" applyBorder="1" applyAlignment="1">
      <alignment horizontal="center" vertical="center" wrapText="1"/>
    </xf>
    <xf numFmtId="0" fontId="52" fillId="34" borderId="6" xfId="0" applyFont="1" applyFill="1" applyBorder="1" applyAlignment="1">
      <alignment horizontal="center" vertical="center"/>
    </xf>
    <xf numFmtId="0" fontId="52" fillId="34" borderId="13" xfId="0" applyFont="1" applyFill="1" applyBorder="1" applyAlignment="1">
      <alignment horizontal="center" vertical="center"/>
    </xf>
    <xf numFmtId="9" fontId="54" fillId="7" borderId="18" xfId="0" applyNumberFormat="1" applyFont="1" applyFill="1" applyBorder="1" applyAlignment="1">
      <alignment horizontal="center" vertical="center" wrapText="1"/>
    </xf>
    <xf numFmtId="9" fontId="54" fillId="19" borderId="17" xfId="0" applyNumberFormat="1" applyFont="1" applyFill="1" applyBorder="1" applyAlignment="1">
      <alignment horizontal="center" vertical="center" wrapText="1"/>
    </xf>
    <xf numFmtId="9" fontId="54" fillId="19" borderId="19" xfId="0" applyNumberFormat="1" applyFont="1" applyFill="1" applyBorder="1" applyAlignment="1">
      <alignment horizontal="center" vertical="center" wrapText="1"/>
    </xf>
    <xf numFmtId="0" fontId="51" fillId="0" borderId="6" xfId="2" applyFont="1" applyBorder="1" applyAlignment="1">
      <alignment horizontal="right" vertical="center" wrapText="1"/>
    </xf>
    <xf numFmtId="0" fontId="51" fillId="0" borderId="13" xfId="2" applyFont="1" applyBorder="1" applyAlignment="1">
      <alignment horizontal="right" vertical="center" wrapText="1"/>
    </xf>
    <xf numFmtId="0" fontId="51" fillId="0" borderId="0" xfId="2" applyFont="1" applyAlignment="1">
      <alignment horizontal="right" vertical="center" wrapText="1"/>
    </xf>
    <xf numFmtId="0" fontId="51" fillId="0" borderId="15" xfId="2" applyFont="1" applyBorder="1" applyAlignment="1">
      <alignment horizontal="right" vertical="center" wrapText="1"/>
    </xf>
    <xf numFmtId="9" fontId="54" fillId="22" borderId="18" xfId="0" applyNumberFormat="1" applyFont="1" applyFill="1" applyBorder="1" applyAlignment="1">
      <alignment horizontal="center" vertical="center" wrapText="1"/>
    </xf>
    <xf numFmtId="9" fontId="54" fillId="22" borderId="7" xfId="0" applyNumberFormat="1" applyFont="1" applyFill="1" applyBorder="1" applyAlignment="1">
      <alignment horizontal="center" vertical="center" wrapText="1"/>
    </xf>
    <xf numFmtId="9" fontId="54" fillId="22" borderId="6" xfId="0" applyNumberFormat="1" applyFont="1" applyFill="1" applyBorder="1" applyAlignment="1">
      <alignment horizontal="center" vertical="center" wrapText="1"/>
    </xf>
    <xf numFmtId="0" fontId="51" fillId="0" borderId="14" xfId="2" applyFont="1" applyBorder="1" applyAlignment="1">
      <alignment horizontal="center" vertical="center" wrapText="1"/>
    </xf>
    <xf numFmtId="0" fontId="51" fillId="0" borderId="0" xfId="2" applyFont="1" applyAlignment="1">
      <alignment horizontal="center" vertical="center" wrapText="1"/>
    </xf>
    <xf numFmtId="0" fontId="51" fillId="0" borderId="5" xfId="2" applyFont="1" applyBorder="1" applyAlignment="1">
      <alignment horizontal="center" vertical="center" wrapText="1"/>
    </xf>
    <xf numFmtId="0" fontId="51" fillId="0" borderId="4" xfId="2" applyFont="1" applyBorder="1" applyAlignment="1">
      <alignment horizontal="center" vertical="center" wrapText="1"/>
    </xf>
    <xf numFmtId="9" fontId="54" fillId="19" borderId="18" xfId="0" applyNumberFormat="1" applyFont="1" applyFill="1" applyBorder="1" applyAlignment="1">
      <alignment horizontal="center" vertical="center" wrapText="1"/>
    </xf>
    <xf numFmtId="0" fontId="54" fillId="19" borderId="18" xfId="0" applyFont="1" applyFill="1" applyBorder="1" applyAlignment="1">
      <alignment horizontal="center" vertical="center" wrapText="1"/>
    </xf>
    <xf numFmtId="9" fontId="55" fillId="12" borderId="17" xfId="4" applyFont="1" applyFill="1" applyBorder="1" applyAlignment="1">
      <alignment horizontal="center" vertical="center"/>
    </xf>
    <xf numFmtId="9" fontId="55" fillId="12" borderId="18" xfId="4" applyFont="1" applyFill="1" applyBorder="1" applyAlignment="1">
      <alignment horizontal="center" vertical="center"/>
    </xf>
    <xf numFmtId="9" fontId="55" fillId="12" borderId="19" xfId="4" applyFont="1" applyFill="1" applyBorder="1" applyAlignment="1">
      <alignment horizontal="center" vertical="center"/>
    </xf>
    <xf numFmtId="9" fontId="52" fillId="0" borderId="0" xfId="2" applyNumberFormat="1" applyFont="1" applyAlignment="1">
      <alignment horizontal="center" vertical="center"/>
    </xf>
    <xf numFmtId="0" fontId="52" fillId="0" borderId="0" xfId="2" applyFont="1" applyAlignment="1">
      <alignment horizontal="center" vertical="center"/>
    </xf>
    <xf numFmtId="0" fontId="52" fillId="0" borderId="15" xfId="2" applyFont="1" applyBorder="1" applyAlignment="1">
      <alignment horizontal="center" vertical="center"/>
    </xf>
  </cellXfs>
  <cellStyles count="6">
    <cellStyle name="Hyperlink" xfId="1" builtinId="8"/>
    <cellStyle name="Hyperlink 2" xfId="3" xr:uid="{5491DBF2-049F-4C31-AE6B-80521C29E72C}"/>
    <cellStyle name="Normal" xfId="0" builtinId="0"/>
    <cellStyle name="Normal 2" xfId="2" xr:uid="{0A7848A0-3D54-4A17-8C6A-2E565B5A21BC}"/>
    <cellStyle name="Per cent" xfId="4" builtinId="5"/>
    <cellStyle name="XLConnect.String" xfId="5" xr:uid="{5625DCDD-E6FA-42D9-B64E-089A38F59423}"/>
  </cellStyles>
  <dxfs count="54">
    <dxf>
      <fill>
        <patternFill>
          <bgColor rgb="FFFF9393"/>
        </patternFill>
      </fill>
    </dxf>
    <dxf>
      <fill>
        <patternFill>
          <bgColor rgb="FFF9D1C7"/>
        </patternFill>
      </fill>
    </dxf>
    <dxf>
      <font>
        <color theme="0"/>
      </font>
    </dxf>
    <dxf>
      <fill>
        <patternFill>
          <bgColor rgb="FFFFE8DD"/>
        </patternFill>
      </fill>
    </dxf>
    <dxf>
      <fill>
        <patternFill>
          <bgColor rgb="FFC00000"/>
        </patternFill>
      </fill>
    </dxf>
    <dxf>
      <fill>
        <patternFill>
          <bgColor rgb="FFE37F79"/>
        </patternFill>
      </fill>
    </dxf>
    <dxf>
      <font>
        <color theme="0"/>
      </font>
    </dxf>
    <dxf>
      <font>
        <color theme="0"/>
      </font>
    </dxf>
    <dxf>
      <font>
        <color theme="0"/>
      </font>
    </dxf>
    <dxf>
      <font>
        <color theme="0"/>
      </font>
    </dxf>
    <dxf>
      <font>
        <color theme="0"/>
      </font>
    </dxf>
    <dxf>
      <font>
        <color theme="1"/>
      </font>
      <fill>
        <patternFill>
          <bgColor theme="0"/>
        </patternFill>
      </fill>
    </dxf>
    <dxf>
      <fill>
        <patternFill patternType="solid">
          <bgColor theme="9"/>
        </patternFill>
      </fill>
    </dxf>
    <dxf>
      <fill>
        <patternFill patternType="solid">
          <bgColor theme="9"/>
        </patternFill>
      </fill>
    </dxf>
    <dxf>
      <font>
        <b/>
        <i val="0"/>
      </font>
      <fill>
        <patternFill>
          <bgColor rgb="FFFFDDDD"/>
        </patternFill>
      </fill>
    </dxf>
    <dxf>
      <font>
        <b/>
        <i val="0"/>
      </font>
      <fill>
        <patternFill>
          <bgColor rgb="FFFF9393"/>
        </patternFill>
      </fill>
    </dxf>
    <dxf>
      <font>
        <b/>
        <i val="0"/>
        <color theme="0"/>
      </font>
      <fill>
        <patternFill>
          <bgColor rgb="FFFA0000"/>
        </patternFill>
      </fill>
    </dxf>
    <dxf>
      <font>
        <b/>
        <i val="0"/>
        <color theme="0"/>
      </font>
      <fill>
        <patternFill>
          <bgColor rgb="FFA40000"/>
        </patternFill>
      </fill>
    </dxf>
    <dxf>
      <font>
        <b/>
        <i val="0"/>
        <color theme="0"/>
      </font>
      <fill>
        <patternFill>
          <bgColor rgb="FF800000"/>
        </patternFill>
      </fill>
    </dxf>
    <dxf>
      <font>
        <b/>
        <i val="0"/>
      </font>
      <fill>
        <patternFill>
          <bgColor rgb="FFFFDDDD"/>
        </patternFill>
      </fill>
    </dxf>
    <dxf>
      <font>
        <b/>
        <i val="0"/>
      </font>
      <fill>
        <patternFill>
          <bgColor rgb="FFFF9393"/>
        </patternFill>
      </fill>
    </dxf>
    <dxf>
      <font>
        <b/>
        <i val="0"/>
        <color theme="0"/>
      </font>
      <fill>
        <patternFill>
          <bgColor rgb="FFFA0000"/>
        </patternFill>
      </fill>
    </dxf>
    <dxf>
      <font>
        <b/>
        <i val="0"/>
        <color theme="0"/>
      </font>
      <fill>
        <patternFill>
          <bgColor rgb="FFA40000"/>
        </patternFill>
      </fill>
    </dxf>
    <dxf>
      <font>
        <b/>
        <i val="0"/>
        <color theme="0"/>
      </font>
      <fill>
        <patternFill>
          <bgColor rgb="FF800000"/>
        </patternFill>
      </fill>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right style="thin">
          <color theme="0"/>
        </right>
        <top style="thin">
          <color theme="0"/>
        </top>
        <bottom style="thin">
          <color theme="0"/>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left/>
        <right style="medium">
          <color rgb="FFF2F2F2"/>
        </right>
        <top/>
        <bottom/>
        <vertical/>
        <horizontal/>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thin">
          <color theme="0"/>
        </left>
        <right style="medium">
          <color rgb="FFF2F2F2"/>
        </right>
        <top style="thin">
          <color theme="0"/>
        </top>
        <bottom style="thin">
          <color theme="0"/>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medium">
          <color rgb="FFF2F2F2"/>
        </left>
        <right style="medium">
          <color rgb="FFF2F2F2"/>
        </right>
        <top/>
        <bottom style="medium">
          <color rgb="FFF2F2F2"/>
        </bottom>
      </border>
    </dxf>
    <dxf>
      <font>
        <b val="0"/>
        <i val="0"/>
        <strike val="0"/>
        <condense val="0"/>
        <extend val="0"/>
        <outline val="0"/>
        <shadow val="0"/>
        <u val="none"/>
        <vertAlign val="baseline"/>
        <sz val="8"/>
        <color rgb="FF000000"/>
        <name val="Segoe UI"/>
        <family val="2"/>
        <scheme val="none"/>
      </font>
      <numFmt numFmtId="13" formatCode="0%"/>
      <fill>
        <patternFill patternType="solid">
          <fgColor indexed="64"/>
          <bgColor theme="7" tint="0.39997558519241921"/>
        </patternFill>
      </fill>
      <alignment horizontal="center" vertical="center" textRotation="0" wrapText="1" indent="0" justifyLastLine="0" shrinkToFit="0" readingOrder="0"/>
      <border diagonalUp="0" diagonalDown="0" outline="0">
        <left/>
        <right style="thin">
          <color theme="0"/>
        </right>
        <top/>
        <bottom/>
      </border>
    </dxf>
    <dxf>
      <font>
        <b val="0"/>
        <i val="0"/>
        <strike val="0"/>
        <condense val="0"/>
        <extend val="0"/>
        <outline val="0"/>
        <shadow val="0"/>
        <u val="none"/>
        <vertAlign val="baseline"/>
        <sz val="8"/>
        <color rgb="FF000000"/>
        <name val="Segoe UI"/>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right style="medium">
          <color rgb="FFF2F2F2"/>
        </right>
        <top/>
        <bottom style="medium">
          <color rgb="FFF2F2F2"/>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right style="medium">
          <color rgb="FFF2F2F2"/>
        </right>
        <top/>
        <bottom style="medium">
          <color rgb="FFF2F2F2"/>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left/>
        <right style="medium">
          <color rgb="FFF2F2F2"/>
        </right>
        <top/>
        <bottom style="medium">
          <color rgb="FFF2F2F2"/>
        </bottom>
        <vertical/>
        <horizontal/>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medium">
          <color rgb="FFF2F2F2"/>
        </left>
        <right style="medium">
          <color rgb="FFF2F2F2"/>
        </right>
        <top/>
        <bottom/>
      </border>
    </dxf>
    <dxf>
      <font>
        <b val="0"/>
        <i val="0"/>
        <strike val="0"/>
        <condense val="0"/>
        <extend val="0"/>
        <outline val="0"/>
        <shadow val="0"/>
        <u val="none"/>
        <vertAlign val="baseline"/>
        <sz val="8"/>
        <color rgb="FF000000"/>
        <name val="Aptos Display"/>
        <family val="2"/>
        <scheme val="none"/>
      </font>
      <fill>
        <patternFill patternType="solid">
          <fgColor indexed="64"/>
          <bgColor theme="7" tint="0.39997558519241921"/>
        </patternFill>
      </fill>
      <alignment horizontal="left"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medium">
          <color rgb="FFF2F2F2"/>
        </left>
        <right style="medium">
          <color rgb="FFF2F2F2"/>
        </right>
        <top/>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medium">
          <color rgb="FFF2F2F2"/>
        </left>
        <right/>
        <top/>
        <bottom style="medium">
          <color rgb="FFF2F2F2"/>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medium">
          <color rgb="FFF2F2F2"/>
        </left>
        <right style="medium">
          <color rgb="FFF2F2F2"/>
        </right>
        <top/>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medium">
          <color rgb="FFF2F2F2"/>
        </left>
        <right style="medium">
          <color rgb="FFF2F2F2"/>
        </right>
        <top/>
        <bottom style="medium">
          <color rgb="FFF2F2F2"/>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medium">
          <color rgb="FFF2F2F2"/>
        </left>
        <right style="medium">
          <color rgb="FFF2F2F2"/>
        </right>
        <top/>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medium">
          <color rgb="FFF2F2F2"/>
        </left>
        <right style="medium">
          <color rgb="FFF2F2F2"/>
        </right>
        <top/>
        <bottom style="medium">
          <color rgb="FFF2F2F2"/>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medium">
          <color rgb="FFF2F2F2"/>
        </left>
        <right style="medium">
          <color rgb="FFF2F2F2"/>
        </right>
        <top/>
        <bottom/>
      </border>
    </dxf>
    <dxf>
      <font>
        <b val="0"/>
        <i val="0"/>
        <strike val="0"/>
        <condense val="0"/>
        <extend val="0"/>
        <outline val="0"/>
        <shadow val="0"/>
        <u val="none"/>
        <vertAlign val="baseline"/>
        <sz val="8"/>
        <color rgb="FF000000"/>
        <name val="Segoe UI"/>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outline="0">
        <left style="medium">
          <color rgb="FFF2F2F2"/>
        </left>
        <right style="medium">
          <color rgb="FFF2F2F2"/>
        </right>
        <top/>
        <bottom style="medium">
          <color rgb="FFF2F2F2"/>
        </bottom>
      </border>
    </dxf>
    <dxf>
      <font>
        <b/>
        <i val="0"/>
        <strike val="0"/>
        <condense val="0"/>
        <extend val="0"/>
        <outline val="0"/>
        <shadow val="0"/>
        <u val="none"/>
        <vertAlign val="baseline"/>
        <sz val="8"/>
        <color rgb="FF000000"/>
        <name val="Segoe UI"/>
        <family val="2"/>
        <scheme val="none"/>
      </font>
      <fill>
        <patternFill patternType="solid">
          <fgColor indexed="64"/>
          <bgColor theme="0" tint="-0.34998626667073579"/>
        </patternFill>
      </fill>
      <alignment horizontal="center" vertical="center" textRotation="0" wrapText="1" indent="0" justifyLastLine="0" shrinkToFit="0" readingOrder="0"/>
      <border diagonalUp="0" diagonalDown="0" outline="0">
        <left style="medium">
          <color rgb="FFF2F2F2"/>
        </left>
        <right style="medium">
          <color rgb="FFF2F2F2"/>
        </right>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sz val="10"/>
        <name val="Calibri"/>
        <family val="2"/>
        <scheme val="minor"/>
      </font>
      <fill>
        <patternFill patternType="none">
          <fgColor indexed="64"/>
          <bgColor theme="0"/>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0"/>
        <name val="Calibri"/>
        <family val="2"/>
        <scheme val="minor"/>
      </font>
      <fill>
        <patternFill patternType="none">
          <fgColor indexed="64"/>
          <bgColor theme="0"/>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none">
          <fgColor indexed="64"/>
          <bgColor theme="0"/>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textRotation="0" wrapText="1" indent="0" justifyLastLine="0" shrinkToFit="0" readingOrder="0"/>
    </dxf>
    <dxf>
      <border>
        <bottom style="thin">
          <color rgb="FF000000"/>
        </bottom>
      </border>
    </dxf>
    <dxf>
      <font>
        <b/>
        <i val="0"/>
        <strike val="0"/>
        <condense val="0"/>
        <extend val="0"/>
        <outline val="0"/>
        <shadow val="0"/>
        <u val="none"/>
        <vertAlign val="baseline"/>
        <sz val="10"/>
        <color theme="1"/>
        <name val="Calibri"/>
        <family val="2"/>
        <scheme val="minor"/>
      </font>
      <fill>
        <patternFill patternType="solid">
          <fgColor indexed="64"/>
          <bgColor theme="7"/>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E37F79"/>
      <color rgb="FFF9D1C7"/>
      <color rgb="FFFF9393"/>
      <color rgb="FFC00000"/>
      <color rgb="FFF3B66B"/>
      <color rgb="FFFFE8DD"/>
      <color rgb="FFFFEFEF"/>
      <color rgb="FFFFFFFF"/>
      <color rgb="FFC2BC80"/>
      <color rgb="FFD7B9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ocumenttasks/documenttask1.xml><?xml version="1.0" encoding="utf-8"?>
<Tasks xmlns="http://schemas.microsoft.com/office/tasks/2019/documenttasks">
  <Task id="{4D85AC1C-6608-4DE2-AB6F-565C82984510}">
    <Anchor>
      <Comment id="{506F46E5-E21E-4580-835B-7243777E8AD3}"/>
    </Anchor>
    <History>
      <Event time="2025-11-21T08:50:04.45" id="{EBFD1C75-D60A-4F79-9F92-ADC38A3F50A7}">
        <Attribution userId="S::ari.weiss@impact-initiatives.org::8513a265-2bdd-454e-ab66-147f4dec844c" userName="Ari WEISS" userProvider="AD"/>
        <Anchor>
          <Comment id="{506F46E5-E21E-4580-835B-7243777E8AD3}"/>
        </Anchor>
        <Create/>
      </Event>
      <Event time="2025-11-21T08:50:04.45" id="{15AA3634-99C7-435F-8A58-A725D54952F3}">
        <Attribution userId="S::ari.weiss@impact-initiatives.org::8513a265-2bdd-454e-ab66-147f4dec844c" userName="Ari WEISS" userProvider="AD"/>
        <Anchor>
          <Comment id="{506F46E5-E21E-4580-835B-7243777E8AD3}"/>
        </Anchor>
        <Assign userId="S::lukman.dadojonov@acted.org::bb9a5377-4e52-4c73-a284-a62b20f31d76" userName="Lukman DADOJONOV" userProvider="AD"/>
      </Event>
      <Event time="2025-11-21T08:50:04.45" id="{BBC75E67-5849-466C-9A17-861E71E09BAD}">
        <Attribution userId="S::ari.weiss@impact-initiatives.org::8513a265-2bdd-454e-ab66-147f4dec844c" userName="Ari WEISS" userProvider="AD"/>
        <Anchor>
          <Comment id="{506F46E5-E21E-4580-835B-7243777E8AD3}"/>
        </Anchor>
        <SetTitle title="@Lukman DADOJONOV - please fill out this table with the data sources that you identified in the ToR."/>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oneCellAnchor>
    <xdr:from>
      <xdr:col>1</xdr:col>
      <xdr:colOff>10021085</xdr:colOff>
      <xdr:row>2</xdr:row>
      <xdr:rowOff>373063</xdr:rowOff>
    </xdr:from>
    <xdr:ext cx="5156366" cy="9177672"/>
    <xdr:pic>
      <xdr:nvPicPr>
        <xdr:cNvPr id="2" name="Picture 1">
          <a:extLst>
            <a:ext uri="{FF2B5EF4-FFF2-40B4-BE49-F238E27FC236}">
              <a16:creationId xmlns:a16="http://schemas.microsoft.com/office/drawing/2014/main" id="{FCAE0EDD-1088-46AE-95A1-E9204FE9C295}"/>
            </a:ext>
          </a:extLst>
        </xdr:cNvPr>
        <xdr:cNvPicPr>
          <a:picLocks noChangeAspect="1"/>
        </xdr:cNvPicPr>
      </xdr:nvPicPr>
      <xdr:blipFill>
        <a:blip xmlns:r="http://schemas.openxmlformats.org/officeDocument/2006/relationships" r:embed="rId1"/>
        <a:stretch>
          <a:fillRect/>
        </a:stretch>
      </xdr:blipFill>
      <xdr:spPr>
        <a:xfrm>
          <a:off x="11560960" y="952501"/>
          <a:ext cx="5156366" cy="9177672"/>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Lukman DADOJONOV" id="{567826D0-EDC3-4EFF-9FEB-18C20E436B7B}" userId="lukman.dadojonov@acted.org" providerId="PeoplePicker"/>
  <person displayName="Ari WEISS" id="{25DAC1A8-254D-4B96-9D17-BCE38128BFD6}" userId="ari.weiss@impact-initiatives.org" providerId="PeoplePicker"/>
  <person displayName="Lukman DADOJONOV" id="{F56AFA2C-4B70-4079-BEBE-4EACF053C1BD}" userId="S::lukman.dadojonov@acted.org::bb9a5377-4e52-4c73-a284-a62b20f31d76" providerId="AD"/>
  <person displayName="Ari WEISS" id="{69E05389-C7AC-488F-AF47-80A2B572D352}" userId="S::ari.weiss@impact-initiatives.org::8513a265-2bdd-454e-ab66-147f4dec844c" providerId="AD"/>
  <person displayName="Mohammad AZEMI" id="{286E9148-C2A3-48BC-9202-C8004EF2B0EB}" userId="S::mohammad.azemi@reach-initiative.org::18aecd54-4d6d-43c5-a27c-8c56555c7cbb"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ra Daradkeh" refreshedDate="46126.483947337962" createdVersion="8" refreshedVersion="8" minRefreshableVersion="3" recordCount="63" xr:uid="{16147E98-9FE3-4843-8D58-CD1E3400DE32}">
  <cacheSource type="worksheet">
    <worksheetSource name="Table5"/>
  </cacheSource>
  <cacheFields count="55">
    <cacheField name="OID" numFmtId="0">
      <sharedItems containsSemiMixedTypes="0" containsString="0" containsNumber="1" containsInteger="1" minValue="1" maxValue="63"/>
    </cacheField>
    <cacheField name="Governorate" numFmtId="0">
      <sharedItems/>
    </cacheField>
    <cacheField name="Column1" numFmtId="0">
      <sharedItems/>
    </cacheField>
    <cacheField name="District" numFmtId="0">
      <sharedItems count="8">
        <s v="Al Qahirah"/>
        <s v="Salh"/>
        <s v="Al-Khawkhah"/>
        <s v="Hays"/>
        <s v="Al Ma'afer"/>
        <s v="Al Mudhaffer"/>
        <s v="Jabal Habashi"/>
        <s v="AS Shamayatayn"/>
      </sharedItems>
    </cacheField>
    <cacheField name="District code" numFmtId="0">
      <sharedItems/>
    </cacheField>
    <cacheField name="Sub-district" numFmtId="0">
      <sharedItems/>
    </cacheField>
    <cacheField name="Village" numFmtId="0">
      <sharedItems/>
    </cacheField>
    <cacheField name="Sub-Village " numFmtId="0">
      <sharedItems/>
    </cacheField>
    <cacheField name="location" numFmtId="0">
      <sharedItems/>
    </cacheField>
    <cacheField name="Floods / Flash Floods" numFmtId="0">
      <sharedItems containsSemiMixedTypes="0" containsString="0" containsNumber="1" minValue="0" maxValue="1"/>
    </cacheField>
    <cacheField name="Drought " numFmtId="0">
      <sharedItems containsSemiMixedTypes="0" containsString="0" containsNumber="1" minValue="0" maxValue="1"/>
    </cacheField>
    <cacheField name="Heatwave" numFmtId="0">
      <sharedItems containsSemiMixedTypes="0" containsString="0" containsNumber="1" minValue="0" maxValue="1"/>
    </cacheField>
    <cacheField name="Landslides" numFmtId="0">
      <sharedItems containsSemiMixedTypes="0" containsString="0" containsNumber="1" minValue="0" maxValue="1"/>
    </cacheField>
    <cacheField name="Disease" numFmtId="0">
      <sharedItems containsSemiMixedTypes="0" containsString="0" containsNumber="1" minValue="0" maxValue="1"/>
    </cacheField>
    <cacheField name="Conflict Incidents" numFmtId="0">
      <sharedItems containsSemiMixedTypes="0" containsString="0" containsNumber="1" minValue="0" maxValue="1"/>
    </cacheField>
    <cacheField name="Population density" numFmtId="0">
      <sharedItems containsSemiMixedTypes="0" containsString="0" containsNumber="1" minValue="0" maxValue="1"/>
    </cacheField>
    <cacheField name="Agricultural Land" numFmtId="0">
      <sharedItems containsSemiMixedTypes="0" containsString="0" containsNumber="1" minValue="0" maxValue="1"/>
    </cacheField>
    <cacheField name="Displaced Population" numFmtId="0">
      <sharedItems containsSemiMixedTypes="0" containsString="0" containsNumber="1" minValue="0" maxValue="1"/>
    </cacheField>
    <cacheField name="Protection risk score" numFmtId="0">
      <sharedItems containsSemiMixedTypes="0" containsString="0" containsNumber="1" minValue="0.3" maxValue="0.7"/>
    </cacheField>
    <cacheField name="Agriculture-based livelihoods score" numFmtId="0">
      <sharedItems containsSemiMixedTypes="0" containsString="0" containsNumber="1" minValue="0.1" maxValue="0.7"/>
    </cacheField>
    <cacheField name="Unemployment score" numFmtId="0">
      <sharedItems containsSemiMixedTypes="0" containsString="0" containsNumber="1" minValue="0.3" maxValue="0.9"/>
    </cacheField>
    <cacheField name="Dependence on agriculture/fisheries/livestock for food score" numFmtId="0">
      <sharedItems containsSemiMixedTypes="0" containsString="0" containsNumber="1" minValue="0.1" maxValue="0.9"/>
    </cacheField>
    <cacheField name="Rain-dependent agricultural water source score" numFmtId="0">
      <sharedItems containsSemiMixedTypes="0" containsString="0" containsNumber="1" minValue="0.1" maxValue="0.9"/>
    </cacheField>
    <cacheField name="Rain-dependent pasture water source score" numFmtId="0">
      <sharedItems containsSemiMixedTypes="0" containsString="0" containsNumber="1" minValue="0.1" maxValue="0.9"/>
    </cacheField>
    <cacheField name="Predominant shelter vulnerability score" numFmtId="0">
      <sharedItems containsSemiMixedTypes="0" containsString="0" containsNumber="1" minValue="0.1" maxValue="0.7"/>
    </cacheField>
    <cacheField name="Distance from nearest Main Market" numFmtId="0">
      <sharedItems containsSemiMixedTypes="0" containsString="0" containsNumber="1" minValue="0" maxValue="1"/>
    </cacheField>
    <cacheField name="Distance from nearest school" numFmtId="0">
      <sharedItems containsSemiMixedTypes="0" containsString="0" containsNumber="1" minValue="0" maxValue="1"/>
    </cacheField>
    <cacheField name="Mobile phone access score" numFmtId="0">
      <sharedItems containsSemiMixedTypes="0" containsString="0" containsNumber="1" minValue="0.3" maxValue="0.7"/>
    </cacheField>
    <cacheField name="Internet access score" numFmtId="0">
      <sharedItems containsSemiMixedTypes="0" containsString="0" containsNumber="1" minValue="0.3" maxValue="0.7"/>
    </cacheField>
    <cacheField name="Radio access score" numFmtId="0">
      <sharedItems containsSemiMixedTypes="0" containsString="0" containsNumber="1" minValue="0.3" maxValue="0.7"/>
    </cacheField>
    <cacheField name="Unsafe drinking water source dependence score" numFmtId="0">
      <sharedItems containsSemiMixedTypes="0" containsString="0" containsNumber="1" minValue="0.1" maxValue="0.9"/>
    </cacheField>
    <cacheField name="Central water supply access score" numFmtId="0">
      <sharedItems containsSemiMixedTypes="0" containsString="0" containsNumber="1" minValue="0.3" maxValue="0.7"/>
    </cacheField>
    <cacheField name="Sanitation access score" numFmtId="0">
      <sharedItems containsSemiMixedTypes="0" containsString="0" containsNumber="1" minValue="0.1" maxValue="0.7"/>
    </cacheField>
    <cacheField name="Environmental sanitation problems score" numFmtId="0">
      <sharedItems containsSemiMixedTypes="0" containsString="0" containsNumber="1" minValue="0.3" maxValue="0.7"/>
    </cacheField>
    <cacheField name="Electricity access barrier score" numFmtId="0">
      <sharedItems containsSemiMixedTypes="0" containsString="0" containsNumber="1" minValue="0.1" maxValue="0.9"/>
    </cacheField>
    <cacheField name="Warehouse remoteness score" numFmtId="0">
      <sharedItems containsSemiMixedTypes="0" containsString="0" containsNumber="1" minValue="0" maxValue="1"/>
    </cacheField>
    <cacheField name="Health facility access challenge score" numFmtId="0">
      <sharedItems containsSemiMixedTypes="0" containsString="0" containsNumber="1" minValue="0.3" maxValue="0.9"/>
    </cacheField>
    <cacheField name="Health center remoteness score" numFmtId="0">
      <sharedItems containsSemiMixedTypes="0" containsString="0" containsNumber="1" minValue="0" maxValue="1"/>
    </cacheField>
    <cacheField name="Multi-hazard early warning availability score" numFmtId="0">
      <sharedItems containsSemiMixedTypes="0" containsString="0" containsNumber="1" minValue="0.3" maxValue="0.7"/>
    </cacheField>
    <cacheField name="DRM coordination mechanism availability score" numFmtId="0">
      <sharedItems containsSemiMixedTypes="0" containsString="0" containsNumber="1" minValue="0.3" maxValue="0.7"/>
    </cacheField>
    <cacheField name="Local DRR strategy availability score" numFmtId="0">
      <sharedItems containsSemiMixedTypes="0" containsString="0" containsNumber="1" minValue="0.3" maxValue="0.7"/>
    </cacheField>
    <cacheField name="Emergency personnel availability score" numFmtId="0">
      <sharedItems containsSemiMixedTypes="0" containsString="0" containsNumber="1" minValue="0.3" maxValue="0.7"/>
    </cacheField>
    <cacheField name="Hazard map availability score" numFmtId="0">
      <sharedItems containsSemiMixedTypes="0" containsString="0" containsNumber="1" minValue="0.3" maxValue="0.7"/>
    </cacheField>
    <cacheField name="Evacuation route availability score" numFmtId="0">
      <sharedItems containsSemiMixedTypes="0" containsString="0" containsNumber="1" minValue="0.3" maxValue="0.7"/>
    </cacheField>
    <cacheField name="Natural" numFmtId="0">
      <sharedItems containsSemiMixedTypes="0" containsString="0" containsNumber="1" minValue="0.18072184236024452" maxValue="0.73388168324728875"/>
    </cacheField>
    <cacheField name="Anthropogenic" numFmtId="0">
      <sharedItems containsSemiMixedTypes="0" containsString="0" containsNumber="1" minValue="2.6028110359187923E-4" maxValue="0.57614708753660915"/>
    </cacheField>
    <cacheField name="Hazard" numFmtId="0">
      <sharedItems containsSemiMixedTypes="0" containsString="0" containsNumber="1" minValue="0.11088819143285426" maxValue="0.56523307954936941"/>
    </cacheField>
    <cacheField name="Exposure" numFmtId="0">
      <sharedItems containsSemiMixedTypes="0" containsString="0" containsNumber="1" minValue="4.6734861766356941E-3" maxValue="0.60000000000000009"/>
    </cacheField>
    <cacheField name="Susceptibility" numFmtId="0">
      <sharedItems containsSemiMixedTypes="0" containsString="0" containsNumber="1" minValue="0.2" maxValue="0.7"/>
    </cacheField>
    <cacheField name="Lack of Coping Capacity" numFmtId="0">
      <sharedItems containsSemiMixedTypes="0" containsString="0" containsNumber="1" minValue="0.3" maxValue="0.5"/>
    </cacheField>
    <cacheField name="Lack of Adaptive capacity" numFmtId="0">
      <sharedItems containsSemiMixedTypes="0" containsString="0" containsNumber="1" minValue="0.3" maxValue="0.7"/>
    </cacheField>
    <cacheField name="Vulnerability Index" numFmtId="0">
      <sharedItems containsSemiMixedTypes="0" containsString="0" containsNumber="1" minValue="0.32037245084565069" maxValue="0.57354238914314282"/>
    </cacheField>
    <cacheField name="Risk Index" numFmtId="0">
      <sharedItems containsSemiMixedTypes="0" containsString="0" containsNumber="1" minValue="0.18698529444175163" maxValue="0.50711226033130885"/>
    </cacheField>
    <cacheField name="Risk Class" numFmtId="0">
      <sharedItems/>
    </cacheField>
    <cacheField name="Rank" numFmtId="0">
      <sharedItems containsSemiMixedTypes="0" containsString="0" containsNumber="1" containsInteger="1" minValue="1" maxValue="6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
  <r>
    <n v="35"/>
    <s v="Ta'iz"/>
    <s v="YE15"/>
    <x v="0"/>
    <s v="YE1518"/>
    <s v="Al-Jumhori"/>
    <s v="Al-Jumhori "/>
    <s v="Al Jumhori Al Gharbi"/>
    <s v="Al Jumhori Al Gharbi"/>
    <n v="0.56113743401802318"/>
    <n v="0.87545093220931391"/>
    <n v="0.87791963114444926"/>
    <n v="4.2482120400741619E-2"/>
    <n v="9.0809478153677584E-2"/>
    <n v="0.57418011452368567"/>
    <n v="1"/>
    <n v="0"/>
    <n v="0"/>
    <n v="0.7"/>
    <n v="0.1"/>
    <n v="0.5"/>
    <n v="0.7"/>
    <n v="0.3"/>
    <n v="0.3"/>
    <n v="0.1"/>
    <n v="2.2916666666666669E-2"/>
    <n v="6.7001675041876048E-3"/>
    <n v="0.3"/>
    <n v="0.3"/>
    <n v="0.7"/>
    <n v="0.1"/>
    <n v="0.3"/>
    <n v="0.1"/>
    <n v="0.7"/>
    <n v="0.3"/>
    <n v="0.21464935064935065"/>
    <n v="0.5"/>
    <n v="4.0337711069418386E-2"/>
    <n v="0.7"/>
    <n v="0.7"/>
    <n v="0.7"/>
    <n v="0.7"/>
    <n v="0.7"/>
    <n v="0.7"/>
    <n v="0.63226308066664416"/>
    <n v="0.33249479633868162"/>
    <n v="0.51235576693545914"/>
    <n v="0.60000000000000009"/>
    <n v="0.4"/>
    <n v="0.3"/>
    <n v="0.7"/>
    <n v="0.40898101405846732"/>
    <n v="0.50711226033130885"/>
    <s v="Very High"/>
    <n v="1"/>
  </r>
  <r>
    <n v="36"/>
    <s v="Ta'iz"/>
    <s v="YE15"/>
    <x v="1"/>
    <s v="YE1519"/>
    <s v="Al-Majliyah"/>
    <s v="Al-Majliyah"/>
    <s v="NA"/>
    <s v="Al-Majliyah"/>
    <n v="1.9766823427117396E-2"/>
    <n v="0.96486841360906617"/>
    <n v="0.90287920017515466"/>
    <n v="0.11119233252715845"/>
    <n v="7.7033009167276657E-3"/>
    <n v="0.62181155648099951"/>
    <n v="0.92266894904555397"/>
    <n v="2.1679449334581612E-2"/>
    <n v="0"/>
    <n v="0.7"/>
    <n v="0.1"/>
    <n v="0.7"/>
    <n v="0.9"/>
    <n v="0.3"/>
    <n v="0.9"/>
    <n v="0.1"/>
    <n v="4.1666666666666669E-4"/>
    <n v="1.7587939698492462E-2"/>
    <n v="0.3"/>
    <n v="0.3"/>
    <n v="0.7"/>
    <n v="0.3"/>
    <n v="0.7"/>
    <n v="0.1"/>
    <n v="0.7"/>
    <n v="0.7"/>
    <n v="0.21205194805194805"/>
    <n v="0.7"/>
    <n v="1.2195121951219513E-2"/>
    <n v="0.7"/>
    <n v="0.7"/>
    <n v="0.7"/>
    <n v="0.7"/>
    <n v="0.7"/>
    <n v="0.7"/>
    <n v="0.49722366779578014"/>
    <n v="0.31475742869886358"/>
    <n v="0.42423717215701351"/>
    <n v="0.56010520422770704"/>
    <n v="0.5"/>
    <n v="0.4"/>
    <n v="0.7"/>
    <n v="0.50779929090257148"/>
    <n v="0.49738055576243068"/>
    <s v="Very High"/>
    <n v="2"/>
  </r>
  <r>
    <n v="37"/>
    <s v="Ta'iz"/>
    <s v="YE15"/>
    <x v="0"/>
    <s v="YE1518"/>
    <s v="Al-Dhaboa'a"/>
    <s v="Al-Dhaboa'a "/>
    <s v="Al Dhaboa'a Al Sofla"/>
    <s v="Al Dhaboa'a Al Sofla"/>
    <n v="0.33237241936567136"/>
    <n v="0.6092377216689161"/>
    <n v="0.87057674156745202"/>
    <n v="9.4761629627363148E-2"/>
    <n v="5.947548166763323E-2"/>
    <n v="0.86413326392503909"/>
    <n v="0.85303860177780655"/>
    <n v="6.9753515037080382E-2"/>
    <n v="0.50183645853469938"/>
    <n v="0.7"/>
    <n v="0.1"/>
    <n v="0.5"/>
    <n v="0.1"/>
    <n v="0.3"/>
    <n v="0.3"/>
    <n v="0.1"/>
    <n v="8.7499999999999991E-3"/>
    <n v="0"/>
    <n v="0.3"/>
    <n v="0.3"/>
    <n v="0.7"/>
    <n v="0.7"/>
    <n v="0.3"/>
    <n v="0.1"/>
    <n v="0.7"/>
    <n v="0.3"/>
    <n v="0.22763636363636364"/>
    <n v="0.7"/>
    <n v="3.7523452157598499E-3"/>
    <n v="0.7"/>
    <n v="0.7"/>
    <n v="0.7"/>
    <n v="0.7"/>
    <n v="0.7"/>
    <n v="0.7"/>
    <n v="0.47475977554399834"/>
    <n v="0.46180437279633618"/>
    <n v="0.46957761444493351"/>
    <n v="0.58293286143127798"/>
    <n v="0.3"/>
    <n v="0.4"/>
    <n v="0.7"/>
    <n v="0.41582223936912099"/>
    <n v="0.48944423841511081"/>
    <s v="Very High"/>
    <n v="3"/>
  </r>
  <r>
    <n v="38"/>
    <s v="Ta'iz"/>
    <s v="YE15"/>
    <x v="0"/>
    <s v="YE1518"/>
    <s v="Al Salakhanah"/>
    <s v="Al Salakhanah "/>
    <s v="Al Salakhanah Al Wosta"/>
    <s v="Al Salakhanah Al Wosta"/>
    <n v="0.38519198557597889"/>
    <n v="0.83695359111437539"/>
    <n v="0.87057674156745202"/>
    <n v="7.4892597818862733E-2"/>
    <n v="1.1855905152758778E-2"/>
    <n v="0.74128058302967215"/>
    <n v="0.91295412897081007"/>
    <n v="0"/>
    <n v="0"/>
    <n v="0.7"/>
    <n v="0.1"/>
    <n v="0.7"/>
    <n v="0.1"/>
    <n v="0.3"/>
    <n v="0.3"/>
    <n v="0.1"/>
    <n v="0"/>
    <n v="4.1876046901172534E-3"/>
    <n v="0.3"/>
    <n v="0.3"/>
    <n v="0.7"/>
    <n v="0.5"/>
    <n v="0.3"/>
    <n v="0.1"/>
    <n v="0.7"/>
    <n v="0.3"/>
    <n v="0.22722077922077924"/>
    <n v="0.5"/>
    <n v="1.3602251407129454E-2"/>
    <n v="0.7"/>
    <n v="0.7"/>
    <n v="0.7"/>
    <n v="0.7"/>
    <n v="0.7"/>
    <n v="0.7"/>
    <n v="0.56496008212783722"/>
    <n v="0.37656824409121548"/>
    <n v="0.48960334691318852"/>
    <n v="0.54777247738248613"/>
    <n v="0.4"/>
    <n v="0.3"/>
    <n v="0.7"/>
    <n v="0.41603659979868735"/>
    <n v="0.48447080803145398"/>
    <s v="Very High"/>
    <n v="4"/>
  </r>
  <r>
    <n v="39"/>
    <s v="Ta'iz"/>
    <s v="YE15"/>
    <x v="0"/>
    <s v="YE1518"/>
    <s v="Al Salakhanah"/>
    <s v="Al Salakhanah "/>
    <s v="Al Salakhanah Al Gharbiah"/>
    <s v="Al Salakhanah Al Gharbiah"/>
    <n v="0.27158223965149297"/>
    <n v="0.84796302329787587"/>
    <n v="0.88208691876456913"/>
    <n v="6.7257437273247581E-2"/>
    <n v="6.4007877892663717E-3"/>
    <n v="0.67126496616345654"/>
    <n v="0.87525644384417067"/>
    <n v="0"/>
    <n v="2.3317155518041782E-2"/>
    <n v="0.7"/>
    <n v="0.1"/>
    <n v="0.5"/>
    <n v="0.7"/>
    <n v="0.3"/>
    <n v="0.3"/>
    <n v="0.1"/>
    <n v="2.5000000000000001E-3"/>
    <n v="0"/>
    <n v="0.3"/>
    <n v="0.3"/>
    <n v="0.7"/>
    <n v="0.5"/>
    <n v="0.3"/>
    <n v="0.1"/>
    <n v="0.7"/>
    <n v="0.3"/>
    <n v="0.22597402597402597"/>
    <n v="0.5"/>
    <n v="2.1106941838649158E-2"/>
    <n v="0.7"/>
    <n v="0.7"/>
    <n v="0.7"/>
    <n v="0.7"/>
    <n v="0.7"/>
    <n v="0.7"/>
    <n v="0.53140581365609241"/>
    <n v="0.33883287697636144"/>
    <n v="0.4543766389842"/>
    <n v="0.52748558185830674"/>
    <n v="0.4"/>
    <n v="0.3"/>
    <n v="0.7"/>
    <n v="0.42412002704466534"/>
    <n v="0.46866074929572399"/>
    <s v="Very High"/>
    <n v="5"/>
  </r>
  <r>
    <n v="40"/>
    <s v="Ta'iz"/>
    <s v="YE15"/>
    <x v="1"/>
    <s v="YE1519"/>
    <s v="Al-Mahwa"/>
    <s v="Al-Mahwa"/>
    <s v="NA"/>
    <s v="Al-Mahwa"/>
    <n v="0.57004155590274197"/>
    <n v="0.69806234111132404"/>
    <n v="0.81363301006956501"/>
    <n v="5.8387262096671499E-2"/>
    <n v="2.4530616095858097E-2"/>
    <n v="0.98099947943779275"/>
    <n v="0.31414341380813021"/>
    <n v="0"/>
    <n v="0.61986979903764505"/>
    <n v="0.7"/>
    <n v="0.3"/>
    <n v="0.7"/>
    <n v="0.9"/>
    <n v="0.3"/>
    <n v="0.9"/>
    <n v="0.7"/>
    <n v="2.4166666666666666E-2"/>
    <n v="0"/>
    <n v="0.3"/>
    <n v="0.3"/>
    <n v="0.7"/>
    <n v="0.3"/>
    <n v="0.7"/>
    <n v="0.1"/>
    <n v="0.7"/>
    <n v="0.9"/>
    <n v="0.23553246753246754"/>
    <n v="0.9"/>
    <n v="1.4071294559099437E-3"/>
    <n v="0.7"/>
    <n v="0.7"/>
    <n v="0.7"/>
    <n v="0.7"/>
    <n v="0.7"/>
    <n v="0.7"/>
    <n v="0.56803801103239471"/>
    <n v="0.5027650477668254"/>
    <n v="0.54192882572616696"/>
    <n v="0.25047302818864264"/>
    <n v="0.6"/>
    <n v="0.4"/>
    <n v="0.7"/>
    <n v="0.56598567070759254"/>
    <n v="0.45279584154080071"/>
    <s v="Very High"/>
    <n v="6"/>
  </r>
  <r>
    <n v="41"/>
    <s v="Ta'iz"/>
    <s v="YE15"/>
    <x v="0"/>
    <s v="YE1518"/>
    <s v="Al Rawdha"/>
    <s v="Al Rawdha "/>
    <s v="Al Rawdha Al Sharqiyah"/>
    <s v="Al Rawdha Al Sharqiyah"/>
    <n v="0.48179863763832159"/>
    <n v="0.81735078175143827"/>
    <n v="0.70696148616699683"/>
    <n v="4.2482120400741619E-2"/>
    <n v="0.15229417507321832"/>
    <n v="1"/>
    <n v="0.53966001995497248"/>
    <n v="0"/>
    <n v="3.3517735112268139E-2"/>
    <n v="0.7"/>
    <n v="0.1"/>
    <n v="0.5"/>
    <n v="0.7"/>
    <n v="0.3"/>
    <n v="0.1"/>
    <n v="0.1"/>
    <n v="3.3750000000000002E-2"/>
    <n v="3.3500837520938024E-3"/>
    <n v="0.3"/>
    <n v="0.3"/>
    <n v="0.3"/>
    <n v="0.7"/>
    <n v="0.7"/>
    <n v="0.1"/>
    <n v="0.7"/>
    <n v="0.3"/>
    <n v="0.23594805194805196"/>
    <n v="0.5"/>
    <n v="1.4071294559099437E-3"/>
    <n v="0.7"/>
    <n v="0.7"/>
    <n v="0.7"/>
    <n v="0.7"/>
    <n v="0.7"/>
    <n v="0.7"/>
    <n v="0.5579570742245431"/>
    <n v="0.57614708753660915"/>
    <n v="0.56523307954936941"/>
    <n v="0.32714778548421036"/>
    <n v="0.4"/>
    <n v="0.3"/>
    <n v="0.7"/>
    <n v="0.41738667424338671"/>
    <n v="0.43658917975898887"/>
    <s v="Very High"/>
    <n v="7"/>
  </r>
  <r>
    <n v="42"/>
    <s v="Al Hodieda"/>
    <s v="YE18"/>
    <x v="2"/>
    <s v="YE1820"/>
    <s v="Al Maysi (Al Omaysi)"/>
    <s v="Al-Marashida"/>
    <s v="Ata'a Camp"/>
    <s v="Ata'a Camp"/>
    <n v="0.62880876034188649"/>
    <n v="0.15737654821953667"/>
    <n v="0.15172422675196268"/>
    <n v="4.2482120400741619E-2"/>
    <n v="1"/>
    <n v="5.9083810515356584E-2"/>
    <n v="4.3097421913281895E-3"/>
    <n v="1"/>
    <n v="0.58241758241758246"/>
    <n v="0.3"/>
    <n v="0.5"/>
    <n v="0.7"/>
    <n v="0.5"/>
    <n v="0.9"/>
    <n v="0.9"/>
    <n v="0.7"/>
    <n v="7.7916666666666676E-2"/>
    <n v="1.2562814070351759E-2"/>
    <n v="0.3"/>
    <n v="0.3"/>
    <n v="0.7"/>
    <n v="0.3"/>
    <n v="0.7"/>
    <n v="0.5"/>
    <n v="0.7"/>
    <n v="0.1"/>
    <n v="0.9184415584415585"/>
    <n v="0.3"/>
    <n v="3.9868667917448405E-2"/>
    <n v="0.7"/>
    <n v="0.7"/>
    <n v="0.7"/>
    <n v="0.7"/>
    <n v="0.7"/>
    <n v="0.7"/>
    <n v="0.29442949404592517"/>
    <n v="0.5295419052576783"/>
    <n v="0.3884744585306264"/>
    <n v="0.36082760355655519"/>
    <n v="0.6"/>
    <n v="0.4"/>
    <n v="0.7"/>
    <n v="0.54966856695957667"/>
    <n v="0.43299020968225271"/>
    <s v="Very High"/>
    <n v="8"/>
  </r>
  <r>
    <n v="43"/>
    <s v="Ta'iz"/>
    <s v="YE15"/>
    <x v="0"/>
    <s v="YE1518"/>
    <s v="Al Salakhanah"/>
    <s v="Al Salakhanah "/>
    <s v="Al Salakhanah Al Janoobiah"/>
    <s v="Al Salakhanah Al Janoobiah"/>
    <n v="0.62880876034188649"/>
    <n v="0.70902642932646232"/>
    <n v="0.79246907651802401"/>
    <n v="0.11782226527619845"/>
    <n v="2.0634920634920638E-2"/>
    <n v="0.68870380010411247"/>
    <n v="0.52977152085928458"/>
    <n v="0"/>
    <n v="0"/>
    <n v="0.7"/>
    <n v="0.1"/>
    <n v="0.7"/>
    <n v="0.7"/>
    <n v="0.3"/>
    <n v="0.3"/>
    <n v="0.1"/>
    <n v="0"/>
    <n v="1.6750418760469014E-2"/>
    <n v="0.3"/>
    <n v="0.3"/>
    <n v="0.7"/>
    <n v="0.5"/>
    <n v="0.3"/>
    <n v="0.1"/>
    <n v="0.7"/>
    <n v="0.3"/>
    <n v="0.22140259740259738"/>
    <n v="0.7"/>
    <n v="1.3133208255159476E-2"/>
    <n v="0.7"/>
    <n v="0.7"/>
    <n v="0.7"/>
    <n v="0.7"/>
    <n v="0.7"/>
    <n v="0.7"/>
    <n v="0.59766028685515338"/>
    <n v="0.35466936036951652"/>
    <n v="0.5004639162608987"/>
    <n v="0.31786291251557081"/>
    <n v="0.4"/>
    <n v="0.3"/>
    <n v="0.7"/>
    <n v="0.4481731687836637"/>
    <n v="0.42216666585337775"/>
    <s v="High"/>
    <n v="9"/>
  </r>
  <r>
    <n v="44"/>
    <s v="Ta'iz"/>
    <s v="YE15"/>
    <x v="0"/>
    <s v="YE1518"/>
    <s v="Osaifirah"/>
    <s v="Al-Waqish "/>
    <s v="Al-Waqish "/>
    <s v="Al-Waqish "/>
    <n v="0.26084592345588026"/>
    <n v="0.60274865355966589"/>
    <n v="0.87057674156745202"/>
    <n v="9.7304098161180505E-2"/>
    <n v="1.2049588691924459E-2"/>
    <n v="0.80530973451327426"/>
    <n v="0.5859286713893852"/>
    <n v="0"/>
    <n v="0.25234619395203339"/>
    <n v="0.7"/>
    <n v="0.1"/>
    <n v="0.5"/>
    <n v="0.1"/>
    <n v="0.3"/>
    <n v="0.3"/>
    <n v="0.1"/>
    <n v="7.4999999999999997E-3"/>
    <n v="7.537688442211055E-3"/>
    <n v="0.3"/>
    <n v="0.3"/>
    <n v="0.7"/>
    <n v="0.7"/>
    <n v="0.7"/>
    <n v="0.1"/>
    <n v="0.7"/>
    <n v="0.3"/>
    <n v="0.22981818181818184"/>
    <n v="0.9"/>
    <n v="1.3133208255159476E-2"/>
    <n v="0.7"/>
    <n v="0.7"/>
    <n v="0.7"/>
    <n v="0.7"/>
    <n v="0.7"/>
    <n v="0.7"/>
    <n v="0.44917833229328752"/>
    <n v="0.40867966160259933"/>
    <n v="0.43297886401701224"/>
    <n v="0.37679182222883451"/>
    <n v="0.3"/>
    <n v="0.4"/>
    <n v="0.7"/>
    <n v="0.43231414129273421"/>
    <n v="0.41402827584619367"/>
    <s v="High"/>
    <n v="10"/>
  </r>
  <r>
    <n v="45"/>
    <s v="Ta'iz"/>
    <s v="YE15"/>
    <x v="0"/>
    <s v="YE1518"/>
    <s v="Al-Dhaboa'a"/>
    <s v="Al-Dhaboa'a "/>
    <s v="Al Dhaboa'a Al Qebliyah"/>
    <s v="Al Dhaboa'a Al Qebliyah"/>
    <n v="0.14978701220667476"/>
    <n v="0.73822567129865124"/>
    <n v="0.86791078140782552"/>
    <n v="5.2469069837720816E-2"/>
    <n v="0.13159395494724838"/>
    <n v="0.83732431025507548"/>
    <n v="0.51406103952926119"/>
    <n v="0"/>
    <n v="0.38922155688622756"/>
    <n v="0.7"/>
    <n v="0.1"/>
    <n v="0.7"/>
    <n v="0.1"/>
    <n v="0.3"/>
    <n v="0.3"/>
    <n v="0.1"/>
    <n v="7.4999999999999997E-3"/>
    <n v="6.7001675041876048E-3"/>
    <n v="0.3"/>
    <n v="0.3"/>
    <n v="0.3"/>
    <n v="0.7"/>
    <n v="0.3"/>
    <n v="0.1"/>
    <n v="0.7"/>
    <n v="0.3"/>
    <n v="0.22753246753246753"/>
    <n v="0.5"/>
    <n v="9.3808630393996248E-4"/>
    <n v="0.3"/>
    <n v="0.3"/>
    <n v="0.7"/>
    <n v="0.7"/>
    <n v="0.7"/>
    <n v="0.7"/>
    <n v="0.44940086970936638"/>
    <n v="0.48445913260116191"/>
    <n v="0.46342417486608456"/>
    <n v="0.34735877940617949"/>
    <n v="0.4"/>
    <n v="0.3"/>
    <n v="0.6"/>
    <n v="0.3839802200923601"/>
    <n v="0.39825439145487468"/>
    <s v="High"/>
    <n v="11"/>
  </r>
  <r>
    <n v="46"/>
    <s v="Al Hodieda"/>
    <s v="YE18"/>
    <x v="3"/>
    <s v="YE1819"/>
    <s v="Rub Al Mahal"/>
    <s v="Shaab Bani Suhair"/>
    <s v="Shaab Bani Suhair"/>
    <s v="Shaab Bani Suhair"/>
    <n v="0.78796685542481759"/>
    <n v="0.23379113260219087"/>
    <n v="0.57322927073386565"/>
    <n v="1"/>
    <n v="3.8212815990593771E-2"/>
    <n v="0.92477876106194701"/>
    <n v="1.6329002746546962E-3"/>
    <n v="0.31061341749146482"/>
    <n v="0.37918871252204583"/>
    <n v="0.3"/>
    <n v="0.5"/>
    <n v="0.7"/>
    <n v="0.3"/>
    <n v="0.1"/>
    <n v="0.9"/>
    <n v="0.7"/>
    <n v="0"/>
    <n v="0"/>
    <n v="0.3"/>
    <n v="0.3"/>
    <n v="0.7"/>
    <n v="0.1"/>
    <n v="0.7"/>
    <n v="0.5"/>
    <n v="0.7"/>
    <n v="0.1"/>
    <n v="0.83532467532467536"/>
    <n v="0.7"/>
    <n v="0"/>
    <n v="0.7"/>
    <n v="0.7"/>
    <n v="0.7"/>
    <n v="0.7"/>
    <n v="0.7"/>
    <n v="0.7"/>
    <n v="0.60279087446464708"/>
    <n v="0.4814957885262704"/>
    <n v="0.55427284008929645"/>
    <n v="0.13208263666443687"/>
    <n v="0.5"/>
    <n v="0.4"/>
    <n v="0.7"/>
    <n v="0.50438033024859352"/>
    <n v="0.39691193566744226"/>
    <s v="High"/>
    <n v="13"/>
  </r>
  <r>
    <n v="47"/>
    <s v="Ta'iz"/>
    <s v="YE15"/>
    <x v="0"/>
    <s v="YE1518"/>
    <s v="Al Rawdha"/>
    <s v="Al Rawdha "/>
    <s v="Al Rawdha Al Gharbiah"/>
    <s v="Al Rawdha Al Gharbiah"/>
    <n v="0.1513818182688684"/>
    <n v="0.86799813351893862"/>
    <n v="0.82402823084381582"/>
    <n v="3.8647845170472747E-2"/>
    <n v="5.0726208541079558E-2"/>
    <n v="0.97241020301926084"/>
    <n v="0.38462908356611847"/>
    <n v="6.071446966318267E-3"/>
    <n v="0.11684370257966616"/>
    <n v="0.7"/>
    <n v="0.1"/>
    <n v="0.7"/>
    <n v="0.1"/>
    <n v="0.1"/>
    <n v="0.9"/>
    <n v="0.1"/>
    <n v="1.6250000000000001E-2"/>
    <n v="5.0251256281407036E-3"/>
    <n v="0.3"/>
    <n v="0.3"/>
    <n v="0.3"/>
    <n v="0.7"/>
    <n v="0.7"/>
    <n v="0.1"/>
    <n v="0.7"/>
    <n v="0.3"/>
    <n v="0.23625974025974025"/>
    <n v="0.7"/>
    <n v="1.3602251407129454E-2"/>
    <n v="0.7"/>
    <n v="0.7"/>
    <n v="0.7"/>
    <n v="0.7"/>
    <n v="0.7"/>
    <n v="0.7"/>
    <n v="0.48357266326498377"/>
    <n v="0.51156820578017015"/>
    <n v="0.49477088027105831"/>
    <n v="0.24428325448753321"/>
    <n v="0.4"/>
    <n v="0.4"/>
    <n v="0.7"/>
    <n v="0.45536116720111408"/>
    <n v="0.39813843398656851"/>
    <s v="High"/>
    <n v="12"/>
  </r>
  <r>
    <n v="48"/>
    <s v="Ta'iz"/>
    <s v="YE15"/>
    <x v="4"/>
    <s v="YE1521"/>
    <s v="Al Kala'eba"/>
    <s v="Alsaahiliah"/>
    <s v="NA"/>
    <s v="Alsaahiliah"/>
    <n v="0.68362426933222176"/>
    <n v="0.35615922763432445"/>
    <n v="1"/>
    <n v="0.43776674718063924"/>
    <n v="9.285714285714286E-3"/>
    <n v="1.3534617386777721E-2"/>
    <n v="1.8450491987379063E-2"/>
    <n v="0.87186028245564884"/>
    <n v="0"/>
    <n v="0.7"/>
    <n v="0.7"/>
    <n v="0.7"/>
    <n v="0.7"/>
    <n v="0.1"/>
    <n v="0.9"/>
    <n v="0.3"/>
    <n v="0"/>
    <n v="0"/>
    <n v="0.3"/>
    <n v="0.3"/>
    <n v="0.7"/>
    <n v="0.9"/>
    <n v="0.7"/>
    <n v="0.5"/>
    <n v="0.7"/>
    <n v="0.9"/>
    <n v="5.1532467532467534E-2"/>
    <n v="0.3"/>
    <n v="8.3020637898686675E-2"/>
    <n v="0.7"/>
    <n v="0.7"/>
    <n v="0.3"/>
    <n v="0.7"/>
    <n v="0.7"/>
    <n v="0.7"/>
    <n v="0.586222290185622"/>
    <n v="1.1410165836246003E-2"/>
    <n v="0.35629744044587158"/>
    <n v="0.27262837992912209"/>
    <n v="0.6"/>
    <n v="0.5"/>
    <n v="0.6"/>
    <n v="0.55186375943320576"/>
    <n v="0.3935965266027332"/>
    <s v="High"/>
    <n v="14"/>
  </r>
  <r>
    <n v="49"/>
    <s v="Ta'iz"/>
    <s v="YE15"/>
    <x v="5"/>
    <s v="YE1517"/>
    <s v="Al-Manakh"/>
    <s v="Al-Manakh "/>
    <s v="Al-Manakh "/>
    <s v="Al-Manakh "/>
    <n v="7.9185548979777851E-2"/>
    <n v="0.94433813248437304"/>
    <n v="0.82302734587015347"/>
    <n v="4.2482120400741619E-2"/>
    <n v="3.1350106180038154E-2"/>
    <n v="0.51275377407600209"/>
    <n v="0.558617178466838"/>
    <n v="0"/>
    <n v="0"/>
    <n v="0.7"/>
    <n v="0.1"/>
    <n v="0.7"/>
    <n v="0.7"/>
    <n v="0.3"/>
    <n v="0.3"/>
    <n v="0.1"/>
    <n v="5.0416666666666665E-2"/>
    <n v="0"/>
    <n v="0.3"/>
    <n v="0.3"/>
    <n v="0.3"/>
    <n v="0.7"/>
    <n v="0.7"/>
    <n v="0.1"/>
    <n v="0.7"/>
    <n v="0.1"/>
    <n v="0.21361038961038958"/>
    <n v="0.3"/>
    <n v="0.14305816135084426"/>
    <n v="0.7"/>
    <n v="0.7"/>
    <n v="0.7"/>
    <n v="0.7"/>
    <n v="0.7"/>
    <n v="0.7"/>
    <n v="0.48542613819986613"/>
    <n v="0.27205194012802014"/>
    <n v="0.4000764589711277"/>
    <n v="0.33517030708010287"/>
    <n v="0.4"/>
    <n v="0.3"/>
    <n v="0.7"/>
    <n v="0.43292919437150462"/>
    <n v="0.38939198680757836"/>
    <s v="High"/>
    <n v="15"/>
  </r>
  <r>
    <n v="50"/>
    <s v="Ta'iz"/>
    <s v="YE15"/>
    <x v="1"/>
    <s v="YE1519"/>
    <s v="Salah"/>
    <s v="Salah"/>
    <s v="NA"/>
    <s v="Salah"/>
    <n v="3.3062211738772919E-2"/>
    <n v="0.96098542114744145"/>
    <n v="0.81587028236363379"/>
    <n v="7.3393818613017383E-4"/>
    <n v="5.8101322396613827E-3"/>
    <n v="0.61868818323789687"/>
    <n v="0.27113637968639343"/>
    <n v="0.30092174074910044"/>
    <n v="1.0663301522202066E-2"/>
    <n v="0.7"/>
    <n v="0.3"/>
    <n v="0.7"/>
    <n v="0.9"/>
    <n v="0.1"/>
    <n v="0.9"/>
    <n v="0.1"/>
    <n v="4.7499999999999994E-2"/>
    <n v="0"/>
    <n v="0.3"/>
    <n v="0.3"/>
    <n v="0.7"/>
    <n v="0.7"/>
    <n v="0.7"/>
    <n v="0.1"/>
    <n v="0.7"/>
    <n v="0.7"/>
    <n v="0.21132467532467533"/>
    <n v="0.9"/>
    <n v="0"/>
    <n v="0.7"/>
    <n v="0.7"/>
    <n v="0.3"/>
    <n v="0.7"/>
    <n v="0.3"/>
    <n v="0.7"/>
    <n v="0.46744991438703221"/>
    <n v="0.31224915773877909"/>
    <n v="0.40536961172773095"/>
    <n v="0.25402468018878643"/>
    <n v="0.5"/>
    <n v="0.4"/>
    <n v="0.6"/>
    <n v="0.50825058972963155"/>
    <n v="0.38921496054871635"/>
    <s v="High"/>
    <n v="16"/>
  </r>
  <r>
    <n v="51"/>
    <s v="Ta'iz"/>
    <s v="YE15"/>
    <x v="0"/>
    <s v="YE1518"/>
    <s v="Al Kawthar"/>
    <s v="Al Kawthar "/>
    <s v="Al Kawthar "/>
    <s v="Al Kawthar "/>
    <n v="0.12681055779395561"/>
    <n v="0.90473123739060657"/>
    <n v="0.82977228026987082"/>
    <n v="4.2482120400741619E-2"/>
    <n v="1.7027929184095996E-2"/>
    <n v="0.80166579906298807"/>
    <n v="0.46628156736427023"/>
    <n v="0"/>
    <n v="0"/>
    <n v="0.7"/>
    <n v="0.1"/>
    <n v="0.7"/>
    <n v="0.1"/>
    <n v="0.3"/>
    <n v="0.3"/>
    <n v="0.1"/>
    <n v="0"/>
    <n v="2.9313232830820771E-2"/>
    <n v="0.3"/>
    <n v="0.3"/>
    <n v="0.3"/>
    <n v="0.3"/>
    <n v="0.3"/>
    <n v="0.1"/>
    <n v="0.7"/>
    <n v="0.9"/>
    <n v="0.22212987012987012"/>
    <n v="0.3"/>
    <n v="9.3808630393996256E-3"/>
    <n v="0.7"/>
    <n v="0.7"/>
    <n v="0.7"/>
    <n v="0.7"/>
    <n v="0.7"/>
    <n v="0.7"/>
    <n v="0.48922299850662276"/>
    <n v="0.40934686412354204"/>
    <n v="0.45727254475339052"/>
    <n v="0.27976894041856221"/>
    <n v="0.4"/>
    <n v="0.3"/>
    <n v="0.7"/>
    <n v="0.41333502745874645"/>
    <n v="0.38345883754356636"/>
    <s v="High"/>
    <n v="17"/>
  </r>
  <r>
    <n v="52"/>
    <s v="Al Hodieda"/>
    <s v="YE18"/>
    <x v="2"/>
    <s v="YE1820"/>
    <s v="Al Maysi (Al Omaysi)"/>
    <s v="Al-Marashida"/>
    <s v="Al-Sad"/>
    <s v="Al-Sad"/>
    <n v="0.62880876034188649"/>
    <n v="0.45620370968324192"/>
    <n v="0.11471356107146204"/>
    <n v="4.3555717465217053E-2"/>
    <n v="7.8960155490767729E-3"/>
    <n v="5.1275377407600208E-2"/>
    <n v="3.152898914355784E-2"/>
    <n v="0.90313741587586116"/>
    <n v="0.63192419825072887"/>
    <n v="0.3"/>
    <n v="0.5"/>
    <n v="0.7"/>
    <n v="0.3"/>
    <n v="0.9"/>
    <n v="0.9"/>
    <n v="0.7"/>
    <n v="6.8333333333333329E-2"/>
    <n v="7.8726968174204354E-2"/>
    <n v="0.3"/>
    <n v="0.7"/>
    <n v="0.7"/>
    <n v="0.3"/>
    <n v="0.7"/>
    <n v="0.5"/>
    <n v="0.7"/>
    <n v="0.1"/>
    <n v="0.91833766233766234"/>
    <n v="0.3"/>
    <n v="2.8142589118198873E-2"/>
    <n v="0.7"/>
    <n v="0.7"/>
    <n v="0.7"/>
    <n v="0.7"/>
    <n v="0.7"/>
    <n v="0.7"/>
    <n v="0.38804903643115601"/>
    <n v="2.9585696478338488E-2"/>
    <n v="0.244663700450029"/>
    <n v="0.35305103807396598"/>
    <n v="0.6"/>
    <n v="0.4"/>
    <n v="0.7"/>
    <n v="0.55112766741782115"/>
    <n v="0.38294746864727203"/>
    <s v="High"/>
    <n v="18"/>
  </r>
  <r>
    <n v="53"/>
    <s v="Ta'iz"/>
    <s v="YE15"/>
    <x v="0"/>
    <s v="YE1518"/>
    <s v="Osaifirah"/>
    <s v="Osaifirah "/>
    <s v="Osaifirah Al Dharbiah"/>
    <s v="Osaifirah Al Dharbiah"/>
    <n v="0.32680449410315793"/>
    <n v="0.90557833982656466"/>
    <n v="0.82548724147637875"/>
    <n v="0.12121257179559426"/>
    <n v="9.1511387163561081E-2"/>
    <n v="0.86100989068193656"/>
    <n v="0.24964967027271315"/>
    <n v="9.2524860284648423E-3"/>
    <n v="0.2236024844720497"/>
    <n v="0.7"/>
    <n v="0.1"/>
    <n v="0.7"/>
    <n v="0.1"/>
    <n v="0.3"/>
    <n v="0.3"/>
    <n v="0.1"/>
    <n v="0"/>
    <n v="5.0251256281407038E-2"/>
    <n v="0.3"/>
    <n v="0.3"/>
    <n v="0.7"/>
    <n v="0.7"/>
    <n v="0.7"/>
    <n v="0.1"/>
    <n v="0.7"/>
    <n v="0.3"/>
    <n v="0.23418181818181819"/>
    <n v="0.5"/>
    <n v="4.3151969981238276E-2"/>
    <n v="0.7"/>
    <n v="0.7"/>
    <n v="0.7"/>
    <n v="0.7"/>
    <n v="0.7"/>
    <n v="0.7"/>
    <n v="0.56857758018856974"/>
    <n v="0.47626063892274878"/>
    <n v="0.53165080368224138"/>
    <n v="0.17492579641937234"/>
    <n v="0.4"/>
    <n v="0.4"/>
    <n v="0.7"/>
    <n v="0.43440407560579597"/>
    <n v="0.38032689190246988"/>
    <s v="High"/>
    <n v="20"/>
  </r>
  <r>
    <n v="54"/>
    <s v="Ta'iz"/>
    <s v="YE15"/>
    <x v="1"/>
    <s v="YE1519"/>
    <s v="Al-Kamb"/>
    <s v="Al-Kamb"/>
    <s v="NA"/>
    <s v="Al-Kamb"/>
    <n v="0.56790456665040945"/>
    <n v="0.71138384255113285"/>
    <n v="0.92132197770455104"/>
    <n v="0.1498418268482678"/>
    <n v="4.0123456790123455E-2"/>
    <n v="0.82483081728266527"/>
    <n v="0.20530456068316513"/>
    <n v="6.8190789060615462E-4"/>
    <n v="0"/>
    <n v="0.7"/>
    <n v="0.1"/>
    <n v="0.7"/>
    <n v="0.7"/>
    <n v="0.3"/>
    <n v="0.9"/>
    <n v="0.3"/>
    <n v="0.03"/>
    <n v="0"/>
    <n v="0.3"/>
    <n v="0.3"/>
    <n v="0.3"/>
    <n v="0.7"/>
    <n v="0.3"/>
    <n v="0.1"/>
    <n v="0.7"/>
    <n v="0.3"/>
    <n v="0.22223376623376623"/>
    <n v="0.5"/>
    <n v="2.8611632270168854E-2"/>
    <n v="0.7"/>
    <n v="0.7"/>
    <n v="0.7"/>
    <n v="0.7"/>
    <n v="0.7"/>
    <n v="0.7"/>
    <n v="0.60495677049265062"/>
    <n v="0.43247713703639434"/>
    <n v="0.53596491711014815"/>
    <n v="0.12338730877708093"/>
    <n v="0.5"/>
    <n v="0.3"/>
    <n v="0.7"/>
    <n v="0.48345675764282425"/>
    <n v="0.38093632784335113"/>
    <s v="High"/>
    <n v="19"/>
  </r>
  <r>
    <n v="55"/>
    <s v="Ta'iz"/>
    <s v="YE15"/>
    <x v="1"/>
    <s v="YE1519"/>
    <s v="Al-Jahmaliyah"/>
    <s v="Al-Jahmaliyah"/>
    <s v="NA"/>
    <s v="Al-Jahmaliyah"/>
    <n v="5.9286878000253583E-2"/>
    <n v="0.93215443819013932"/>
    <n v="0.84330446589723618"/>
    <n v="5.9074972915170755E-2"/>
    <n v="9.1062719448019823E-3"/>
    <n v="0.80504945340968248"/>
    <n v="0.33217054917558536"/>
    <n v="0.10228201247396139"/>
    <n v="0.41453676219496177"/>
    <n v="0.7"/>
    <n v="0.1"/>
    <n v="0.7"/>
    <n v="0.7"/>
    <n v="0.1"/>
    <n v="0.9"/>
    <n v="0.3"/>
    <n v="0"/>
    <n v="0"/>
    <n v="0.3"/>
    <n v="0.3"/>
    <n v="0.3"/>
    <n v="0.3"/>
    <n v="0.3"/>
    <n v="0.1"/>
    <n v="0.7"/>
    <n v="0.3"/>
    <n v="0.21174025974025973"/>
    <n v="0.9"/>
    <n v="0"/>
    <n v="0.7"/>
    <n v="0.3"/>
    <n v="0.3"/>
    <n v="0.3"/>
    <n v="0.3"/>
    <n v="0.3"/>
    <n v="0.48087701186553211"/>
    <n v="0.40707786267724216"/>
    <n v="0.45135735219021617"/>
    <n v="0.27144060946703585"/>
    <n v="0.5"/>
    <n v="0.3"/>
    <n v="0.4"/>
    <n v="0.40791290146978759"/>
    <n v="0.37690362104234648"/>
    <s v="High"/>
    <n v="21"/>
  </r>
  <r>
    <n v="56"/>
    <s v="Ta'iz"/>
    <s v="YE15"/>
    <x v="5"/>
    <s v="YE1517"/>
    <s v="Birbasha"/>
    <s v="Birbasha "/>
    <s v="Birbasha "/>
    <s v="Birbasha "/>
    <n v="0.60715008548716498"/>
    <n v="0.9479834957412121"/>
    <n v="0.85221675783183271"/>
    <n v="9.7812452274137165E-2"/>
    <n v="0.17182941370474666"/>
    <n v="0.49765747006767308"/>
    <n v="0.18191111707180832"/>
    <n v="9.15749976933867E-2"/>
    <n v="2.0397290509171169E-2"/>
    <n v="0.7"/>
    <n v="0.1"/>
    <n v="0.7"/>
    <n v="0.7"/>
    <n v="0.3"/>
    <n v="0.3"/>
    <n v="0.1"/>
    <n v="4.3750000000000004E-2"/>
    <n v="0"/>
    <n v="0.3"/>
    <n v="0.3"/>
    <n v="0.3"/>
    <n v="0.7"/>
    <n v="0.7"/>
    <n v="0.1"/>
    <n v="0.7"/>
    <n v="0.1"/>
    <n v="0.22306493506493505"/>
    <n v="0.3"/>
    <n v="0.29643527204502818"/>
    <n v="0.7"/>
    <n v="0.7"/>
    <n v="0.7"/>
    <n v="0.3"/>
    <n v="0.7"/>
    <n v="0.7"/>
    <n v="0.67671606209378743"/>
    <n v="0.33474344188620986"/>
    <n v="0.53992701401075638"/>
    <n v="0.13865889860201813"/>
    <n v="0.4"/>
    <n v="0.3"/>
    <n v="0.6"/>
    <n v="0.42457186207492886"/>
    <n v="0.3677192582292344"/>
    <s v="High"/>
    <n v="22"/>
  </r>
  <r>
    <n v="57"/>
    <s v="Ta'iz"/>
    <s v="YE15"/>
    <x v="0"/>
    <s v="YE1518"/>
    <s v="Al-Jumhori"/>
    <s v="Al-Jumhori "/>
    <s v="Al Jumhori Al Asfal"/>
    <s v="Al Jumhori Al Asfal"/>
    <n v="0.51218370859224982"/>
    <n v="0.72225769160249031"/>
    <n v="0.83484661989737241"/>
    <n v="9.3004335199577293E-2"/>
    <n v="0.12730414746543781"/>
    <n v="0.61972930765226453"/>
    <n v="0.3679269510519948"/>
    <n v="0"/>
    <n v="0"/>
    <n v="0.7"/>
    <n v="0.1"/>
    <n v="0.7"/>
    <n v="0.1"/>
    <n v="0.3"/>
    <n v="0.3"/>
    <n v="0.1"/>
    <n v="1.8749999999999999E-2"/>
    <n v="0"/>
    <n v="0.3"/>
    <n v="0.3"/>
    <n v="0.3"/>
    <n v="0.1"/>
    <n v="0.3"/>
    <n v="0.1"/>
    <n v="0.7"/>
    <n v="0.3"/>
    <n v="0.21683116883116885"/>
    <n v="0.7"/>
    <n v="3.5178236397748593E-2"/>
    <n v="0.7"/>
    <n v="0.7"/>
    <n v="0.7"/>
    <n v="0.3"/>
    <n v="0.7"/>
    <n v="0.7"/>
    <n v="0.56612229258107172"/>
    <n v="0.37351672755885118"/>
    <n v="0.48908006657218345"/>
    <n v="0.2207561706311969"/>
    <n v="0.4"/>
    <n v="0.3"/>
    <n v="0.6"/>
    <n v="0.38466193946747451"/>
    <n v="0.36483272555695168"/>
    <s v="High"/>
    <n v="23"/>
  </r>
  <r>
    <n v="58"/>
    <s v="Ta'iz"/>
    <s v="YE15"/>
    <x v="5"/>
    <s v="YE1517"/>
    <s v="Al Noor City"/>
    <s v="Al Noor City"/>
    <s v="Al Noor City"/>
    <s v="Al Noor City"/>
    <n v="9.8847850119538824E-2"/>
    <n v="0.99907922170420904"/>
    <n v="0.8131012899273069"/>
    <n v="2.191020060241328E-2"/>
    <n v="0.382024882024882"/>
    <n v="0.64263404476834984"/>
    <n v="8.7523665750839766E-2"/>
    <n v="9.6370088783625948E-2"/>
    <n v="0.32561132561132561"/>
    <n v="0.7"/>
    <n v="0.1"/>
    <n v="0.5"/>
    <n v="0.7"/>
    <n v="0.3"/>
    <n v="0.3"/>
    <n v="0.1"/>
    <n v="0"/>
    <n v="0"/>
    <n v="0.3"/>
    <n v="0.3"/>
    <n v="0.3"/>
    <n v="0.7"/>
    <n v="0.7"/>
    <n v="0.1"/>
    <n v="0.7"/>
    <n v="0.9"/>
    <n v="0.22805194805194803"/>
    <n v="0.9"/>
    <n v="0.13039399624765477"/>
    <n v="0.3"/>
    <n v="0.7"/>
    <n v="0.7"/>
    <n v="0.7"/>
    <n v="0.7"/>
    <n v="0.7"/>
    <n v="0.50514427236286952"/>
    <n v="0.51232946339661589"/>
    <n v="0.50801834877636809"/>
    <n v="0.11398635864672423"/>
    <n v="0.4"/>
    <n v="0.4"/>
    <n v="0.6"/>
    <n v="0.45592463716605652"/>
    <n v="0.35930978152971632"/>
    <s v="High"/>
    <n v="24"/>
  </r>
  <r>
    <n v="59"/>
    <s v="Ta'iz"/>
    <s v="YE15"/>
    <x v="5"/>
    <s v="YE1517"/>
    <s v="Al-Baararah"/>
    <s v="Al-Baararah "/>
    <s v="Al-Baararah "/>
    <s v="Al-Baararah "/>
    <n v="0.2969400350084746"/>
    <n v="0.96107040104054564"/>
    <n v="0.81017222948967726"/>
    <n v="2.7299939690990392E-2"/>
    <n v="7.8083705732545278E-2"/>
    <n v="0.8118167621030713"/>
    <n v="7.747754827485423E-2"/>
    <n v="0.16329899555740507"/>
    <n v="1.4127144298688193E-2"/>
    <n v="0.7"/>
    <n v="0.1"/>
    <n v="0.5"/>
    <n v="0.7"/>
    <n v="0.3"/>
    <n v="0.9"/>
    <n v="0.1"/>
    <n v="1.5833333333333335E-2"/>
    <n v="5.8626465661641546E-3"/>
    <n v="0.3"/>
    <n v="0.3"/>
    <n v="0.3"/>
    <n v="0.3"/>
    <n v="0.7"/>
    <n v="0.1"/>
    <n v="0.7"/>
    <n v="0.1"/>
    <n v="0.2238961038961039"/>
    <n v="0.9"/>
    <n v="9.2870544090056281E-2"/>
    <n v="0.7"/>
    <n v="0.7"/>
    <n v="0.7"/>
    <n v="0.3"/>
    <n v="0.3"/>
    <n v="0.7"/>
    <n v="0.55891550687978486"/>
    <n v="0.4449502339178083"/>
    <n v="0.51332939769499419"/>
    <n v="9.6888942062002895E-2"/>
    <n v="0.5"/>
    <n v="0.3"/>
    <n v="0.6"/>
    <n v="0.43369462296134115"/>
    <n v="0.34797098757277944"/>
    <s v="Medium"/>
    <n v="25"/>
  </r>
  <r>
    <n v="60"/>
    <s v="Ta'iz"/>
    <s v="YE15"/>
    <x v="6"/>
    <s v="YE1508"/>
    <s v="Al-Maratibah"/>
    <s v="Alsaeed"/>
    <s v="NA"/>
    <s v="Alsaeed"/>
    <n v="0.73856080384185818"/>
    <n v="0.84283250328235637"/>
    <n v="0.891858426292365"/>
    <n v="0.34864505894293746"/>
    <n v="0.1287962962962963"/>
    <n v="3.6439354502863096E-3"/>
    <n v="1.791535517607229E-2"/>
    <n v="4.902371096101274E-2"/>
    <n v="0.24944444444444444"/>
    <n v="0.3"/>
    <n v="0.5"/>
    <n v="0.7"/>
    <n v="0.1"/>
    <n v="0.1"/>
    <n v="0.9"/>
    <n v="0.1"/>
    <n v="0.58333333333333337"/>
    <n v="0.57286432160804024"/>
    <n v="0.3"/>
    <n v="0.3"/>
    <n v="0.7"/>
    <n v="0.9"/>
    <n v="0.7"/>
    <n v="0.5"/>
    <n v="0.7"/>
    <n v="0.3"/>
    <n v="0.16290909090909089"/>
    <n v="0.9"/>
    <n v="0"/>
    <n v="0.7"/>
    <n v="0.7"/>
    <n v="0.7"/>
    <n v="0.7"/>
    <n v="0.3"/>
    <n v="0.7"/>
    <n v="0.73388168324728875"/>
    <n v="6.6220115873291296E-2"/>
    <n v="0.46681705629768971"/>
    <n v="5.0400770838391652E-2"/>
    <n v="0.4"/>
    <n v="0.5"/>
    <n v="0.6"/>
    <n v="0.51159086912211804"/>
    <n v="0.34293623208606644"/>
    <s v="Medium"/>
    <n v="26"/>
  </r>
  <r>
    <n v="61"/>
    <s v="Ta'iz"/>
    <s v="YE15"/>
    <x v="5"/>
    <s v="YE1517"/>
    <s v="sineh"/>
    <s v="sineh"/>
    <s v="saynah"/>
    <s v="saynah"/>
    <n v="3.9555189608463694E-2"/>
    <n v="1"/>
    <n v="0.9300686820515931"/>
    <n v="1.5190681004735019E-2"/>
    <n v="7.3852446599000157E-2"/>
    <n v="0.48698594482040614"/>
    <n v="0.23295967661489206"/>
    <n v="2.7618500331098049E-2"/>
    <n v="0"/>
    <n v="0.7"/>
    <n v="0.1"/>
    <n v="0.7"/>
    <n v="0.1"/>
    <n v="0.3"/>
    <n v="0.3"/>
    <n v="0.1"/>
    <n v="5.2083333333333336E-2"/>
    <n v="0"/>
    <n v="0.3"/>
    <n v="0.3"/>
    <n v="0.3"/>
    <n v="0.7"/>
    <n v="0.7"/>
    <n v="0.3"/>
    <n v="0.7"/>
    <n v="0.9"/>
    <n v="0.20685714285714285"/>
    <n v="0.7"/>
    <n v="8.0206378986866791E-2"/>
    <n v="0.7"/>
    <n v="0.7"/>
    <n v="0.7"/>
    <n v="0.7"/>
    <n v="0.7"/>
    <n v="0.7"/>
    <n v="0.50406162371220919"/>
    <n v="0.28041919570970314"/>
    <n v="0.41460465251120676"/>
    <n v="0.14806135606826468"/>
    <n v="0.4"/>
    <n v="0.4"/>
    <n v="0.7"/>
    <n v="0.46295353820189494"/>
    <n v="0.34187318226045549"/>
    <s v="Medium"/>
    <n v="27"/>
  </r>
  <r>
    <n v="62"/>
    <s v="Al Hodieda"/>
    <s v="YE18"/>
    <x v="2"/>
    <s v="YE1820"/>
    <s v="Al Maysi (Al Omaysi)"/>
    <s v="Al-Marashida"/>
    <s v="Al-Hawiena Camp"/>
    <s v="Al-Hawiena Camp"/>
    <n v="0.62880876034188649"/>
    <n v="0.22027064184955342"/>
    <n v="5.2469186909749319E-2"/>
    <n v="4.2482120400741619E-2"/>
    <n v="5.8558558558558557E-2"/>
    <n v="5.9083810515356584E-2"/>
    <n v="5.058905714412359E-3"/>
    <n v="0.95023668797945238"/>
    <n v="0"/>
    <n v="0.3"/>
    <n v="0.5"/>
    <n v="0.5"/>
    <n v="0.3"/>
    <n v="0.9"/>
    <n v="0.9"/>
    <n v="0.7"/>
    <n v="8.2083333333333328E-2"/>
    <n v="1.1725293132328309E-2"/>
    <n v="0.3"/>
    <n v="0.3"/>
    <n v="0.7"/>
    <n v="0.3"/>
    <n v="0.7"/>
    <n v="0.5"/>
    <n v="0.7"/>
    <n v="0.1"/>
    <n v="0.91781818181818187"/>
    <n v="0.5"/>
    <n v="3.7523452157598502E-2"/>
    <n v="0.7"/>
    <n v="0.7"/>
    <n v="0.7"/>
    <n v="0.7"/>
    <n v="0.7"/>
    <n v="0.7"/>
    <n v="0.2988516852822285"/>
    <n v="5.8821184536957567E-2"/>
    <n v="0.20283948498412011"/>
    <n v="0.28810634982248318"/>
    <n v="0.6"/>
    <n v="0.4"/>
    <n v="0.7"/>
    <n v="0.53367563993209399"/>
    <n v="0.34154049157956573"/>
    <s v="Medium"/>
    <n v="28"/>
  </r>
  <r>
    <n v="63"/>
    <s v="Al Hodieda"/>
    <s v="YE18"/>
    <x v="2"/>
    <s v="YE1820"/>
    <s v="Al Maysi (Al Omaysi)"/>
    <s v="Al-Marashida"/>
    <s v="Al-Kamoos"/>
    <s v="Al-Kamoos"/>
    <n v="1"/>
    <n v="0.69050593872206745"/>
    <n v="0"/>
    <n v="0.15557656893180022"/>
    <n v="0.18571428571428569"/>
    <n v="0.10203019260801667"/>
    <n v="1.3963419780634242E-3"/>
    <n v="2.0408014419085029E-3"/>
    <n v="1"/>
    <n v="0.3"/>
    <n v="0.5"/>
    <n v="0.3"/>
    <n v="0.3"/>
    <n v="0.9"/>
    <n v="0.9"/>
    <n v="0.7"/>
    <n v="3.7499999999999999E-2"/>
    <n v="4.6901172529313237E-2"/>
    <n v="0.3"/>
    <n v="0.3"/>
    <n v="0.7"/>
    <n v="0.3"/>
    <n v="0.3"/>
    <n v="0.5"/>
    <n v="0.7"/>
    <n v="0.1"/>
    <n v="0.92945454545454542"/>
    <n v="0.5"/>
    <n v="1.8761726078799251E-2"/>
    <n v="0.7"/>
    <n v="0.7"/>
    <n v="0.7"/>
    <n v="0.7"/>
    <n v="0.7"/>
    <n v="0.7"/>
    <n v="0.58943140772932257"/>
    <n v="0.14387223916115119"/>
    <n v="0.41120774030205398"/>
    <n v="0.10145004561941062"/>
    <n v="0.5"/>
    <n v="0.4"/>
    <n v="0.7"/>
    <n v="0.50968771534811663"/>
    <n v="0.3407818337565271"/>
    <s v="Medium"/>
    <n v="29"/>
  </r>
  <r>
    <n v="1"/>
    <s v="Al Hodieda"/>
    <s v="YE18"/>
    <x v="2"/>
    <s v="YE1820"/>
    <s v="Al Maysi (Al Omaysi)"/>
    <s v="Al-Marashida"/>
    <s v="Al-Alieli"/>
    <s v="Al-Alieli"/>
    <n v="0.65962338215007421"/>
    <n v="0.28662136889499173"/>
    <n v="0.29651217344747827"/>
    <n v="4.2482120400741619E-2"/>
    <n v="6.6924066924066924E-2"/>
    <n v="7.2097865694950553E-2"/>
    <n v="7.5895014916273318E-2"/>
    <n v="0.76592821399130417"/>
    <n v="9.4208494208494212E-2"/>
    <n v="0.3"/>
    <n v="0.1"/>
    <n v="0.5"/>
    <n v="0.3"/>
    <n v="0.9"/>
    <n v="0.9"/>
    <n v="0.7"/>
    <n v="3.7499999999999999E-2"/>
    <n v="4.6901172529313237E-2"/>
    <n v="0.3"/>
    <n v="0.3"/>
    <n v="0.3"/>
    <n v="0.3"/>
    <n v="0.7"/>
    <n v="0.5"/>
    <n v="0.7"/>
    <n v="0.3"/>
    <n v="0.92945454545454542"/>
    <n v="0.5"/>
    <n v="1.8761726078799251E-2"/>
    <n v="0.7"/>
    <n v="0.7"/>
    <n v="0.7"/>
    <n v="0.3"/>
    <n v="0.3"/>
    <n v="0.7"/>
    <n v="0.37191396598972531"/>
    <n v="6.9510966309508732E-2"/>
    <n v="0.25095276611763867"/>
    <n v="0.28473632256800468"/>
    <n v="0.5"/>
    <n v="0.4"/>
    <n v="0.6"/>
    <n v="0.4809452003780566"/>
    <n v="0.33887809635456662"/>
    <s v="Medium"/>
    <n v="30"/>
  </r>
  <r>
    <n v="2"/>
    <s v="Al Hodieda"/>
    <s v="YE18"/>
    <x v="2"/>
    <s v="YE1820"/>
    <s v="Al Maysi (Al Omaysi)"/>
    <s v="Al-Marashida"/>
    <s v="Al-Hangala Camp"/>
    <s v="Al-Hangala Camp"/>
    <n v="0.62880876034188649"/>
    <n v="0.37108744204135863"/>
    <n v="0.25510607724844936"/>
    <n v="5.5353583844041904E-2"/>
    <n v="1.3911182450508291E-2"/>
    <n v="3.1754294638209266E-2"/>
    <n v="1.3715871150298285E-2"/>
    <n v="0.7521240967396936"/>
    <n v="0.15248796147672553"/>
    <n v="0.3"/>
    <n v="0.5"/>
    <n v="0.5"/>
    <n v="0.3"/>
    <n v="0.9"/>
    <n v="0.9"/>
    <n v="0.7"/>
    <n v="0.12791666666666665"/>
    <n v="2.0100502512562814E-2"/>
    <n v="0.3"/>
    <n v="0.3"/>
    <n v="0.7"/>
    <n v="0.3"/>
    <n v="0.7"/>
    <n v="0.5"/>
    <n v="0.7"/>
    <n v="0.1"/>
    <n v="0.92051948051948052"/>
    <n v="0.3"/>
    <n v="0"/>
    <n v="0.7"/>
    <n v="0.7"/>
    <n v="0.7"/>
    <n v="0.7"/>
    <n v="0.7"/>
    <n v="0.7"/>
    <n v="0.38504201097649698"/>
    <n v="2.2832738544358775E-2"/>
    <n v="0.24015830200364169"/>
    <n v="0.24911554785975962"/>
    <n v="0.6"/>
    <n v="0.4"/>
    <n v="0.7"/>
    <n v="0.52588412561203135"/>
    <n v="0.33838599182514423"/>
    <s v="Medium"/>
    <n v="31"/>
  </r>
  <r>
    <n v="3"/>
    <s v="Al Hodieda"/>
    <s v="YE18"/>
    <x v="2"/>
    <s v="YE1820"/>
    <s v="Al Maysi (Al Omaysi)"/>
    <s v="Moshag"/>
    <s v="Al-Hawait"/>
    <s v="Al-Hawait"/>
    <n v="0.62880876034188649"/>
    <n v="0.28816579656588026"/>
    <n v="0"/>
    <n v="6.6279737950823162E-2"/>
    <n v="2.4679639297579492E-2"/>
    <n v="6.5070275897969806E-3"/>
    <n v="2.3955089817311988E-2"/>
    <n v="0.79861458729222234"/>
    <n v="0"/>
    <n v="0.3"/>
    <n v="0.5"/>
    <n v="0.5"/>
    <n v="0.3"/>
    <n v="0.9"/>
    <n v="0.9"/>
    <n v="0.7"/>
    <n v="0.41416666666666663"/>
    <n v="0.16582914572864321"/>
    <n v="0.3"/>
    <n v="0.3"/>
    <n v="0.7"/>
    <n v="0.3"/>
    <n v="0.7"/>
    <n v="0.5"/>
    <n v="0.7"/>
    <n v="0.1"/>
    <n v="0.84332467532467537"/>
    <n v="0.5"/>
    <n v="9.2870544090056281E-2"/>
    <n v="0.7"/>
    <n v="0.7"/>
    <n v="0.7"/>
    <n v="0.7"/>
    <n v="0.7"/>
    <n v="0.7"/>
    <n v="0.31670480862772615"/>
    <n v="1.5593333443688238E-2"/>
    <n v="0.19626021855411099"/>
    <n v="0.25395743007805394"/>
    <n v="0.6"/>
    <n v="0.4"/>
    <n v="0.7"/>
    <n v="0.54438290803273937"/>
    <n v="0.33153351888830146"/>
    <s v="Medium"/>
    <n v="32"/>
  </r>
  <r>
    <n v="4"/>
    <s v="Al Hodieda"/>
    <s v="YE18"/>
    <x v="2"/>
    <s v="YE1820"/>
    <s v="Al Maysi (Al Omaysi)"/>
    <s v="Al-Marashida"/>
    <s v="Al-Subaia’a"/>
    <s v="Al-Subaia’a"/>
    <n v="0.62880876034188649"/>
    <n v="0.40509006609187403"/>
    <n v="0.2645132920836254"/>
    <n v="4.3547725427516136E-2"/>
    <n v="1.1813885859687385E-2"/>
    <n v="2.3945861530452892E-2"/>
    <n v="2.0708225883834561E-2"/>
    <n v="0.60346137382119669"/>
    <n v="0.37404580152671757"/>
    <n v="0.3"/>
    <n v="0.5"/>
    <n v="0.3"/>
    <n v="0.3"/>
    <n v="0.9"/>
    <n v="0.9"/>
    <n v="0.7"/>
    <n v="0.13666666666666666"/>
    <n v="3.3500837520938027E-2"/>
    <n v="0.3"/>
    <n v="0.3"/>
    <n v="0.7"/>
    <n v="0.3"/>
    <n v="0.7"/>
    <n v="0.5"/>
    <n v="0.7"/>
    <n v="0.1"/>
    <n v="0.91075324675324676"/>
    <n v="0.5"/>
    <n v="0"/>
    <n v="0.7"/>
    <n v="0.7"/>
    <n v="0.7"/>
    <n v="0.7"/>
    <n v="0.7"/>
    <n v="0.7"/>
    <n v="0.39597644506311047"/>
    <n v="1.7879873695070138E-2"/>
    <n v="0.24473781651589432"/>
    <n v="0.23086792782933152"/>
    <n v="0.5"/>
    <n v="0.4"/>
    <n v="0.7"/>
    <n v="0.51820304328148914"/>
    <n v="0.33126959587557164"/>
    <s v="Medium"/>
    <n v="33"/>
  </r>
  <r>
    <n v="5"/>
    <s v="Al Hodieda"/>
    <s v="YE18"/>
    <x v="2"/>
    <s v="YE1820"/>
    <s v="Al Maysi (Al Omaysi)"/>
    <s v="Al-Marashida"/>
    <s v="Al-Badi"/>
    <s v="Al-Badi"/>
    <n v="0.62880876034188649"/>
    <n v="0.24350812416640175"/>
    <n v="0.22869301717143267"/>
    <n v="4.4618631971836707E-2"/>
    <n v="3.5839598997493727E-2"/>
    <n v="2.3945861530452892E-2"/>
    <n v="1.4714712272362245E-2"/>
    <n v="0.28414587442094136"/>
    <n v="0.95939849624060147"/>
    <n v="0.3"/>
    <n v="0.7"/>
    <n v="0.7"/>
    <n v="0.3"/>
    <n v="0.9"/>
    <n v="0.9"/>
    <n v="0.7"/>
    <n v="0.10833333333333334"/>
    <n v="0.10050251256281408"/>
    <n v="0.3"/>
    <n v="0.3"/>
    <n v="0.7"/>
    <n v="0.3"/>
    <n v="0.7"/>
    <n v="0.5"/>
    <n v="0.7"/>
    <n v="0.1"/>
    <n v="0.9087792207792208"/>
    <n v="0.7"/>
    <n v="7.3639774859287063E-2"/>
    <n v="0.7"/>
    <n v="0.7"/>
    <n v="0.7"/>
    <n v="0.7"/>
    <n v="0.7"/>
    <n v="0.7"/>
    <n v="0.33632423635997438"/>
    <n v="2.9892730263973311E-2"/>
    <n v="0.21375163392157392"/>
    <n v="0.19001243931375994"/>
    <n v="0.7"/>
    <n v="0.4"/>
    <n v="0.7"/>
    <n v="0.57354238914314282"/>
    <n v="0.32576882079282554"/>
    <s v="Medium"/>
    <n v="34"/>
  </r>
  <r>
    <n v="6"/>
    <s v="Ta'iz"/>
    <s v="YE15"/>
    <x v="5"/>
    <s v="YE1517"/>
    <s v="Old Airport"/>
    <s v="Old Airport "/>
    <s v="Old Airport "/>
    <s v="Old Airport "/>
    <n v="0.31654310804784425"/>
    <n v="0.76473156423635202"/>
    <n v="0.78380148624059132"/>
    <n v="1.4264374147593017E-2"/>
    <n v="0.15421504290762242"/>
    <n v="0.37766788131181678"/>
    <n v="7.0559147188945751E-2"/>
    <n v="5.9813546764248209E-2"/>
    <n v="1"/>
    <n v="0.7"/>
    <n v="0.1"/>
    <n v="0.7"/>
    <n v="0.1"/>
    <n v="0.1"/>
    <n v="0.3"/>
    <n v="0.1"/>
    <n v="9.1249999999999998E-2"/>
    <n v="0"/>
    <n v="0.3"/>
    <n v="0.3"/>
    <n v="0.3"/>
    <n v="0.7"/>
    <n v="0.7"/>
    <n v="0.1"/>
    <n v="0.7"/>
    <n v="0.1"/>
    <n v="0.23241558441558444"/>
    <n v="0.5"/>
    <n v="0.24061913696060036"/>
    <n v="0.7"/>
    <n v="0.7"/>
    <n v="0.7"/>
    <n v="0.7"/>
    <n v="0.7"/>
    <n v="0.7"/>
    <n v="0.49343586749276286"/>
    <n v="0.26594146210971958"/>
    <n v="0.40243810533954555"/>
    <n v="0.16027955234264193"/>
    <n v="0.3"/>
    <n v="0.3"/>
    <n v="0.7"/>
    <n v="0.41104787644564161"/>
    <n v="0.32458851137594302"/>
    <s v="Medium"/>
    <n v="35"/>
  </r>
  <r>
    <n v="7"/>
    <s v="Ta'iz"/>
    <s v="YE18"/>
    <x v="4"/>
    <s v="YE1521"/>
    <s v=" Beni Harraf"/>
    <s v="Bani Heraf"/>
    <s v="NA"/>
    <s v="Bani Heraf"/>
    <n v="0.31005172296682731"/>
    <n v="0.61674616493813972"/>
    <n v="0.89134326490886218"/>
    <n v="9.7357934265284524E-2"/>
    <n v="1.4524328249818445E-2"/>
    <n v="3.3836543466944304E-3"/>
    <n v="9.3890225091652815E-3"/>
    <n v="0.62778128735064664"/>
    <n v="0"/>
    <n v="0.3"/>
    <n v="0.5"/>
    <n v="0.9"/>
    <n v="0.1"/>
    <n v="0.9"/>
    <n v="0.9"/>
    <n v="0.3"/>
    <n v="0"/>
    <n v="0"/>
    <n v="0.3"/>
    <n v="0.3"/>
    <n v="0.7"/>
    <n v="0.1"/>
    <n v="0.3"/>
    <n v="0.3"/>
    <n v="0.7"/>
    <n v="0.3"/>
    <n v="4.6441558441558436E-2"/>
    <n v="0.9"/>
    <n v="0"/>
    <n v="0.7"/>
    <n v="0.3"/>
    <n v="0.3"/>
    <n v="0.7"/>
    <n v="0.7"/>
    <n v="0.7"/>
    <n v="0.47371616249734683"/>
    <n v="8.9539912982564366E-3"/>
    <n v="0.28781129401771066"/>
    <n v="0.1939677997106932"/>
    <n v="0.6"/>
    <n v="0.3"/>
    <n v="0.6"/>
    <n v="0.48473090183269807"/>
    <n v="0.32216999852036732"/>
    <s v="Medium"/>
    <n v="36"/>
  </r>
  <r>
    <n v="8"/>
    <s v="Ta'iz"/>
    <s v="YE15"/>
    <x v="6"/>
    <s v="YE1508"/>
    <s v="Adeenah"/>
    <s v="Al Mun‘im"/>
    <s v="NA"/>
    <s v="Al Mun‘im"/>
    <n v="0.16341429848084049"/>
    <n v="0.90010823818928032"/>
    <n v="0.97529433193687798"/>
    <n v="6.9506785937188856E-2"/>
    <n v="0.11400678414825846"/>
    <n v="4.6850598646538261E-3"/>
    <n v="3.6719844225978855E-2"/>
    <n v="0.38763968848970604"/>
    <n v="0"/>
    <n v="0.3"/>
    <n v="0.3"/>
    <n v="0.7"/>
    <n v="0.7"/>
    <n v="0.1"/>
    <n v="0.1"/>
    <n v="0.3"/>
    <n v="0.44874999999999998"/>
    <n v="0.29731993299832493"/>
    <n v="0.3"/>
    <n v="0.3"/>
    <n v="0.7"/>
    <n v="0.7"/>
    <n v="0.7"/>
    <n v="0.5"/>
    <n v="0.3"/>
    <n v="0.3"/>
    <n v="0.1437922077922078"/>
    <n v="0.9"/>
    <n v="0"/>
    <n v="0.7"/>
    <n v="0.7"/>
    <n v="0.7"/>
    <n v="0.7"/>
    <n v="0.7"/>
    <n v="0.7"/>
    <n v="0.52864103186905143"/>
    <n v="5.9345922006456144E-2"/>
    <n v="0.34092298792401332"/>
    <n v="0.13832381308249914"/>
    <n v="0.4"/>
    <n v="0.4"/>
    <n v="0.7"/>
    <n v="0.46299479022767603"/>
    <n v="0.31408053041139616"/>
    <s v="Medium"/>
    <n v="37"/>
  </r>
  <r>
    <n v="9"/>
    <s v="Al Hodieda"/>
    <s v="YE18"/>
    <x v="2"/>
    <s v="YE1820"/>
    <s v="Al Maysi (Al Omaysi)"/>
    <s v="Moshag"/>
    <s v="Moshag"/>
    <s v="Moshag"/>
    <n v="0.40857484565395663"/>
    <n v="0.6717571759366241"/>
    <n v="0.19997828962740952"/>
    <n v="4.2482120400741619E-2"/>
    <n v="8.8120657515675296E-3"/>
    <n v="1.5096304008328997E-2"/>
    <n v="0"/>
    <n v="0.23422620062266794"/>
    <n v="1"/>
    <n v="0.3"/>
    <n v="0.5"/>
    <n v="0.7"/>
    <n v="0.3"/>
    <n v="0.9"/>
    <n v="0.9"/>
    <n v="0.3"/>
    <n v="0.44791666666666669"/>
    <n v="0"/>
    <n v="0.3"/>
    <n v="0.3"/>
    <n v="0.7"/>
    <n v="0.3"/>
    <n v="0.7"/>
    <n v="0.5"/>
    <n v="0.7"/>
    <n v="0.1"/>
    <n v="0.85205194805194806"/>
    <n v="0.5"/>
    <n v="0"/>
    <n v="0.7"/>
    <n v="0.7"/>
    <n v="0.7"/>
    <n v="0.3"/>
    <n v="0.7"/>
    <n v="0.7"/>
    <n v="0.40052074220155209"/>
    <n v="1.1954184879948263E-2"/>
    <n v="0.24509411927291055"/>
    <n v="0.17026786018680043"/>
    <n v="0.6"/>
    <n v="0.4"/>
    <n v="0.6"/>
    <n v="0.52097384019839088"/>
    <n v="0.31211193988603397"/>
    <s v="Medium"/>
    <n v="38"/>
  </r>
  <r>
    <n v="10"/>
    <s v="Ta'iz"/>
    <s v="YE15"/>
    <x v="1"/>
    <s v="YE1519"/>
    <s v="Tha’bat"/>
    <s v="Tha’bat"/>
    <s v="NA"/>
    <s v="Tha’bat"/>
    <n v="2.1035660795689758E-2"/>
    <n v="0.99666167185417398"/>
    <n v="0.83664416515338003"/>
    <n v="0"/>
    <n v="2.7366774930831225E-2"/>
    <n v="0.42321707444039569"/>
    <n v="0.10572018485162429"/>
    <n v="0.31833083813267782"/>
    <n v="0.128112594731144"/>
    <n v="0.3"/>
    <n v="0.3"/>
    <n v="0.5"/>
    <n v="0.1"/>
    <n v="0.3"/>
    <n v="0.3"/>
    <n v="0.1"/>
    <n v="3.3333333333333333E-2"/>
    <n v="0"/>
    <n v="0.3"/>
    <n v="0.3"/>
    <n v="0.3"/>
    <n v="0.1"/>
    <n v="0.3"/>
    <n v="0.1"/>
    <n v="0.7"/>
    <n v="0.3"/>
    <n v="0.20436363636363639"/>
    <n v="0.7"/>
    <n v="0"/>
    <n v="0.7"/>
    <n v="0.7"/>
    <n v="0.7"/>
    <n v="0.7"/>
    <n v="0.7"/>
    <n v="0.7"/>
    <n v="0.47867313840885128"/>
    <n v="0.22529192468561346"/>
    <n v="0.37732065291955613"/>
    <n v="0.17174262182389236"/>
    <n v="0.3"/>
    <n v="0.3"/>
    <n v="0.7"/>
    <n v="0.36845194459565694"/>
    <n v="0.30583840644636845"/>
    <s v="Medium"/>
    <n v="40"/>
  </r>
  <r>
    <n v="11"/>
    <s v="Al Hodieda"/>
    <s v="YE18"/>
    <x v="3"/>
    <s v="YE1819"/>
    <s v="Rub Al Mahal"/>
    <s v="Mahalu Al Rabie"/>
    <s v="Mahalu Al Rabie"/>
    <s v="Mahalu Al Rabie"/>
    <n v="0.72124503309060939"/>
    <n v="1.7249274603896803E-2"/>
    <n v="0.5636307102419601"/>
    <n v="0.12314018557255993"/>
    <n v="0.12380952380952379"/>
    <n v="0.47735554398750651"/>
    <n v="3.0772000726949413E-4"/>
    <n v="0.103586582228112"/>
    <n v="0.8571428571428571"/>
    <n v="0.3"/>
    <n v="0.7"/>
    <n v="0.3"/>
    <n v="0.3"/>
    <n v="0.9"/>
    <n v="0.9"/>
    <n v="0.3"/>
    <n v="0.11333333333333334"/>
    <n v="0"/>
    <n v="0.3"/>
    <n v="0.3"/>
    <n v="0.3"/>
    <n v="0.3"/>
    <n v="0.3"/>
    <n v="0.5"/>
    <n v="0.7"/>
    <n v="0.3"/>
    <n v="0.86805194805194807"/>
    <n v="0.5"/>
    <n v="0"/>
    <n v="0.3"/>
    <n v="0.7"/>
    <n v="0.7"/>
    <n v="0.3"/>
    <n v="0.7"/>
    <n v="0.7"/>
    <n v="0.36062658520058877"/>
    <n v="0.30058253389851519"/>
    <n v="0.33660896467975931"/>
    <n v="0.11697489238708102"/>
    <n v="0.5"/>
    <n v="0.4"/>
    <n v="0.6"/>
    <n v="0.46763684751708684"/>
    <n v="0.30707356819464238"/>
    <s v="Medium"/>
    <n v="39"/>
  </r>
  <r>
    <n v="12"/>
    <s v="Al Hodieda"/>
    <s v="YE18"/>
    <x v="2"/>
    <s v="YE1820"/>
    <s v="Dawbalah"/>
    <s v="Abu Zaher"/>
    <s v="Abu Zaher"/>
    <s v="Abu Zaher"/>
    <n v="0.37588436793542079"/>
    <n v="0.5182640173852604"/>
    <n v="0.14745574671722608"/>
    <n v="5.2078518742420025E-2"/>
    <n v="1.3651601437860979E-2"/>
    <n v="3.8001041124414374E-2"/>
    <n v="1.9464179864459211E-2"/>
    <n v="7.0170539101850601E-2"/>
    <n v="1"/>
    <n v="0.3"/>
    <n v="0.5"/>
    <n v="0.5"/>
    <n v="0.3"/>
    <n v="0.9"/>
    <n v="0.9"/>
    <n v="0.7"/>
    <n v="7.8750000000000001E-2"/>
    <n v="0"/>
    <n v="0.3"/>
    <n v="0.3"/>
    <n v="0.7"/>
    <n v="0.3"/>
    <n v="0.7"/>
    <n v="0.7"/>
    <n v="0.7"/>
    <n v="0.1"/>
    <n v="0.96914285714285719"/>
    <n v="0.5"/>
    <n v="0"/>
    <n v="0.7"/>
    <n v="0.7"/>
    <n v="0.7"/>
    <n v="0.7"/>
    <n v="0.7"/>
    <n v="0.7"/>
    <n v="0.3313051726835014"/>
    <n v="2.5826321281137678E-2"/>
    <n v="0.20911363212255593"/>
    <n v="0.13272966964923075"/>
    <n v="0.6"/>
    <n v="0.4"/>
    <n v="0.7"/>
    <n v="0.54162774451097784"/>
    <n v="0.29449034876092151"/>
    <s v="Low"/>
    <n v="42"/>
  </r>
  <r>
    <n v="13"/>
    <s v="Ta'iz"/>
    <s v="YE15"/>
    <x v="0"/>
    <s v="YE1518"/>
    <s v="Al-Masbah Al-Sharqi"/>
    <s v="Al-Masbah Al-Sharqi"/>
    <s v="Al-Masbah Al-Sharqi"/>
    <s v="Al-Masbah Al-Sharqi"/>
    <n v="0.43979574543730299"/>
    <n v="0.72025245849441832"/>
    <n v="0.76665765134245523"/>
    <n v="0.11580094431612542"/>
    <n v="0.26302023232556354"/>
    <n v="0.65148360229047375"/>
    <n v="6.7321163295732723E-4"/>
    <n v="0"/>
    <n v="4.2695591968612973E-2"/>
    <n v="0.3"/>
    <n v="0.1"/>
    <n v="0.7"/>
    <n v="0.1"/>
    <n v="0.3"/>
    <n v="0.9"/>
    <n v="0.1"/>
    <n v="0"/>
    <n v="2.1775544388609718E-2"/>
    <n v="0.3"/>
    <n v="0.3"/>
    <n v="0.7"/>
    <n v="0.7"/>
    <n v="0.3"/>
    <n v="0.1"/>
    <n v="0.7"/>
    <n v="0.3"/>
    <n v="0.22140259740259738"/>
    <n v="0.7"/>
    <n v="2.0637898686679174E-2"/>
    <n v="0.3"/>
    <n v="0.3"/>
    <n v="0.3"/>
    <n v="0.3"/>
    <n v="0.7"/>
    <n v="0.3"/>
    <n v="0.53375916725367067"/>
    <n v="0.45725191730801867"/>
    <n v="0.50315626727540996"/>
    <n v="4.6734861766356941E-3"/>
    <n v="0.4"/>
    <n v="0.4"/>
    <n v="0.4"/>
    <n v="0.37747544932351085"/>
    <n v="0.29510173425851882"/>
    <s v="Low"/>
    <n v="41"/>
  </r>
  <r>
    <n v="14"/>
    <s v="Ta'iz"/>
    <s v="YE15"/>
    <x v="6"/>
    <s v="YE1508"/>
    <s v="Bani Isa"/>
    <s v="Al ‘Ajf"/>
    <s v="NA"/>
    <s v="Al ‘Ajf"/>
    <n v="0.12232147679521983"/>
    <n v="0.74570817048953331"/>
    <n v="0.8839433396072629"/>
    <n v="7.3830480525136966E-2"/>
    <n v="9.4872523931380917E-2"/>
    <n v="1.8740239458615304E-2"/>
    <n v="5.495848515813322E-3"/>
    <n v="0.3905424278219905"/>
    <n v="0"/>
    <n v="0.3"/>
    <n v="0.3"/>
    <n v="0.7"/>
    <n v="0.3"/>
    <n v="0.1"/>
    <n v="0.1"/>
    <n v="0.1"/>
    <n v="0.40625"/>
    <n v="0.22194304857621441"/>
    <n v="0.3"/>
    <n v="0.3"/>
    <n v="0.7"/>
    <n v="0.7"/>
    <n v="0.7"/>
    <n v="0.7"/>
    <n v="0.7"/>
    <n v="0.3"/>
    <n v="0.15251948051948053"/>
    <n v="0.9"/>
    <n v="0"/>
    <n v="0.7"/>
    <n v="0.7"/>
    <n v="0.7"/>
    <n v="0.7"/>
    <n v="0.7"/>
    <n v="0.7"/>
    <n v="0.44897218578365106"/>
    <n v="5.6806381694998118E-2"/>
    <n v="0.2921058641481899"/>
    <n v="0.12046023745608515"/>
    <n v="0.3"/>
    <n v="0.5"/>
    <n v="0.7"/>
    <n v="0.45813756178825515"/>
    <n v="0.29023455446417673"/>
    <s v="Low"/>
    <n v="43"/>
  </r>
  <r>
    <n v="15"/>
    <s v="Ta'iz"/>
    <s v="YE15"/>
    <x v="4"/>
    <s v="YE1521"/>
    <s v="Almushawala"/>
    <s v="Qayta Al-Wadi"/>
    <s v="NA"/>
    <s v="Qayta Al-Wadi"/>
    <n v="0.27116898275755713"/>
    <n v="0.77543437583425401"/>
    <n v="0.8243318080876656"/>
    <n v="6.0895424384153983E-2"/>
    <n v="1.7253965093901387E-3"/>
    <n v="3.1233732431025507E-3"/>
    <n v="6.0963203867730954E-4"/>
    <n v="4.3889380211599924E-2"/>
    <n v="7.4258411307983274E-2"/>
    <n v="0.3"/>
    <n v="0.3"/>
    <n v="0.9"/>
    <n v="0.7"/>
    <n v="0.9"/>
    <n v="0.9"/>
    <n v="0.3"/>
    <n v="0.21708333333333332"/>
    <n v="0.11390284757118929"/>
    <n v="0.3"/>
    <n v="0.3"/>
    <n v="0.7"/>
    <n v="0.1"/>
    <n v="0.3"/>
    <n v="0.7"/>
    <n v="0.7"/>
    <n v="0.3"/>
    <n v="8.0519480519480519E-2"/>
    <n v="0.9"/>
    <n v="0"/>
    <n v="0.7"/>
    <n v="0.7"/>
    <n v="0.7"/>
    <n v="0.7"/>
    <n v="0.7"/>
    <n v="0.7"/>
    <n v="0.4964056582759071"/>
    <n v="2.4243848762463445E-3"/>
    <n v="0.29881314891604283"/>
    <n v="2.0958434417484694E-2"/>
    <n v="0.6"/>
    <n v="0.4"/>
    <n v="0.7"/>
    <n v="0.54691945863108549"/>
    <n v="0.28889701398820433"/>
    <s v="Low"/>
    <n v="44"/>
  </r>
  <r>
    <n v="16"/>
    <s v="Ta'iz"/>
    <s v="YE15"/>
    <x v="6"/>
    <s v="YE1508"/>
    <s v="Bilad Al-Wafi"/>
    <s v="Qashebah"/>
    <s v="NA"/>
    <s v="Qashebah"/>
    <n v="0.30086310200316474"/>
    <n v="0.65067793763815951"/>
    <n v="0.885429948171085"/>
    <n v="0.12257999087005672"/>
    <n v="5.4031587697423111E-2"/>
    <n v="3.9562727745965642E-2"/>
    <n v="4.1290786592192456E-5"/>
    <n v="0.16354619998726455"/>
    <n v="0"/>
    <n v="0.3"/>
    <n v="0.7"/>
    <n v="0.7"/>
    <n v="0.3"/>
    <n v="0.1"/>
    <n v="0.1"/>
    <n v="0.3"/>
    <n v="0.28875000000000001"/>
    <n v="0.26046901172529313"/>
    <n v="0.3"/>
    <n v="0.3"/>
    <n v="0.7"/>
    <n v="0.7"/>
    <n v="0.7"/>
    <n v="0.7"/>
    <n v="0.7"/>
    <n v="0.3"/>
    <n v="0.17464935064935064"/>
    <n v="0.9"/>
    <n v="0"/>
    <n v="0.7"/>
    <n v="0.7"/>
    <n v="0.7"/>
    <n v="0.3"/>
    <n v="0.7"/>
    <n v="0.7"/>
    <n v="0.48518200305396497"/>
    <n v="4.6797157721694377E-2"/>
    <n v="0.30982806492105675"/>
    <n v="4.9088634468134683E-2"/>
    <n v="0.4"/>
    <n v="0.5"/>
    <n v="0.6"/>
    <n v="0.47872180855283475"/>
    <n v="0.27921283598067537"/>
    <s v="Low"/>
    <n v="46"/>
  </r>
  <r>
    <n v="17"/>
    <s v="Ta'iz"/>
    <s v="YE15"/>
    <x v="4"/>
    <s v="YE1521"/>
    <s v="Alshueuba"/>
    <s v="Dhi Habil"/>
    <s v="NA"/>
    <s v="Dhi Habil"/>
    <n v="0.3465407563253588"/>
    <n v="0.57831514626117519"/>
    <n v="0.87345428586673135"/>
    <n v="0.14661470493721751"/>
    <n v="0"/>
    <n v="5.2056220718375845E-4"/>
    <n v="9.433562774213847E-3"/>
    <n v="0.2484692413700377"/>
    <n v="0"/>
    <n v="0.7"/>
    <n v="0.7"/>
    <n v="0.9"/>
    <n v="0.1"/>
    <n v="0.9"/>
    <n v="0.9"/>
    <n v="0.3"/>
    <n v="0"/>
    <n v="0"/>
    <n v="0.3"/>
    <n v="0.3"/>
    <n v="0.7"/>
    <n v="0.1"/>
    <n v="0.3"/>
    <n v="0.1"/>
    <n v="0.7"/>
    <n v="0.3"/>
    <n v="6.5038961038961035E-2"/>
    <n v="0.7"/>
    <n v="0"/>
    <n v="0.3"/>
    <n v="0.3"/>
    <n v="0.7"/>
    <n v="0.7"/>
    <n v="0.3"/>
    <n v="0.3"/>
    <n v="0.47829679932950286"/>
    <n v="2.6028110359187923E-4"/>
    <n v="0.28708219203913848"/>
    <n v="8.020091007553963E-2"/>
    <n v="0.7"/>
    <n v="0.3"/>
    <n v="0.4"/>
    <n v="0.47646815459989095"/>
    <n v="0.28125041890485636"/>
    <s v="Low"/>
    <n v="45"/>
  </r>
  <r>
    <n v="18"/>
    <s v="Ta'iz"/>
    <s v="YE15"/>
    <x v="4"/>
    <s v="YE1521"/>
    <s v="al_sana"/>
    <s v="Qih"/>
    <s v="NA"/>
    <s v="Qih"/>
    <n v="0.32401982874443874"/>
    <n v="0.58471446761637591"/>
    <n v="0.85037137616164271"/>
    <n v="0.10156045418055636"/>
    <n v="6.6924066924066924E-2"/>
    <n v="1.5616866215512756E-3"/>
    <n v="3.4535513059826659E-3"/>
    <n v="0.35046025587368262"/>
    <n v="0"/>
    <n v="0.3"/>
    <n v="0.7"/>
    <n v="0.7"/>
    <n v="0.3"/>
    <n v="0.1"/>
    <n v="0.1"/>
    <n v="0.3"/>
    <n v="5.6666666666666671E-2"/>
    <n v="0"/>
    <n v="0.3"/>
    <n v="0.3"/>
    <n v="0.7"/>
    <n v="0.1"/>
    <n v="0.3"/>
    <n v="0.5"/>
    <n v="0.7"/>
    <n v="0.1"/>
    <n v="9.1636363636363641E-2"/>
    <n v="0.9"/>
    <n v="5.3470919324577856E-2"/>
    <n v="0.7"/>
    <n v="0.7"/>
    <n v="0.7"/>
    <n v="0.7"/>
    <n v="0.7"/>
    <n v="0.7"/>
    <n v="0.46156673717730479"/>
    <n v="3.42428767728091E-2"/>
    <n v="0.2906371930155065"/>
    <n v="0.10721020754569439"/>
    <n v="0.4"/>
    <n v="0.3"/>
    <n v="0.7"/>
    <n v="0.43033566592439071"/>
    <n v="0.27606102216186384"/>
    <s v="Low"/>
    <n v="48"/>
  </r>
  <r>
    <n v="19"/>
    <s v="Ta'iz"/>
    <s v="YE15"/>
    <x v="6"/>
    <s v="YE1508"/>
    <s v="Al-Sharajah"/>
    <s v="Al Mashjab"/>
    <s v="NA"/>
    <s v="Al Mashjab"/>
    <n v="0.23026362918428717"/>
    <n v="0.70110199158844189"/>
    <n v="0.97300554350445889"/>
    <n v="0.10262807202424627"/>
    <n v="4.1599999999999991E-2"/>
    <n v="9.8906819364914123E-3"/>
    <n v="5.7129379544116664E-3"/>
    <n v="0.15409560132963382"/>
    <n v="0"/>
    <n v="0.3"/>
    <n v="0.3"/>
    <n v="0.5"/>
    <n v="0.7"/>
    <n v="0.1"/>
    <n v="0.1"/>
    <n v="0.3"/>
    <n v="0.19541666666666668"/>
    <n v="0.35510887772194311"/>
    <n v="0.3"/>
    <n v="0.3"/>
    <n v="0.7"/>
    <n v="0.9"/>
    <n v="0.7"/>
    <n v="0.5"/>
    <n v="0.7"/>
    <n v="0.3"/>
    <n v="6.65974025974026E-2"/>
    <n v="0.9"/>
    <n v="0"/>
    <n v="0.7"/>
    <n v="0.7"/>
    <n v="0.7"/>
    <n v="0.7"/>
    <n v="0.7"/>
    <n v="0.7"/>
    <n v="0.48972747617902723"/>
    <n v="2.5745340968245701E-2"/>
    <n v="0.30413462209471459"/>
    <n v="4.9656443171537154E-2"/>
    <n v="0.3"/>
    <n v="0.5"/>
    <n v="0.7"/>
    <n v="0.46549533626518835"/>
    <n v="0.27309546717714667"/>
    <s v="Low"/>
    <n v="49"/>
  </r>
  <r>
    <n v="20"/>
    <s v="Al Hodieda"/>
    <s v="YE18"/>
    <x v="2"/>
    <s v="YE1820"/>
    <s v="Dawbalah"/>
    <s v="Qataba"/>
    <s v="Al Kedah"/>
    <s v="Al Kedah"/>
    <n v="0.61435079151304928"/>
    <n v="0.56038456544943804"/>
    <n v="0.16408074050769145"/>
    <n v="4.8852041178839456E-2"/>
    <n v="4.8796643850739674E-2"/>
    <n v="2.6288391462779802E-2"/>
    <n v="5.2753405885285445E-2"/>
    <n v="5.4315450750376214E-2"/>
    <n v="0"/>
    <n v="0.3"/>
    <n v="0.5"/>
    <n v="0.5"/>
    <n v="0.3"/>
    <n v="0.9"/>
    <n v="0.9"/>
    <n v="0.3"/>
    <n v="0.18999999999999997"/>
    <n v="0"/>
    <n v="0.3"/>
    <n v="0.3"/>
    <n v="0.7"/>
    <n v="0.3"/>
    <n v="0.7"/>
    <n v="0.5"/>
    <n v="0.7"/>
    <n v="0.1"/>
    <n v="0.98368831168831172"/>
    <n v="0.3"/>
    <n v="5.8630393996247657E-2"/>
    <n v="0.7"/>
    <n v="0.7"/>
    <n v="0.7"/>
    <n v="0.7"/>
    <n v="0.7"/>
    <n v="0.7"/>
    <n v="0.42706724926858436"/>
    <n v="3.7542517656759741E-2"/>
    <n v="0.27125735662385453"/>
    <n v="4.7946678756284132E-2"/>
    <n v="0.5"/>
    <n v="0.4"/>
    <n v="0.7"/>
    <n v="0.50996499377162419"/>
    <n v="0.27638967638392092"/>
    <s v="Low"/>
    <n v="47"/>
  </r>
  <r>
    <n v="21"/>
    <s v="Al Hodieda"/>
    <s v="YE18"/>
    <x v="2"/>
    <s v="YE1820"/>
    <s v="Dawbalah"/>
    <s v="Qataba"/>
    <s v="Qataba"/>
    <s v="Qataba"/>
    <n v="0.5507966470741521"/>
    <n v="0.55838123524293004"/>
    <n v="7.7215331938717865E-2"/>
    <n v="0.11041594594945871"/>
    <n v="9.6059113300492605E-3"/>
    <n v="4.0603852160333159E-2"/>
    <n v="1.08930268050505E-2"/>
    <n v="0"/>
    <n v="0.18625615763546799"/>
    <n v="0.3"/>
    <n v="0.3"/>
    <n v="0.7"/>
    <n v="0.1"/>
    <n v="0.9"/>
    <n v="0.9"/>
    <n v="0.7"/>
    <n v="0.26583333333333331"/>
    <n v="0"/>
    <n v="0.7"/>
    <n v="0.3"/>
    <n v="0.7"/>
    <n v="0.3"/>
    <n v="0.3"/>
    <n v="0.5"/>
    <n v="0.7"/>
    <n v="0.1"/>
    <n v="0.99657142857142855"/>
    <n v="0.5"/>
    <n v="0"/>
    <n v="0.7"/>
    <n v="0.7"/>
    <n v="0.7"/>
    <n v="0.3"/>
    <n v="0.7"/>
    <n v="0.7"/>
    <n v="0.40099784042039022"/>
    <n v="2.5104881745191206E-2"/>
    <n v="0.25064065695031057"/>
    <n v="2.5161431846577105E-2"/>
    <n v="0.6"/>
    <n v="0.4"/>
    <n v="0.6"/>
    <n v="0.52457152361942749"/>
    <n v="0.26679120413877172"/>
    <s v="Low"/>
    <n v="50"/>
  </r>
  <r>
    <n v="22"/>
    <s v="Ta'iz"/>
    <s v="YE15"/>
    <x v="4"/>
    <s v="YE1521"/>
    <s v="Alsawa'"/>
    <s v="Al Nashma"/>
    <s v="NA"/>
    <s v="Al Nashma"/>
    <n v="0.3815046753107329"/>
    <n v="0.61490169091849145"/>
    <n v="0.94166717262873956"/>
    <n v="9.4339753999439474E-2"/>
    <n v="0.13027426160337552"/>
    <n v="1.1452368558042688E-2"/>
    <n v="1.3270851340665246E-3"/>
    <n v="0.15972926773216545"/>
    <n v="0"/>
    <n v="0.7"/>
    <n v="0.3"/>
    <n v="0.7"/>
    <n v="0.1"/>
    <n v="0.1"/>
    <n v="0.1"/>
    <n v="0.3"/>
    <n v="0"/>
    <n v="0"/>
    <n v="0.3"/>
    <n v="0.3"/>
    <n v="0.7"/>
    <n v="0.3"/>
    <n v="0.7"/>
    <n v="0.7"/>
    <n v="0.7"/>
    <n v="0.1"/>
    <n v="0"/>
    <n v="0.9"/>
    <n v="0"/>
    <n v="0.7"/>
    <n v="0.7"/>
    <n v="0.3"/>
    <n v="0.7"/>
    <n v="0.3"/>
    <n v="0.7"/>
    <n v="0.50480327651443802"/>
    <n v="7.0863315080709102E-2"/>
    <n v="0.33122729194094647"/>
    <n v="4.8715031400089558E-2"/>
    <n v="0.4"/>
    <n v="0.4"/>
    <n v="0.6"/>
    <n v="0.41556886227544892"/>
    <n v="0.26517039520549496"/>
    <s v="Low"/>
    <n v="51"/>
  </r>
  <r>
    <n v="23"/>
    <s v="Ta'iz"/>
    <s v="YE17"/>
    <x v="4"/>
    <s v="YE1521"/>
    <s v="Alanabuh Alaelaa"/>
    <s v="Alanabuh Alaelaa"/>
    <s v="NA"/>
    <s v="Alanabuh Alaelaa"/>
    <n v="0.48318662248441041"/>
    <n v="0.59864828261039449"/>
    <n v="0.87948719363996453"/>
    <n v="0.26363392654942591"/>
    <n v="4.5614035087719294E-3"/>
    <n v="4.6850598646538261E-3"/>
    <n v="8.5856169735722809E-3"/>
    <n v="0.14232511310592813"/>
    <n v="0"/>
    <n v="0.3"/>
    <n v="0.3"/>
    <n v="0.7"/>
    <n v="0.1"/>
    <n v="0.9"/>
    <n v="0.9"/>
    <n v="0.3"/>
    <n v="0.10458333333333332"/>
    <n v="0"/>
    <n v="0.3"/>
    <n v="0.3"/>
    <n v="0.7"/>
    <n v="0.1"/>
    <n v="0.3"/>
    <n v="0.3"/>
    <n v="0.7"/>
    <n v="0.3"/>
    <n v="3.9272727272727272E-2"/>
    <n v="0.5"/>
    <n v="1.6416510318949341E-2"/>
    <n v="0.3"/>
    <n v="0.3"/>
    <n v="0.3"/>
    <n v="0.3"/>
    <n v="0.7"/>
    <n v="0.7"/>
    <n v="0.55113182172983333"/>
    <n v="4.6232316867128777E-3"/>
    <n v="0.33252838571258514"/>
    <n v="4.7848904115921811E-2"/>
    <n v="0.5"/>
    <n v="0.3"/>
    <n v="0.4"/>
    <n v="0.41442212107707921"/>
    <n v="0.26493313696852872"/>
    <s v="Low"/>
    <n v="52"/>
  </r>
  <r>
    <n v="24"/>
    <s v="Ta'iz"/>
    <s v="YE16"/>
    <x v="4"/>
    <s v="YE1521"/>
    <s v="Alsawa'"/>
    <s v="Adhkar"/>
    <s v="NA"/>
    <s v="Adhkar"/>
    <n v="0.35986725496341732"/>
    <n v="0.68567170267076072"/>
    <n v="0.96949692651038855"/>
    <n v="0.14486488681427667"/>
    <n v="1.6593727206418669E-2"/>
    <n v="1.1972930765226444E-2"/>
    <n v="1.4660460922271645E-2"/>
    <n v="0.10991238305458603"/>
    <n v="0.1349380014587892"/>
    <n v="0.3"/>
    <n v="0.7"/>
    <n v="0.5"/>
    <n v="0.1"/>
    <n v="0.9"/>
    <n v="0.9"/>
    <n v="0.3"/>
    <n v="5.4166666666666669E-3"/>
    <n v="1.1725293132328309E-2"/>
    <n v="0.3"/>
    <n v="0.3"/>
    <n v="0.7"/>
    <n v="0.1"/>
    <n v="0.3"/>
    <n v="0.1"/>
    <n v="0.7"/>
    <n v="0.3"/>
    <n v="1.3506493506493507E-3"/>
    <n v="0.7"/>
    <n v="2.9549718574108819E-2"/>
    <n v="0.3"/>
    <n v="0.7"/>
    <n v="0.3"/>
    <n v="0.3"/>
    <n v="0.3"/>
    <n v="0.3"/>
    <n v="0.53423995476550357"/>
    <n v="1.4283328985822557E-2"/>
    <n v="0.32625730445363116"/>
    <n v="5.5263791615617723E-2"/>
    <n v="0.5"/>
    <n v="0.3"/>
    <n v="0.4"/>
    <n v="0.40731068106706214"/>
    <n v="0.26294392571210368"/>
    <s v="Low"/>
    <n v="53"/>
  </r>
  <r>
    <n v="25"/>
    <s v="Ta'iz"/>
    <s v="YE15"/>
    <x v="7"/>
    <s v="YE1514"/>
    <s v="Al-Raja’iyah"/>
    <s v="Haddad"/>
    <s v="NA"/>
    <s v="Haddad"/>
    <n v="0.23048445785075397"/>
    <n v="0.63904110788477009"/>
    <n v="0.79323629900702619"/>
    <n v="9.099234579154436E-2"/>
    <n v="0"/>
    <n v="2.342529932326913E-3"/>
    <n v="1.1162135911696132E-2"/>
    <n v="0.38868176259302878"/>
    <n v="1.7794117647058825E-2"/>
    <n v="0.3"/>
    <n v="0.3"/>
    <n v="0.3"/>
    <n v="0.1"/>
    <n v="0.1"/>
    <n v="0.1"/>
    <n v="0.3"/>
    <n v="0.44416666666666665"/>
    <n v="0"/>
    <n v="0.3"/>
    <n v="0.3"/>
    <n v="0.7"/>
    <n v="0.3"/>
    <n v="0.7"/>
    <n v="0.7"/>
    <n v="0.7"/>
    <n v="0.9"/>
    <n v="0.12238961038961038"/>
    <n v="0.3"/>
    <n v="0.33771106941838652"/>
    <n v="0.7"/>
    <n v="0.7"/>
    <n v="0.3"/>
    <n v="0.7"/>
    <n v="0.3"/>
    <n v="0.7"/>
    <n v="0.43721329604493647"/>
    <n v="1.1712649661634565E-3"/>
    <n v="0.26279648361342722"/>
    <n v="0.12508122208963221"/>
    <n v="0.2"/>
    <n v="0.5"/>
    <n v="0.6"/>
    <n v="0.38938737761273162"/>
    <n v="0.25908836110526368"/>
    <s v="Low"/>
    <n v="55"/>
  </r>
  <r>
    <n v="26"/>
    <s v="Al Hodieda"/>
    <s v="YE18"/>
    <x v="2"/>
    <s v="YE1820"/>
    <s v="Dawbalah"/>
    <s v="Qataba"/>
    <s v="Al-Tor"/>
    <s v="Al-Tor"/>
    <n v="0.55968836921451437"/>
    <n v="0.54657288145596816"/>
    <n v="5.9101889722346423E-2"/>
    <n v="7.9186293545194894E-2"/>
    <n v="3.897707231040564E-2"/>
    <n v="4.0603852160333159E-2"/>
    <n v="2.1373061705943136E-2"/>
    <n v="0"/>
    <n v="0"/>
    <n v="0.3"/>
    <n v="0.3"/>
    <n v="0.7"/>
    <n v="0.1"/>
    <n v="0.9"/>
    <n v="0.9"/>
    <n v="0.7"/>
    <n v="0.30624999999999997"/>
    <n v="0"/>
    <n v="0.3"/>
    <n v="0.3"/>
    <n v="0.7"/>
    <n v="0.3"/>
    <n v="0.7"/>
    <n v="0.5"/>
    <n v="0.7"/>
    <n v="0.1"/>
    <n v="1"/>
    <n v="0.3"/>
    <n v="0"/>
    <n v="0.7"/>
    <n v="0.7"/>
    <n v="0.7"/>
    <n v="0.3"/>
    <n v="0.7"/>
    <n v="0.7"/>
    <n v="0.39180178076808436"/>
    <n v="3.9790462235369396E-2"/>
    <n v="0.25099725335499834"/>
    <n v="1.2823837023565883E-2"/>
    <n v="0.6"/>
    <n v="0.4"/>
    <n v="0.6"/>
    <n v="0.51429640718562852"/>
    <n v="0.25937249918806421"/>
    <s v="Low"/>
    <n v="54"/>
  </r>
  <r>
    <n v="27"/>
    <s v="Ta'iz"/>
    <s v="YE15"/>
    <x v="4"/>
    <s v="YE1521"/>
    <s v="Alanabuh Alaelaa"/>
    <s v="Al Anboh Alasfal"/>
    <s v="NA"/>
    <s v="Al Anboh Alasfal"/>
    <n v="0.17182722817587706"/>
    <n v="0.58618708926937946"/>
    <n v="0.892184081881222"/>
    <n v="2.9188590127292809E-2"/>
    <n v="3.8348082595870206E-2"/>
    <n v="4.6850598646538261E-3"/>
    <n v="9.1009581115241364E-3"/>
    <n v="0.30503153038471564"/>
    <n v="0"/>
    <n v="0.3"/>
    <n v="0.7"/>
    <n v="0.7"/>
    <n v="0.1"/>
    <n v="0.1"/>
    <n v="0.1"/>
    <n v="0.3"/>
    <n v="8.0416666666666664E-2"/>
    <n v="3.3500837520938024E-3"/>
    <n v="0.3"/>
    <n v="0.3"/>
    <n v="0.7"/>
    <n v="0.1"/>
    <n v="0.3"/>
    <n v="0.5"/>
    <n v="0.7"/>
    <n v="0.1"/>
    <n v="2.3168831168831169E-2"/>
    <n v="0.9"/>
    <n v="8.9587242026266417E-2"/>
    <n v="0.7"/>
    <n v="0.7"/>
    <n v="0.7"/>
    <n v="0.7"/>
    <n v="0.7"/>
    <n v="0.7"/>
    <n v="0.406233551149838"/>
    <n v="2.1516571230262016E-2"/>
    <n v="0.25234675918200761"/>
    <n v="9.6970033982329187E-2"/>
    <n v="0.4"/>
    <n v="0.3"/>
    <n v="0.7"/>
    <n v="0.42202196197141584"/>
    <n v="0.25711291837858424"/>
    <s v="Low"/>
    <n v="56"/>
  </r>
  <r>
    <n v="28"/>
    <s v="Al Hodieda"/>
    <s v="YE18"/>
    <x v="2"/>
    <s v="YE1820"/>
    <s v="Al Maysi (Al Omaysi)"/>
    <s v="Moshag"/>
    <s v="Hessi Zanba"/>
    <s v="Hessi Zanba"/>
    <n v="0.37579430583723455"/>
    <n v="0"/>
    <n v="0.29026032208625629"/>
    <n v="4.2482120400741619E-2"/>
    <n v="9.6726190476190462E-3"/>
    <n v="2.6028110359187923E-3"/>
    <n v="2.0209225513982285E-2"/>
    <n v="0.26704214868786952"/>
    <n v="0"/>
    <n v="0.3"/>
    <n v="0.7"/>
    <n v="0.5"/>
    <n v="0.3"/>
    <n v="0.9"/>
    <n v="0.9"/>
    <n v="0.7"/>
    <n v="0.45375000000000004"/>
    <n v="0.19765494137353434"/>
    <n v="0.3"/>
    <n v="0.7"/>
    <n v="0.7"/>
    <n v="0.3"/>
    <n v="0.7"/>
    <n v="0.5"/>
    <n v="0.7"/>
    <n v="0.1"/>
    <n v="0.8352207792207792"/>
    <n v="0.3"/>
    <n v="0.11069418386491557"/>
    <n v="0.7"/>
    <n v="0.7"/>
    <n v="0.7"/>
    <n v="0.7"/>
    <n v="0.7"/>
    <n v="0.7"/>
    <n v="0.18072184236024452"/>
    <n v="6.1377150417689201E-3"/>
    <n v="0.11088819143285426"/>
    <n v="9.2238179914750237E-2"/>
    <n v="0.6"/>
    <n v="0.4"/>
    <n v="0.7"/>
    <n v="0.5583735201672706"/>
    <n v="0.25383329717162501"/>
    <s v="Low"/>
    <n v="57"/>
  </r>
  <r>
    <n v="29"/>
    <s v="Ta'iz"/>
    <s v="YE15"/>
    <x v="4"/>
    <s v="YE1521"/>
    <s v="Al Jabzi'ya"/>
    <s v="Bani Shadad"/>
    <s v="NA"/>
    <s v="Bani Shadad "/>
    <n v="0.21744227554733409"/>
    <n v="0.5519163211579865"/>
    <n v="0.91751162332871516"/>
    <n v="9.3425864600963568E-2"/>
    <n v="2.3773489721276322E-2"/>
    <n v="7.02758979698074E-3"/>
    <n v="6.5195369429704121E-3"/>
    <n v="0.24644156058390237"/>
    <n v="0"/>
    <n v="0.3"/>
    <n v="0.5"/>
    <n v="0.7"/>
    <n v="0.1"/>
    <n v="0.1"/>
    <n v="0.1"/>
    <n v="0.3"/>
    <n v="2.6249999999999999E-2"/>
    <n v="8.5427135678391969E-2"/>
    <n v="0.3"/>
    <n v="0.3"/>
    <n v="0.7"/>
    <n v="0.1"/>
    <n v="0.7"/>
    <n v="0.5"/>
    <n v="0.7"/>
    <n v="0.1"/>
    <n v="1.496103896103896E-2"/>
    <n v="0.9"/>
    <n v="8.4427767354596627E-3"/>
    <n v="0.7"/>
    <n v="0.7"/>
    <n v="0.7"/>
    <n v="0.7"/>
    <n v="0.7"/>
    <n v="0.7"/>
    <n v="0.42494244689005334"/>
    <n v="1.540053975912853E-2"/>
    <n v="0.26112568403768338"/>
    <n v="7.7844190340952968E-2"/>
    <n v="0.3"/>
    <n v="0.4"/>
    <n v="0.7"/>
    <n v="0.41690930230524292"/>
    <n v="0.25195972556129309"/>
    <s v="Low"/>
    <n v="59"/>
  </r>
  <r>
    <n v="30"/>
    <s v="Ta'iz"/>
    <s v="YE15"/>
    <x v="7"/>
    <s v="YE1514"/>
    <s v="Duba’ Al-Kharij"/>
    <s v="Kadfah "/>
    <s v="NA"/>
    <s v="Kadfah "/>
    <n v="0.2755393304275659"/>
    <n v="0.69222158017101154"/>
    <n v="0.81401754124510817"/>
    <n v="1.0992982271605436E-2"/>
    <n v="2.7426160337552737E-2"/>
    <n v="6.5070275897969806E-3"/>
    <n v="7.4364501225739695E-4"/>
    <n v="0.3902161149514819"/>
    <n v="0"/>
    <n v="0.3"/>
    <n v="0.3"/>
    <n v="0.3"/>
    <n v="0.1"/>
    <n v="0.1"/>
    <n v="0.9"/>
    <n v="0.3"/>
    <n v="0.32124999999999998"/>
    <n v="0"/>
    <n v="0.3"/>
    <n v="0.3"/>
    <n v="0.7"/>
    <n v="0.1"/>
    <n v="0.3"/>
    <n v="0.1"/>
    <n v="0.7"/>
    <n v="0.1"/>
    <n v="0.12363636363636364"/>
    <n v="0.3"/>
    <n v="0.10834896810506567"/>
    <n v="0.7"/>
    <n v="0.3"/>
    <n v="0.3"/>
    <n v="0.7"/>
    <n v="0.7"/>
    <n v="0.7"/>
    <n v="0.46008872411897811"/>
    <n v="1.6966593963674861E-2"/>
    <n v="0.28283987205685679"/>
    <n v="0.11751102149279902"/>
    <n v="0.3"/>
    <n v="0.3"/>
    <n v="0.6"/>
    <n v="0.35660737453968044"/>
    <n v="0.25231942269644542"/>
    <s v="Low"/>
    <n v="58"/>
  </r>
  <r>
    <n v="31"/>
    <s v="Ta'iz"/>
    <s v="YE15"/>
    <x v="7"/>
    <s v="YE1514"/>
    <s v="Al-Qurayshah"/>
    <s v="Al Sharaf"/>
    <s v="NA"/>
    <s v="Al Sharaf"/>
    <n v="0"/>
    <n v="0.27596467305054989"/>
    <n v="0.71050138081649394"/>
    <n v="0.23322340327533708"/>
    <n v="2.1107322617308001E-2"/>
    <n v="2.342529932326913E-2"/>
    <n v="1.1269237974611657E-2"/>
    <n v="0.45666894543802816"/>
    <n v="0"/>
    <n v="0.7"/>
    <n v="0.3"/>
    <n v="0.5"/>
    <n v="0.1"/>
    <n v="0.1"/>
    <n v="0.9"/>
    <n v="0.3"/>
    <n v="1"/>
    <n v="1"/>
    <n v="0.3"/>
    <n v="0.3"/>
    <n v="0.7"/>
    <n v="0.1"/>
    <n v="0.3"/>
    <n v="0.3"/>
    <n v="0.7"/>
    <n v="0.3"/>
    <n v="0"/>
    <n v="0.3"/>
    <n v="1"/>
    <n v="0.3"/>
    <n v="0.3"/>
    <n v="0.3"/>
    <n v="0.3"/>
    <n v="0.3"/>
    <n v="0.3"/>
    <n v="0.24927568836548852"/>
    <n v="2.2266310970288569E-2"/>
    <n v="0.1584719374074085"/>
    <n v="0.14376222641617545"/>
    <n v="0.4"/>
    <n v="0.5"/>
    <n v="0.3"/>
    <n v="0.42315369261477037"/>
    <n v="0.24179595214611807"/>
    <s v="Low"/>
    <n v="60"/>
  </r>
  <r>
    <n v="32"/>
    <s v="Ta'iz"/>
    <s v="YE15"/>
    <x v="7"/>
    <s v="YE1514"/>
    <s v="Duba’ Al-Dakhil"/>
    <s v="Ma’ilah "/>
    <s v="NA"/>
    <s v="Ma’ilah "/>
    <n v="0.37163660601282122"/>
    <n v="0.63783820095059873"/>
    <n v="0.76408552414910957"/>
    <n v="0.31294599625893266"/>
    <n v="7.8510317060895798E-2"/>
    <n v="1.0411244143675169E-3"/>
    <n v="3.9716750433023357E-3"/>
    <n v="0.10144240405097482"/>
    <n v="0"/>
    <n v="0.3"/>
    <n v="0.3"/>
    <n v="0.5"/>
    <n v="0.1"/>
    <n v="0.5"/>
    <n v="0.1"/>
    <n v="0.3"/>
    <n v="0.59083333333333332"/>
    <n v="0"/>
    <n v="0.7"/>
    <n v="0.7"/>
    <n v="0.7"/>
    <n v="0.1"/>
    <n v="0.3"/>
    <n v="0.1"/>
    <n v="0.7"/>
    <n v="0.1"/>
    <n v="0.15761038961038962"/>
    <n v="0.5"/>
    <n v="0.33442776735459662"/>
    <n v="0.7"/>
    <n v="0.3"/>
    <n v="0.3"/>
    <n v="0.3"/>
    <n v="0.3"/>
    <n v="0.7"/>
    <n v="0.51599685572248044"/>
    <n v="3.9775720737631658E-2"/>
    <n v="0.3255084017285409"/>
    <n v="3.2815726241273852E-2"/>
    <n v="0.3"/>
    <n v="0.4"/>
    <n v="0.4"/>
    <n v="0.35887598309549518"/>
    <n v="0.23906670368843663"/>
    <s v="Low"/>
    <n v="61"/>
  </r>
  <r>
    <n v="33"/>
    <s v="Ta'iz"/>
    <s v="YE15"/>
    <x v="7"/>
    <s v="YE1514"/>
    <s v="Bani Omar"/>
    <s v="Al Qusaysah"/>
    <s v="NA"/>
    <s v="Al Qusaysah"/>
    <n v="0.2372997254930907"/>
    <n v="0.4796853872742593"/>
    <n v="0.76516920291654933"/>
    <n v="0.17381850350729536"/>
    <n v="5.3674649050371587E-3"/>
    <n v="0"/>
    <n v="2.9720589019513666E-4"/>
    <n v="0.1025918245835202"/>
    <n v="0"/>
    <n v="0.3"/>
    <n v="0.5"/>
    <n v="0.3"/>
    <n v="0.1"/>
    <n v="0.1"/>
    <n v="0.3"/>
    <n v="0.3"/>
    <n v="0.70541666666666669"/>
    <n v="0"/>
    <n v="0.3"/>
    <n v="0.3"/>
    <n v="0.7"/>
    <n v="0.1"/>
    <n v="0.3"/>
    <n v="0.1"/>
    <n v="0.7"/>
    <n v="0.1"/>
    <n v="0.18825974025974027"/>
    <n v="0.3"/>
    <n v="0.42307692307692307"/>
    <n v="0.7"/>
    <n v="0.3"/>
    <n v="0.7"/>
    <n v="0.7"/>
    <n v="0.7"/>
    <n v="0.7"/>
    <n v="0.39549298865975746"/>
    <n v="2.6837324525185793E-3"/>
    <n v="0.2383692861768619"/>
    <n v="3.0955870909173143E-2"/>
    <n v="0.3"/>
    <n v="0.3"/>
    <n v="0.6"/>
    <n v="0.36369836318039889"/>
    <n v="0.21100784008881132"/>
    <s v="Very Low"/>
    <n v="62"/>
  </r>
  <r>
    <n v="34"/>
    <s v="Ta'iz"/>
    <s v="YE15"/>
    <x v="7"/>
    <s v="YE1514"/>
    <s v="Bani Shiabah Al-Sharq"/>
    <s v="Al Madhaf"/>
    <s v="NA"/>
    <s v="Al Madhaf"/>
    <n v="0.17454827717326063"/>
    <n v="0.27835185115563704"/>
    <n v="0.73985638036572765"/>
    <n v="0.37162437832539408"/>
    <n v="1.2839506172839505E-2"/>
    <n v="0"/>
    <n v="2.8673192472239532E-3"/>
    <n v="0.11522346053936726"/>
    <n v="0"/>
    <n v="0.3"/>
    <n v="0.3"/>
    <n v="0.3"/>
    <n v="0.1"/>
    <n v="0.1"/>
    <n v="0.1"/>
    <n v="0.1"/>
    <n v="0.76833333333333342"/>
    <n v="0"/>
    <n v="0.3"/>
    <n v="0.3"/>
    <n v="0.7"/>
    <n v="0.1"/>
    <n v="0.3"/>
    <n v="0.3"/>
    <n v="0.7"/>
    <n v="0.9"/>
    <n v="0.11428571428571428"/>
    <n v="0.7"/>
    <n v="0.51594746716697937"/>
    <n v="0.3"/>
    <n v="0.3"/>
    <n v="0.3"/>
    <n v="0.3"/>
    <n v="0.3"/>
    <n v="0.3"/>
    <n v="0.33621350255815291"/>
    <n v="6.4197530864197527E-3"/>
    <n v="0.20429600276945964"/>
    <n v="3.6287429710144557E-2"/>
    <n v="0.2"/>
    <n v="0.5"/>
    <n v="0.3"/>
    <n v="0.32037245084565069"/>
    <n v="0.18698529444175163"/>
    <s v="Very Low"/>
    <n v="6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72B1935-6F65-443D-B9BD-487817D23B17}" name="PivotTable5" cacheId="1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E2:F11" firstHeaderRow="1" firstDataRow="1" firstDataCol="1"/>
  <pivotFields count="55">
    <pivotField showAll="0"/>
    <pivotField showAll="0"/>
    <pivotField showAll="0"/>
    <pivotField axis="axisRow" showAll="0">
      <items count="9">
        <item x="6"/>
        <item x="7"/>
        <item x="4"/>
        <item x="3"/>
        <item x="2"/>
        <item x="5"/>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3"/>
  </rowFields>
  <rowItems count="9">
    <i>
      <x/>
    </i>
    <i>
      <x v="1"/>
    </i>
    <i>
      <x v="2"/>
    </i>
    <i>
      <x v="3"/>
    </i>
    <i>
      <x v="4"/>
    </i>
    <i>
      <x v="5"/>
    </i>
    <i>
      <x v="6"/>
    </i>
    <i>
      <x v="7"/>
    </i>
    <i t="grand">
      <x/>
    </i>
  </rowItems>
  <colItems count="1">
    <i/>
  </colItems>
  <dataFields count="1">
    <dataField name="Average of Risk Index" fld="52" subtotal="average" baseField="3" baseItem="0"/>
  </dataFields>
  <formats count="2">
    <format dxfId="13">
      <pivotArea collapsedLevelsAreSubtotals="1" fieldPosition="0">
        <references count="1">
          <reference field="3" count="4">
            <x v="0"/>
            <x v="1"/>
            <x v="2"/>
            <x v="3"/>
          </reference>
        </references>
      </pivotArea>
    </format>
    <format dxfId="12">
      <pivotArea collapsedLevelsAreSubtotals="1" fieldPosition="0">
        <references count="1">
          <reference field="3" count="1">
            <x v="4"/>
          </reference>
        </references>
      </pivotArea>
    </format>
  </formats>
  <conditionalFormats count="1">
    <conditionalFormat priority="1">
      <pivotAreas count="1">
        <pivotArea type="data" collapsedLevelsAreSubtotals="1" fieldPosition="0">
          <references count="2">
            <reference field="4294967294" count="1" selected="0">
              <x v="0"/>
            </reference>
            <reference field="3" count="8">
              <x v="0"/>
              <x v="1"/>
              <x v="2"/>
              <x v="3"/>
              <x v="4"/>
              <x v="5"/>
              <x v="6"/>
              <x v="7"/>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3327AC-6370-40B5-B60F-B3EC26BBD20D}" name="Table1" displayName="Table1" ref="A1:E14" totalsRowShown="0" headerRowDxfId="53" dataDxfId="51" headerRowBorderDxfId="52" tableBorderDxfId="50" totalsRowBorderDxfId="49">
  <autoFilter ref="A1:E14" xr:uid="{19CCB2E7-0EA7-4FA5-93CA-9CF98B0CD863}"/>
  <tableColumns count="5">
    <tableColumn id="1" xr3:uid="{AD41B03A-A4A5-4F36-94CE-475AF628C864}" name="Data Source Name_x0009_" dataDxfId="48"/>
    <tableColumn id="11" xr3:uid="{103DF0D4-C878-43FC-94E0-F9615D060B8B}" name="will be used" dataDxfId="47"/>
    <tableColumn id="3" xr3:uid="{757C1C5A-BF5E-421E-931E-7FEEFDD94151}" name="Owning Organization" dataDxfId="46"/>
    <tableColumn id="8" xr3:uid="{D44D0AF1-7A2D-43A8-9AE6-6B1F2626CC46}" name="Geographic Coverage-LEVEL" dataDxfId="45"/>
    <tableColumn id="9" xr3:uid="{E936F2CD-7F40-4FD2-80A2-70B593A36FD9}" name="Type of Hazard reported" dataDxfId="4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A7AF94-9AAC-4541-8BF0-E959939960E0}" name="Table13" displayName="Table13" ref="A1:J36" totalsRowShown="0" headerRowDxfId="43">
  <autoFilter ref="A1:J36" xr:uid="{F8A67E3F-0FF4-4CBF-AEE2-F85F242A97A8}"/>
  <tableColumns count="10">
    <tableColumn id="1" xr3:uid="{99C83456-3154-4796-A22E-82670A458F31}" name="Risk component" dataDxfId="42" totalsRowDxfId="41"/>
    <tableColumn id="2" xr3:uid="{3242B43D-DC81-4D10-93F5-A401396FB016}" name="Type" dataDxfId="40" totalsRowDxfId="39"/>
    <tableColumn id="3" xr3:uid="{EA1D7455-47F9-4ECC-B777-8CDA2B2FE22B}" name="Type2" dataDxfId="38" totalsRowDxfId="37"/>
    <tableColumn id="4" xr3:uid="{728538AB-1407-4A9B-BAA0-4309C02E5512}" name="Data Source" dataDxfId="36" totalsRowDxfId="35"/>
    <tableColumn id="5" xr3:uid="{D0BB1476-072A-4DCB-AA0C-932CF78429D4}" name="Indicators/ Risks" dataDxfId="34" totalsRowDxfId="33"/>
    <tableColumn id="6" xr3:uid="{76ADCB7A-5090-403A-8E5F-CDB8894A05F9}" name="Source Column(s)" dataDxfId="32" totalsRowDxfId="31"/>
    <tableColumn id="7" xr3:uid="{321966BD-470D-4E73-99AA-034EC5073056}" name="Question" dataDxfId="30"/>
    <tableColumn id="9" xr3:uid="{A0236670-7574-421C-9582-1299866678B9}" name="Weight" dataDxfId="29" totalsRowDxfId="28"/>
    <tableColumn id="8" xr3:uid="{DE69BAF3-8955-4384-8A06-1B8EDB1181FB}" name="Weight Justification" dataDxfId="27" totalsRowDxfId="26"/>
    <tableColumn id="10" xr3:uid="{7E100ABA-52A8-41AC-85A5-858FC9DD38EC}" name="Comments from Consotrium Parnters" dataDxfId="25" totalsRowDxfId="24"/>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72AC1BD-68B3-4C1A-B6A2-0DCF1CAE3A63}" name="Table5" displayName="Table5" ref="A1:BC64" totalsRowShown="0">
  <autoFilter ref="A1:BC64" xr:uid="{C72AC1BD-68B3-4C1A-B6A2-0DCF1CAE3A63}"/>
  <tableColumns count="55">
    <tableColumn id="1" xr3:uid="{5C4429E6-1785-4B42-955E-0C236B3D629D}" name="OID"/>
    <tableColumn id="2" xr3:uid="{8A686BE5-2306-438D-8E25-D611DC21DEF0}" name="Governorate"/>
    <tableColumn id="3" xr3:uid="{08C51948-4F72-4751-BB25-D8B9D3C0BE08}" name="Column1"/>
    <tableColumn id="4" xr3:uid="{21444EFD-2366-4EDB-BED3-64A406D69AC8}" name="District"/>
    <tableColumn id="5" xr3:uid="{AC39691F-B8E6-403E-BE29-830D2FA66AAE}" name="District code"/>
    <tableColumn id="6" xr3:uid="{F71C53B9-57D5-4B14-9DE5-7CA977D9229D}" name="Sub-district"/>
    <tableColumn id="7" xr3:uid="{BD01DC15-DA81-4646-B209-869CA63C49CB}" name="Village"/>
    <tableColumn id="8" xr3:uid="{12C4D5F2-D7F1-43A5-B1B2-8D3ADF7720A1}" name="Sub-Village "/>
    <tableColumn id="9" xr3:uid="{4CC787F0-1E62-4FA6-AE9A-0DCFABADC7E1}" name="location"/>
    <tableColumn id="10" xr3:uid="{144FA04B-51BF-4039-BE9C-A59A268264E0}" name="Floods / Flash Floods"/>
    <tableColumn id="11" xr3:uid="{0DA45EF3-C8D9-4B4F-9843-022F1E02FC65}" name="Drought "/>
    <tableColumn id="12" xr3:uid="{A04F14EA-EAF1-498D-85BA-EBB25A2EA332}" name="Heatwave"/>
    <tableColumn id="13" xr3:uid="{48BB8637-D4E4-4B53-A53F-F1D2A13005F3}" name="Landslides"/>
    <tableColumn id="14" xr3:uid="{2160B948-CFEF-403A-A721-C63F0FA57CD0}" name="Disease"/>
    <tableColumn id="15" xr3:uid="{55FF21DD-6434-4D71-98A9-3FCC29467FBA}" name="Conflict Incidents"/>
    <tableColumn id="16" xr3:uid="{9D7D581D-8E17-4CC1-8279-5E4CA819A949}" name="Population density"/>
    <tableColumn id="17" xr3:uid="{269553DC-829E-4E41-AF98-24BE002DE4A7}" name="Agricultural Land"/>
    <tableColumn id="18" xr3:uid="{2FEAEF4F-AD9D-4177-9032-261762668AE3}" name="Displaced Population"/>
    <tableColumn id="19" xr3:uid="{81AE813E-1914-41C2-BF3F-6B4225376424}" name="Protection risk score"/>
    <tableColumn id="20" xr3:uid="{DC254DBD-7B4D-42EA-A22E-2553155F4495}" name="Agriculture-based livelihoods score"/>
    <tableColumn id="21" xr3:uid="{A2535850-A6AE-437D-BFE9-456BDA30DC24}" name="Unemployment score"/>
    <tableColumn id="22" xr3:uid="{BC9C4147-0A06-468C-AFEA-45044F6C335B}" name="Dependence on agriculture/fisheries/livestock for food score"/>
    <tableColumn id="23" xr3:uid="{F7810529-09A9-47F2-8126-BFE169504863}" name="Rain-dependent agricultural water source score"/>
    <tableColumn id="24" xr3:uid="{2B15BCE6-0575-4B3E-AE23-A4BEDCC3B043}" name="Rain-dependent pasture water source score"/>
    <tableColumn id="25" xr3:uid="{0102FDB2-9390-4530-81B6-D02B65EEC9F0}" name="Predominant shelter vulnerability score"/>
    <tableColumn id="26" xr3:uid="{08583EFF-D462-439B-B540-89A19A1FE01C}" name="Distance from nearest Main Market"/>
    <tableColumn id="27" xr3:uid="{FF69882A-1C8B-4612-AEA1-D6074D6E26E9}" name="Distance from nearest school"/>
    <tableColumn id="28" xr3:uid="{93C9C8CB-A7BA-4A71-AF63-4175812A1837}" name="Mobile phone access score"/>
    <tableColumn id="29" xr3:uid="{D056370D-0BF3-4842-BAB2-F66983F4BE94}" name="Internet access score"/>
    <tableColumn id="30" xr3:uid="{32BBDC99-67C8-4DCA-AB98-A8F3A09AE6A5}" name="Radio access score"/>
    <tableColumn id="31" xr3:uid="{E559E44F-2268-4807-8BB9-488C100BDA17}" name="Unsafe drinking water source dependence score"/>
    <tableColumn id="32" xr3:uid="{10EFAB3F-3ED1-4406-A507-28FF4BDC7CD9}" name="Central water supply access score"/>
    <tableColumn id="33" xr3:uid="{1E7478C4-D227-42DE-B7BE-B2E6E4E2C181}" name="Sanitation access score"/>
    <tableColumn id="34" xr3:uid="{126B10DF-0114-4ACC-882A-BC56DCCA4368}" name="Environmental sanitation problems score"/>
    <tableColumn id="35" xr3:uid="{CABD3DBA-7BBD-43D3-A1A8-9A9A5A77D42D}" name="Electricity access barrier score"/>
    <tableColumn id="36" xr3:uid="{963FCE7E-C3D5-4467-AF31-3A344AB2E949}" name="Warehouse remoteness score"/>
    <tableColumn id="37" xr3:uid="{A66AD0EB-6B40-4BEB-BA59-D42C17C80F41}" name="Health facility access challenge score"/>
    <tableColumn id="38" xr3:uid="{DC628827-4441-440C-A9AE-4C7AE7D5B5E8}" name="Health center remoteness score"/>
    <tableColumn id="39" xr3:uid="{9F5D56DE-83B1-4D4D-953C-855826947102}" name="Multi-hazard early warning availability score"/>
    <tableColumn id="40" xr3:uid="{BEADA26F-ECC2-428F-8EC0-63647211D856}" name="DRM coordination mechanism availability score"/>
    <tableColumn id="41" xr3:uid="{E6B3CE87-33B4-428F-903C-903E16397017}" name="Local DRR strategy availability score"/>
    <tableColumn id="42" xr3:uid="{790FDAD8-109A-4BC7-A35D-68399D9D5B0B}" name="Emergency personnel availability score"/>
    <tableColumn id="43" xr3:uid="{92BD63ED-2F25-4921-ADE9-97C7FBCCADF0}" name="Hazard map availability score"/>
    <tableColumn id="44" xr3:uid="{EC4DB8A2-A2AF-43D6-BA53-07CC3ADD1D2B}" name="Evacuation route availability score"/>
    <tableColumn id="45" xr3:uid="{3EFC0223-12E0-4E28-81FD-B621D0FD386E}" name="Natural"/>
    <tableColumn id="46" xr3:uid="{F67F6D2D-7102-4605-985F-FAB7BEF1556B}" name="Anthropogenic"/>
    <tableColumn id="47" xr3:uid="{7F437A38-0ABA-4458-A7BF-BC1ABC675D71}" name="Hazard"/>
    <tableColumn id="48" xr3:uid="{1D9AD331-BD12-4D6C-AA59-C866E5F68C37}" name="Exposure"/>
    <tableColumn id="49" xr3:uid="{3C7DDF14-167E-4CB3-9B51-2F7739A86545}" name="Susceptibility"/>
    <tableColumn id="50" xr3:uid="{F8E469D8-C863-46C7-B9E8-2367BEB9878C}" name="Lack of Coping Capacity"/>
    <tableColumn id="51" xr3:uid="{AB9A18FA-692E-462F-A7A4-B703F6DAB414}" name="Lack of Adaptive capacity"/>
    <tableColumn id="52" xr3:uid="{D8979C32-E3C2-4C29-BA08-A8DC3D4120BC}" name="Vulnerability Index"/>
    <tableColumn id="53" xr3:uid="{B18DAA43-6E13-42AD-A5A5-0A47840559F3}" name="Risk Index"/>
    <tableColumn id="54" xr3:uid="{D1572AED-DECE-495F-AFE5-D9740E91CB1C}" name="Risk Class"/>
    <tableColumn id="55" xr3:uid="{E8AC47D5-B6AE-4C58-9DCA-F0A5E80A0936}" name="Rank"/>
  </tableColumns>
  <tableStyleInfo name="TableStyleLight8" showFirstColumn="0" showLastColumn="0" showRowStripes="1" showColumnStripes="0"/>
</table>
</file>

<file path=xl/theme/theme1.xml><?xml version="1.0" encoding="utf-8"?>
<a:theme xmlns:a="http://schemas.openxmlformats.org/drawingml/2006/main" name="Retrospect">
  <a:themeElements>
    <a:clrScheme name="Retrospect">
      <a:dk1>
        <a:srgbClr val="000000"/>
      </a:dk1>
      <a:lt1>
        <a:sysClr val="window" lastClr="FFFFFF"/>
      </a:lt1>
      <a:dk2>
        <a:srgbClr val="637052"/>
      </a:dk2>
      <a:lt2>
        <a:srgbClr val="CCDDEA"/>
      </a:lt2>
      <a:accent1>
        <a:srgbClr val="E48312"/>
      </a:accent1>
      <a:accent2>
        <a:srgbClr val="BD582C"/>
      </a:accent2>
      <a:accent3>
        <a:srgbClr val="865640"/>
      </a:accent3>
      <a:accent4>
        <a:srgbClr val="9B8357"/>
      </a:accent4>
      <a:accent5>
        <a:srgbClr val="C2BC80"/>
      </a:accent5>
      <a:accent6>
        <a:srgbClr val="94A088"/>
      </a:accent6>
      <a:hlink>
        <a:srgbClr val="2998E3"/>
      </a:hlink>
      <a:folHlink>
        <a:srgbClr val="8C8C8C"/>
      </a:folHlink>
    </a:clrScheme>
    <a:fontScheme name="Retrospect">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Retrospect">
      <a:fillStyleLst>
        <a:solidFill>
          <a:schemeClr val="phClr"/>
        </a:solidFill>
        <a:gradFill rotWithShape="1">
          <a:gsLst>
            <a:gs pos="0">
              <a:schemeClr val="phClr">
                <a:tint val="65000"/>
                <a:shade val="92000"/>
                <a:satMod val="130000"/>
              </a:schemeClr>
            </a:gs>
            <a:gs pos="45000">
              <a:schemeClr val="phClr">
                <a:tint val="60000"/>
                <a:shade val="99000"/>
                <a:satMod val="120000"/>
              </a:schemeClr>
            </a:gs>
            <a:gs pos="100000">
              <a:schemeClr val="phClr">
                <a:tint val="55000"/>
                <a:satMod val="140000"/>
              </a:schemeClr>
            </a:gs>
          </a:gsLst>
          <a:path path="circle">
            <a:fillToRect l="100000" t="100000" r="100000" b="100000"/>
          </a:path>
        </a:gradFill>
        <a:gradFill rotWithShape="1">
          <a:gsLst>
            <a:gs pos="0">
              <a:schemeClr val="phClr">
                <a:shade val="85000"/>
                <a:satMod val="130000"/>
              </a:schemeClr>
            </a:gs>
            <a:gs pos="34000">
              <a:schemeClr val="phClr">
                <a:shade val="87000"/>
                <a:satMod val="125000"/>
              </a:schemeClr>
            </a:gs>
            <a:gs pos="70000">
              <a:schemeClr val="phClr">
                <a:tint val="100000"/>
                <a:shade val="90000"/>
                <a:satMod val="130000"/>
              </a:schemeClr>
            </a:gs>
            <a:gs pos="100000">
              <a:schemeClr val="phClr">
                <a:tint val="100000"/>
                <a:shade val="100000"/>
                <a:satMod val="110000"/>
              </a:schemeClr>
            </a:gs>
          </a:gsLst>
          <a:path path="circle">
            <a:fillToRect l="100000" t="100000" r="100000" b="100000"/>
          </a:path>
        </a:gradFill>
      </a:fillStyleLst>
      <a:lnStyleLst>
        <a:ln w="12700" cap="flat" cmpd="sng" algn="ctr">
          <a:solidFill>
            <a:schemeClr val="ph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effectStyle>
        <a:effectStyle>
          <a:effectLst>
            <a:outerShdw blurRad="38100" dist="25400" dir="2700000" algn="br" rotWithShape="0">
              <a:srgbClr val="000000">
                <a:alpha val="60000"/>
              </a:srgbClr>
            </a:outerShdw>
          </a:effectLst>
        </a:effectStyle>
        <a:effectStyle>
          <a:effectLst>
            <a:outerShdw blurRad="44450" dist="25400" dir="2700000" algn="br" rotWithShape="0">
              <a:srgbClr val="000000">
                <a:alpha val="60000"/>
              </a:srgbClr>
            </a:outerShdw>
          </a:effectLst>
          <a:scene3d>
            <a:camera prst="orthographicFront">
              <a:rot lat="0" lon="0" rev="0"/>
            </a:camera>
            <a:lightRig rig="threePt" dir="t">
              <a:rot lat="0" lon="0" rev="19800000"/>
            </a:lightRig>
          </a:scene3d>
          <a:sp3d prstMaterial="flat">
            <a:bevelT w="25400" h="31750"/>
          </a:sp3d>
        </a:effectStyle>
      </a:effectStyleLst>
      <a:bgFillStyleLst>
        <a:solidFill>
          <a:schemeClr val="phClr"/>
        </a:solidFill>
        <a:solidFill>
          <a:schemeClr val="phClr">
            <a:tint val="90000"/>
            <a:shade val="97000"/>
            <a:satMod val="130000"/>
          </a:schemeClr>
        </a:solidFill>
        <a:gradFill rotWithShape="1">
          <a:gsLst>
            <a:gs pos="0">
              <a:schemeClr val="phClr">
                <a:tint val="96000"/>
                <a:shade val="99000"/>
                <a:satMod val="140000"/>
              </a:schemeClr>
            </a:gs>
            <a:gs pos="65000">
              <a:schemeClr val="phClr">
                <a:tint val="100000"/>
                <a:shade val="80000"/>
                <a:satMod val="130000"/>
              </a:schemeClr>
            </a:gs>
            <a:gs pos="100000">
              <a:schemeClr val="phClr">
                <a:tint val="100000"/>
                <a:shade val="48000"/>
                <a:satMod val="120000"/>
              </a:schemeClr>
            </a:gs>
          </a:gsLst>
          <a:lin ang="16200000" scaled="0"/>
        </a:gradFill>
      </a:bgFillStyleLst>
    </a:fmtScheme>
  </a:themeElements>
  <a:objectDefaults/>
  <a:extraClrSchemeLst/>
  <a:extLst>
    <a:ext uri="{05A4C25C-085E-4340-85A3-A5531E510DB2}">
      <thm15:themeFamily xmlns:thm15="http://schemas.microsoft.com/office/thememl/2012/main" name="Retrospect" id="{5F128B03-DCCA-4EEB-AB3B-CF2899314A46}" vid="{3F1AAB62-24C6-49D2-8E01-B56FAC9A3DCD}"/>
    </a:ext>
  </a:extLst>
</a:theme>
</file>

<file path=xl/threadedComments/threadedComment1.xml><?xml version="1.0" encoding="utf-8"?>
<ThreadedComments xmlns="http://schemas.microsoft.com/office/spreadsheetml/2018/threadedcomments" xmlns:x="http://schemas.openxmlformats.org/spreadsheetml/2006/main">
  <threadedComment ref="A2" dT="2025-11-21T08:50:04.45" personId="{69E05389-C7AC-488F-AF47-80A2B572D352}" id="{506F46E5-E21E-4580-835B-7243777E8AD3}">
    <text>@Lukman DADOJONOV - please fill out this table with the data sources that you identified in the ToR.</text>
    <mentions>
      <mention mentionpersonId="{567826D0-EDC3-4EFF-9FEB-18C20E436B7B}" mentionId="{45085830-3A7B-4186-B34D-DE5595999800}" startIndex="0" length="17"/>
    </mentions>
  </threadedComment>
  <threadedComment ref="A2" dT="2025-11-21T18:53:38.51" personId="{F56AFA2C-4B70-4079-BEBE-4EACF053C1BD}" id="{11568F76-3EDC-422C-82EA-77D086C0AE42}" parentId="{506F46E5-E21E-4580-835B-7243777E8AD3}">
    <text>@Ari WEISS I did't mentioned here the raw sources going to be used in each particular assessment. Instead just listed the types of assessments those will be used for calculating the final score. Because of the list of raw datasets will be quite long and also stand alone any of them does not represent type of the hazards.</text>
    <mentions>
      <mention mentionpersonId="{25DAC1A8-254D-4B96-9D17-BCE38128BFD6}" mentionId="{A8EDC9A5-3659-4C8B-B275-67F8494354AC}" startIndex="0" length="10"/>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G2" dT="2026-04-13T09:37:18.74" personId="{286E9148-C2A3-48BC-9202-C8004EF2B0EB}" id="{AA8A2598-3A05-4137-B64A-3C5B7246E01C}">
    <text xml:space="preserve">Adjusted to match with the used labels in MHRA framework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i.unu.edu/media/ehs.unu.edu/news/4070/11895.pdf" TargetMode="External"/></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file:///C:\:x:\s\IMPACTYEM\ESg76nTpUCVMkcIIXuoNSqoB982c-zVpQyI_dqzvGBJkIg%3femail=wajdi.alsarhan@reach-initiative.org&amp;e=Nm206y" TargetMode="External"/><Relationship Id="rId7" Type="http://schemas.openxmlformats.org/officeDocument/2006/relationships/hyperlink" Target="https://edewsmohyemen.com/login.php" TargetMode="External"/><Relationship Id="rId12" Type="http://schemas.microsoft.com/office/2019/04/relationships/documenttask" Target="../documenttasks/documenttask1.xml"/><Relationship Id="rId2" Type="http://schemas.openxmlformats.org/officeDocument/2006/relationships/hyperlink" Target="file:///C:\:x:\s\IMPACTYEM\ESXfGyq0phZLua0SEkU7_OABZTYWaNrjM6WLsKGhEXJZYQ%3femail=wajdi.alsarhan@reach-initiative.org&amp;e=4o6bKv" TargetMode="External"/><Relationship Id="rId1" Type="http://schemas.openxmlformats.org/officeDocument/2006/relationships/hyperlink" Target="file:///C:\:x:\s\IMPACTYEM\ESXfGyq0phZLua0SEkU7_OABZTYWaNrjM6WLsKGhEXJZYQ%3femail=wajdi.alsarhan@reach-initiative.org&amp;e=4o6bKv" TargetMode="External"/><Relationship Id="rId6" Type="http://schemas.openxmlformats.org/officeDocument/2006/relationships/hyperlink" Target="file:///C:\:x:\s\IMPACTYEM\EUQF3pol1m5EnEfZj_VPBtIBeiHUK2Q7HaNxxY7BNE3vGw%3femail=wajdi.alsarhan@reach-initiative.org&amp;e=z29cSr" TargetMode="External"/><Relationship Id="rId11" Type="http://schemas.microsoft.com/office/2017/10/relationships/threadedComment" Target="../threadedComments/threadedComment1.xml"/><Relationship Id="rId5" Type="http://schemas.openxmlformats.org/officeDocument/2006/relationships/hyperlink" Target="file:///C:\:x:\s\IMPACTYEM\EUQF3pol1m5EnEfZj_VPBtIBeiHUK2Q7HaNxxY7BNE3vGw%3femail=wajdi.alsarhan@reach-initiative.org&amp;e=z29cSr" TargetMode="External"/><Relationship Id="rId10" Type="http://schemas.openxmlformats.org/officeDocument/2006/relationships/comments" Target="../comments1.xml"/><Relationship Id="rId4" Type="http://schemas.openxmlformats.org/officeDocument/2006/relationships/hyperlink" Target="file:///C:\:x:\s\IMPACTYEM\ESg76nTpUCVMkcIIXuoNSqoB982c-zVpQyI_dqzvGBJkIg%3femail=wajdi.alsarhan@reach-initiative.org&amp;e=Nm206y" TargetMode="External"/><Relationship Id="rId9"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sa-worldcover.org/en/data-access" TargetMode="Externa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hyperlink" Target="https://esa-worldcover.org/en/data-access" TargetMode="Externa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E7350-ACF7-4C6A-B3BD-EB87F9720B65}">
  <sheetPr codeName="Sheet1">
    <tabColor rgb="FFFF0000"/>
  </sheetPr>
  <dimension ref="A1:CJ47"/>
  <sheetViews>
    <sheetView tabSelected="1" zoomScale="85" zoomScaleNormal="85" workbookViewId="0">
      <selection sqref="A1:B1"/>
    </sheetView>
  </sheetViews>
  <sheetFormatPr defaultColWidth="7.81640625" defaultRowHeight="16.5"/>
  <cols>
    <col min="1" max="1" width="20.453125" style="4" customWidth="1"/>
    <col min="2" max="2" width="131.81640625" style="6" customWidth="1"/>
    <col min="3" max="88" width="7.81640625" style="5"/>
    <col min="89" max="16384" width="7.81640625" style="4"/>
  </cols>
  <sheetData>
    <row r="1" spans="1:88" s="26" customFormat="1" ht="29">
      <c r="A1" s="244" t="s">
        <v>782</v>
      </c>
      <c r="B1" s="244"/>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row>
    <row r="2" spans="1:88" ht="16.5" customHeight="1">
      <c r="A2" s="245" t="s">
        <v>0</v>
      </c>
      <c r="B2" s="245"/>
      <c r="C2" s="20"/>
      <c r="E2" s="22"/>
      <c r="F2" s="22"/>
      <c r="G2" s="22"/>
    </row>
    <row r="3" spans="1:88" s="21" customFormat="1" ht="322" customHeight="1">
      <c r="A3" s="25" t="s">
        <v>1</v>
      </c>
      <c r="B3" s="24" t="s">
        <v>2</v>
      </c>
      <c r="C3" s="20"/>
      <c r="D3" s="23"/>
      <c r="E3" s="22"/>
      <c r="F3" s="22"/>
      <c r="G3" s="22"/>
    </row>
    <row r="4" spans="1:88" ht="33">
      <c r="A4" s="19" t="s">
        <v>3</v>
      </c>
      <c r="B4" s="18" t="s">
        <v>4</v>
      </c>
    </row>
    <row r="5" spans="1:88" s="5" customFormat="1" ht="173.5" customHeight="1">
      <c r="A5" s="5" t="s">
        <v>5</v>
      </c>
      <c r="B5" s="7" t="s">
        <v>6</v>
      </c>
    </row>
    <row r="6" spans="1:88" s="5" customFormat="1">
      <c r="B6" s="32" t="s">
        <v>7</v>
      </c>
    </row>
    <row r="7" spans="1:88" s="5" customFormat="1">
      <c r="A7" s="33" t="s">
        <v>8</v>
      </c>
      <c r="B7" s="34"/>
    </row>
    <row r="8" spans="1:88" s="5" customFormat="1">
      <c r="A8" s="246" t="s">
        <v>9</v>
      </c>
      <c r="B8" s="247"/>
    </row>
    <row r="9" spans="1:88" s="5" customFormat="1">
      <c r="A9" s="247"/>
      <c r="B9" s="247"/>
    </row>
    <row r="10" spans="1:88" s="5" customFormat="1">
      <c r="A10" s="247"/>
      <c r="B10" s="247"/>
    </row>
    <row r="11" spans="1:88" s="5" customFormat="1" ht="152.15" customHeight="1">
      <c r="A11" s="247"/>
      <c r="B11" s="247"/>
    </row>
    <row r="12" spans="1:88" s="5" customFormat="1">
      <c r="A12" s="35"/>
      <c r="B12" s="17"/>
    </row>
    <row r="13" spans="1:88" s="5" customFormat="1">
      <c r="A13" s="35"/>
      <c r="B13" s="17"/>
    </row>
    <row r="14" spans="1:88" s="5" customFormat="1" ht="18.5">
      <c r="A14" s="16" t="s">
        <v>10</v>
      </c>
      <c r="B14" s="8"/>
      <c r="C14" s="8"/>
      <c r="D14" s="8"/>
      <c r="E14" s="8"/>
      <c r="F14" s="8"/>
      <c r="G14" s="8"/>
      <c r="H14" s="8"/>
      <c r="I14" s="8"/>
      <c r="J14" s="8"/>
    </row>
    <row r="15" spans="1:88" s="5" customFormat="1">
      <c r="A15" s="9"/>
      <c r="B15" s="8"/>
      <c r="C15" s="8"/>
      <c r="D15" s="8"/>
      <c r="E15" s="8"/>
      <c r="F15" s="8"/>
      <c r="G15" s="8"/>
      <c r="H15" s="8"/>
      <c r="I15" s="8"/>
      <c r="J15" s="8"/>
    </row>
    <row r="16" spans="1:88" s="5" customFormat="1">
      <c r="A16" s="5">
        <v>1</v>
      </c>
      <c r="B16" s="9" t="s">
        <v>11</v>
      </c>
      <c r="C16" s="8"/>
      <c r="D16" s="8"/>
      <c r="E16" s="8"/>
      <c r="F16" s="8"/>
      <c r="G16" s="8"/>
      <c r="H16" s="8"/>
      <c r="I16" s="8"/>
      <c r="J16" s="8"/>
    </row>
    <row r="17" spans="1:10" s="5" customFormat="1">
      <c r="A17" s="5">
        <v>2</v>
      </c>
      <c r="B17" s="9" t="s">
        <v>12</v>
      </c>
      <c r="C17" s="8"/>
      <c r="D17" s="8"/>
      <c r="E17" s="8"/>
      <c r="F17" s="8"/>
      <c r="G17" s="8"/>
      <c r="H17" s="8"/>
      <c r="I17" s="8"/>
      <c r="J17" s="8"/>
    </row>
    <row r="18" spans="1:10" s="5" customFormat="1">
      <c r="A18" s="5">
        <v>3</v>
      </c>
      <c r="B18" s="9" t="s">
        <v>13</v>
      </c>
      <c r="C18" s="8"/>
      <c r="D18" s="8"/>
      <c r="E18" s="8"/>
      <c r="F18" s="8"/>
      <c r="G18" s="8"/>
      <c r="H18" s="8"/>
      <c r="I18" s="8"/>
      <c r="J18" s="8"/>
    </row>
    <row r="19" spans="1:10" s="5" customFormat="1">
      <c r="A19" s="5">
        <v>4</v>
      </c>
      <c r="B19" s="9" t="s">
        <v>14</v>
      </c>
      <c r="C19" s="8"/>
      <c r="D19" s="8"/>
      <c r="E19" s="8"/>
      <c r="F19" s="8"/>
      <c r="G19" s="8"/>
      <c r="H19" s="8"/>
      <c r="I19" s="8"/>
      <c r="J19" s="8"/>
    </row>
    <row r="20" spans="1:10" s="5" customFormat="1">
      <c r="A20" s="5">
        <v>5</v>
      </c>
      <c r="B20" s="9" t="s">
        <v>15</v>
      </c>
      <c r="C20" s="8"/>
      <c r="D20" s="8"/>
      <c r="E20" s="8"/>
      <c r="F20" s="8"/>
      <c r="G20" s="8"/>
      <c r="H20" s="8"/>
      <c r="I20" s="8"/>
      <c r="J20" s="8"/>
    </row>
    <row r="21" spans="1:10" s="5" customFormat="1">
      <c r="A21" s="5">
        <v>6</v>
      </c>
      <c r="B21" s="9" t="s">
        <v>16</v>
      </c>
      <c r="C21" s="8"/>
      <c r="D21" s="8"/>
      <c r="E21" s="8"/>
      <c r="F21" s="8"/>
      <c r="G21" s="8"/>
      <c r="H21" s="8"/>
      <c r="I21" s="8"/>
      <c r="J21" s="8"/>
    </row>
    <row r="22" spans="1:10" s="5" customFormat="1">
      <c r="B22" s="10" t="s">
        <v>17</v>
      </c>
      <c r="C22" s="8"/>
      <c r="D22" s="8"/>
      <c r="E22" s="8"/>
      <c r="F22" s="8"/>
      <c r="G22" s="8"/>
      <c r="H22" s="8"/>
      <c r="I22" s="8"/>
      <c r="J22" s="8"/>
    </row>
    <row r="23" spans="1:10" s="5" customFormat="1">
      <c r="B23" s="10" t="s">
        <v>18</v>
      </c>
      <c r="C23" s="8"/>
      <c r="D23" s="8"/>
      <c r="E23" s="8"/>
      <c r="F23" s="8"/>
      <c r="G23" s="8"/>
      <c r="H23" s="8"/>
      <c r="I23" s="8"/>
      <c r="J23" s="8"/>
    </row>
    <row r="24" spans="1:10" s="5" customFormat="1">
      <c r="A24" s="5">
        <v>7</v>
      </c>
      <c r="B24" s="15" t="s">
        <v>19</v>
      </c>
      <c r="C24" s="8"/>
      <c r="D24" s="8"/>
      <c r="E24" s="8"/>
      <c r="F24" s="8"/>
      <c r="G24" s="8"/>
      <c r="H24" s="8"/>
      <c r="I24" s="8"/>
      <c r="J24" s="8"/>
    </row>
    <row r="25" spans="1:10" s="5" customFormat="1" ht="30">
      <c r="A25" s="5">
        <v>8</v>
      </c>
      <c r="B25" s="14" t="s">
        <v>20</v>
      </c>
      <c r="C25" s="8"/>
      <c r="D25" s="8"/>
      <c r="E25" s="8"/>
      <c r="F25" s="8"/>
      <c r="G25" s="8"/>
      <c r="H25" s="8"/>
      <c r="I25" s="8"/>
      <c r="J25" s="8"/>
    </row>
    <row r="26" spans="1:10" s="5" customFormat="1">
      <c r="B26" s="13" t="s">
        <v>21</v>
      </c>
      <c r="C26" s="12"/>
      <c r="D26" s="12"/>
      <c r="E26" s="12"/>
      <c r="F26" s="12"/>
      <c r="G26" s="12"/>
      <c r="H26" s="12"/>
      <c r="I26" s="12"/>
      <c r="J26" s="12"/>
    </row>
    <row r="27" spans="1:10" s="5" customFormat="1">
      <c r="A27" s="5">
        <v>9</v>
      </c>
      <c r="B27" s="9" t="s">
        <v>22</v>
      </c>
      <c r="C27" s="8"/>
      <c r="D27" s="8"/>
      <c r="E27" s="8"/>
      <c r="F27" s="8"/>
      <c r="G27" s="8"/>
      <c r="H27" s="8"/>
      <c r="I27" s="8"/>
      <c r="J27" s="8"/>
    </row>
    <row r="28" spans="1:10" s="5" customFormat="1">
      <c r="B28" s="10" t="s">
        <v>23</v>
      </c>
      <c r="C28" s="8"/>
      <c r="D28" s="8"/>
      <c r="E28" s="8"/>
      <c r="F28" s="8"/>
      <c r="G28" s="8"/>
      <c r="H28" s="8"/>
      <c r="I28" s="8"/>
      <c r="J28" s="8"/>
    </row>
    <row r="29" spans="1:10" s="5" customFormat="1">
      <c r="A29" s="5">
        <v>10</v>
      </c>
      <c r="B29" s="9" t="s">
        <v>24</v>
      </c>
      <c r="C29" s="8"/>
      <c r="D29" s="8"/>
      <c r="E29" s="8"/>
      <c r="F29" s="8"/>
      <c r="G29" s="8"/>
      <c r="H29" s="8"/>
      <c r="I29" s="8"/>
      <c r="J29" s="11"/>
    </row>
    <row r="30" spans="1:10" s="5" customFormat="1">
      <c r="A30" s="5">
        <v>11</v>
      </c>
      <c r="B30" s="9" t="s">
        <v>25</v>
      </c>
      <c r="C30" s="8"/>
      <c r="D30" s="8"/>
      <c r="E30" s="8"/>
      <c r="F30" s="8"/>
      <c r="G30" s="8"/>
      <c r="H30" s="8"/>
      <c r="I30" s="8"/>
      <c r="J30" s="8"/>
    </row>
    <row r="31" spans="1:10" s="5" customFormat="1">
      <c r="B31" s="10" t="s">
        <v>26</v>
      </c>
      <c r="C31" s="8"/>
      <c r="D31" s="8"/>
      <c r="E31" s="8"/>
      <c r="F31" s="8"/>
      <c r="G31" s="8"/>
      <c r="H31" s="8"/>
      <c r="I31" s="8"/>
      <c r="J31" s="8"/>
    </row>
    <row r="32" spans="1:10" s="5" customFormat="1">
      <c r="A32" s="9"/>
      <c r="B32" s="8"/>
      <c r="C32" s="8"/>
      <c r="D32" s="8"/>
      <c r="E32" s="8"/>
      <c r="F32" s="8"/>
      <c r="G32" s="8"/>
      <c r="H32" s="8"/>
      <c r="I32" s="8"/>
      <c r="J32" s="8"/>
    </row>
    <row r="33" spans="1:10" s="5" customFormat="1">
      <c r="A33" s="9"/>
      <c r="B33" s="8"/>
      <c r="C33" s="8"/>
      <c r="D33" s="8"/>
      <c r="E33" s="8"/>
      <c r="F33" s="8"/>
      <c r="G33" s="8"/>
      <c r="H33" s="8"/>
      <c r="I33" s="8"/>
      <c r="J33" s="8"/>
    </row>
    <row r="34" spans="1:10" s="5" customFormat="1">
      <c r="A34" s="9"/>
      <c r="B34" s="8"/>
      <c r="C34" s="8"/>
      <c r="D34" s="8"/>
      <c r="E34" s="8"/>
      <c r="F34" s="8"/>
      <c r="G34" s="8"/>
      <c r="H34" s="8"/>
      <c r="I34" s="8"/>
      <c r="J34" s="8"/>
    </row>
    <row r="35" spans="1:10" s="5" customFormat="1">
      <c r="A35" s="9"/>
      <c r="B35" s="8"/>
      <c r="C35" s="8"/>
      <c r="D35" s="8"/>
      <c r="E35" s="8"/>
      <c r="F35" s="8"/>
      <c r="G35" s="8"/>
      <c r="H35" s="8"/>
      <c r="I35" s="8"/>
      <c r="J35" s="8"/>
    </row>
    <row r="36" spans="1:10" s="5" customFormat="1">
      <c r="A36" s="9"/>
      <c r="B36" s="8"/>
      <c r="C36" s="8"/>
      <c r="D36" s="8"/>
      <c r="E36" s="8"/>
      <c r="F36" s="8"/>
      <c r="G36" s="8"/>
      <c r="H36" s="8"/>
      <c r="I36" s="8"/>
      <c r="J36" s="8"/>
    </row>
    <row r="37" spans="1:10" s="5" customFormat="1">
      <c r="A37" s="9"/>
      <c r="B37" s="8"/>
      <c r="C37" s="8"/>
      <c r="D37" s="8"/>
      <c r="E37" s="8"/>
      <c r="F37" s="8"/>
      <c r="G37" s="8"/>
      <c r="H37" s="8"/>
      <c r="I37" s="8"/>
      <c r="J37" s="8"/>
    </row>
    <row r="38" spans="1:10" s="5" customFormat="1">
      <c r="A38" s="9"/>
      <c r="B38" s="8"/>
      <c r="C38" s="8"/>
      <c r="D38" s="8"/>
      <c r="E38" s="8"/>
      <c r="F38" s="8"/>
      <c r="G38" s="8"/>
      <c r="H38" s="8"/>
      <c r="I38" s="8"/>
      <c r="J38" s="8"/>
    </row>
    <row r="39" spans="1:10" s="5" customFormat="1">
      <c r="A39" s="9"/>
      <c r="B39" s="8"/>
      <c r="C39" s="8"/>
      <c r="D39" s="8"/>
      <c r="E39" s="8"/>
      <c r="F39" s="8"/>
      <c r="G39" s="8"/>
      <c r="H39" s="8"/>
      <c r="I39" s="8"/>
      <c r="J39" s="8"/>
    </row>
    <row r="40" spans="1:10" s="5" customFormat="1">
      <c r="A40" s="9"/>
      <c r="B40" s="8"/>
      <c r="C40" s="8"/>
      <c r="D40" s="8"/>
      <c r="E40" s="8"/>
      <c r="F40" s="8"/>
      <c r="G40" s="8"/>
      <c r="H40" s="8"/>
      <c r="I40" s="8"/>
      <c r="J40" s="8"/>
    </row>
    <row r="41" spans="1:10" s="5" customFormat="1">
      <c r="A41" s="9"/>
      <c r="B41" s="8"/>
      <c r="C41" s="8"/>
      <c r="D41" s="8"/>
      <c r="E41" s="8"/>
      <c r="F41" s="8"/>
      <c r="G41" s="8"/>
      <c r="H41" s="8"/>
      <c r="I41" s="8"/>
      <c r="J41" s="8"/>
    </row>
    <row r="42" spans="1:10" s="5" customFormat="1">
      <c r="B42" s="7"/>
    </row>
    <row r="43" spans="1:10" s="5" customFormat="1">
      <c r="B43" s="7"/>
    </row>
    <row r="44" spans="1:10" s="5" customFormat="1">
      <c r="B44" s="7"/>
    </row>
    <row r="45" spans="1:10" s="5" customFormat="1">
      <c r="B45" s="7"/>
    </row>
    <row r="46" spans="1:10" s="5" customFormat="1">
      <c r="B46" s="7"/>
    </row>
    <row r="47" spans="1:10" s="5" customFormat="1">
      <c r="B47" s="7"/>
    </row>
  </sheetData>
  <mergeCells count="3">
    <mergeCell ref="A1:B1"/>
    <mergeCell ref="A2:B2"/>
    <mergeCell ref="A8:B11"/>
  </mergeCells>
  <hyperlinks>
    <hyperlink ref="B4" r:id="rId1" display="Susceptability, Lack of Coping Capacity, Lack of Adaptive Capacity, as suggested by the World Risk Index Methodology" xr:uid="{2E8209CC-36FE-4B7C-8F1C-D6E0B622AEA0}"/>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DD29-C864-486D-9764-641AB3F2C7E7}">
  <sheetPr codeName="Sheet7"/>
  <dimension ref="A1:AH65"/>
  <sheetViews>
    <sheetView topLeftCell="B1" workbookViewId="0">
      <selection activeCell="I1" sqref="I1"/>
    </sheetView>
  </sheetViews>
  <sheetFormatPr defaultRowHeight="14.5"/>
  <cols>
    <col min="1" max="7" width="14.1796875" customWidth="1"/>
    <col min="8" max="14" width="12.54296875" style="183" customWidth="1"/>
    <col min="15" max="16" width="7.81640625" style="183" customWidth="1"/>
    <col min="17" max="24" width="12.54296875" style="183" customWidth="1"/>
    <col min="25" max="25" width="7.453125" style="183" customWidth="1"/>
    <col min="26" max="26" width="12.81640625" style="183" customWidth="1"/>
    <col min="27" max="27" width="7.1796875" style="183" customWidth="1"/>
    <col min="28" max="33" width="12.54296875" style="183" customWidth="1"/>
  </cols>
  <sheetData>
    <row r="1" spans="1:34" s="189" customFormat="1" ht="129" customHeight="1">
      <c r="A1" s="187"/>
      <c r="B1" s="182"/>
      <c r="C1" s="182"/>
      <c r="D1" s="182"/>
      <c r="E1" s="182"/>
      <c r="F1" s="182"/>
      <c r="G1" s="182"/>
      <c r="H1" s="188" t="s">
        <v>152</v>
      </c>
      <c r="I1" s="188" t="s">
        <v>161</v>
      </c>
      <c r="J1" s="188" t="s">
        <v>170</v>
      </c>
      <c r="K1" s="188" t="s">
        <v>173</v>
      </c>
      <c r="L1" s="188" t="s">
        <v>184</v>
      </c>
      <c r="M1" s="188" t="s">
        <v>194</v>
      </c>
      <c r="N1" s="188" t="s">
        <v>198</v>
      </c>
      <c r="O1" s="188" t="s">
        <v>708</v>
      </c>
      <c r="P1" s="188" t="s">
        <v>708</v>
      </c>
      <c r="Q1" s="188" t="s">
        <v>216</v>
      </c>
      <c r="R1" s="188" t="s">
        <v>221</v>
      </c>
      <c r="S1" s="188" t="s">
        <v>225</v>
      </c>
      <c r="T1" s="188" t="s">
        <v>229</v>
      </c>
      <c r="U1" s="188" t="s">
        <v>239</v>
      </c>
      <c r="V1" s="188" t="s">
        <v>244</v>
      </c>
      <c r="W1" s="188" t="s">
        <v>254</v>
      </c>
      <c r="X1" s="188" t="s">
        <v>260</v>
      </c>
      <c r="Y1" s="188" t="s">
        <v>708</v>
      </c>
      <c r="Z1" s="188" t="s">
        <v>274</v>
      </c>
      <c r="AA1" s="188" t="s">
        <v>708</v>
      </c>
      <c r="AB1" s="188" t="s">
        <v>290</v>
      </c>
      <c r="AC1" s="188" t="s">
        <v>294</v>
      </c>
      <c r="AD1" s="188" t="s">
        <v>297</v>
      </c>
      <c r="AE1" s="188" t="s">
        <v>300</v>
      </c>
      <c r="AF1" s="188" t="s">
        <v>303</v>
      </c>
      <c r="AG1" s="188" t="s">
        <v>306</v>
      </c>
      <c r="AH1" s="187"/>
    </row>
    <row r="2" spans="1:34" ht="46">
      <c r="A2" s="182" t="s">
        <v>709</v>
      </c>
      <c r="B2" s="182" t="s">
        <v>710</v>
      </c>
      <c r="C2" s="182" t="s">
        <v>49</v>
      </c>
      <c r="D2" s="182" t="s">
        <v>61</v>
      </c>
      <c r="E2" s="182" t="s">
        <v>711</v>
      </c>
      <c r="F2" s="182" t="s">
        <v>381</v>
      </c>
      <c r="G2" s="185" t="s">
        <v>712</v>
      </c>
      <c r="H2" s="186" t="s">
        <v>153</v>
      </c>
      <c r="I2" s="186" t="s">
        <v>162</v>
      </c>
      <c r="J2" s="186" t="s">
        <v>171</v>
      </c>
      <c r="K2" s="186" t="s">
        <v>174</v>
      </c>
      <c r="L2" s="186" t="s">
        <v>185</v>
      </c>
      <c r="M2" s="186" t="s">
        <v>195</v>
      </c>
      <c r="N2" s="186" t="s">
        <v>199</v>
      </c>
      <c r="O2" s="186"/>
      <c r="P2" s="186"/>
      <c r="Q2" s="186" t="s">
        <v>217</v>
      </c>
      <c r="R2" s="186" t="s">
        <v>222</v>
      </c>
      <c r="S2" s="186" t="s">
        <v>226</v>
      </c>
      <c r="T2" s="186" t="s">
        <v>230</v>
      </c>
      <c r="U2" s="186" t="s">
        <v>240</v>
      </c>
      <c r="V2" s="186" t="s">
        <v>245</v>
      </c>
      <c r="W2" s="186" t="s">
        <v>255</v>
      </c>
      <c r="X2" s="186" t="s">
        <v>261</v>
      </c>
      <c r="Y2" s="186"/>
      <c r="Z2" s="186" t="s">
        <v>275</v>
      </c>
      <c r="AA2" s="186"/>
      <c r="AB2" s="186" t="s">
        <v>291</v>
      </c>
      <c r="AC2" s="186" t="s">
        <v>295</v>
      </c>
      <c r="AD2" s="186" t="s">
        <v>298</v>
      </c>
      <c r="AE2" s="186" t="s">
        <v>301</v>
      </c>
      <c r="AF2" s="186" t="s">
        <v>304</v>
      </c>
      <c r="AG2" s="186" t="s">
        <v>307</v>
      </c>
      <c r="AH2" s="182" t="s">
        <v>713</v>
      </c>
    </row>
    <row r="3" spans="1:34">
      <c r="A3" t="s">
        <v>584</v>
      </c>
      <c r="B3" t="s">
        <v>585</v>
      </c>
      <c r="C3" t="s">
        <v>586</v>
      </c>
      <c r="D3" t="s">
        <v>589</v>
      </c>
      <c r="E3" t="s">
        <v>590</v>
      </c>
      <c r="F3" t="s">
        <v>590</v>
      </c>
      <c r="G3" s="184" t="s">
        <v>463</v>
      </c>
      <c r="H3">
        <v>0.3</v>
      </c>
      <c r="I3">
        <v>0.1</v>
      </c>
      <c r="J3">
        <v>0.5</v>
      </c>
      <c r="K3">
        <v>0.3</v>
      </c>
      <c r="L3">
        <v>0.9</v>
      </c>
      <c r="M3">
        <v>0.9</v>
      </c>
      <c r="N3">
        <v>0.7</v>
      </c>
      <c r="O3"/>
      <c r="P3"/>
      <c r="Q3">
        <v>0.3</v>
      </c>
      <c r="R3">
        <v>0.3</v>
      </c>
      <c r="S3">
        <v>0.3</v>
      </c>
      <c r="T3">
        <v>0.3</v>
      </c>
      <c r="U3">
        <v>0.7</v>
      </c>
      <c r="V3">
        <v>0.5</v>
      </c>
      <c r="W3">
        <v>0.7</v>
      </c>
      <c r="X3">
        <v>0.3</v>
      </c>
      <c r="Y3"/>
      <c r="Z3">
        <v>0.5</v>
      </c>
      <c r="AA3"/>
      <c r="AB3">
        <v>0.7</v>
      </c>
      <c r="AC3">
        <v>0.7</v>
      </c>
      <c r="AD3">
        <v>0.7</v>
      </c>
      <c r="AE3">
        <v>0.3</v>
      </c>
      <c r="AF3">
        <v>0.3</v>
      </c>
      <c r="AG3">
        <v>0.7</v>
      </c>
      <c r="AH3" t="s">
        <v>714</v>
      </c>
    </row>
    <row r="4" spans="1:34">
      <c r="A4" t="s">
        <v>584</v>
      </c>
      <c r="B4" t="s">
        <v>585</v>
      </c>
      <c r="C4" t="s">
        <v>586</v>
      </c>
      <c r="D4" t="s">
        <v>589</v>
      </c>
      <c r="E4" t="s">
        <v>591</v>
      </c>
      <c r="F4" t="s">
        <v>591</v>
      </c>
      <c r="G4" s="184" t="s">
        <v>715</v>
      </c>
      <c r="H4">
        <v>0.3</v>
      </c>
      <c r="I4">
        <v>0.7</v>
      </c>
      <c r="J4">
        <v>0.7</v>
      </c>
      <c r="K4">
        <v>0.3</v>
      </c>
      <c r="L4">
        <v>0.9</v>
      </c>
      <c r="M4">
        <v>0.9</v>
      </c>
      <c r="N4">
        <v>0.7</v>
      </c>
      <c r="O4"/>
      <c r="P4"/>
      <c r="Q4">
        <v>0.3</v>
      </c>
      <c r="R4">
        <v>0.3</v>
      </c>
      <c r="S4">
        <v>0.7</v>
      </c>
      <c r="T4">
        <v>0.3</v>
      </c>
      <c r="U4">
        <v>0.7</v>
      </c>
      <c r="V4">
        <v>0.5</v>
      </c>
      <c r="W4">
        <v>0.7</v>
      </c>
      <c r="X4">
        <v>0.1</v>
      </c>
      <c r="Y4"/>
      <c r="Z4">
        <v>0.7</v>
      </c>
      <c r="AA4"/>
      <c r="AB4">
        <v>0.7</v>
      </c>
      <c r="AC4">
        <v>0.7</v>
      </c>
      <c r="AD4">
        <v>0.7</v>
      </c>
      <c r="AE4">
        <v>0.7</v>
      </c>
      <c r="AF4">
        <v>0.7</v>
      </c>
      <c r="AG4">
        <v>0.7</v>
      </c>
      <c r="AH4" t="s">
        <v>716</v>
      </c>
    </row>
    <row r="5" spans="1:34">
      <c r="A5" t="s">
        <v>584</v>
      </c>
      <c r="B5" t="s">
        <v>585</v>
      </c>
      <c r="C5" t="s">
        <v>586</v>
      </c>
      <c r="D5" t="s">
        <v>589</v>
      </c>
      <c r="E5" t="s">
        <v>592</v>
      </c>
      <c r="F5" t="s">
        <v>592</v>
      </c>
      <c r="G5" s="184" t="s">
        <v>447</v>
      </c>
      <c r="H5">
        <v>0.3</v>
      </c>
      <c r="I5">
        <v>0.5</v>
      </c>
      <c r="J5">
        <v>0.7</v>
      </c>
      <c r="K5">
        <v>0.3</v>
      </c>
      <c r="L5">
        <v>0.9</v>
      </c>
      <c r="M5">
        <v>0.9</v>
      </c>
      <c r="N5">
        <v>0.7</v>
      </c>
      <c r="O5"/>
      <c r="P5"/>
      <c r="Q5">
        <v>0.3</v>
      </c>
      <c r="R5">
        <v>0.7</v>
      </c>
      <c r="S5">
        <v>0.7</v>
      </c>
      <c r="T5">
        <v>0.3</v>
      </c>
      <c r="U5">
        <v>0.7</v>
      </c>
      <c r="V5">
        <v>0.5</v>
      </c>
      <c r="W5">
        <v>0.7</v>
      </c>
      <c r="X5">
        <v>0.1</v>
      </c>
      <c r="Y5"/>
      <c r="Z5">
        <v>0.3</v>
      </c>
      <c r="AA5"/>
      <c r="AB5">
        <v>0.7</v>
      </c>
      <c r="AC5">
        <v>0.7</v>
      </c>
      <c r="AD5">
        <v>0.7</v>
      </c>
      <c r="AE5">
        <v>0.7</v>
      </c>
      <c r="AF5">
        <v>0.7</v>
      </c>
      <c r="AG5">
        <v>0.7</v>
      </c>
      <c r="AH5" t="s">
        <v>717</v>
      </c>
    </row>
    <row r="6" spans="1:34">
      <c r="A6" t="s">
        <v>584</v>
      </c>
      <c r="B6" t="s">
        <v>585</v>
      </c>
      <c r="C6" t="s">
        <v>586</v>
      </c>
      <c r="D6" t="s">
        <v>593</v>
      </c>
      <c r="E6" t="s">
        <v>595</v>
      </c>
      <c r="F6" t="s">
        <v>595</v>
      </c>
      <c r="G6" s="184" t="s">
        <v>516</v>
      </c>
      <c r="H6">
        <v>0.3</v>
      </c>
      <c r="I6">
        <v>0.7</v>
      </c>
      <c r="J6">
        <v>0.5</v>
      </c>
      <c r="K6">
        <v>0.3</v>
      </c>
      <c r="L6">
        <v>0.9</v>
      </c>
      <c r="M6">
        <v>0.9</v>
      </c>
      <c r="N6">
        <v>0.7</v>
      </c>
      <c r="O6"/>
      <c r="P6"/>
      <c r="Q6">
        <v>0.3</v>
      </c>
      <c r="R6">
        <v>0.7</v>
      </c>
      <c r="S6">
        <v>0.7</v>
      </c>
      <c r="T6">
        <v>0.3</v>
      </c>
      <c r="U6">
        <v>0.7</v>
      </c>
      <c r="V6">
        <v>0.5</v>
      </c>
      <c r="W6">
        <v>0.7</v>
      </c>
      <c r="X6">
        <v>0.1</v>
      </c>
      <c r="Y6"/>
      <c r="Z6">
        <v>0.3</v>
      </c>
      <c r="AA6"/>
      <c r="AB6">
        <v>0.7</v>
      </c>
      <c r="AC6">
        <v>0.7</v>
      </c>
      <c r="AD6">
        <v>0.7</v>
      </c>
      <c r="AE6">
        <v>0.7</v>
      </c>
      <c r="AF6">
        <v>0.7</v>
      </c>
      <c r="AG6">
        <v>0.7</v>
      </c>
      <c r="AH6" t="s">
        <v>718</v>
      </c>
    </row>
    <row r="7" spans="1:34">
      <c r="A7" t="s">
        <v>584</v>
      </c>
      <c r="B7" t="s">
        <v>585</v>
      </c>
      <c r="C7" t="s">
        <v>586</v>
      </c>
      <c r="D7" t="s">
        <v>593</v>
      </c>
      <c r="E7" t="s">
        <v>596</v>
      </c>
      <c r="F7" t="s">
        <v>596</v>
      </c>
      <c r="G7" s="184" t="s">
        <v>465</v>
      </c>
      <c r="H7">
        <v>0.3</v>
      </c>
      <c r="I7">
        <v>0.5</v>
      </c>
      <c r="J7">
        <v>0.7</v>
      </c>
      <c r="K7">
        <v>0.3</v>
      </c>
      <c r="L7">
        <v>0.9</v>
      </c>
      <c r="M7">
        <v>0.9</v>
      </c>
      <c r="N7">
        <v>0.3</v>
      </c>
      <c r="O7"/>
      <c r="P7"/>
      <c r="Q7">
        <v>0.3</v>
      </c>
      <c r="R7">
        <v>0.3</v>
      </c>
      <c r="S7">
        <v>0.7</v>
      </c>
      <c r="T7">
        <v>0.3</v>
      </c>
      <c r="U7">
        <v>0.7</v>
      </c>
      <c r="V7">
        <v>0.5</v>
      </c>
      <c r="W7">
        <v>0.7</v>
      </c>
      <c r="X7">
        <v>0.1</v>
      </c>
      <c r="Y7"/>
      <c r="Z7">
        <v>0.5</v>
      </c>
      <c r="AA7"/>
      <c r="AB7">
        <v>0.7</v>
      </c>
      <c r="AC7">
        <v>0.7</v>
      </c>
      <c r="AD7">
        <v>0.7</v>
      </c>
      <c r="AE7">
        <v>0.3</v>
      </c>
      <c r="AF7">
        <v>0.7</v>
      </c>
      <c r="AG7">
        <v>0.7</v>
      </c>
      <c r="AH7" t="s">
        <v>719</v>
      </c>
    </row>
    <row r="8" spans="1:34">
      <c r="A8" t="s">
        <v>584</v>
      </c>
      <c r="B8" t="s">
        <v>585</v>
      </c>
      <c r="C8" t="s">
        <v>586</v>
      </c>
      <c r="D8" t="s">
        <v>599</v>
      </c>
      <c r="E8" t="s">
        <v>601</v>
      </c>
      <c r="F8" t="s">
        <v>601</v>
      </c>
      <c r="G8" s="184" t="s">
        <v>476</v>
      </c>
      <c r="H8">
        <v>0.3</v>
      </c>
      <c r="I8">
        <v>0.5</v>
      </c>
      <c r="J8">
        <v>0.5</v>
      </c>
      <c r="K8">
        <v>0.3</v>
      </c>
      <c r="L8">
        <v>0.9</v>
      </c>
      <c r="M8">
        <v>0.9</v>
      </c>
      <c r="N8">
        <v>0.7</v>
      </c>
      <c r="O8"/>
      <c r="P8"/>
      <c r="Q8">
        <v>0.3</v>
      </c>
      <c r="R8">
        <v>0.3</v>
      </c>
      <c r="S8">
        <v>0.7</v>
      </c>
      <c r="T8">
        <v>0.3</v>
      </c>
      <c r="U8">
        <v>0.7</v>
      </c>
      <c r="V8">
        <v>0.7</v>
      </c>
      <c r="W8">
        <v>0.7</v>
      </c>
      <c r="X8">
        <v>0.1</v>
      </c>
      <c r="Y8"/>
      <c r="Z8">
        <v>0.5</v>
      </c>
      <c r="AA8"/>
      <c r="AB8">
        <v>0.7</v>
      </c>
      <c r="AC8">
        <v>0.7</v>
      </c>
      <c r="AD8">
        <v>0.7</v>
      </c>
      <c r="AE8">
        <v>0.7</v>
      </c>
      <c r="AF8">
        <v>0.7</v>
      </c>
      <c r="AG8">
        <v>0.7</v>
      </c>
      <c r="AH8" t="s">
        <v>720</v>
      </c>
    </row>
    <row r="9" spans="1:34">
      <c r="A9" t="s">
        <v>584</v>
      </c>
      <c r="B9" t="s">
        <v>585</v>
      </c>
      <c r="C9" t="s">
        <v>586</v>
      </c>
      <c r="D9" t="s">
        <v>602</v>
      </c>
      <c r="E9" t="s">
        <v>604</v>
      </c>
      <c r="F9" t="s">
        <v>604</v>
      </c>
      <c r="G9" s="184" t="s">
        <v>517</v>
      </c>
      <c r="H9">
        <v>0.3</v>
      </c>
      <c r="I9">
        <v>0.5</v>
      </c>
      <c r="J9">
        <v>0.5</v>
      </c>
      <c r="K9">
        <v>0.3</v>
      </c>
      <c r="L9">
        <v>0.9</v>
      </c>
      <c r="M9">
        <v>0.9</v>
      </c>
      <c r="N9">
        <v>0.3</v>
      </c>
      <c r="O9"/>
      <c r="P9"/>
      <c r="Q9">
        <v>0.3</v>
      </c>
      <c r="R9">
        <v>0.3</v>
      </c>
      <c r="S9">
        <v>0.7</v>
      </c>
      <c r="T9">
        <v>0.3</v>
      </c>
      <c r="U9">
        <v>0.7</v>
      </c>
      <c r="V9">
        <v>0.5</v>
      </c>
      <c r="W9">
        <v>0.7</v>
      </c>
      <c r="X9">
        <v>0.1</v>
      </c>
      <c r="Y9"/>
      <c r="Z9">
        <v>0.3</v>
      </c>
      <c r="AA9"/>
      <c r="AB9">
        <v>0.7</v>
      </c>
      <c r="AC9">
        <v>0.7</v>
      </c>
      <c r="AD9">
        <v>0.7</v>
      </c>
      <c r="AE9">
        <v>0.7</v>
      </c>
      <c r="AF9">
        <v>0.7</v>
      </c>
      <c r="AG9">
        <v>0.7</v>
      </c>
      <c r="AH9" t="s">
        <v>721</v>
      </c>
    </row>
    <row r="10" spans="1:34">
      <c r="A10" t="s">
        <v>584</v>
      </c>
      <c r="B10" t="s">
        <v>585</v>
      </c>
      <c r="C10" t="s">
        <v>586</v>
      </c>
      <c r="D10" t="s">
        <v>602</v>
      </c>
      <c r="E10" t="s">
        <v>605</v>
      </c>
      <c r="F10" t="s">
        <v>605</v>
      </c>
      <c r="G10" s="184" t="s">
        <v>528</v>
      </c>
      <c r="H10">
        <v>0.3</v>
      </c>
      <c r="I10">
        <v>0.3</v>
      </c>
      <c r="J10">
        <v>0.7</v>
      </c>
      <c r="K10">
        <v>0.1</v>
      </c>
      <c r="L10">
        <v>0.9</v>
      </c>
      <c r="M10">
        <v>0.9</v>
      </c>
      <c r="N10">
        <v>0.7</v>
      </c>
      <c r="O10"/>
      <c r="P10"/>
      <c r="Q10">
        <v>0.3</v>
      </c>
      <c r="R10">
        <v>0.3</v>
      </c>
      <c r="S10">
        <v>0.7</v>
      </c>
      <c r="T10">
        <v>0.3</v>
      </c>
      <c r="U10">
        <v>0.7</v>
      </c>
      <c r="V10">
        <v>0.5</v>
      </c>
      <c r="W10">
        <v>0.7</v>
      </c>
      <c r="X10">
        <v>0.1</v>
      </c>
      <c r="Y10"/>
      <c r="Z10">
        <v>0.3</v>
      </c>
      <c r="AA10"/>
      <c r="AB10">
        <v>0.7</v>
      </c>
      <c r="AC10">
        <v>0.7</v>
      </c>
      <c r="AD10">
        <v>0.7</v>
      </c>
      <c r="AE10">
        <v>0.3</v>
      </c>
      <c r="AF10">
        <v>0.7</v>
      </c>
      <c r="AG10">
        <v>0.7</v>
      </c>
      <c r="AH10" t="s">
        <v>722</v>
      </c>
    </row>
    <row r="11" spans="1:34">
      <c r="A11" t="s">
        <v>584</v>
      </c>
      <c r="B11" t="s">
        <v>585</v>
      </c>
      <c r="C11" t="s">
        <v>586</v>
      </c>
      <c r="D11" t="s">
        <v>602</v>
      </c>
      <c r="E11" t="s">
        <v>602</v>
      </c>
      <c r="F11" t="s">
        <v>602</v>
      </c>
      <c r="G11" s="184" t="s">
        <v>515</v>
      </c>
      <c r="H11">
        <v>0.3</v>
      </c>
      <c r="I11">
        <v>0.3</v>
      </c>
      <c r="J11">
        <v>0.7</v>
      </c>
      <c r="K11">
        <v>0.1</v>
      </c>
      <c r="L11">
        <v>0.9</v>
      </c>
      <c r="M11">
        <v>0.9</v>
      </c>
      <c r="N11">
        <v>0.7</v>
      </c>
      <c r="O11"/>
      <c r="P11"/>
      <c r="Q11">
        <v>0.7</v>
      </c>
      <c r="R11">
        <v>0.3</v>
      </c>
      <c r="S11">
        <v>0.7</v>
      </c>
      <c r="T11">
        <v>0.3</v>
      </c>
      <c r="U11">
        <v>0.3</v>
      </c>
      <c r="V11">
        <v>0.5</v>
      </c>
      <c r="W11">
        <v>0.7</v>
      </c>
      <c r="X11">
        <v>0.1</v>
      </c>
      <c r="Y11"/>
      <c r="Z11">
        <v>0.5</v>
      </c>
      <c r="AA11"/>
      <c r="AB11">
        <v>0.7</v>
      </c>
      <c r="AC11">
        <v>0.7</v>
      </c>
      <c r="AD11">
        <v>0.7</v>
      </c>
      <c r="AE11">
        <v>0.3</v>
      </c>
      <c r="AF11">
        <v>0.7</v>
      </c>
      <c r="AG11">
        <v>0.7</v>
      </c>
      <c r="AH11" t="s">
        <v>723</v>
      </c>
    </row>
    <row r="12" spans="1:34">
      <c r="A12" t="s">
        <v>584</v>
      </c>
      <c r="B12" t="s">
        <v>585</v>
      </c>
      <c r="C12" t="s">
        <v>586</v>
      </c>
      <c r="D12" t="s">
        <v>589</v>
      </c>
      <c r="E12" t="s">
        <v>606</v>
      </c>
      <c r="F12" t="s">
        <v>606</v>
      </c>
      <c r="G12" s="184" t="s">
        <v>464</v>
      </c>
      <c r="H12">
        <v>0.3</v>
      </c>
      <c r="I12">
        <v>0.5</v>
      </c>
      <c r="J12">
        <v>0.5</v>
      </c>
      <c r="K12">
        <v>0.3</v>
      </c>
      <c r="L12">
        <v>0.9</v>
      </c>
      <c r="M12">
        <v>0.9</v>
      </c>
      <c r="N12">
        <v>0.7</v>
      </c>
      <c r="O12"/>
      <c r="P12"/>
      <c r="Q12">
        <v>0.3</v>
      </c>
      <c r="R12">
        <v>0.3</v>
      </c>
      <c r="S12">
        <v>0.7</v>
      </c>
      <c r="T12">
        <v>0.3</v>
      </c>
      <c r="U12">
        <v>0.7</v>
      </c>
      <c r="V12">
        <v>0.5</v>
      </c>
      <c r="W12">
        <v>0.7</v>
      </c>
      <c r="X12">
        <v>0.1</v>
      </c>
      <c r="Y12"/>
      <c r="Z12">
        <v>0.3</v>
      </c>
      <c r="AA12"/>
      <c r="AB12">
        <v>0.7</v>
      </c>
      <c r="AC12">
        <v>0.7</v>
      </c>
      <c r="AD12">
        <v>0.7</v>
      </c>
      <c r="AE12">
        <v>0.7</v>
      </c>
      <c r="AF12">
        <v>0.7</v>
      </c>
      <c r="AG12">
        <v>0.7</v>
      </c>
      <c r="AH12" t="s">
        <v>724</v>
      </c>
    </row>
    <row r="13" spans="1:34">
      <c r="A13" t="s">
        <v>584</v>
      </c>
      <c r="B13" t="s">
        <v>585</v>
      </c>
      <c r="C13" t="s">
        <v>586</v>
      </c>
      <c r="D13" t="s">
        <v>589</v>
      </c>
      <c r="E13" t="s">
        <v>607</v>
      </c>
      <c r="F13" t="s">
        <v>607</v>
      </c>
      <c r="G13" s="184" t="s">
        <v>432</v>
      </c>
      <c r="H13">
        <v>0.3</v>
      </c>
      <c r="I13">
        <v>0.5</v>
      </c>
      <c r="J13">
        <v>0.7</v>
      </c>
      <c r="K13">
        <v>0.5</v>
      </c>
      <c r="L13">
        <v>0.9</v>
      </c>
      <c r="M13">
        <v>0.9</v>
      </c>
      <c r="N13">
        <v>0.7</v>
      </c>
      <c r="O13"/>
      <c r="P13"/>
      <c r="Q13">
        <v>0.3</v>
      </c>
      <c r="R13">
        <v>0.3</v>
      </c>
      <c r="S13">
        <v>0.7</v>
      </c>
      <c r="T13">
        <v>0.3</v>
      </c>
      <c r="U13">
        <v>0.7</v>
      </c>
      <c r="V13">
        <v>0.5</v>
      </c>
      <c r="W13">
        <v>0.7</v>
      </c>
      <c r="X13">
        <v>0.1</v>
      </c>
      <c r="Y13"/>
      <c r="Z13">
        <v>0.3</v>
      </c>
      <c r="AA13"/>
      <c r="AB13">
        <v>0.7</v>
      </c>
      <c r="AC13">
        <v>0.7</v>
      </c>
      <c r="AD13">
        <v>0.7</v>
      </c>
      <c r="AE13">
        <v>0.7</v>
      </c>
      <c r="AF13">
        <v>0.7</v>
      </c>
      <c r="AG13">
        <v>0.7</v>
      </c>
      <c r="AH13" t="s">
        <v>725</v>
      </c>
    </row>
    <row r="14" spans="1:34">
      <c r="A14" t="s">
        <v>584</v>
      </c>
      <c r="B14" t="s">
        <v>585</v>
      </c>
      <c r="C14" t="s">
        <v>586</v>
      </c>
      <c r="D14" t="s">
        <v>589</v>
      </c>
      <c r="E14" t="s">
        <v>608</v>
      </c>
      <c r="F14" t="s">
        <v>608</v>
      </c>
      <c r="G14" s="184" t="s">
        <v>477</v>
      </c>
      <c r="H14">
        <v>0.3</v>
      </c>
      <c r="I14">
        <v>0.5</v>
      </c>
      <c r="J14">
        <v>0.5</v>
      </c>
      <c r="K14">
        <v>0.3</v>
      </c>
      <c r="L14">
        <v>0.9</v>
      </c>
      <c r="M14">
        <v>0.9</v>
      </c>
      <c r="N14">
        <v>0.7</v>
      </c>
      <c r="O14"/>
      <c r="P14"/>
      <c r="Q14">
        <v>0.3</v>
      </c>
      <c r="R14">
        <v>0.3</v>
      </c>
      <c r="S14">
        <v>0.7</v>
      </c>
      <c r="T14">
        <v>0.3</v>
      </c>
      <c r="U14">
        <v>0.7</v>
      </c>
      <c r="V14">
        <v>0.5</v>
      </c>
      <c r="W14">
        <v>0.7</v>
      </c>
      <c r="X14">
        <v>0.1</v>
      </c>
      <c r="Y14"/>
      <c r="Z14">
        <v>0.5</v>
      </c>
      <c r="AA14"/>
      <c r="AB14">
        <v>0.7</v>
      </c>
      <c r="AC14">
        <v>0.7</v>
      </c>
      <c r="AD14">
        <v>0.7</v>
      </c>
      <c r="AE14">
        <v>0.7</v>
      </c>
      <c r="AF14">
        <v>0.7</v>
      </c>
      <c r="AG14">
        <v>0.7</v>
      </c>
      <c r="AH14" t="s">
        <v>726</v>
      </c>
    </row>
    <row r="15" spans="1:34">
      <c r="A15" t="s">
        <v>584</v>
      </c>
      <c r="B15" t="s">
        <v>585</v>
      </c>
      <c r="C15" t="s">
        <v>586</v>
      </c>
      <c r="D15" t="s">
        <v>589</v>
      </c>
      <c r="E15" t="s">
        <v>609</v>
      </c>
      <c r="F15" t="s">
        <v>609</v>
      </c>
      <c r="G15" s="184" t="s">
        <v>462</v>
      </c>
      <c r="H15">
        <v>0.3</v>
      </c>
      <c r="I15">
        <v>0.5</v>
      </c>
      <c r="J15">
        <v>0.3</v>
      </c>
      <c r="K15">
        <v>0.3</v>
      </c>
      <c r="L15">
        <v>0.9</v>
      </c>
      <c r="M15">
        <v>0.9</v>
      </c>
      <c r="N15">
        <v>0.7</v>
      </c>
      <c r="O15"/>
      <c r="P15"/>
      <c r="Q15">
        <v>0.3</v>
      </c>
      <c r="R15">
        <v>0.3</v>
      </c>
      <c r="S15">
        <v>0.7</v>
      </c>
      <c r="T15">
        <v>0.3</v>
      </c>
      <c r="U15">
        <v>0.7</v>
      </c>
      <c r="V15">
        <v>0.5</v>
      </c>
      <c r="W15">
        <v>0.7</v>
      </c>
      <c r="X15">
        <v>0.1</v>
      </c>
      <c r="Y15"/>
      <c r="Z15">
        <v>0.5</v>
      </c>
      <c r="AA15"/>
      <c r="AB15">
        <v>0.7</v>
      </c>
      <c r="AC15">
        <v>0.7</v>
      </c>
      <c r="AD15">
        <v>0.7</v>
      </c>
      <c r="AE15">
        <v>0.7</v>
      </c>
      <c r="AF15">
        <v>0.7</v>
      </c>
      <c r="AG15">
        <v>0.7</v>
      </c>
      <c r="AH15" t="s">
        <v>727</v>
      </c>
    </row>
    <row r="16" spans="1:34">
      <c r="A16" t="s">
        <v>584</v>
      </c>
      <c r="B16" t="s">
        <v>585</v>
      </c>
      <c r="C16" t="s">
        <v>586</v>
      </c>
      <c r="D16" t="s">
        <v>593</v>
      </c>
      <c r="E16" t="s">
        <v>474</v>
      </c>
      <c r="F16" t="s">
        <v>474</v>
      </c>
      <c r="G16" s="184" t="s">
        <v>474</v>
      </c>
      <c r="H16">
        <v>0.3</v>
      </c>
      <c r="I16">
        <v>0.5</v>
      </c>
      <c r="J16">
        <v>0.5</v>
      </c>
      <c r="K16">
        <v>0.3</v>
      </c>
      <c r="L16">
        <v>0.9</v>
      </c>
      <c r="M16">
        <v>0.9</v>
      </c>
      <c r="N16">
        <v>0.7</v>
      </c>
      <c r="O16"/>
      <c r="P16"/>
      <c r="Q16">
        <v>0.3</v>
      </c>
      <c r="R16">
        <v>0.3</v>
      </c>
      <c r="S16">
        <v>0.7</v>
      </c>
      <c r="T16">
        <v>0.3</v>
      </c>
      <c r="U16">
        <v>0.7</v>
      </c>
      <c r="V16">
        <v>0.5</v>
      </c>
      <c r="W16">
        <v>0.7</v>
      </c>
      <c r="X16">
        <v>0.1</v>
      </c>
      <c r="Y16"/>
      <c r="Z16">
        <v>0.5</v>
      </c>
      <c r="AA16"/>
      <c r="AB16">
        <v>0.7</v>
      </c>
      <c r="AC16">
        <v>0.7</v>
      </c>
      <c r="AD16">
        <v>0.7</v>
      </c>
      <c r="AE16">
        <v>0.7</v>
      </c>
      <c r="AF16">
        <v>0.7</v>
      </c>
      <c r="AG16">
        <v>0.7</v>
      </c>
      <c r="AH16" t="s">
        <v>728</v>
      </c>
    </row>
    <row r="17" spans="1:34">
      <c r="A17" t="s">
        <v>584</v>
      </c>
      <c r="B17" t="s">
        <v>585</v>
      </c>
      <c r="C17" t="s">
        <v>586</v>
      </c>
      <c r="D17" t="s">
        <v>589</v>
      </c>
      <c r="E17" t="s">
        <v>610</v>
      </c>
      <c r="F17" t="s">
        <v>610</v>
      </c>
      <c r="G17" s="184" t="s">
        <v>459</v>
      </c>
      <c r="H17">
        <v>0.3</v>
      </c>
      <c r="I17">
        <v>0.5</v>
      </c>
      <c r="J17">
        <v>0.3</v>
      </c>
      <c r="K17">
        <v>0.3</v>
      </c>
      <c r="L17">
        <v>0.9</v>
      </c>
      <c r="M17">
        <v>0.9</v>
      </c>
      <c r="N17">
        <v>0.7</v>
      </c>
      <c r="O17"/>
      <c r="P17"/>
      <c r="Q17">
        <v>0.3</v>
      </c>
      <c r="R17">
        <v>0.3</v>
      </c>
      <c r="S17">
        <v>0.7</v>
      </c>
      <c r="T17">
        <v>0.3</v>
      </c>
      <c r="U17">
        <v>0.3</v>
      </c>
      <c r="V17">
        <v>0.5</v>
      </c>
      <c r="W17">
        <v>0.7</v>
      </c>
      <c r="X17">
        <v>0.1</v>
      </c>
      <c r="Y17"/>
      <c r="Z17">
        <v>0.5</v>
      </c>
      <c r="AA17"/>
      <c r="AB17">
        <v>0.7</v>
      </c>
      <c r="AC17">
        <v>0.7</v>
      </c>
      <c r="AD17">
        <v>0.7</v>
      </c>
      <c r="AE17">
        <v>0.7</v>
      </c>
      <c r="AF17">
        <v>0.7</v>
      </c>
      <c r="AG17">
        <v>0.7</v>
      </c>
      <c r="AH17" t="s">
        <v>729</v>
      </c>
    </row>
    <row r="18" spans="1:34">
      <c r="A18" t="s">
        <v>584</v>
      </c>
      <c r="B18" t="s">
        <v>585</v>
      </c>
      <c r="C18" t="s">
        <v>611</v>
      </c>
      <c r="D18" t="s">
        <v>614</v>
      </c>
      <c r="E18" t="s">
        <v>614</v>
      </c>
      <c r="F18" t="s">
        <v>614</v>
      </c>
      <c r="G18" s="184" t="s">
        <v>466</v>
      </c>
      <c r="H18">
        <v>0.3</v>
      </c>
      <c r="I18">
        <v>0.7</v>
      </c>
      <c r="J18">
        <v>0.3</v>
      </c>
      <c r="K18">
        <v>0.3</v>
      </c>
      <c r="L18">
        <v>0.9</v>
      </c>
      <c r="M18">
        <v>0.9</v>
      </c>
      <c r="N18">
        <v>0.3</v>
      </c>
      <c r="O18"/>
      <c r="P18"/>
      <c r="Q18">
        <v>0.3</v>
      </c>
      <c r="R18">
        <v>0.3</v>
      </c>
      <c r="S18">
        <v>0.3</v>
      </c>
      <c r="T18">
        <v>0.3</v>
      </c>
      <c r="U18">
        <v>0.3</v>
      </c>
      <c r="V18">
        <v>0.5</v>
      </c>
      <c r="W18">
        <v>0.7</v>
      </c>
      <c r="X18">
        <v>0.3</v>
      </c>
      <c r="Y18"/>
      <c r="Z18">
        <v>0.5</v>
      </c>
      <c r="AA18"/>
      <c r="AB18">
        <v>0.3</v>
      </c>
      <c r="AC18">
        <v>0.7</v>
      </c>
      <c r="AD18">
        <v>0.7</v>
      </c>
      <c r="AE18">
        <v>0.3</v>
      </c>
      <c r="AF18">
        <v>0.7</v>
      </c>
      <c r="AG18">
        <v>0.7</v>
      </c>
      <c r="AH18" t="s">
        <v>730</v>
      </c>
    </row>
    <row r="19" spans="1:34">
      <c r="A19" t="s">
        <v>584</v>
      </c>
      <c r="B19" t="s">
        <v>585</v>
      </c>
      <c r="C19" t="s">
        <v>611</v>
      </c>
      <c r="D19" t="s">
        <v>617</v>
      </c>
      <c r="E19" t="s">
        <v>617</v>
      </c>
      <c r="F19" t="s">
        <v>617</v>
      </c>
      <c r="G19" s="184" t="s">
        <v>457</v>
      </c>
      <c r="H19">
        <v>0.3</v>
      </c>
      <c r="I19">
        <v>0.5</v>
      </c>
      <c r="J19">
        <v>0.7</v>
      </c>
      <c r="K19">
        <v>0.3</v>
      </c>
      <c r="L19">
        <v>0.1</v>
      </c>
      <c r="M19">
        <v>0.9</v>
      </c>
      <c r="N19">
        <v>0.7</v>
      </c>
      <c r="O19"/>
      <c r="P19"/>
      <c r="Q19">
        <v>0.3</v>
      </c>
      <c r="R19">
        <v>0.3</v>
      </c>
      <c r="S19">
        <v>0.7</v>
      </c>
      <c r="T19">
        <v>0.1</v>
      </c>
      <c r="U19">
        <v>0.7</v>
      </c>
      <c r="V19">
        <v>0.5</v>
      </c>
      <c r="W19">
        <v>0.7</v>
      </c>
      <c r="X19">
        <v>0.1</v>
      </c>
      <c r="Y19"/>
      <c r="Z19">
        <v>0.7</v>
      </c>
      <c r="AA19"/>
      <c r="AB19">
        <v>0.7</v>
      </c>
      <c r="AC19">
        <v>0.7</v>
      </c>
      <c r="AD19">
        <v>0.7</v>
      </c>
      <c r="AE19">
        <v>0.7</v>
      </c>
      <c r="AF19">
        <v>0.7</v>
      </c>
      <c r="AG19">
        <v>0.7</v>
      </c>
      <c r="AH19" t="s">
        <v>731</v>
      </c>
    </row>
    <row r="20" spans="1:34">
      <c r="A20" t="s">
        <v>618</v>
      </c>
      <c r="B20" t="s">
        <v>619</v>
      </c>
      <c r="C20" t="s">
        <v>620</v>
      </c>
      <c r="D20" t="s">
        <v>505</v>
      </c>
      <c r="F20" t="s">
        <v>505</v>
      </c>
      <c r="G20" s="184" t="s">
        <v>505</v>
      </c>
      <c r="H20">
        <v>0.3</v>
      </c>
      <c r="I20">
        <v>0.7</v>
      </c>
      <c r="J20">
        <v>0.7</v>
      </c>
      <c r="K20">
        <v>0.1</v>
      </c>
      <c r="L20">
        <v>0.1</v>
      </c>
      <c r="M20">
        <v>0.1</v>
      </c>
      <c r="N20">
        <v>0.3</v>
      </c>
      <c r="O20"/>
      <c r="P20"/>
      <c r="Q20">
        <v>0.3</v>
      </c>
      <c r="R20">
        <v>0.3</v>
      </c>
      <c r="S20">
        <v>0.7</v>
      </c>
      <c r="T20">
        <v>0.1</v>
      </c>
      <c r="U20">
        <v>0.3</v>
      </c>
      <c r="V20">
        <v>0.5</v>
      </c>
      <c r="W20">
        <v>0.7</v>
      </c>
      <c r="X20">
        <v>0.1</v>
      </c>
      <c r="Y20"/>
      <c r="Z20">
        <v>0.9</v>
      </c>
      <c r="AA20"/>
      <c r="AB20">
        <v>0.7</v>
      </c>
      <c r="AC20">
        <v>0.7</v>
      </c>
      <c r="AD20">
        <v>0.7</v>
      </c>
      <c r="AE20">
        <v>0.7</v>
      </c>
      <c r="AF20">
        <v>0.7</v>
      </c>
      <c r="AG20">
        <v>0.7</v>
      </c>
      <c r="AH20" t="s">
        <v>732</v>
      </c>
    </row>
    <row r="21" spans="1:34">
      <c r="A21" t="s">
        <v>618</v>
      </c>
      <c r="B21" t="s">
        <v>619</v>
      </c>
      <c r="C21" t="s">
        <v>620</v>
      </c>
      <c r="D21" t="s">
        <v>624</v>
      </c>
      <c r="F21" t="s">
        <v>624</v>
      </c>
      <c r="G21" s="184" t="s">
        <v>510</v>
      </c>
      <c r="H21">
        <v>0.7</v>
      </c>
      <c r="I21">
        <v>0.3</v>
      </c>
      <c r="J21">
        <v>0.7</v>
      </c>
      <c r="K21">
        <v>0.1</v>
      </c>
      <c r="L21">
        <v>0.1</v>
      </c>
      <c r="M21">
        <v>0.1</v>
      </c>
      <c r="N21">
        <v>0.3</v>
      </c>
      <c r="O21"/>
      <c r="P21"/>
      <c r="Q21">
        <v>0.3</v>
      </c>
      <c r="R21">
        <v>0.3</v>
      </c>
      <c r="S21">
        <v>0.7</v>
      </c>
      <c r="T21">
        <v>0.3</v>
      </c>
      <c r="U21">
        <v>0.7</v>
      </c>
      <c r="V21">
        <v>0.7</v>
      </c>
      <c r="W21">
        <v>0.7</v>
      </c>
      <c r="X21">
        <v>0.1</v>
      </c>
      <c r="Y21"/>
      <c r="Z21">
        <v>0.9</v>
      </c>
      <c r="AA21"/>
      <c r="AB21">
        <v>0.7</v>
      </c>
      <c r="AC21">
        <v>0.7</v>
      </c>
      <c r="AD21">
        <v>0.3</v>
      </c>
      <c r="AE21">
        <v>0.7</v>
      </c>
      <c r="AF21">
        <v>0.3</v>
      </c>
      <c r="AG21">
        <v>0.7</v>
      </c>
      <c r="AH21" t="s">
        <v>733</v>
      </c>
    </row>
    <row r="22" spans="1:34">
      <c r="A22" t="s">
        <v>631</v>
      </c>
      <c r="B22" t="s">
        <v>619</v>
      </c>
      <c r="C22" t="s">
        <v>628</v>
      </c>
      <c r="D22" t="s">
        <v>629</v>
      </c>
      <c r="E22" t="s">
        <v>630</v>
      </c>
      <c r="F22" t="s">
        <v>630</v>
      </c>
      <c r="G22" s="184" t="s">
        <v>527</v>
      </c>
      <c r="H22">
        <v>0.3</v>
      </c>
      <c r="I22">
        <v>0.1</v>
      </c>
      <c r="J22">
        <v>0.7</v>
      </c>
      <c r="K22">
        <v>0.1</v>
      </c>
      <c r="L22">
        <v>0.3</v>
      </c>
      <c r="M22">
        <v>0.9</v>
      </c>
      <c r="N22">
        <v>0.1</v>
      </c>
      <c r="O22"/>
      <c r="P22"/>
      <c r="Q22">
        <v>0.3</v>
      </c>
      <c r="R22">
        <v>0.3</v>
      </c>
      <c r="S22">
        <v>0.7</v>
      </c>
      <c r="T22">
        <v>0.7</v>
      </c>
      <c r="U22">
        <v>0.3</v>
      </c>
      <c r="V22">
        <v>0.1</v>
      </c>
      <c r="W22">
        <v>0.7</v>
      </c>
      <c r="X22">
        <v>0.3</v>
      </c>
      <c r="Y22"/>
      <c r="Z22">
        <v>0.7</v>
      </c>
      <c r="AA22"/>
      <c r="AB22">
        <v>0.3</v>
      </c>
      <c r="AC22">
        <v>0.3</v>
      </c>
      <c r="AD22">
        <v>0.3</v>
      </c>
      <c r="AE22">
        <v>0.3</v>
      </c>
      <c r="AF22">
        <v>0.7</v>
      </c>
      <c r="AG22">
        <v>0.3</v>
      </c>
      <c r="AH22" t="s">
        <v>734</v>
      </c>
    </row>
    <row r="23" spans="1:34">
      <c r="A23" t="s">
        <v>631</v>
      </c>
      <c r="B23" t="s">
        <v>619</v>
      </c>
      <c r="C23" t="s">
        <v>632</v>
      </c>
      <c r="D23" t="s">
        <v>633</v>
      </c>
      <c r="E23" t="s">
        <v>633</v>
      </c>
      <c r="F23" t="s">
        <v>633</v>
      </c>
      <c r="G23" s="184" t="s">
        <v>470</v>
      </c>
      <c r="H23">
        <v>0.7</v>
      </c>
      <c r="I23">
        <v>0.1</v>
      </c>
      <c r="J23">
        <v>0.5</v>
      </c>
      <c r="K23">
        <v>0.7</v>
      </c>
      <c r="L23">
        <v>0.3</v>
      </c>
      <c r="M23">
        <v>0.3</v>
      </c>
      <c r="N23">
        <v>0.1</v>
      </c>
      <c r="O23"/>
      <c r="P23"/>
      <c r="Q23">
        <v>0.3</v>
      </c>
      <c r="R23">
        <v>0.3</v>
      </c>
      <c r="S23">
        <v>0.3</v>
      </c>
      <c r="T23">
        <v>0.7</v>
      </c>
      <c r="U23">
        <v>0.7</v>
      </c>
      <c r="V23">
        <v>0.1</v>
      </c>
      <c r="W23">
        <v>0.7</v>
      </c>
      <c r="X23">
        <v>0.9</v>
      </c>
      <c r="Y23"/>
      <c r="Z23">
        <v>0.9</v>
      </c>
      <c r="AA23"/>
      <c r="AB23">
        <v>0.3</v>
      </c>
      <c r="AC23">
        <v>0.7</v>
      </c>
      <c r="AD23">
        <v>0.7</v>
      </c>
      <c r="AE23">
        <v>0.7</v>
      </c>
      <c r="AF23">
        <v>0.7</v>
      </c>
      <c r="AG23">
        <v>0.7</v>
      </c>
      <c r="AH23" t="s">
        <v>735</v>
      </c>
    </row>
    <row r="24" spans="1:34">
      <c r="A24" t="s">
        <v>631</v>
      </c>
      <c r="B24" t="s">
        <v>619</v>
      </c>
      <c r="C24" t="s">
        <v>632</v>
      </c>
      <c r="D24" t="s">
        <v>634</v>
      </c>
      <c r="E24" t="s">
        <v>635</v>
      </c>
      <c r="F24" t="s">
        <v>635</v>
      </c>
      <c r="G24" s="184" t="s">
        <v>480</v>
      </c>
      <c r="H24">
        <v>0.7</v>
      </c>
      <c r="I24">
        <v>0.1</v>
      </c>
      <c r="J24">
        <v>0.5</v>
      </c>
      <c r="K24">
        <v>0.7</v>
      </c>
      <c r="L24">
        <v>0.3</v>
      </c>
      <c r="M24">
        <v>0.9</v>
      </c>
      <c r="N24">
        <v>0.1</v>
      </c>
      <c r="O24"/>
      <c r="P24"/>
      <c r="Q24">
        <v>0.3</v>
      </c>
      <c r="R24">
        <v>0.3</v>
      </c>
      <c r="S24">
        <v>0.3</v>
      </c>
      <c r="T24">
        <v>0.3</v>
      </c>
      <c r="U24">
        <v>0.7</v>
      </c>
      <c r="V24">
        <v>0.1</v>
      </c>
      <c r="W24">
        <v>0.7</v>
      </c>
      <c r="X24">
        <v>0.1</v>
      </c>
      <c r="Y24"/>
      <c r="Z24">
        <v>0.9</v>
      </c>
      <c r="AA24"/>
      <c r="AB24">
        <v>0.7</v>
      </c>
      <c r="AC24">
        <v>0.7</v>
      </c>
      <c r="AD24">
        <v>0.7</v>
      </c>
      <c r="AE24">
        <v>0.3</v>
      </c>
      <c r="AF24">
        <v>0.3</v>
      </c>
      <c r="AG24">
        <v>0.7</v>
      </c>
      <c r="AH24" t="s">
        <v>736</v>
      </c>
    </row>
    <row r="25" spans="1:34">
      <c r="A25" t="s">
        <v>631</v>
      </c>
      <c r="B25" t="s">
        <v>619</v>
      </c>
      <c r="C25" t="s">
        <v>632</v>
      </c>
      <c r="D25" t="s">
        <v>636</v>
      </c>
      <c r="E25" t="s">
        <v>637</v>
      </c>
      <c r="F25" t="s">
        <v>637</v>
      </c>
      <c r="G25" s="184" t="s">
        <v>442</v>
      </c>
      <c r="H25">
        <v>0.7</v>
      </c>
      <c r="I25">
        <v>0.1</v>
      </c>
      <c r="J25">
        <v>0.7</v>
      </c>
      <c r="K25">
        <v>0.7</v>
      </c>
      <c r="L25">
        <v>0.3</v>
      </c>
      <c r="M25">
        <v>0.3</v>
      </c>
      <c r="N25">
        <v>0.1</v>
      </c>
      <c r="O25"/>
      <c r="P25"/>
      <c r="Q25">
        <v>0.3</v>
      </c>
      <c r="R25">
        <v>0.3</v>
      </c>
      <c r="S25">
        <v>0.3</v>
      </c>
      <c r="T25">
        <v>0.7</v>
      </c>
      <c r="U25">
        <v>0.7</v>
      </c>
      <c r="V25">
        <v>0.1</v>
      </c>
      <c r="W25">
        <v>0.7</v>
      </c>
      <c r="X25">
        <v>0.1</v>
      </c>
      <c r="Y25"/>
      <c r="Z25">
        <v>0.3</v>
      </c>
      <c r="AA25"/>
      <c r="AB25">
        <v>0.7</v>
      </c>
      <c r="AC25">
        <v>0.7</v>
      </c>
      <c r="AD25">
        <v>0.7</v>
      </c>
      <c r="AE25">
        <v>0.7</v>
      </c>
      <c r="AF25">
        <v>0.7</v>
      </c>
      <c r="AG25">
        <v>0.7</v>
      </c>
      <c r="AH25" t="s">
        <v>737</v>
      </c>
    </row>
    <row r="26" spans="1:34">
      <c r="A26" t="s">
        <v>631</v>
      </c>
      <c r="B26" t="s">
        <v>619</v>
      </c>
      <c r="C26" t="s">
        <v>632</v>
      </c>
      <c r="D26" t="s">
        <v>638</v>
      </c>
      <c r="E26" t="s">
        <v>639</v>
      </c>
      <c r="F26" t="s">
        <v>639</v>
      </c>
      <c r="G26" s="184" t="s">
        <v>469</v>
      </c>
      <c r="H26">
        <v>0.7</v>
      </c>
      <c r="I26">
        <v>0.1</v>
      </c>
      <c r="J26">
        <v>0.7</v>
      </c>
      <c r="K26">
        <v>0.7</v>
      </c>
      <c r="L26">
        <v>0.3</v>
      </c>
      <c r="M26">
        <v>0.3</v>
      </c>
      <c r="N26">
        <v>0.1</v>
      </c>
      <c r="O26"/>
      <c r="P26"/>
      <c r="Q26">
        <v>0.3</v>
      </c>
      <c r="R26">
        <v>0.3</v>
      </c>
      <c r="S26">
        <v>0.3</v>
      </c>
      <c r="T26">
        <v>0.7</v>
      </c>
      <c r="U26">
        <v>0.7</v>
      </c>
      <c r="V26">
        <v>0.1</v>
      </c>
      <c r="W26">
        <v>0.7</v>
      </c>
      <c r="X26">
        <v>0.1</v>
      </c>
      <c r="Y26"/>
      <c r="Z26">
        <v>0.3</v>
      </c>
      <c r="AA26"/>
      <c r="AB26">
        <v>0.7</v>
      </c>
      <c r="AC26">
        <v>0.7</v>
      </c>
      <c r="AD26">
        <v>0.7</v>
      </c>
      <c r="AE26">
        <v>0.3</v>
      </c>
      <c r="AF26">
        <v>0.7</v>
      </c>
      <c r="AG26">
        <v>0.7</v>
      </c>
      <c r="AH26" t="s">
        <v>738</v>
      </c>
    </row>
    <row r="27" spans="1:34">
      <c r="A27" t="s">
        <v>631</v>
      </c>
      <c r="B27" t="s">
        <v>619</v>
      </c>
      <c r="C27" t="s">
        <v>632</v>
      </c>
      <c r="D27" t="s">
        <v>640</v>
      </c>
      <c r="E27" t="s">
        <v>640</v>
      </c>
      <c r="F27" t="s">
        <v>640</v>
      </c>
      <c r="G27" s="184" t="s">
        <v>454</v>
      </c>
      <c r="H27">
        <v>0.7</v>
      </c>
      <c r="I27">
        <v>0.1</v>
      </c>
      <c r="J27">
        <v>0.7</v>
      </c>
      <c r="K27">
        <v>0.1</v>
      </c>
      <c r="L27">
        <v>0.1</v>
      </c>
      <c r="M27">
        <v>0.3</v>
      </c>
      <c r="N27">
        <v>0.1</v>
      </c>
      <c r="O27"/>
      <c r="P27"/>
      <c r="Q27">
        <v>0.3</v>
      </c>
      <c r="R27">
        <v>0.3</v>
      </c>
      <c r="S27">
        <v>0.3</v>
      </c>
      <c r="T27">
        <v>0.7</v>
      </c>
      <c r="U27">
        <v>0.7</v>
      </c>
      <c r="V27">
        <v>0.1</v>
      </c>
      <c r="W27">
        <v>0.7</v>
      </c>
      <c r="X27">
        <v>0.1</v>
      </c>
      <c r="Y27"/>
      <c r="Z27">
        <v>0.5</v>
      </c>
      <c r="AA27"/>
      <c r="AB27">
        <v>0.7</v>
      </c>
      <c r="AC27">
        <v>0.7</v>
      </c>
      <c r="AD27">
        <v>0.7</v>
      </c>
      <c r="AE27">
        <v>0.7</v>
      </c>
      <c r="AF27">
        <v>0.7</v>
      </c>
      <c r="AG27">
        <v>0.7</v>
      </c>
      <c r="AH27" t="s">
        <v>739</v>
      </c>
    </row>
    <row r="28" spans="1:34">
      <c r="A28" t="s">
        <v>631</v>
      </c>
      <c r="B28" t="s">
        <v>619</v>
      </c>
      <c r="C28" t="s">
        <v>632</v>
      </c>
      <c r="D28" t="s">
        <v>484</v>
      </c>
      <c r="E28" t="s">
        <v>485</v>
      </c>
      <c r="F28" t="s">
        <v>485</v>
      </c>
      <c r="G28" s="184" t="s">
        <v>485</v>
      </c>
      <c r="H28">
        <v>0.7</v>
      </c>
      <c r="I28">
        <v>0.1</v>
      </c>
      <c r="J28">
        <v>0.7</v>
      </c>
      <c r="K28">
        <v>0.1</v>
      </c>
      <c r="L28">
        <v>0.3</v>
      </c>
      <c r="M28">
        <v>0.3</v>
      </c>
      <c r="N28">
        <v>0.1</v>
      </c>
      <c r="O28"/>
      <c r="P28"/>
      <c r="Q28">
        <v>0.3</v>
      </c>
      <c r="R28">
        <v>0.3</v>
      </c>
      <c r="S28">
        <v>0.3</v>
      </c>
      <c r="T28">
        <v>0.7</v>
      </c>
      <c r="U28">
        <v>0.7</v>
      </c>
      <c r="V28">
        <v>0.3</v>
      </c>
      <c r="W28">
        <v>0.7</v>
      </c>
      <c r="X28">
        <v>0.9</v>
      </c>
      <c r="Y28"/>
      <c r="Z28">
        <v>0.7</v>
      </c>
      <c r="AA28"/>
      <c r="AB28">
        <v>0.7</v>
      </c>
      <c r="AC28">
        <v>0.7</v>
      </c>
      <c r="AD28">
        <v>0.7</v>
      </c>
      <c r="AE28">
        <v>0.7</v>
      </c>
      <c r="AF28">
        <v>0.7</v>
      </c>
      <c r="AG28">
        <v>0.7</v>
      </c>
      <c r="AH28" t="s">
        <v>740</v>
      </c>
    </row>
    <row r="29" spans="1:34">
      <c r="A29" t="s">
        <v>631</v>
      </c>
      <c r="B29" t="s">
        <v>619</v>
      </c>
      <c r="C29" t="s">
        <v>628</v>
      </c>
      <c r="D29" t="s">
        <v>641</v>
      </c>
      <c r="E29" t="s">
        <v>641</v>
      </c>
      <c r="F29" t="s">
        <v>641</v>
      </c>
      <c r="G29" s="184" t="s">
        <v>452</v>
      </c>
      <c r="H29">
        <v>0.7</v>
      </c>
      <c r="I29">
        <v>0.1</v>
      </c>
      <c r="J29">
        <v>0.7</v>
      </c>
      <c r="K29">
        <v>0.1</v>
      </c>
      <c r="L29">
        <v>0.3</v>
      </c>
      <c r="M29">
        <v>0.3</v>
      </c>
      <c r="N29">
        <v>0.1</v>
      </c>
      <c r="O29"/>
      <c r="P29"/>
      <c r="Q29">
        <v>0.3</v>
      </c>
      <c r="R29">
        <v>0.3</v>
      </c>
      <c r="S29">
        <v>0.3</v>
      </c>
      <c r="T29">
        <v>0.3</v>
      </c>
      <c r="U29">
        <v>0.3</v>
      </c>
      <c r="V29">
        <v>0.1</v>
      </c>
      <c r="W29">
        <v>0.7</v>
      </c>
      <c r="X29">
        <v>0.9</v>
      </c>
      <c r="Y29"/>
      <c r="Z29">
        <v>0.3</v>
      </c>
      <c r="AA29"/>
      <c r="AB29">
        <v>0.7</v>
      </c>
      <c r="AC29">
        <v>0.7</v>
      </c>
      <c r="AD29">
        <v>0.7</v>
      </c>
      <c r="AE29">
        <v>0.7</v>
      </c>
      <c r="AF29">
        <v>0.7</v>
      </c>
      <c r="AG29">
        <v>0.7</v>
      </c>
      <c r="AH29" t="s">
        <v>741</v>
      </c>
    </row>
    <row r="30" spans="1:34">
      <c r="A30" t="s">
        <v>631</v>
      </c>
      <c r="B30" t="s">
        <v>619</v>
      </c>
      <c r="C30" t="s">
        <v>628</v>
      </c>
      <c r="D30" t="s">
        <v>642</v>
      </c>
      <c r="E30" t="s">
        <v>643</v>
      </c>
      <c r="F30" t="s">
        <v>643</v>
      </c>
      <c r="G30" s="184" t="s">
        <v>450</v>
      </c>
      <c r="H30">
        <v>0.7</v>
      </c>
      <c r="I30">
        <v>0.1</v>
      </c>
      <c r="J30">
        <v>0.7</v>
      </c>
      <c r="K30">
        <v>0.1</v>
      </c>
      <c r="L30">
        <v>0.1</v>
      </c>
      <c r="M30">
        <v>0.9</v>
      </c>
      <c r="N30">
        <v>0.1</v>
      </c>
      <c r="O30"/>
      <c r="P30"/>
      <c r="Q30">
        <v>0.3</v>
      </c>
      <c r="R30">
        <v>0.3</v>
      </c>
      <c r="S30">
        <v>0.3</v>
      </c>
      <c r="T30">
        <v>0.7</v>
      </c>
      <c r="U30">
        <v>0.7</v>
      </c>
      <c r="V30">
        <v>0.1</v>
      </c>
      <c r="W30">
        <v>0.7</v>
      </c>
      <c r="X30">
        <v>0.3</v>
      </c>
      <c r="Y30"/>
      <c r="Z30">
        <v>0.7</v>
      </c>
      <c r="AA30"/>
      <c r="AB30">
        <v>0.7</v>
      </c>
      <c r="AC30">
        <v>0.7</v>
      </c>
      <c r="AD30">
        <v>0.7</v>
      </c>
      <c r="AE30">
        <v>0.7</v>
      </c>
      <c r="AF30">
        <v>0.7</v>
      </c>
      <c r="AG30">
        <v>0.7</v>
      </c>
      <c r="AH30" t="s">
        <v>742</v>
      </c>
    </row>
    <row r="31" spans="1:34">
      <c r="A31" t="s">
        <v>631</v>
      </c>
      <c r="B31" t="s">
        <v>619</v>
      </c>
      <c r="C31" t="s">
        <v>628</v>
      </c>
      <c r="D31" t="s">
        <v>642</v>
      </c>
      <c r="E31" t="s">
        <v>644</v>
      </c>
      <c r="F31" t="s">
        <v>644</v>
      </c>
      <c r="G31" s="184" t="s">
        <v>437</v>
      </c>
      <c r="H31">
        <v>0.7</v>
      </c>
      <c r="I31">
        <v>0.1</v>
      </c>
      <c r="J31">
        <v>0.5</v>
      </c>
      <c r="K31">
        <v>0.7</v>
      </c>
      <c r="L31">
        <v>0.3</v>
      </c>
      <c r="M31">
        <v>0.1</v>
      </c>
      <c r="N31">
        <v>0.1</v>
      </c>
      <c r="O31"/>
      <c r="P31"/>
      <c r="Q31">
        <v>0.3</v>
      </c>
      <c r="R31">
        <v>0.3</v>
      </c>
      <c r="S31">
        <v>0.3</v>
      </c>
      <c r="T31">
        <v>0.7</v>
      </c>
      <c r="U31">
        <v>0.7</v>
      </c>
      <c r="V31">
        <v>0.1</v>
      </c>
      <c r="W31">
        <v>0.7</v>
      </c>
      <c r="X31">
        <v>0.3</v>
      </c>
      <c r="Y31"/>
      <c r="Z31">
        <v>0.5</v>
      </c>
      <c r="AA31"/>
      <c r="AB31">
        <v>0.7</v>
      </c>
      <c r="AC31">
        <v>0.7</v>
      </c>
      <c r="AD31">
        <v>0.7</v>
      </c>
      <c r="AE31">
        <v>0.7</v>
      </c>
      <c r="AF31">
        <v>0.7</v>
      </c>
      <c r="AG31">
        <v>0.7</v>
      </c>
      <c r="AH31" t="s">
        <v>743</v>
      </c>
    </row>
    <row r="32" spans="1:34">
      <c r="A32" t="s">
        <v>631</v>
      </c>
      <c r="B32" t="s">
        <v>619</v>
      </c>
      <c r="C32" t="s">
        <v>628</v>
      </c>
      <c r="D32" t="s">
        <v>645</v>
      </c>
      <c r="E32" t="s">
        <v>646</v>
      </c>
      <c r="F32" t="s">
        <v>646</v>
      </c>
      <c r="G32" s="184" t="s">
        <v>433</v>
      </c>
      <c r="H32">
        <v>0.7</v>
      </c>
      <c r="I32">
        <v>0.1</v>
      </c>
      <c r="J32">
        <v>0.5</v>
      </c>
      <c r="K32">
        <v>0.7</v>
      </c>
      <c r="L32">
        <v>0.3</v>
      </c>
      <c r="M32">
        <v>0.3</v>
      </c>
      <c r="N32">
        <v>0.1</v>
      </c>
      <c r="O32"/>
      <c r="P32"/>
      <c r="Q32">
        <v>0.3</v>
      </c>
      <c r="R32">
        <v>0.3</v>
      </c>
      <c r="S32">
        <v>0.7</v>
      </c>
      <c r="T32">
        <v>0.5</v>
      </c>
      <c r="U32">
        <v>0.3</v>
      </c>
      <c r="V32">
        <v>0.1</v>
      </c>
      <c r="W32">
        <v>0.7</v>
      </c>
      <c r="X32">
        <v>0.3</v>
      </c>
      <c r="Y32"/>
      <c r="Z32">
        <v>0.5</v>
      </c>
      <c r="AA32"/>
      <c r="AB32">
        <v>0.7</v>
      </c>
      <c r="AC32">
        <v>0.7</v>
      </c>
      <c r="AD32">
        <v>0.7</v>
      </c>
      <c r="AE32">
        <v>0.7</v>
      </c>
      <c r="AF32">
        <v>0.7</v>
      </c>
      <c r="AG32">
        <v>0.7</v>
      </c>
      <c r="AH32" t="s">
        <v>744</v>
      </c>
    </row>
    <row r="33" spans="1:34">
      <c r="A33" t="s">
        <v>631</v>
      </c>
      <c r="B33" t="s">
        <v>619</v>
      </c>
      <c r="C33" t="s">
        <v>628</v>
      </c>
      <c r="D33" t="s">
        <v>645</v>
      </c>
      <c r="E33" t="s">
        <v>647</v>
      </c>
      <c r="F33" t="s">
        <v>647</v>
      </c>
      <c r="G33" s="184" t="s">
        <v>446</v>
      </c>
      <c r="H33">
        <v>0.7</v>
      </c>
      <c r="I33">
        <v>0.1</v>
      </c>
      <c r="J33">
        <v>0.7</v>
      </c>
      <c r="K33">
        <v>0.7</v>
      </c>
      <c r="L33">
        <v>0.3</v>
      </c>
      <c r="M33">
        <v>0.3</v>
      </c>
      <c r="N33">
        <v>0.1</v>
      </c>
      <c r="O33"/>
      <c r="P33"/>
      <c r="Q33">
        <v>0.3</v>
      </c>
      <c r="R33">
        <v>0.3</v>
      </c>
      <c r="S33">
        <v>0.7</v>
      </c>
      <c r="T33">
        <v>0.5</v>
      </c>
      <c r="U33">
        <v>0.3</v>
      </c>
      <c r="V33">
        <v>0.1</v>
      </c>
      <c r="W33">
        <v>0.7</v>
      </c>
      <c r="X33">
        <v>0.3</v>
      </c>
      <c r="Y33"/>
      <c r="Z33">
        <v>0.7</v>
      </c>
      <c r="AA33"/>
      <c r="AB33">
        <v>0.7</v>
      </c>
      <c r="AC33">
        <v>0.7</v>
      </c>
      <c r="AD33">
        <v>0.7</v>
      </c>
      <c r="AE33">
        <v>0.7</v>
      </c>
      <c r="AF33">
        <v>0.7</v>
      </c>
      <c r="AG33">
        <v>0.7</v>
      </c>
      <c r="AH33" t="s">
        <v>745</v>
      </c>
    </row>
    <row r="34" spans="1:34">
      <c r="A34" t="s">
        <v>631</v>
      </c>
      <c r="B34" t="s">
        <v>619</v>
      </c>
      <c r="C34" t="s">
        <v>628</v>
      </c>
      <c r="D34" t="s">
        <v>645</v>
      </c>
      <c r="E34" t="s">
        <v>648</v>
      </c>
      <c r="F34" t="s">
        <v>648</v>
      </c>
      <c r="G34" s="184" t="s">
        <v>423</v>
      </c>
      <c r="H34">
        <v>0.7</v>
      </c>
      <c r="I34">
        <v>0.1</v>
      </c>
      <c r="J34">
        <v>0.7</v>
      </c>
      <c r="K34">
        <v>0.1</v>
      </c>
      <c r="L34">
        <v>0.3</v>
      </c>
      <c r="M34">
        <v>0.3</v>
      </c>
      <c r="N34">
        <v>0.1</v>
      </c>
      <c r="O34"/>
      <c r="P34"/>
      <c r="Q34">
        <v>0.3</v>
      </c>
      <c r="R34">
        <v>0.3</v>
      </c>
      <c r="S34">
        <v>0.7</v>
      </c>
      <c r="T34">
        <v>0.5</v>
      </c>
      <c r="U34">
        <v>0.3</v>
      </c>
      <c r="V34">
        <v>0.1</v>
      </c>
      <c r="W34">
        <v>0.7</v>
      </c>
      <c r="X34">
        <v>0.3</v>
      </c>
      <c r="Y34"/>
      <c r="Z34">
        <v>0.5</v>
      </c>
      <c r="AA34"/>
      <c r="AB34">
        <v>0.7</v>
      </c>
      <c r="AC34">
        <v>0.7</v>
      </c>
      <c r="AD34">
        <v>0.7</v>
      </c>
      <c r="AE34">
        <v>0.7</v>
      </c>
      <c r="AF34">
        <v>0.7</v>
      </c>
      <c r="AG34">
        <v>0.7</v>
      </c>
      <c r="AH34" t="s">
        <v>746</v>
      </c>
    </row>
    <row r="35" spans="1:34">
      <c r="A35" t="s">
        <v>631</v>
      </c>
      <c r="B35" t="s">
        <v>619</v>
      </c>
      <c r="C35" t="s">
        <v>628</v>
      </c>
      <c r="D35" t="s">
        <v>649</v>
      </c>
      <c r="E35" t="s">
        <v>650</v>
      </c>
      <c r="F35" t="s">
        <v>650</v>
      </c>
      <c r="G35" s="184" t="s">
        <v>439</v>
      </c>
      <c r="H35">
        <v>0.7</v>
      </c>
      <c r="I35">
        <v>0.1</v>
      </c>
      <c r="J35">
        <v>0.7</v>
      </c>
      <c r="K35">
        <v>0.1</v>
      </c>
      <c r="L35">
        <v>0.3</v>
      </c>
      <c r="M35">
        <v>0.3</v>
      </c>
      <c r="N35">
        <v>0.1</v>
      </c>
      <c r="O35"/>
      <c r="P35"/>
      <c r="Q35">
        <v>0.3</v>
      </c>
      <c r="R35">
        <v>0.3</v>
      </c>
      <c r="S35">
        <v>0.3</v>
      </c>
      <c r="T35">
        <v>0.7</v>
      </c>
      <c r="U35">
        <v>0.3</v>
      </c>
      <c r="V35">
        <v>0.1</v>
      </c>
      <c r="W35">
        <v>0.7</v>
      </c>
      <c r="X35">
        <v>0.3</v>
      </c>
      <c r="Y35"/>
      <c r="Z35">
        <v>0.5</v>
      </c>
      <c r="AA35"/>
      <c r="AB35">
        <v>0.3</v>
      </c>
      <c r="AC35">
        <v>0.3</v>
      </c>
      <c r="AD35">
        <v>0.7</v>
      </c>
      <c r="AE35">
        <v>0.7</v>
      </c>
      <c r="AF35">
        <v>0.7</v>
      </c>
      <c r="AG35">
        <v>0.7</v>
      </c>
      <c r="AH35" t="s">
        <v>747</v>
      </c>
    </row>
    <row r="36" spans="1:34">
      <c r="A36" t="s">
        <v>631</v>
      </c>
      <c r="B36" t="s">
        <v>619</v>
      </c>
      <c r="C36" t="s">
        <v>628</v>
      </c>
      <c r="D36" t="s">
        <v>649</v>
      </c>
      <c r="E36" t="s">
        <v>651</v>
      </c>
      <c r="F36" t="s">
        <v>651</v>
      </c>
      <c r="G36" s="184" t="s">
        <v>417</v>
      </c>
      <c r="H36">
        <v>0.7</v>
      </c>
      <c r="I36">
        <v>0.1</v>
      </c>
      <c r="J36">
        <v>0.5</v>
      </c>
      <c r="K36">
        <v>0.1</v>
      </c>
      <c r="L36">
        <v>0.3</v>
      </c>
      <c r="M36">
        <v>0.3</v>
      </c>
      <c r="N36">
        <v>0.1</v>
      </c>
      <c r="O36"/>
      <c r="P36"/>
      <c r="Q36">
        <v>0.3</v>
      </c>
      <c r="R36">
        <v>0.3</v>
      </c>
      <c r="S36">
        <v>0.7</v>
      </c>
      <c r="T36">
        <v>0.7</v>
      </c>
      <c r="U36">
        <v>0.3</v>
      </c>
      <c r="V36">
        <v>0.1</v>
      </c>
      <c r="W36">
        <v>0.7</v>
      </c>
      <c r="X36">
        <v>0.3</v>
      </c>
      <c r="Y36"/>
      <c r="Z36">
        <v>0.7</v>
      </c>
      <c r="AA36"/>
      <c r="AB36">
        <v>0.7</v>
      </c>
      <c r="AC36">
        <v>0.7</v>
      </c>
      <c r="AD36">
        <v>0.7</v>
      </c>
      <c r="AE36">
        <v>0.7</v>
      </c>
      <c r="AF36">
        <v>0.7</v>
      </c>
      <c r="AG36">
        <v>0.7</v>
      </c>
      <c r="AH36" t="s">
        <v>748</v>
      </c>
    </row>
    <row r="37" spans="1:34">
      <c r="A37" t="s">
        <v>631</v>
      </c>
      <c r="B37" t="s">
        <v>619</v>
      </c>
      <c r="C37" t="s">
        <v>628</v>
      </c>
      <c r="D37" t="s">
        <v>652</v>
      </c>
      <c r="E37" t="s">
        <v>653</v>
      </c>
      <c r="F37" t="s">
        <v>653</v>
      </c>
      <c r="G37" s="184" t="s">
        <v>458</v>
      </c>
      <c r="H37">
        <v>0.7</v>
      </c>
      <c r="I37">
        <v>0.1</v>
      </c>
      <c r="J37">
        <v>0.7</v>
      </c>
      <c r="K37">
        <v>0.1</v>
      </c>
      <c r="L37">
        <v>0.3</v>
      </c>
      <c r="M37">
        <v>0.3</v>
      </c>
      <c r="N37">
        <v>0.1</v>
      </c>
      <c r="O37"/>
      <c r="P37"/>
      <c r="Q37">
        <v>0.3</v>
      </c>
      <c r="R37">
        <v>0.3</v>
      </c>
      <c r="S37">
        <v>0.3</v>
      </c>
      <c r="T37">
        <v>0.1</v>
      </c>
      <c r="U37">
        <v>0.3</v>
      </c>
      <c r="V37">
        <v>0.1</v>
      </c>
      <c r="W37">
        <v>0.7</v>
      </c>
      <c r="X37">
        <v>0.3</v>
      </c>
      <c r="Y37"/>
      <c r="Z37">
        <v>0.7</v>
      </c>
      <c r="AA37"/>
      <c r="AB37">
        <v>0.7</v>
      </c>
      <c r="AC37">
        <v>0.7</v>
      </c>
      <c r="AD37">
        <v>0.7</v>
      </c>
      <c r="AE37">
        <v>0.3</v>
      </c>
      <c r="AF37">
        <v>0.7</v>
      </c>
      <c r="AG37">
        <v>0.7</v>
      </c>
      <c r="AH37" t="s">
        <v>749</v>
      </c>
    </row>
    <row r="38" spans="1:34">
      <c r="A38" t="s">
        <v>631</v>
      </c>
      <c r="B38" t="s">
        <v>619</v>
      </c>
      <c r="C38" t="s">
        <v>628</v>
      </c>
      <c r="D38" t="s">
        <v>652</v>
      </c>
      <c r="E38" t="s">
        <v>654</v>
      </c>
      <c r="F38" t="s">
        <v>654</v>
      </c>
      <c r="G38" s="184" t="s">
        <v>420</v>
      </c>
      <c r="H38">
        <v>0.7</v>
      </c>
      <c r="I38">
        <v>0.1</v>
      </c>
      <c r="J38">
        <v>0.5</v>
      </c>
      <c r="K38">
        <v>0.7</v>
      </c>
      <c r="L38">
        <v>0.3</v>
      </c>
      <c r="M38">
        <v>0.3</v>
      </c>
      <c r="N38">
        <v>0.1</v>
      </c>
      <c r="O38"/>
      <c r="P38"/>
      <c r="Q38">
        <v>0.3</v>
      </c>
      <c r="R38">
        <v>0.3</v>
      </c>
      <c r="S38">
        <v>0.7</v>
      </c>
      <c r="T38">
        <v>0.1</v>
      </c>
      <c r="U38">
        <v>0.3</v>
      </c>
      <c r="V38">
        <v>0.1</v>
      </c>
      <c r="W38">
        <v>0.7</v>
      </c>
      <c r="X38">
        <v>0.3</v>
      </c>
      <c r="Y38"/>
      <c r="Z38">
        <v>0.5</v>
      </c>
      <c r="AA38"/>
      <c r="AB38">
        <v>0.7</v>
      </c>
      <c r="AC38">
        <v>0.7</v>
      </c>
      <c r="AD38">
        <v>0.7</v>
      </c>
      <c r="AE38">
        <v>0.7</v>
      </c>
      <c r="AF38">
        <v>0.7</v>
      </c>
      <c r="AG38">
        <v>0.7</v>
      </c>
      <c r="AH38" t="s">
        <v>750</v>
      </c>
    </row>
    <row r="39" spans="1:34">
      <c r="A39" t="s">
        <v>631</v>
      </c>
      <c r="B39" t="s">
        <v>619</v>
      </c>
      <c r="C39" t="s">
        <v>628</v>
      </c>
      <c r="D39" t="s">
        <v>656</v>
      </c>
      <c r="E39" t="s">
        <v>656</v>
      </c>
      <c r="F39" t="s">
        <v>656</v>
      </c>
      <c r="G39" s="184" t="s">
        <v>449</v>
      </c>
      <c r="H39">
        <v>0.7</v>
      </c>
      <c r="I39">
        <v>0.1</v>
      </c>
      <c r="J39">
        <v>0.5</v>
      </c>
      <c r="K39">
        <v>0.1</v>
      </c>
      <c r="L39">
        <v>0.3</v>
      </c>
      <c r="M39">
        <v>0.3</v>
      </c>
      <c r="N39">
        <v>0.1</v>
      </c>
      <c r="O39"/>
      <c r="P39"/>
      <c r="Q39">
        <v>0.3</v>
      </c>
      <c r="R39">
        <v>0.3</v>
      </c>
      <c r="S39">
        <v>0.7</v>
      </c>
      <c r="T39">
        <v>0.7</v>
      </c>
      <c r="U39">
        <v>0.7</v>
      </c>
      <c r="V39">
        <v>0.1</v>
      </c>
      <c r="W39">
        <v>0.7</v>
      </c>
      <c r="X39">
        <v>0.3</v>
      </c>
      <c r="Y39"/>
      <c r="Z39">
        <v>0.9</v>
      </c>
      <c r="AA39"/>
      <c r="AB39">
        <v>0.7</v>
      </c>
      <c r="AC39">
        <v>0.7</v>
      </c>
      <c r="AD39">
        <v>0.7</v>
      </c>
      <c r="AE39">
        <v>0.7</v>
      </c>
      <c r="AF39">
        <v>0.7</v>
      </c>
      <c r="AG39">
        <v>0.7</v>
      </c>
      <c r="AH39" t="s">
        <v>751</v>
      </c>
    </row>
    <row r="40" spans="1:34">
      <c r="A40" t="s">
        <v>631</v>
      </c>
      <c r="B40" t="s">
        <v>619</v>
      </c>
      <c r="C40" t="s">
        <v>628</v>
      </c>
      <c r="D40" t="s">
        <v>655</v>
      </c>
      <c r="E40" t="s">
        <v>657</v>
      </c>
      <c r="F40" t="s">
        <v>657</v>
      </c>
      <c r="G40" s="184" t="s">
        <v>461</v>
      </c>
      <c r="H40">
        <v>0.7</v>
      </c>
      <c r="I40">
        <v>0.1</v>
      </c>
      <c r="J40">
        <v>0.7</v>
      </c>
      <c r="K40">
        <v>0.1</v>
      </c>
      <c r="L40">
        <v>0.3</v>
      </c>
      <c r="M40">
        <v>0.3</v>
      </c>
      <c r="N40">
        <v>0.1</v>
      </c>
      <c r="O40"/>
      <c r="P40"/>
      <c r="Q40">
        <v>0.3</v>
      </c>
      <c r="R40">
        <v>0.3</v>
      </c>
      <c r="S40">
        <v>0.7</v>
      </c>
      <c r="T40">
        <v>0.7</v>
      </c>
      <c r="U40">
        <v>0.7</v>
      </c>
      <c r="V40">
        <v>0.1</v>
      </c>
      <c r="W40">
        <v>0.7</v>
      </c>
      <c r="X40">
        <v>0.3</v>
      </c>
      <c r="Y40"/>
      <c r="Z40">
        <v>0.5</v>
      </c>
      <c r="AA40"/>
      <c r="AB40">
        <v>0.7</v>
      </c>
      <c r="AC40">
        <v>0.7</v>
      </c>
      <c r="AD40">
        <v>0.7</v>
      </c>
      <c r="AE40">
        <v>0.7</v>
      </c>
      <c r="AF40">
        <v>0.7</v>
      </c>
      <c r="AG40">
        <v>0.7</v>
      </c>
      <c r="AH40" t="s">
        <v>752</v>
      </c>
    </row>
    <row r="41" spans="1:34">
      <c r="A41" t="s">
        <v>618</v>
      </c>
      <c r="B41" t="s">
        <v>619</v>
      </c>
      <c r="C41" t="s">
        <v>620</v>
      </c>
      <c r="D41" t="s">
        <v>507</v>
      </c>
      <c r="F41" t="s">
        <v>507</v>
      </c>
      <c r="G41" s="184" t="s">
        <v>508</v>
      </c>
      <c r="H41">
        <v>0.3</v>
      </c>
      <c r="I41">
        <v>0.5</v>
      </c>
      <c r="J41">
        <v>0.7</v>
      </c>
      <c r="K41">
        <v>0.1</v>
      </c>
      <c r="L41">
        <v>0.1</v>
      </c>
      <c r="M41">
        <v>0.1</v>
      </c>
      <c r="N41">
        <v>0.3</v>
      </c>
      <c r="O41"/>
      <c r="P41"/>
      <c r="Q41">
        <v>0.3</v>
      </c>
      <c r="R41">
        <v>0.3</v>
      </c>
      <c r="S41">
        <v>0.7</v>
      </c>
      <c r="T41">
        <v>0.1</v>
      </c>
      <c r="U41">
        <v>0.7</v>
      </c>
      <c r="V41">
        <v>0.5</v>
      </c>
      <c r="W41">
        <v>0.7</v>
      </c>
      <c r="X41">
        <v>0.1</v>
      </c>
      <c r="Y41"/>
      <c r="Z41">
        <v>0.9</v>
      </c>
      <c r="AA41"/>
      <c r="AB41">
        <v>0.7</v>
      </c>
      <c r="AC41">
        <v>0.7</v>
      </c>
      <c r="AD41">
        <v>0.7</v>
      </c>
      <c r="AE41">
        <v>0.7</v>
      </c>
      <c r="AF41">
        <v>0.7</v>
      </c>
      <c r="AG41">
        <v>0.7</v>
      </c>
      <c r="AH41" t="s">
        <v>753</v>
      </c>
    </row>
    <row r="42" spans="1:34">
      <c r="A42" t="s">
        <v>618</v>
      </c>
      <c r="B42" t="s">
        <v>619</v>
      </c>
      <c r="C42" t="s">
        <v>620</v>
      </c>
      <c r="D42" t="s">
        <v>445</v>
      </c>
      <c r="F42" t="s">
        <v>445</v>
      </c>
      <c r="G42" s="184" t="s">
        <v>445</v>
      </c>
      <c r="H42">
        <v>0.7</v>
      </c>
      <c r="I42">
        <v>0.7</v>
      </c>
      <c r="J42">
        <v>0.7</v>
      </c>
      <c r="K42">
        <v>0.7</v>
      </c>
      <c r="L42">
        <v>0.1</v>
      </c>
      <c r="M42">
        <v>0.9</v>
      </c>
      <c r="N42">
        <v>0.3</v>
      </c>
      <c r="O42"/>
      <c r="P42"/>
      <c r="Q42">
        <v>0.3</v>
      </c>
      <c r="R42">
        <v>0.3</v>
      </c>
      <c r="S42">
        <v>0.7</v>
      </c>
      <c r="T42">
        <v>0.9</v>
      </c>
      <c r="U42">
        <v>0.7</v>
      </c>
      <c r="V42">
        <v>0.5</v>
      </c>
      <c r="W42">
        <v>0.7</v>
      </c>
      <c r="X42">
        <v>0.9</v>
      </c>
      <c r="Y42"/>
      <c r="Z42">
        <v>0.3</v>
      </c>
      <c r="AA42"/>
      <c r="AB42">
        <v>0.7</v>
      </c>
      <c r="AC42">
        <v>0.7</v>
      </c>
      <c r="AD42">
        <v>0.3</v>
      </c>
      <c r="AE42">
        <v>0.7</v>
      </c>
      <c r="AF42">
        <v>0.7</v>
      </c>
      <c r="AG42">
        <v>0.7</v>
      </c>
      <c r="AH42" t="s">
        <v>754</v>
      </c>
    </row>
    <row r="43" spans="1:34">
      <c r="A43" t="s">
        <v>618</v>
      </c>
      <c r="B43" t="s">
        <v>619</v>
      </c>
      <c r="C43" t="s">
        <v>664</v>
      </c>
      <c r="D43" t="s">
        <v>503</v>
      </c>
      <c r="F43" t="s">
        <v>503</v>
      </c>
      <c r="G43" s="184" t="s">
        <v>503</v>
      </c>
      <c r="H43">
        <v>0.7</v>
      </c>
      <c r="I43">
        <v>0.3</v>
      </c>
      <c r="J43">
        <v>0.5</v>
      </c>
      <c r="K43">
        <v>0.1</v>
      </c>
      <c r="L43">
        <v>0.1</v>
      </c>
      <c r="M43">
        <v>0.9</v>
      </c>
      <c r="N43">
        <v>0.3</v>
      </c>
      <c r="O43"/>
      <c r="P43"/>
      <c r="Q43">
        <v>0.3</v>
      </c>
      <c r="R43">
        <v>0.3</v>
      </c>
      <c r="S43">
        <v>0.7</v>
      </c>
      <c r="T43">
        <v>0.1</v>
      </c>
      <c r="U43">
        <v>0.3</v>
      </c>
      <c r="V43">
        <v>0.3</v>
      </c>
      <c r="W43">
        <v>0.7</v>
      </c>
      <c r="X43">
        <v>0.3</v>
      </c>
      <c r="Y43"/>
      <c r="Z43">
        <v>0.3</v>
      </c>
      <c r="AA43"/>
      <c r="AB43">
        <v>0.3</v>
      </c>
      <c r="AC43">
        <v>0.3</v>
      </c>
      <c r="AD43">
        <v>0.3</v>
      </c>
      <c r="AE43">
        <v>0.3</v>
      </c>
      <c r="AF43">
        <v>0.3</v>
      </c>
      <c r="AG43">
        <v>0.3</v>
      </c>
      <c r="AH43" t="s">
        <v>755</v>
      </c>
    </row>
    <row r="44" spans="1:34">
      <c r="A44" t="s">
        <v>618</v>
      </c>
      <c r="B44" t="s">
        <v>619</v>
      </c>
      <c r="C44" t="s">
        <v>664</v>
      </c>
      <c r="D44" t="s">
        <v>498</v>
      </c>
      <c r="F44" t="s">
        <v>498</v>
      </c>
      <c r="G44" s="184" t="s">
        <v>498</v>
      </c>
      <c r="H44">
        <v>0.3</v>
      </c>
      <c r="I44">
        <v>0.3</v>
      </c>
      <c r="J44">
        <v>0.3</v>
      </c>
      <c r="K44">
        <v>0.1</v>
      </c>
      <c r="L44">
        <v>0.1</v>
      </c>
      <c r="M44">
        <v>0.1</v>
      </c>
      <c r="N44">
        <v>0.3</v>
      </c>
      <c r="O44"/>
      <c r="P44"/>
      <c r="Q44">
        <v>0.3</v>
      </c>
      <c r="R44">
        <v>0.3</v>
      </c>
      <c r="S44">
        <v>0.7</v>
      </c>
      <c r="T44">
        <v>0.3</v>
      </c>
      <c r="U44">
        <v>0.7</v>
      </c>
      <c r="V44">
        <v>0.7</v>
      </c>
      <c r="W44">
        <v>0.7</v>
      </c>
      <c r="X44">
        <v>0.9</v>
      </c>
      <c r="Y44"/>
      <c r="Z44">
        <v>0.3</v>
      </c>
      <c r="AA44"/>
      <c r="AB44">
        <v>0.7</v>
      </c>
      <c r="AC44">
        <v>0.7</v>
      </c>
      <c r="AD44">
        <v>0.3</v>
      </c>
      <c r="AE44">
        <v>0.7</v>
      </c>
      <c r="AF44">
        <v>0.3</v>
      </c>
      <c r="AG44">
        <v>0.7</v>
      </c>
      <c r="AH44" t="s">
        <v>756</v>
      </c>
    </row>
    <row r="45" spans="1:34">
      <c r="A45" t="s">
        <v>618</v>
      </c>
      <c r="B45" t="s">
        <v>619</v>
      </c>
      <c r="C45" t="s">
        <v>664</v>
      </c>
      <c r="D45" t="s">
        <v>526</v>
      </c>
      <c r="F45" t="s">
        <v>526</v>
      </c>
      <c r="G45" s="184" t="s">
        <v>526</v>
      </c>
      <c r="H45">
        <v>0.3</v>
      </c>
      <c r="I45">
        <v>0.5</v>
      </c>
      <c r="J45">
        <v>0.3</v>
      </c>
      <c r="K45">
        <v>0.1</v>
      </c>
      <c r="L45">
        <v>0.1</v>
      </c>
      <c r="M45">
        <v>0.3</v>
      </c>
      <c r="N45">
        <v>0.3</v>
      </c>
      <c r="O45"/>
      <c r="P45"/>
      <c r="Q45">
        <v>0.3</v>
      </c>
      <c r="R45">
        <v>0.3</v>
      </c>
      <c r="S45">
        <v>0.7</v>
      </c>
      <c r="T45">
        <v>0.1</v>
      </c>
      <c r="U45">
        <v>0.3</v>
      </c>
      <c r="V45">
        <v>0.1</v>
      </c>
      <c r="W45">
        <v>0.7</v>
      </c>
      <c r="X45">
        <v>0.1</v>
      </c>
      <c r="Y45"/>
      <c r="Z45">
        <v>0.3</v>
      </c>
      <c r="AA45"/>
      <c r="AB45">
        <v>0.7</v>
      </c>
      <c r="AC45">
        <v>0.3</v>
      </c>
      <c r="AD45">
        <v>0.7</v>
      </c>
      <c r="AE45">
        <v>0.7</v>
      </c>
      <c r="AF45">
        <v>0.7</v>
      </c>
      <c r="AG45">
        <v>0.7</v>
      </c>
      <c r="AH45" t="s">
        <v>757</v>
      </c>
    </row>
    <row r="46" spans="1:34">
      <c r="A46" t="s">
        <v>618</v>
      </c>
      <c r="B46" t="s">
        <v>619</v>
      </c>
      <c r="C46" t="s">
        <v>664</v>
      </c>
      <c r="D46" t="s">
        <v>758</v>
      </c>
      <c r="F46" t="s">
        <v>758</v>
      </c>
      <c r="G46" s="184" t="s">
        <v>524</v>
      </c>
      <c r="H46">
        <v>0.3</v>
      </c>
      <c r="I46">
        <v>0.3</v>
      </c>
      <c r="J46">
        <v>0.3</v>
      </c>
      <c r="K46">
        <v>0.1</v>
      </c>
      <c r="L46">
        <v>0.1</v>
      </c>
      <c r="M46">
        <v>0.1</v>
      </c>
      <c r="N46">
        <v>0.1</v>
      </c>
      <c r="O46"/>
      <c r="P46"/>
      <c r="Q46">
        <v>0.3</v>
      </c>
      <c r="R46">
        <v>0.3</v>
      </c>
      <c r="S46">
        <v>0.7</v>
      </c>
      <c r="T46">
        <v>0.1</v>
      </c>
      <c r="U46">
        <v>0.3</v>
      </c>
      <c r="V46">
        <v>0.3</v>
      </c>
      <c r="W46">
        <v>0.7</v>
      </c>
      <c r="X46">
        <v>0.9</v>
      </c>
      <c r="Y46"/>
      <c r="Z46">
        <v>0.7</v>
      </c>
      <c r="AA46"/>
      <c r="AB46">
        <v>0.3</v>
      </c>
      <c r="AC46">
        <v>0.3</v>
      </c>
      <c r="AD46">
        <v>0.3</v>
      </c>
      <c r="AE46">
        <v>0.3</v>
      </c>
      <c r="AF46">
        <v>0.3</v>
      </c>
      <c r="AG46">
        <v>0.3</v>
      </c>
      <c r="AH46" t="s">
        <v>759</v>
      </c>
    </row>
    <row r="47" spans="1:34">
      <c r="A47" t="s">
        <v>618</v>
      </c>
      <c r="B47" t="s">
        <v>619</v>
      </c>
      <c r="C47" t="s">
        <v>664</v>
      </c>
      <c r="D47" t="s">
        <v>521</v>
      </c>
      <c r="F47" t="s">
        <v>521</v>
      </c>
      <c r="G47" s="184" t="s">
        <v>521</v>
      </c>
      <c r="H47">
        <v>0.3</v>
      </c>
      <c r="I47">
        <v>0.3</v>
      </c>
      <c r="J47">
        <v>0.5</v>
      </c>
      <c r="K47">
        <v>0.1</v>
      </c>
      <c r="L47">
        <v>0.5</v>
      </c>
      <c r="M47">
        <v>0.1</v>
      </c>
      <c r="N47">
        <v>0.3</v>
      </c>
      <c r="O47"/>
      <c r="P47"/>
      <c r="Q47">
        <v>0.7</v>
      </c>
      <c r="R47">
        <v>0.7</v>
      </c>
      <c r="S47">
        <v>0.7</v>
      </c>
      <c r="T47">
        <v>0.1</v>
      </c>
      <c r="U47">
        <v>0.3</v>
      </c>
      <c r="V47">
        <v>0.1</v>
      </c>
      <c r="W47">
        <v>0.7</v>
      </c>
      <c r="X47">
        <v>0.1</v>
      </c>
      <c r="Y47"/>
      <c r="Z47">
        <v>0.5</v>
      </c>
      <c r="AA47"/>
      <c r="AB47">
        <v>0.7</v>
      </c>
      <c r="AC47">
        <v>0.3</v>
      </c>
      <c r="AD47">
        <v>0.3</v>
      </c>
      <c r="AE47">
        <v>0.3</v>
      </c>
      <c r="AF47">
        <v>0.3</v>
      </c>
      <c r="AG47">
        <v>0.7</v>
      </c>
      <c r="AH47" t="s">
        <v>760</v>
      </c>
    </row>
    <row r="48" spans="1:34">
      <c r="A48" t="s">
        <v>618</v>
      </c>
      <c r="B48" t="s">
        <v>619</v>
      </c>
      <c r="C48" t="s">
        <v>664</v>
      </c>
      <c r="D48" t="s">
        <v>492</v>
      </c>
      <c r="F48" t="s">
        <v>492</v>
      </c>
      <c r="G48" s="184" t="s">
        <v>492</v>
      </c>
      <c r="H48">
        <v>0.3</v>
      </c>
      <c r="I48">
        <v>0.3</v>
      </c>
      <c r="J48">
        <v>0.3</v>
      </c>
      <c r="K48">
        <v>0.1</v>
      </c>
      <c r="L48">
        <v>0.1</v>
      </c>
      <c r="M48">
        <v>0.9</v>
      </c>
      <c r="N48">
        <v>0.3</v>
      </c>
      <c r="O48"/>
      <c r="P48"/>
      <c r="Q48">
        <v>0.3</v>
      </c>
      <c r="R48">
        <v>0.3</v>
      </c>
      <c r="S48">
        <v>0.7</v>
      </c>
      <c r="T48">
        <v>0.1</v>
      </c>
      <c r="U48">
        <v>0.3</v>
      </c>
      <c r="V48">
        <v>0.1</v>
      </c>
      <c r="W48">
        <v>0.7</v>
      </c>
      <c r="X48">
        <v>0.1</v>
      </c>
      <c r="Y48"/>
      <c r="Z48">
        <v>0.3</v>
      </c>
      <c r="AA48"/>
      <c r="AB48">
        <v>0.7</v>
      </c>
      <c r="AC48">
        <v>0.3</v>
      </c>
      <c r="AD48">
        <v>0.3</v>
      </c>
      <c r="AE48">
        <v>0.7</v>
      </c>
      <c r="AF48">
        <v>0.7</v>
      </c>
      <c r="AG48">
        <v>0.7</v>
      </c>
      <c r="AH48" t="s">
        <v>761</v>
      </c>
    </row>
    <row r="49" spans="1:34">
      <c r="A49" t="s">
        <v>618</v>
      </c>
      <c r="B49" t="s">
        <v>619</v>
      </c>
      <c r="C49" t="s">
        <v>683</v>
      </c>
      <c r="D49" t="s">
        <v>483</v>
      </c>
      <c r="F49" t="s">
        <v>483</v>
      </c>
      <c r="G49" s="184" t="s">
        <v>483</v>
      </c>
      <c r="H49">
        <v>0.3</v>
      </c>
      <c r="I49">
        <v>0.3</v>
      </c>
      <c r="J49">
        <v>0.7</v>
      </c>
      <c r="K49">
        <v>0.7</v>
      </c>
      <c r="L49">
        <v>0.1</v>
      </c>
      <c r="M49">
        <v>0.1</v>
      </c>
      <c r="N49">
        <v>0.3</v>
      </c>
      <c r="O49"/>
      <c r="P49"/>
      <c r="Q49">
        <v>0.3</v>
      </c>
      <c r="R49">
        <v>0.3</v>
      </c>
      <c r="S49">
        <v>0.7</v>
      </c>
      <c r="T49">
        <v>0.7</v>
      </c>
      <c r="U49">
        <v>0.7</v>
      </c>
      <c r="V49">
        <v>0.5</v>
      </c>
      <c r="W49">
        <v>0.3</v>
      </c>
      <c r="X49">
        <v>0.3</v>
      </c>
      <c r="Y49"/>
      <c r="Z49">
        <v>0.9</v>
      </c>
      <c r="AA49"/>
      <c r="AB49">
        <v>0.7</v>
      </c>
      <c r="AC49">
        <v>0.7</v>
      </c>
      <c r="AD49">
        <v>0.7</v>
      </c>
      <c r="AE49">
        <v>0.7</v>
      </c>
      <c r="AF49">
        <v>0.7</v>
      </c>
      <c r="AG49">
        <v>0.7</v>
      </c>
      <c r="AH49" t="s">
        <v>762</v>
      </c>
    </row>
    <row r="50" spans="1:34">
      <c r="A50" t="s">
        <v>618</v>
      </c>
      <c r="B50" t="s">
        <v>619</v>
      </c>
      <c r="C50" t="s">
        <v>683</v>
      </c>
      <c r="D50" t="s">
        <v>496</v>
      </c>
      <c r="F50" t="s">
        <v>496</v>
      </c>
      <c r="G50" s="184" t="s">
        <v>496</v>
      </c>
      <c r="H50">
        <v>0.3</v>
      </c>
      <c r="I50">
        <v>0.5</v>
      </c>
      <c r="J50">
        <v>0.7</v>
      </c>
      <c r="K50">
        <v>0.1</v>
      </c>
      <c r="L50">
        <v>0.1</v>
      </c>
      <c r="M50">
        <v>0.9</v>
      </c>
      <c r="N50">
        <v>0.1</v>
      </c>
      <c r="O50"/>
      <c r="P50"/>
      <c r="Q50">
        <v>0.3</v>
      </c>
      <c r="R50">
        <v>0.3</v>
      </c>
      <c r="S50">
        <v>0.7</v>
      </c>
      <c r="T50">
        <v>0.9</v>
      </c>
      <c r="U50">
        <v>0.7</v>
      </c>
      <c r="V50">
        <v>0.5</v>
      </c>
      <c r="W50">
        <v>0.7</v>
      </c>
      <c r="X50">
        <v>0.3</v>
      </c>
      <c r="Y50"/>
      <c r="Z50">
        <v>0.9</v>
      </c>
      <c r="AA50"/>
      <c r="AB50">
        <v>0.7</v>
      </c>
      <c r="AC50">
        <v>0.7</v>
      </c>
      <c r="AD50">
        <v>0.7</v>
      </c>
      <c r="AE50">
        <v>0.7</v>
      </c>
      <c r="AF50">
        <v>0.3</v>
      </c>
      <c r="AG50">
        <v>0.7</v>
      </c>
      <c r="AH50" t="s">
        <v>763</v>
      </c>
    </row>
    <row r="51" spans="1:34">
      <c r="A51" t="s">
        <v>618</v>
      </c>
      <c r="B51" t="s">
        <v>619</v>
      </c>
      <c r="C51" t="s">
        <v>683</v>
      </c>
      <c r="D51" t="s">
        <v>514</v>
      </c>
      <c r="F51" t="s">
        <v>514</v>
      </c>
      <c r="G51" s="184" t="s">
        <v>514</v>
      </c>
      <c r="H51">
        <v>0.3</v>
      </c>
      <c r="I51">
        <v>0.3</v>
      </c>
      <c r="J51">
        <v>0.5</v>
      </c>
      <c r="K51">
        <v>0.7</v>
      </c>
      <c r="L51">
        <v>0.1</v>
      </c>
      <c r="M51">
        <v>0.1</v>
      </c>
      <c r="N51">
        <v>0.3</v>
      </c>
      <c r="O51"/>
      <c r="P51"/>
      <c r="Q51">
        <v>0.3</v>
      </c>
      <c r="R51">
        <v>0.3</v>
      </c>
      <c r="S51">
        <v>0.7</v>
      </c>
      <c r="T51">
        <v>0.9</v>
      </c>
      <c r="U51">
        <v>0.7</v>
      </c>
      <c r="V51">
        <v>0.5</v>
      </c>
      <c r="W51">
        <v>0.7</v>
      </c>
      <c r="X51">
        <v>0.3</v>
      </c>
      <c r="Y51"/>
      <c r="Z51">
        <v>0.9</v>
      </c>
      <c r="AA51"/>
      <c r="AB51">
        <v>0.7</v>
      </c>
      <c r="AC51">
        <v>0.7</v>
      </c>
      <c r="AD51">
        <v>0.7</v>
      </c>
      <c r="AE51">
        <v>0.7</v>
      </c>
      <c r="AF51">
        <v>0.7</v>
      </c>
      <c r="AG51">
        <v>0.7</v>
      </c>
      <c r="AH51" t="s">
        <v>764</v>
      </c>
    </row>
    <row r="52" spans="1:34">
      <c r="A52" t="s">
        <v>618</v>
      </c>
      <c r="B52" t="s">
        <v>619</v>
      </c>
      <c r="C52" t="s">
        <v>683</v>
      </c>
      <c r="D52" t="s">
        <v>487</v>
      </c>
      <c r="F52" t="s">
        <v>487</v>
      </c>
      <c r="G52" s="184" t="s">
        <v>487</v>
      </c>
      <c r="H52">
        <v>0.3</v>
      </c>
      <c r="I52">
        <v>0.3</v>
      </c>
      <c r="J52">
        <v>0.7</v>
      </c>
      <c r="K52">
        <v>0.3</v>
      </c>
      <c r="L52">
        <v>0.1</v>
      </c>
      <c r="M52">
        <v>0.1</v>
      </c>
      <c r="N52">
        <v>0.1</v>
      </c>
      <c r="O52"/>
      <c r="P52"/>
      <c r="Q52">
        <v>0.3</v>
      </c>
      <c r="R52">
        <v>0.3</v>
      </c>
      <c r="S52">
        <v>0.7</v>
      </c>
      <c r="T52">
        <v>0.7</v>
      </c>
      <c r="U52">
        <v>0.7</v>
      </c>
      <c r="V52">
        <v>0.7</v>
      </c>
      <c r="W52">
        <v>0.7</v>
      </c>
      <c r="X52">
        <v>0.3</v>
      </c>
      <c r="Y52"/>
      <c r="Z52">
        <v>0.9</v>
      </c>
      <c r="AA52"/>
      <c r="AB52">
        <v>0.7</v>
      </c>
      <c r="AC52">
        <v>0.7</v>
      </c>
      <c r="AD52">
        <v>0.7</v>
      </c>
      <c r="AE52">
        <v>0.7</v>
      </c>
      <c r="AF52">
        <v>0.7</v>
      </c>
      <c r="AG52">
        <v>0.7</v>
      </c>
      <c r="AH52" t="s">
        <v>765</v>
      </c>
    </row>
    <row r="53" spans="1:34">
      <c r="A53" t="s">
        <v>618</v>
      </c>
      <c r="B53" t="s">
        <v>619</v>
      </c>
      <c r="C53" t="s">
        <v>683</v>
      </c>
      <c r="D53" t="s">
        <v>512</v>
      </c>
      <c r="F53" t="s">
        <v>512</v>
      </c>
      <c r="G53" s="184" t="s">
        <v>512</v>
      </c>
      <c r="H53">
        <v>0.3</v>
      </c>
      <c r="I53">
        <v>0.7</v>
      </c>
      <c r="J53">
        <v>0.7</v>
      </c>
      <c r="K53">
        <v>0.3</v>
      </c>
      <c r="L53">
        <v>0.1</v>
      </c>
      <c r="M53">
        <v>0.1</v>
      </c>
      <c r="N53">
        <v>0.3</v>
      </c>
      <c r="O53"/>
      <c r="P53"/>
      <c r="Q53">
        <v>0.3</v>
      </c>
      <c r="R53">
        <v>0.3</v>
      </c>
      <c r="S53">
        <v>0.7</v>
      </c>
      <c r="T53">
        <v>0.7</v>
      </c>
      <c r="U53">
        <v>0.7</v>
      </c>
      <c r="V53">
        <v>0.7</v>
      </c>
      <c r="W53">
        <v>0.7</v>
      </c>
      <c r="X53">
        <v>0.3</v>
      </c>
      <c r="Y53"/>
      <c r="Z53">
        <v>0.9</v>
      </c>
      <c r="AA53"/>
      <c r="AB53">
        <v>0.7</v>
      </c>
      <c r="AC53">
        <v>0.7</v>
      </c>
      <c r="AD53">
        <v>0.7</v>
      </c>
      <c r="AE53">
        <v>0.3</v>
      </c>
      <c r="AF53">
        <v>0.7</v>
      </c>
      <c r="AG53">
        <v>0.7</v>
      </c>
      <c r="AH53" t="s">
        <v>766</v>
      </c>
    </row>
    <row r="54" spans="1:34">
      <c r="A54" t="s">
        <v>618</v>
      </c>
      <c r="B54" t="s">
        <v>619</v>
      </c>
      <c r="C54" t="s">
        <v>699</v>
      </c>
      <c r="D54" t="s">
        <v>700</v>
      </c>
      <c r="F54" t="s">
        <v>700</v>
      </c>
      <c r="G54" s="184" t="s">
        <v>425</v>
      </c>
      <c r="H54">
        <v>0.7</v>
      </c>
      <c r="I54">
        <v>0.1</v>
      </c>
      <c r="J54">
        <v>0.7</v>
      </c>
      <c r="K54">
        <v>0.9</v>
      </c>
      <c r="L54">
        <v>0.3</v>
      </c>
      <c r="M54">
        <v>0.9</v>
      </c>
      <c r="N54">
        <v>0.1</v>
      </c>
      <c r="O54"/>
      <c r="P54"/>
      <c r="Q54">
        <v>0.3</v>
      </c>
      <c r="R54">
        <v>0.3</v>
      </c>
      <c r="S54">
        <v>0.7</v>
      </c>
      <c r="T54">
        <v>0.3</v>
      </c>
      <c r="U54">
        <v>0.7</v>
      </c>
      <c r="V54">
        <v>0.1</v>
      </c>
      <c r="W54">
        <v>0.7</v>
      </c>
      <c r="X54">
        <v>0.7</v>
      </c>
      <c r="Y54"/>
      <c r="Z54">
        <v>0.7</v>
      </c>
      <c r="AA54"/>
      <c r="AB54">
        <v>0.7</v>
      </c>
      <c r="AC54">
        <v>0.7</v>
      </c>
      <c r="AD54">
        <v>0.7</v>
      </c>
      <c r="AE54">
        <v>0.7</v>
      </c>
      <c r="AF54">
        <v>0.7</v>
      </c>
      <c r="AG54">
        <v>0.7</v>
      </c>
      <c r="AH54" t="s">
        <v>767</v>
      </c>
    </row>
    <row r="55" spans="1:34">
      <c r="A55" t="s">
        <v>618</v>
      </c>
      <c r="B55" t="s">
        <v>619</v>
      </c>
      <c r="C55" t="s">
        <v>699</v>
      </c>
      <c r="D55" t="s">
        <v>701</v>
      </c>
      <c r="F55" t="s">
        <v>701</v>
      </c>
      <c r="G55" s="184" t="s">
        <v>473</v>
      </c>
      <c r="H55">
        <v>0.3</v>
      </c>
      <c r="I55">
        <v>0.3</v>
      </c>
      <c r="J55">
        <v>0.5</v>
      </c>
      <c r="K55">
        <v>0.1</v>
      </c>
      <c r="L55">
        <v>0.3</v>
      </c>
      <c r="M55">
        <v>0.3</v>
      </c>
      <c r="N55">
        <v>0.1</v>
      </c>
      <c r="O55"/>
      <c r="P55"/>
      <c r="Q55">
        <v>0.3</v>
      </c>
      <c r="R55">
        <v>0.3</v>
      </c>
      <c r="S55">
        <v>0.3</v>
      </c>
      <c r="T55">
        <v>0.1</v>
      </c>
      <c r="U55">
        <v>0.3</v>
      </c>
      <c r="V55">
        <v>0.1</v>
      </c>
      <c r="W55">
        <v>0.7</v>
      </c>
      <c r="X55">
        <v>0.3</v>
      </c>
      <c r="Y55"/>
      <c r="Z55">
        <v>0.7</v>
      </c>
      <c r="AA55"/>
      <c r="AB55">
        <v>0.7</v>
      </c>
      <c r="AC55">
        <v>0.7</v>
      </c>
      <c r="AD55">
        <v>0.7</v>
      </c>
      <c r="AE55">
        <v>0.7</v>
      </c>
      <c r="AF55">
        <v>0.7</v>
      </c>
      <c r="AG55">
        <v>0.7</v>
      </c>
      <c r="AH55" t="s">
        <v>768</v>
      </c>
    </row>
    <row r="56" spans="1:34">
      <c r="A56" t="s">
        <v>618</v>
      </c>
      <c r="B56" t="s">
        <v>619</v>
      </c>
      <c r="C56" t="s">
        <v>699</v>
      </c>
      <c r="D56" t="s">
        <v>702</v>
      </c>
      <c r="F56" t="s">
        <v>702</v>
      </c>
      <c r="G56" s="184" t="s">
        <v>438</v>
      </c>
      <c r="H56">
        <v>0.7</v>
      </c>
      <c r="I56">
        <v>0.1</v>
      </c>
      <c r="J56">
        <v>0.7</v>
      </c>
      <c r="K56">
        <v>0.7</v>
      </c>
      <c r="L56">
        <v>0.1</v>
      </c>
      <c r="M56">
        <v>0.9</v>
      </c>
      <c r="N56">
        <v>0.3</v>
      </c>
      <c r="O56"/>
      <c r="P56"/>
      <c r="Q56">
        <v>0.3</v>
      </c>
      <c r="R56">
        <v>0.3</v>
      </c>
      <c r="S56">
        <v>0.3</v>
      </c>
      <c r="T56">
        <v>0.3</v>
      </c>
      <c r="U56">
        <v>0.3</v>
      </c>
      <c r="V56">
        <v>0.1</v>
      </c>
      <c r="W56">
        <v>0.7</v>
      </c>
      <c r="X56">
        <v>0.3</v>
      </c>
      <c r="Y56"/>
      <c r="Z56">
        <v>0.9</v>
      </c>
      <c r="AA56"/>
      <c r="AB56">
        <v>0.7</v>
      </c>
      <c r="AC56">
        <v>0.3</v>
      </c>
      <c r="AD56">
        <v>0.3</v>
      </c>
      <c r="AE56">
        <v>0.3</v>
      </c>
      <c r="AF56">
        <v>0.3</v>
      </c>
      <c r="AG56">
        <v>0.3</v>
      </c>
      <c r="AH56" t="s">
        <v>769</v>
      </c>
    </row>
    <row r="57" spans="1:34">
      <c r="A57" t="s">
        <v>618</v>
      </c>
      <c r="B57" t="s">
        <v>619</v>
      </c>
      <c r="C57" t="s">
        <v>699</v>
      </c>
      <c r="D57" t="s">
        <v>703</v>
      </c>
      <c r="F57" t="s">
        <v>703</v>
      </c>
      <c r="G57" s="184" t="s">
        <v>478</v>
      </c>
      <c r="H57">
        <v>0.7</v>
      </c>
      <c r="I57">
        <v>0.1</v>
      </c>
      <c r="J57">
        <v>0.7</v>
      </c>
      <c r="K57">
        <v>0.7</v>
      </c>
      <c r="L57">
        <v>0.3</v>
      </c>
      <c r="M57">
        <v>0.9</v>
      </c>
      <c r="N57">
        <v>0.3</v>
      </c>
      <c r="O57"/>
      <c r="P57"/>
      <c r="Q57">
        <v>0.3</v>
      </c>
      <c r="R57">
        <v>0.3</v>
      </c>
      <c r="S57">
        <v>0.3</v>
      </c>
      <c r="T57">
        <v>0.7</v>
      </c>
      <c r="U57">
        <v>0.3</v>
      </c>
      <c r="V57">
        <v>0.1</v>
      </c>
      <c r="W57">
        <v>0.7</v>
      </c>
      <c r="X57">
        <v>0.3</v>
      </c>
      <c r="Y57"/>
      <c r="Z57">
        <v>0.5</v>
      </c>
      <c r="AA57"/>
      <c r="AB57">
        <v>0.7</v>
      </c>
      <c r="AC57">
        <v>0.7</v>
      </c>
      <c r="AD57">
        <v>0.7</v>
      </c>
      <c r="AE57">
        <v>0.7</v>
      </c>
      <c r="AF57">
        <v>0.7</v>
      </c>
      <c r="AG57">
        <v>0.7</v>
      </c>
      <c r="AH57" t="s">
        <v>770</v>
      </c>
    </row>
    <row r="58" spans="1:34">
      <c r="A58" t="s">
        <v>618</v>
      </c>
      <c r="B58" t="s">
        <v>619</v>
      </c>
      <c r="C58" t="s">
        <v>699</v>
      </c>
      <c r="D58" t="s">
        <v>704</v>
      </c>
      <c r="F58" t="s">
        <v>704</v>
      </c>
      <c r="G58" s="184" t="s">
        <v>434</v>
      </c>
      <c r="H58">
        <v>0.7</v>
      </c>
      <c r="I58">
        <v>0.3</v>
      </c>
      <c r="J58">
        <v>0.7</v>
      </c>
      <c r="K58">
        <v>0.9</v>
      </c>
      <c r="L58">
        <v>0.3</v>
      </c>
      <c r="M58">
        <v>0.9</v>
      </c>
      <c r="N58">
        <v>0.7</v>
      </c>
      <c r="O58"/>
      <c r="P58"/>
      <c r="Q58">
        <v>0.3</v>
      </c>
      <c r="R58">
        <v>0.3</v>
      </c>
      <c r="S58">
        <v>0.7</v>
      </c>
      <c r="T58">
        <v>0.3</v>
      </c>
      <c r="U58">
        <v>0.7</v>
      </c>
      <c r="V58">
        <v>0.1</v>
      </c>
      <c r="W58">
        <v>0.7</v>
      </c>
      <c r="X58">
        <v>0.9</v>
      </c>
      <c r="Y58"/>
      <c r="Z58">
        <v>0.9</v>
      </c>
      <c r="AA58"/>
      <c r="AB58">
        <v>0.7</v>
      </c>
      <c r="AC58">
        <v>0.7</v>
      </c>
      <c r="AD58">
        <v>0.7</v>
      </c>
      <c r="AE58">
        <v>0.7</v>
      </c>
      <c r="AF58">
        <v>0.7</v>
      </c>
      <c r="AG58">
        <v>0.7</v>
      </c>
      <c r="AH58" t="s">
        <v>771</v>
      </c>
    </row>
    <row r="59" spans="1:34">
      <c r="A59" t="s">
        <v>618</v>
      </c>
      <c r="B59" t="s">
        <v>619</v>
      </c>
      <c r="C59" t="s">
        <v>699</v>
      </c>
      <c r="D59" t="s">
        <v>705</v>
      </c>
      <c r="F59" t="s">
        <v>705</v>
      </c>
      <c r="G59" s="184" t="s">
        <v>366</v>
      </c>
      <c r="H59">
        <v>0.7</v>
      </c>
      <c r="I59">
        <v>0.3</v>
      </c>
      <c r="J59">
        <v>0.7</v>
      </c>
      <c r="K59">
        <v>0.9</v>
      </c>
      <c r="L59">
        <v>0.1</v>
      </c>
      <c r="M59">
        <v>0.9</v>
      </c>
      <c r="N59">
        <v>0.1</v>
      </c>
      <c r="O59"/>
      <c r="P59"/>
      <c r="Q59">
        <v>0.3</v>
      </c>
      <c r="R59">
        <v>0.3</v>
      </c>
      <c r="S59">
        <v>0.7</v>
      </c>
      <c r="T59">
        <v>0.7</v>
      </c>
      <c r="U59">
        <v>0.7</v>
      </c>
      <c r="V59">
        <v>0.1</v>
      </c>
      <c r="W59">
        <v>0.7</v>
      </c>
      <c r="X59">
        <v>0.7</v>
      </c>
      <c r="Y59"/>
      <c r="Z59">
        <v>0.9</v>
      </c>
      <c r="AA59"/>
      <c r="AB59">
        <v>0.7</v>
      </c>
      <c r="AC59">
        <v>0.7</v>
      </c>
      <c r="AD59">
        <v>0.3</v>
      </c>
      <c r="AE59">
        <v>0.7</v>
      </c>
      <c r="AF59">
        <v>0.3</v>
      </c>
      <c r="AG59">
        <v>0.7</v>
      </c>
      <c r="AH59" t="s">
        <v>772</v>
      </c>
    </row>
    <row r="60" spans="1:34">
      <c r="A60" t="s">
        <v>618</v>
      </c>
      <c r="B60" t="s">
        <v>619</v>
      </c>
      <c r="C60" t="s">
        <v>620</v>
      </c>
      <c r="D60" t="s">
        <v>489</v>
      </c>
      <c r="F60" t="s">
        <v>489</v>
      </c>
      <c r="G60" s="184" t="s">
        <v>489</v>
      </c>
      <c r="H60">
        <v>0.3</v>
      </c>
      <c r="I60">
        <v>0.7</v>
      </c>
      <c r="J60">
        <v>0.7</v>
      </c>
      <c r="K60">
        <v>0.3</v>
      </c>
      <c r="L60">
        <v>0.1</v>
      </c>
      <c r="M60">
        <v>0.1</v>
      </c>
      <c r="N60">
        <v>0.3</v>
      </c>
      <c r="O60"/>
      <c r="P60"/>
      <c r="Q60">
        <v>0.3</v>
      </c>
      <c r="R60">
        <v>0.3</v>
      </c>
      <c r="S60">
        <v>0.7</v>
      </c>
      <c r="T60">
        <v>0.1</v>
      </c>
      <c r="U60">
        <v>0.3</v>
      </c>
      <c r="V60">
        <v>0.5</v>
      </c>
      <c r="W60">
        <v>0.7</v>
      </c>
      <c r="X60">
        <v>0.1</v>
      </c>
      <c r="Y60"/>
      <c r="Z60">
        <v>0.9</v>
      </c>
      <c r="AA60"/>
      <c r="AB60">
        <v>0.7</v>
      </c>
      <c r="AC60">
        <v>0.7</v>
      </c>
      <c r="AD60">
        <v>0.7</v>
      </c>
      <c r="AE60">
        <v>0.7</v>
      </c>
      <c r="AF60">
        <v>0.7</v>
      </c>
      <c r="AG60">
        <v>0.7</v>
      </c>
      <c r="AH60" t="s">
        <v>773</v>
      </c>
    </row>
    <row r="61" spans="1:34">
      <c r="A61" t="s">
        <v>774</v>
      </c>
      <c r="B61" t="s">
        <v>619</v>
      </c>
      <c r="C61" t="s">
        <v>620</v>
      </c>
      <c r="D61" t="s">
        <v>519</v>
      </c>
      <c r="F61" t="s">
        <v>519</v>
      </c>
      <c r="G61" s="184" t="s">
        <v>519</v>
      </c>
      <c r="H61">
        <v>0.3</v>
      </c>
      <c r="I61">
        <v>0.3</v>
      </c>
      <c r="J61">
        <v>0.9</v>
      </c>
      <c r="K61">
        <v>0.7</v>
      </c>
      <c r="L61">
        <v>0.9</v>
      </c>
      <c r="M61">
        <v>0.9</v>
      </c>
      <c r="N61">
        <v>0.3</v>
      </c>
      <c r="O61"/>
      <c r="P61"/>
      <c r="Q61">
        <v>0.3</v>
      </c>
      <c r="R61">
        <v>0.3</v>
      </c>
      <c r="S61">
        <v>0.7</v>
      </c>
      <c r="T61">
        <v>0.1</v>
      </c>
      <c r="U61">
        <v>0.3</v>
      </c>
      <c r="V61">
        <v>0.7</v>
      </c>
      <c r="W61">
        <v>0.7</v>
      </c>
      <c r="X61">
        <v>0.3</v>
      </c>
      <c r="Y61"/>
      <c r="Z61">
        <v>0.9</v>
      </c>
      <c r="AA61"/>
      <c r="AB61">
        <v>0.7</v>
      </c>
      <c r="AC61">
        <v>0.7</v>
      </c>
      <c r="AD61">
        <v>0.7</v>
      </c>
      <c r="AE61">
        <v>0.7</v>
      </c>
      <c r="AF61">
        <v>0.7</v>
      </c>
      <c r="AG61">
        <v>0.7</v>
      </c>
      <c r="AH61" t="s">
        <v>775</v>
      </c>
    </row>
    <row r="62" spans="1:34">
      <c r="A62" t="s">
        <v>774</v>
      </c>
      <c r="B62" t="s">
        <v>619</v>
      </c>
      <c r="C62" t="s">
        <v>620</v>
      </c>
      <c r="D62" t="s">
        <v>494</v>
      </c>
      <c r="F62" t="s">
        <v>494</v>
      </c>
      <c r="G62" s="184" t="s">
        <v>494</v>
      </c>
      <c r="H62">
        <v>0.7</v>
      </c>
      <c r="I62">
        <v>0.7</v>
      </c>
      <c r="J62">
        <v>0.9</v>
      </c>
      <c r="K62">
        <v>0.1</v>
      </c>
      <c r="L62">
        <v>0.9</v>
      </c>
      <c r="M62">
        <v>0.9</v>
      </c>
      <c r="N62">
        <v>0.3</v>
      </c>
      <c r="O62"/>
      <c r="P62"/>
      <c r="Q62">
        <v>0.3</v>
      </c>
      <c r="R62">
        <v>0.3</v>
      </c>
      <c r="S62">
        <v>0.7</v>
      </c>
      <c r="T62">
        <v>0.1</v>
      </c>
      <c r="U62">
        <v>0.3</v>
      </c>
      <c r="V62">
        <v>0.1</v>
      </c>
      <c r="W62">
        <v>0.7</v>
      </c>
      <c r="X62">
        <v>0.3</v>
      </c>
      <c r="Y62"/>
      <c r="Z62">
        <v>0.7</v>
      </c>
      <c r="AA62"/>
      <c r="AB62">
        <v>0.3</v>
      </c>
      <c r="AC62">
        <v>0.3</v>
      </c>
      <c r="AD62">
        <v>0.7</v>
      </c>
      <c r="AE62">
        <v>0.7</v>
      </c>
      <c r="AF62">
        <v>0.3</v>
      </c>
      <c r="AG62">
        <v>0.3</v>
      </c>
      <c r="AH62" t="s">
        <v>776</v>
      </c>
    </row>
    <row r="63" spans="1:34">
      <c r="A63" t="s">
        <v>774</v>
      </c>
      <c r="B63" t="s">
        <v>619</v>
      </c>
      <c r="C63" t="s">
        <v>620</v>
      </c>
      <c r="D63" t="s">
        <v>777</v>
      </c>
      <c r="F63" t="s">
        <v>777</v>
      </c>
      <c r="G63" s="184" t="s">
        <v>501</v>
      </c>
      <c r="H63">
        <v>0.3</v>
      </c>
      <c r="I63">
        <v>0.7</v>
      </c>
      <c r="J63">
        <v>0.5</v>
      </c>
      <c r="K63">
        <v>0.1</v>
      </c>
      <c r="L63">
        <v>0.9</v>
      </c>
      <c r="M63">
        <v>0.9</v>
      </c>
      <c r="N63">
        <v>0.3</v>
      </c>
      <c r="O63"/>
      <c r="P63"/>
      <c r="Q63">
        <v>0.3</v>
      </c>
      <c r="R63">
        <v>0.3</v>
      </c>
      <c r="S63">
        <v>0.7</v>
      </c>
      <c r="T63">
        <v>0.1</v>
      </c>
      <c r="U63">
        <v>0.3</v>
      </c>
      <c r="V63">
        <v>0.1</v>
      </c>
      <c r="W63">
        <v>0.7</v>
      </c>
      <c r="X63">
        <v>0.3</v>
      </c>
      <c r="Y63"/>
      <c r="Z63">
        <v>0.7</v>
      </c>
      <c r="AA63"/>
      <c r="AB63">
        <v>0.3</v>
      </c>
      <c r="AC63">
        <v>0.7</v>
      </c>
      <c r="AD63">
        <v>0.3</v>
      </c>
      <c r="AE63">
        <v>0.3</v>
      </c>
      <c r="AF63">
        <v>0.3</v>
      </c>
      <c r="AG63">
        <v>0.3</v>
      </c>
      <c r="AH63" t="s">
        <v>778</v>
      </c>
    </row>
    <row r="64" spans="1:34">
      <c r="A64" t="s">
        <v>774</v>
      </c>
      <c r="B64" t="s">
        <v>619</v>
      </c>
      <c r="C64" t="s">
        <v>620</v>
      </c>
      <c r="D64" t="s">
        <v>779</v>
      </c>
      <c r="F64" t="s">
        <v>779</v>
      </c>
      <c r="G64" s="184" t="s">
        <v>504</v>
      </c>
      <c r="H64">
        <v>0.3</v>
      </c>
      <c r="I64">
        <v>0.3</v>
      </c>
      <c r="J64">
        <v>0.7</v>
      </c>
      <c r="K64">
        <v>0.1</v>
      </c>
      <c r="L64">
        <v>0.9</v>
      </c>
      <c r="M64">
        <v>0.9</v>
      </c>
      <c r="N64">
        <v>0.3</v>
      </c>
      <c r="O64"/>
      <c r="P64"/>
      <c r="Q64">
        <v>0.3</v>
      </c>
      <c r="R64">
        <v>0.3</v>
      </c>
      <c r="S64">
        <v>0.7</v>
      </c>
      <c r="T64">
        <v>0.1</v>
      </c>
      <c r="U64">
        <v>0.3</v>
      </c>
      <c r="V64">
        <v>0.3</v>
      </c>
      <c r="W64">
        <v>0.7</v>
      </c>
      <c r="X64">
        <v>0.3</v>
      </c>
      <c r="Y64"/>
      <c r="Z64">
        <v>0.5</v>
      </c>
      <c r="AA64"/>
      <c r="AB64">
        <v>0.3</v>
      </c>
      <c r="AC64">
        <v>0.3</v>
      </c>
      <c r="AD64">
        <v>0.3</v>
      </c>
      <c r="AE64">
        <v>0.3</v>
      </c>
      <c r="AF64">
        <v>0.7</v>
      </c>
      <c r="AG64">
        <v>0.7</v>
      </c>
      <c r="AH64" t="s">
        <v>780</v>
      </c>
    </row>
    <row r="65" spans="1:34">
      <c r="A65" t="s">
        <v>774</v>
      </c>
      <c r="B65" t="s">
        <v>619</v>
      </c>
      <c r="C65" t="s">
        <v>620</v>
      </c>
      <c r="D65" t="s">
        <v>472</v>
      </c>
      <c r="F65" t="s">
        <v>472</v>
      </c>
      <c r="G65" s="184" t="s">
        <v>472</v>
      </c>
      <c r="H65">
        <v>0.3</v>
      </c>
      <c r="I65">
        <v>0.5</v>
      </c>
      <c r="J65">
        <v>0.9</v>
      </c>
      <c r="K65">
        <v>0.1</v>
      </c>
      <c r="L65">
        <v>0.9</v>
      </c>
      <c r="M65">
        <v>0.9</v>
      </c>
      <c r="N65">
        <v>0.3</v>
      </c>
      <c r="O65"/>
      <c r="P65"/>
      <c r="Q65">
        <v>0.3</v>
      </c>
      <c r="R65">
        <v>0.3</v>
      </c>
      <c r="S65">
        <v>0.7</v>
      </c>
      <c r="T65">
        <v>0.1</v>
      </c>
      <c r="U65">
        <v>0.3</v>
      </c>
      <c r="V65">
        <v>0.3</v>
      </c>
      <c r="W65">
        <v>0.7</v>
      </c>
      <c r="X65">
        <v>0.3</v>
      </c>
      <c r="Y65"/>
      <c r="Z65">
        <v>0.9</v>
      </c>
      <c r="AA65"/>
      <c r="AB65">
        <v>0.7</v>
      </c>
      <c r="AC65">
        <v>0.3</v>
      </c>
      <c r="AD65">
        <v>0.3</v>
      </c>
      <c r="AE65">
        <v>0.7</v>
      </c>
      <c r="AF65">
        <v>0.7</v>
      </c>
      <c r="AG65">
        <v>0.7</v>
      </c>
      <c r="AH65" t="s">
        <v>781</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BE5E4-8810-4D98-8E01-69A79ECE76B5}">
  <sheetPr codeName="Sheet2">
    <tabColor theme="1"/>
  </sheetPr>
  <dimension ref="A1:G17"/>
  <sheetViews>
    <sheetView zoomScale="70" zoomScaleNormal="70" workbookViewId="0">
      <pane ySplit="1" topLeftCell="A5" activePane="bottomLeft" state="frozen"/>
      <selection activeCell="A8" sqref="A8:B11"/>
      <selection pane="bottomLeft" activeCell="J7" sqref="J7"/>
    </sheetView>
  </sheetViews>
  <sheetFormatPr defaultColWidth="9.1796875" defaultRowHeight="14.5"/>
  <cols>
    <col min="1" max="1" width="40.54296875" style="1" customWidth="1"/>
    <col min="2" max="2" width="30.1796875" style="1" customWidth="1"/>
    <col min="3" max="3" width="21.81640625" style="1" customWidth="1"/>
    <col min="4" max="4" width="28.81640625" style="1" customWidth="1"/>
    <col min="5" max="5" width="36.453125" style="1" customWidth="1"/>
    <col min="6" max="6" width="30.1796875" style="1" customWidth="1"/>
    <col min="7" max="7" width="18.1796875" style="1" customWidth="1"/>
    <col min="8" max="16384" width="9.1796875" style="2"/>
  </cols>
  <sheetData>
    <row r="1" spans="1:7" s="3" customFormat="1" ht="13">
      <c r="A1" s="31" t="s">
        <v>27</v>
      </c>
      <c r="B1" s="31" t="s">
        <v>28</v>
      </c>
      <c r="C1" s="31" t="s">
        <v>29</v>
      </c>
      <c r="D1" s="31" t="s">
        <v>30</v>
      </c>
      <c r="E1" s="31" t="s">
        <v>31</v>
      </c>
      <c r="F1" s="31" t="s">
        <v>32</v>
      </c>
      <c r="G1" s="31" t="s">
        <v>33</v>
      </c>
    </row>
    <row r="2" spans="1:7" s="73" customFormat="1" ht="46" customHeight="1">
      <c r="A2" s="70" t="s">
        <v>34</v>
      </c>
      <c r="B2" s="70" t="s">
        <v>35</v>
      </c>
      <c r="C2" s="71" t="s">
        <v>36</v>
      </c>
      <c r="D2" s="71" t="s">
        <v>37</v>
      </c>
      <c r="E2" s="72" t="s">
        <v>38</v>
      </c>
      <c r="F2" s="72" t="s">
        <v>39</v>
      </c>
      <c r="G2" s="72" t="s">
        <v>40</v>
      </c>
    </row>
    <row r="3" spans="1:7" s="73" customFormat="1" ht="46" customHeight="1">
      <c r="A3" s="70" t="s">
        <v>41</v>
      </c>
      <c r="B3" s="70" t="s">
        <v>35</v>
      </c>
      <c r="C3" s="71" t="s">
        <v>36</v>
      </c>
      <c r="D3" s="71" t="s">
        <v>42</v>
      </c>
      <c r="E3" s="72" t="s">
        <v>38</v>
      </c>
      <c r="F3" s="72" t="s">
        <v>39</v>
      </c>
      <c r="G3" s="72" t="s">
        <v>43</v>
      </c>
    </row>
    <row r="4" spans="1:7" s="73" customFormat="1" ht="46" customHeight="1">
      <c r="A4" s="70" t="s">
        <v>44</v>
      </c>
      <c r="B4" s="70" t="s">
        <v>35</v>
      </c>
      <c r="C4" s="71" t="s">
        <v>36</v>
      </c>
      <c r="D4" s="71" t="s">
        <v>37</v>
      </c>
      <c r="E4" s="72" t="s">
        <v>38</v>
      </c>
      <c r="F4" s="72" t="s">
        <v>39</v>
      </c>
      <c r="G4" s="72" t="s">
        <v>40</v>
      </c>
    </row>
    <row r="5" spans="1:7" s="73" customFormat="1" ht="46" customHeight="1">
      <c r="A5" s="70" t="s">
        <v>45</v>
      </c>
      <c r="B5" s="70" t="s">
        <v>35</v>
      </c>
      <c r="C5" s="71" t="s">
        <v>36</v>
      </c>
      <c r="D5" s="71" t="s">
        <v>37</v>
      </c>
      <c r="E5" s="72" t="s">
        <v>46</v>
      </c>
      <c r="F5" s="72" t="s">
        <v>39</v>
      </c>
      <c r="G5" s="72" t="s">
        <v>40</v>
      </c>
    </row>
    <row r="6" spans="1:7" s="73" customFormat="1" ht="46" customHeight="1">
      <c r="A6" s="75" t="s">
        <v>47</v>
      </c>
      <c r="B6" s="70" t="s">
        <v>35</v>
      </c>
      <c r="C6" s="70" t="s">
        <v>48</v>
      </c>
      <c r="D6" s="72" t="s">
        <v>49</v>
      </c>
      <c r="E6" s="71" t="s">
        <v>50</v>
      </c>
      <c r="F6" s="76" t="s">
        <v>47</v>
      </c>
      <c r="G6" s="72" t="s">
        <v>51</v>
      </c>
    </row>
    <row r="7" spans="1:7" s="73" customFormat="1" ht="46" customHeight="1">
      <c r="A7" s="75" t="s">
        <v>52</v>
      </c>
      <c r="B7" s="70" t="s">
        <v>35</v>
      </c>
      <c r="C7" s="70" t="s">
        <v>48</v>
      </c>
      <c r="D7" s="72" t="s">
        <v>49</v>
      </c>
      <c r="E7" s="71" t="s">
        <v>50</v>
      </c>
      <c r="F7" s="74" t="s">
        <v>52</v>
      </c>
      <c r="G7" s="72" t="s">
        <v>53</v>
      </c>
    </row>
    <row r="8" spans="1:7" s="73" customFormat="1" ht="46" customHeight="1">
      <c r="A8" s="75" t="s">
        <v>54</v>
      </c>
      <c r="B8" s="70" t="s">
        <v>35</v>
      </c>
      <c r="C8" s="70" t="s">
        <v>48</v>
      </c>
      <c r="D8" s="72" t="s">
        <v>49</v>
      </c>
      <c r="E8" s="71" t="s">
        <v>50</v>
      </c>
      <c r="F8" s="74" t="s">
        <v>54</v>
      </c>
      <c r="G8" s="72" t="s">
        <v>53</v>
      </c>
    </row>
    <row r="9" spans="1:7" s="73" customFormat="1" ht="46" customHeight="1">
      <c r="A9" s="93" t="s">
        <v>55</v>
      </c>
      <c r="B9" s="94" t="s">
        <v>56</v>
      </c>
      <c r="C9" s="95" t="s">
        <v>57</v>
      </c>
      <c r="D9" s="95" t="s">
        <v>49</v>
      </c>
      <c r="E9" s="95" t="s">
        <v>58</v>
      </c>
      <c r="F9" s="95"/>
      <c r="G9" s="95"/>
    </row>
    <row r="10" spans="1:7" ht="26">
      <c r="A10" s="90" t="s">
        <v>59</v>
      </c>
      <c r="B10" s="91" t="s">
        <v>35</v>
      </c>
      <c r="C10" s="91" t="s">
        <v>60</v>
      </c>
      <c r="D10" s="91" t="s">
        <v>61</v>
      </c>
      <c r="E10" s="91" t="s">
        <v>62</v>
      </c>
      <c r="F10" s="91" t="s">
        <v>39</v>
      </c>
      <c r="G10" s="92" t="s">
        <v>40</v>
      </c>
    </row>
    <row r="11" spans="1:7" ht="26">
      <c r="A11" s="90" t="s">
        <v>63</v>
      </c>
      <c r="B11" s="91" t="s">
        <v>35</v>
      </c>
      <c r="C11" s="91" t="s">
        <v>60</v>
      </c>
      <c r="D11" s="91" t="s">
        <v>61</v>
      </c>
      <c r="E11" s="96" t="s">
        <v>64</v>
      </c>
      <c r="F11" s="91" t="s">
        <v>39</v>
      </c>
      <c r="G11" s="92" t="s">
        <v>40</v>
      </c>
    </row>
    <row r="12" spans="1:7" ht="26">
      <c r="A12" s="90" t="s">
        <v>65</v>
      </c>
      <c r="B12" s="91" t="s">
        <v>35</v>
      </c>
      <c r="C12" s="91" t="s">
        <v>60</v>
      </c>
      <c r="D12" s="91" t="s">
        <v>61</v>
      </c>
      <c r="E12" s="97" t="s">
        <v>66</v>
      </c>
      <c r="F12" s="91" t="s">
        <v>39</v>
      </c>
      <c r="G12" s="92" t="s">
        <v>40</v>
      </c>
    </row>
    <row r="13" spans="1:7" ht="52">
      <c r="A13" s="90" t="s">
        <v>67</v>
      </c>
      <c r="B13" s="91" t="s">
        <v>35</v>
      </c>
      <c r="C13" s="91" t="s">
        <v>60</v>
      </c>
      <c r="D13" s="91" t="s">
        <v>61</v>
      </c>
      <c r="E13" s="96" t="s">
        <v>68</v>
      </c>
      <c r="F13" s="91" t="s">
        <v>39</v>
      </c>
      <c r="G13" s="92" t="s">
        <v>40</v>
      </c>
    </row>
    <row r="14" spans="1:7" ht="52">
      <c r="A14" s="90" t="s">
        <v>69</v>
      </c>
      <c r="B14" s="91" t="s">
        <v>35</v>
      </c>
      <c r="C14" s="91" t="s">
        <v>60</v>
      </c>
      <c r="D14" s="91" t="s">
        <v>61</v>
      </c>
      <c r="E14" s="96" t="s">
        <v>70</v>
      </c>
      <c r="F14" s="91" t="s">
        <v>39</v>
      </c>
      <c r="G14" s="92" t="s">
        <v>40</v>
      </c>
    </row>
    <row r="15" spans="1:7">
      <c r="A15" s="91"/>
      <c r="B15" s="91"/>
      <c r="C15" s="91"/>
      <c r="D15" s="91"/>
      <c r="E15" s="91"/>
      <c r="F15" s="91"/>
      <c r="G15" s="91"/>
    </row>
    <row r="16" spans="1:7">
      <c r="A16" s="91"/>
      <c r="B16" s="91"/>
      <c r="C16" s="91"/>
      <c r="D16" s="91"/>
      <c r="E16" s="91"/>
      <c r="F16" s="91"/>
      <c r="G16" s="91"/>
    </row>
    <row r="17" spans="1:7">
      <c r="A17" s="91"/>
      <c r="B17" s="91"/>
      <c r="C17" s="91"/>
      <c r="D17" s="91"/>
      <c r="E17" s="91"/>
      <c r="F17" s="91"/>
      <c r="G17" s="91"/>
    </row>
  </sheetData>
  <autoFilter ref="F1:G8" xr:uid="{EA6BE5E4-8810-4D98-8E01-69A79ECE76B5}"/>
  <phoneticPr fontId="29" type="noConversion"/>
  <hyperlinks>
    <hyperlink ref="F8" r:id="rId1" display="../../../../../../:x:/s/IMPACTYEM/ESXfGyq0phZLua0SEkU7_OABZTYWaNrjM6WLsKGhEXJZYQ?email=wajdi.alsarhan%40reach-initiative.org&amp;e=4o6bKv" xr:uid="{8F3D662A-1D59-4F1A-9152-CB4119F23CCF}"/>
    <hyperlink ref="A8" r:id="rId2" display="../../../../../../:x:/s/IMPACTYEM/ESXfGyq0phZLua0SEkU7_OABZTYWaNrjM6WLsKGhEXJZYQ?email=wajdi.alsarhan%40reach-initiative.org&amp;e=4o6bKv" xr:uid="{EB5573DF-07C6-4E0C-977C-E7DCEFA1736A}"/>
    <hyperlink ref="A7" r:id="rId3" display="../../../../../../:x:/s/IMPACTYEM/ESg76nTpUCVMkcIIXuoNSqoB982c-zVpQyI_dqzvGBJkIg?email=wajdi.alsarhan%40reach-initiative.org&amp;e=Nm206y" xr:uid="{4D7FD04A-55E1-4617-87FA-14F5EE7FFAC4}"/>
    <hyperlink ref="F7" r:id="rId4" display="../../../../../../:x:/s/IMPACTYEM/ESg76nTpUCVMkcIIXuoNSqoB982c-zVpQyI_dqzvGBJkIg?email=wajdi.alsarhan%40reach-initiative.org&amp;e=Nm206y" xr:uid="{D2A3BE53-E115-4A31-8812-9F38750E7649}"/>
    <hyperlink ref="F6" r:id="rId5" display="../../../../../../:x:/s/IMPACTYEM/EUQF3pol1m5EnEfZj_VPBtIBeiHUK2Q7HaNxxY7BNE3vGw?email=wajdi.alsarhan%40reach-initiative.org&amp;e=z29cSr" xr:uid="{9F2C2856-2DC9-4105-ABE4-0794E2B3EACB}"/>
    <hyperlink ref="A6" r:id="rId6" display="../../../../../../:x:/s/IMPACTYEM/EUQF3pol1m5EnEfZj_VPBtIBeiHUK2Q7HaNxxY7BNE3vGw?email=wajdi.alsarhan%40reach-initiative.org&amp;e=z29cSr" xr:uid="{62E2F750-F31B-4229-A939-EE082EAFA74A}"/>
    <hyperlink ref="A9" r:id="rId7" xr:uid="{09AC33C1-C86D-47F4-97E8-EB893B64052E}"/>
  </hyperlinks>
  <pageMargins left="0.7" right="0.7" top="0.75" bottom="0.75" header="0.3" footer="0.3"/>
  <legacyDrawing r:id="rId8"/>
  <tableParts count="1">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AFC58-EBB9-4256-953C-85B298F9EF88}">
  <sheetPr codeName="Sheet3">
    <tabColor rgb="FF33CCCC"/>
  </sheetPr>
  <dimension ref="A1:W707"/>
  <sheetViews>
    <sheetView zoomScale="86" zoomScaleNormal="86" workbookViewId="0">
      <selection activeCell="F34" sqref="F34:F39"/>
    </sheetView>
  </sheetViews>
  <sheetFormatPr defaultRowHeight="14.5"/>
  <cols>
    <col min="1" max="1" width="9.1796875" style="2" customWidth="1"/>
    <col min="2" max="2" width="9.1796875" style="55" customWidth="1"/>
    <col min="3" max="3" width="14.453125" style="2" customWidth="1"/>
    <col min="4" max="4" width="16.54296875" style="2" customWidth="1"/>
    <col min="5" max="5" width="17.54296875" style="51" customWidth="1"/>
    <col min="6" max="6" width="20.453125" style="2" customWidth="1"/>
    <col min="7" max="7" width="26.1796875" style="2" customWidth="1"/>
    <col min="8" max="8" width="25.81640625" style="2" customWidth="1"/>
    <col min="9" max="9" width="13.81640625" style="2" customWidth="1"/>
    <col min="10" max="10" width="30.54296875" style="36" customWidth="1"/>
    <col min="11" max="11" width="10.81640625" style="2" customWidth="1"/>
    <col min="12" max="12" width="8.81640625" style="2" customWidth="1"/>
    <col min="13" max="13" width="11.453125" style="2" customWidth="1"/>
    <col min="14" max="14" width="8.453125" style="2" customWidth="1"/>
    <col min="15" max="15" width="10.453125" style="37" customWidth="1"/>
    <col min="16" max="16" width="7.81640625" style="2" customWidth="1"/>
    <col min="17" max="17" width="50.54296875" customWidth="1"/>
  </cols>
  <sheetData>
    <row r="1" spans="1:23" ht="16.5" customHeight="1">
      <c r="A1" s="248" t="s">
        <v>71</v>
      </c>
      <c r="B1" s="248"/>
      <c r="C1" s="248"/>
      <c r="D1" s="248"/>
      <c r="E1" s="248"/>
      <c r="F1" s="248"/>
      <c r="G1" s="248"/>
      <c r="H1" s="248"/>
      <c r="I1" s="248"/>
      <c r="J1" s="248"/>
      <c r="K1" s="248"/>
      <c r="L1" s="248"/>
      <c r="M1" s="248"/>
      <c r="N1" s="248"/>
      <c r="O1" s="248"/>
      <c r="P1" s="248"/>
    </row>
    <row r="2" spans="1:23">
      <c r="A2" s="248"/>
      <c r="B2" s="248"/>
      <c r="C2" s="248"/>
      <c r="D2" s="248"/>
      <c r="E2" s="248"/>
      <c r="F2" s="248"/>
      <c r="G2" s="248"/>
      <c r="H2" s="248"/>
      <c r="I2" s="248"/>
      <c r="J2" s="248"/>
      <c r="K2" s="248"/>
      <c r="L2" s="248"/>
      <c r="M2" s="248"/>
      <c r="N2" s="248"/>
      <c r="O2" s="248"/>
      <c r="P2" s="248"/>
    </row>
    <row r="3" spans="1:23" ht="40" customHeight="1">
      <c r="A3" s="174" t="s">
        <v>72</v>
      </c>
      <c r="B3" s="175" t="s">
        <v>73</v>
      </c>
      <c r="C3" s="174" t="s">
        <v>73</v>
      </c>
      <c r="D3" s="176" t="s">
        <v>74</v>
      </c>
      <c r="E3" s="176" t="s">
        <v>75</v>
      </c>
      <c r="F3" s="176" t="s">
        <v>76</v>
      </c>
      <c r="G3" s="176" t="s">
        <v>77</v>
      </c>
      <c r="H3" s="176" t="s">
        <v>78</v>
      </c>
      <c r="I3" s="176" t="s">
        <v>79</v>
      </c>
      <c r="J3" s="176" t="s">
        <v>80</v>
      </c>
      <c r="K3" s="249" t="s">
        <v>81</v>
      </c>
      <c r="L3" s="250"/>
      <c r="M3" s="250"/>
      <c r="N3" s="250"/>
      <c r="O3" s="250"/>
      <c r="P3" s="250"/>
    </row>
    <row r="4" spans="1:23" s="35" customFormat="1" ht="33" customHeight="1" thickBot="1">
      <c r="A4" s="174"/>
      <c r="B4" s="175"/>
      <c r="C4" s="174"/>
      <c r="D4" s="176"/>
      <c r="E4" s="176"/>
      <c r="F4" s="176"/>
      <c r="G4" s="176"/>
      <c r="H4" s="176"/>
      <c r="I4" s="176"/>
      <c r="J4" s="176"/>
      <c r="K4" s="152" t="s">
        <v>82</v>
      </c>
      <c r="L4" s="154" t="s">
        <v>83</v>
      </c>
      <c r="M4" s="46" t="s">
        <v>84</v>
      </c>
      <c r="N4" s="47" t="s">
        <v>85</v>
      </c>
      <c r="O4" s="48" t="s">
        <v>86</v>
      </c>
      <c r="P4" s="45" t="s">
        <v>87</v>
      </c>
      <c r="Q4"/>
      <c r="R4"/>
      <c r="S4"/>
      <c r="T4"/>
      <c r="U4"/>
      <c r="V4"/>
      <c r="W4"/>
    </row>
    <row r="5" spans="1:23" ht="127.5" customHeight="1" thickBot="1">
      <c r="A5" s="156" t="s">
        <v>88</v>
      </c>
      <c r="B5" s="157" t="s">
        <v>89</v>
      </c>
      <c r="C5" s="156" t="s">
        <v>90</v>
      </c>
      <c r="D5" s="158" t="s">
        <v>91</v>
      </c>
      <c r="E5" s="159" t="s">
        <v>92</v>
      </c>
      <c r="F5" s="156" t="s">
        <v>93</v>
      </c>
      <c r="G5" s="156" t="s">
        <v>94</v>
      </c>
      <c r="H5" s="156" t="s">
        <v>94</v>
      </c>
      <c r="I5" s="156" t="s">
        <v>95</v>
      </c>
      <c r="J5" s="160" t="s">
        <v>96</v>
      </c>
      <c r="K5" s="153" t="s">
        <v>97</v>
      </c>
      <c r="L5" s="155" t="s">
        <v>98</v>
      </c>
      <c r="M5" s="42" t="s">
        <v>99</v>
      </c>
      <c r="N5" s="43" t="s">
        <v>100</v>
      </c>
      <c r="O5" s="41" t="s">
        <v>101</v>
      </c>
      <c r="P5" s="44" t="s">
        <v>102</v>
      </c>
      <c r="R5" s="35"/>
      <c r="S5" s="35"/>
      <c r="T5" s="35"/>
      <c r="U5" s="35"/>
      <c r="V5" s="35"/>
    </row>
    <row r="6" spans="1:23" ht="75" customHeight="1" thickBot="1">
      <c r="A6" s="156" t="s">
        <v>88</v>
      </c>
      <c r="B6" s="157" t="s">
        <v>89</v>
      </c>
      <c r="C6" s="156" t="s">
        <v>103</v>
      </c>
      <c r="D6" s="161" t="s">
        <v>104</v>
      </c>
      <c r="E6" s="162" t="s">
        <v>105</v>
      </c>
      <c r="F6" s="156" t="s">
        <v>106</v>
      </c>
      <c r="G6" s="156" t="s">
        <v>94</v>
      </c>
      <c r="H6" s="156" t="s">
        <v>94</v>
      </c>
      <c r="I6" s="156" t="s">
        <v>95</v>
      </c>
      <c r="J6" s="160" t="s">
        <v>107</v>
      </c>
      <c r="K6" s="153" t="s">
        <v>108</v>
      </c>
      <c r="L6" s="155" t="s">
        <v>109</v>
      </c>
      <c r="M6" s="42" t="s">
        <v>110</v>
      </c>
      <c r="N6" s="43" t="s">
        <v>111</v>
      </c>
      <c r="O6" s="41" t="s">
        <v>112</v>
      </c>
      <c r="P6" s="44" t="s">
        <v>102</v>
      </c>
      <c r="R6" s="35"/>
      <c r="S6" s="35"/>
      <c r="T6" s="35"/>
      <c r="U6" s="35"/>
      <c r="V6" s="35"/>
    </row>
    <row r="7" spans="1:23" ht="30.75" customHeight="1" thickBot="1">
      <c r="A7" s="156" t="s">
        <v>88</v>
      </c>
      <c r="B7" s="157" t="s">
        <v>89</v>
      </c>
      <c r="C7" s="156" t="s">
        <v>68</v>
      </c>
      <c r="D7" s="161" t="s">
        <v>113</v>
      </c>
      <c r="E7" s="159" t="s">
        <v>114</v>
      </c>
      <c r="F7" s="156" t="s">
        <v>106</v>
      </c>
      <c r="G7" s="156" t="s">
        <v>94</v>
      </c>
      <c r="H7" s="156" t="s">
        <v>94</v>
      </c>
      <c r="I7" s="156" t="s">
        <v>95</v>
      </c>
      <c r="J7" s="160" t="s">
        <v>115</v>
      </c>
      <c r="K7" s="153" t="s">
        <v>97</v>
      </c>
      <c r="L7" s="155" t="s">
        <v>98</v>
      </c>
      <c r="M7" s="42" t="s">
        <v>99</v>
      </c>
      <c r="N7" s="43" t="s">
        <v>100</v>
      </c>
      <c r="O7" s="41" t="s">
        <v>101</v>
      </c>
      <c r="P7" s="44" t="s">
        <v>102</v>
      </c>
    </row>
    <row r="8" spans="1:23" ht="77.25" customHeight="1" thickBot="1">
      <c r="A8" s="156" t="s">
        <v>88</v>
      </c>
      <c r="B8" s="157" t="s">
        <v>89</v>
      </c>
      <c r="C8" s="156" t="s">
        <v>116</v>
      </c>
      <c r="D8" s="161" t="s">
        <v>117</v>
      </c>
      <c r="E8" s="162" t="s">
        <v>118</v>
      </c>
      <c r="F8" s="156" t="s">
        <v>106</v>
      </c>
      <c r="G8" s="156" t="s">
        <v>94</v>
      </c>
      <c r="H8" s="156" t="s">
        <v>94</v>
      </c>
      <c r="I8" s="156" t="s">
        <v>95</v>
      </c>
      <c r="J8" s="160" t="s">
        <v>119</v>
      </c>
      <c r="K8" s="153" t="s">
        <v>97</v>
      </c>
      <c r="L8" s="155" t="s">
        <v>98</v>
      </c>
      <c r="M8" s="42" t="s">
        <v>99</v>
      </c>
      <c r="N8" s="43" t="s">
        <v>100</v>
      </c>
      <c r="O8" s="41" t="s">
        <v>101</v>
      </c>
      <c r="P8" s="44" t="s">
        <v>102</v>
      </c>
    </row>
    <row r="9" spans="1:23" ht="23.5" thickBot="1">
      <c r="A9" s="156" t="s">
        <v>88</v>
      </c>
      <c r="B9" s="157" t="s">
        <v>120</v>
      </c>
      <c r="C9" s="156" t="s">
        <v>121</v>
      </c>
      <c r="D9" s="161" t="s">
        <v>122</v>
      </c>
      <c r="E9" s="163" t="s">
        <v>123</v>
      </c>
      <c r="F9" s="156" t="s">
        <v>106</v>
      </c>
      <c r="G9" s="156" t="s">
        <v>94</v>
      </c>
      <c r="H9" s="156" t="s">
        <v>94</v>
      </c>
      <c r="I9" s="156" t="s">
        <v>95</v>
      </c>
      <c r="J9" s="160" t="s">
        <v>124</v>
      </c>
      <c r="K9" s="153" t="s">
        <v>97</v>
      </c>
      <c r="L9" s="155" t="s">
        <v>98</v>
      </c>
      <c r="M9" s="42" t="s">
        <v>99</v>
      </c>
      <c r="N9" s="43" t="s">
        <v>100</v>
      </c>
      <c r="O9" s="41" t="s">
        <v>101</v>
      </c>
      <c r="P9" s="44" t="s">
        <v>102</v>
      </c>
    </row>
    <row r="10" spans="1:23" ht="58" thickBot="1">
      <c r="A10" s="156" t="s">
        <v>88</v>
      </c>
      <c r="B10" s="157" t="s">
        <v>120</v>
      </c>
      <c r="C10" s="156" t="s">
        <v>125</v>
      </c>
      <c r="D10" s="161" t="s">
        <v>48</v>
      </c>
      <c r="E10" s="159" t="s">
        <v>126</v>
      </c>
      <c r="F10" s="156" t="s">
        <v>127</v>
      </c>
      <c r="G10" s="156" t="s">
        <v>94</v>
      </c>
      <c r="H10" s="156" t="s">
        <v>128</v>
      </c>
      <c r="I10" s="156" t="s">
        <v>95</v>
      </c>
      <c r="J10" s="160" t="s">
        <v>129</v>
      </c>
      <c r="K10" s="153" t="s">
        <v>97</v>
      </c>
      <c r="L10" s="155" t="s">
        <v>98</v>
      </c>
      <c r="M10" s="42" t="s">
        <v>99</v>
      </c>
      <c r="N10" s="43" t="s">
        <v>100</v>
      </c>
      <c r="O10" s="41" t="s">
        <v>101</v>
      </c>
      <c r="P10" s="44" t="s">
        <v>102</v>
      </c>
    </row>
    <row r="11" spans="1:23" ht="23.5" thickBot="1">
      <c r="A11" s="156" t="s">
        <v>130</v>
      </c>
      <c r="B11" s="157"/>
      <c r="C11" s="156" t="s">
        <v>131</v>
      </c>
      <c r="D11" s="161" t="s">
        <v>132</v>
      </c>
      <c r="E11" s="162" t="s">
        <v>131</v>
      </c>
      <c r="F11" s="156" t="s">
        <v>127</v>
      </c>
      <c r="G11" s="156" t="s">
        <v>94</v>
      </c>
      <c r="H11" s="156" t="s">
        <v>94</v>
      </c>
      <c r="I11" s="156" t="s">
        <v>95</v>
      </c>
      <c r="J11" s="160" t="s">
        <v>133</v>
      </c>
      <c r="K11" s="153" t="s">
        <v>134</v>
      </c>
      <c r="L11" s="155" t="s">
        <v>135</v>
      </c>
      <c r="M11" s="42" t="s">
        <v>136</v>
      </c>
      <c r="N11" s="43" t="s">
        <v>137</v>
      </c>
      <c r="O11" s="41" t="s">
        <v>138</v>
      </c>
      <c r="P11" s="44" t="s">
        <v>102</v>
      </c>
    </row>
    <row r="12" spans="1:23" ht="36" customHeight="1" thickBot="1">
      <c r="A12" s="156" t="s">
        <v>130</v>
      </c>
      <c r="B12" s="157"/>
      <c r="C12" s="156" t="s">
        <v>139</v>
      </c>
      <c r="D12" s="164" t="s">
        <v>140</v>
      </c>
      <c r="E12" s="162" t="s">
        <v>141</v>
      </c>
      <c r="F12" s="156" t="s">
        <v>106</v>
      </c>
      <c r="G12" s="156" t="s">
        <v>94</v>
      </c>
      <c r="H12" s="156" t="s">
        <v>95</v>
      </c>
      <c r="I12" s="156" t="s">
        <v>95</v>
      </c>
      <c r="J12" s="160" t="s">
        <v>142</v>
      </c>
      <c r="K12" s="153" t="s">
        <v>134</v>
      </c>
      <c r="L12" s="155" t="s">
        <v>135</v>
      </c>
      <c r="M12" s="42" t="s">
        <v>136</v>
      </c>
      <c r="N12" s="43" t="s">
        <v>137</v>
      </c>
      <c r="O12" s="41" t="s">
        <v>138</v>
      </c>
      <c r="P12" s="44" t="s">
        <v>102</v>
      </c>
    </row>
    <row r="13" spans="1:23" ht="23.5" thickBot="1">
      <c r="A13" s="156" t="s">
        <v>130</v>
      </c>
      <c r="B13" s="157"/>
      <c r="C13" s="156" t="s">
        <v>143</v>
      </c>
      <c r="D13" s="165" t="s">
        <v>144</v>
      </c>
      <c r="E13" s="162" t="s">
        <v>145</v>
      </c>
      <c r="F13" s="156" t="s">
        <v>146</v>
      </c>
      <c r="G13" s="156" t="s">
        <v>94</v>
      </c>
      <c r="H13" s="156" t="s">
        <v>95</v>
      </c>
      <c r="I13" s="156" t="s">
        <v>95</v>
      </c>
      <c r="J13" s="160" t="s">
        <v>147</v>
      </c>
      <c r="K13" s="153" t="s">
        <v>134</v>
      </c>
      <c r="L13" s="155" t="s">
        <v>135</v>
      </c>
      <c r="M13" s="42" t="s">
        <v>136</v>
      </c>
      <c r="N13" s="43" t="s">
        <v>137</v>
      </c>
      <c r="O13" s="41" t="s">
        <v>138</v>
      </c>
      <c r="P13" s="44" t="s">
        <v>102</v>
      </c>
    </row>
    <row r="14" spans="1:23" ht="81" thickBot="1">
      <c r="A14" s="166" t="s">
        <v>148</v>
      </c>
      <c r="B14" s="167" t="s">
        <v>149</v>
      </c>
      <c r="C14" s="166" t="s">
        <v>150</v>
      </c>
      <c r="D14" s="168" t="s">
        <v>151</v>
      </c>
      <c r="E14" s="169" t="s">
        <v>152</v>
      </c>
      <c r="F14" s="156" t="s">
        <v>153</v>
      </c>
      <c r="G14" s="156" t="s">
        <v>154</v>
      </c>
      <c r="H14" s="160" t="s">
        <v>155</v>
      </c>
      <c r="I14" s="156" t="s">
        <v>156</v>
      </c>
      <c r="J14" s="160" t="s">
        <v>157</v>
      </c>
      <c r="K14" s="153"/>
      <c r="L14" s="155" t="s">
        <v>158</v>
      </c>
      <c r="M14" s="42"/>
      <c r="N14" s="43" t="s">
        <v>159</v>
      </c>
      <c r="O14" s="41"/>
      <c r="P14" s="44" t="s">
        <v>102</v>
      </c>
    </row>
    <row r="15" spans="1:23" ht="58" thickBot="1">
      <c r="A15" s="166" t="s">
        <v>148</v>
      </c>
      <c r="B15" s="167" t="s">
        <v>149</v>
      </c>
      <c r="C15" s="166" t="s">
        <v>160</v>
      </c>
      <c r="D15" s="168" t="s">
        <v>151</v>
      </c>
      <c r="E15" s="169" t="s">
        <v>161</v>
      </c>
      <c r="F15" s="156" t="s">
        <v>162</v>
      </c>
      <c r="G15" s="156" t="s">
        <v>163</v>
      </c>
      <c r="H15" s="160" t="s">
        <v>164</v>
      </c>
      <c r="I15" s="156" t="s">
        <v>156</v>
      </c>
      <c r="J15" s="160" t="s">
        <v>165</v>
      </c>
      <c r="K15" s="153" t="s">
        <v>166</v>
      </c>
      <c r="L15" s="155" t="s">
        <v>167</v>
      </c>
      <c r="M15" s="42" t="s">
        <v>168</v>
      </c>
      <c r="N15" s="43" t="s">
        <v>137</v>
      </c>
      <c r="O15" s="41" t="s">
        <v>169</v>
      </c>
      <c r="P15" s="44" t="s">
        <v>102</v>
      </c>
    </row>
    <row r="16" spans="1:23" ht="58" thickBot="1">
      <c r="A16" s="166" t="s">
        <v>148</v>
      </c>
      <c r="B16" s="167" t="s">
        <v>149</v>
      </c>
      <c r="C16" s="166" t="s">
        <v>160</v>
      </c>
      <c r="D16" s="168" t="s">
        <v>151</v>
      </c>
      <c r="E16" s="169" t="s">
        <v>170</v>
      </c>
      <c r="F16" s="156" t="s">
        <v>171</v>
      </c>
      <c r="G16" s="156" t="s">
        <v>172</v>
      </c>
      <c r="H16" s="160" t="s">
        <v>164</v>
      </c>
      <c r="I16" s="156" t="s">
        <v>156</v>
      </c>
      <c r="J16" s="160" t="s">
        <v>165</v>
      </c>
      <c r="K16" s="153" t="s">
        <v>166</v>
      </c>
      <c r="L16" s="155" t="s">
        <v>167</v>
      </c>
      <c r="M16" s="42" t="s">
        <v>168</v>
      </c>
      <c r="N16" s="43" t="s">
        <v>137</v>
      </c>
      <c r="O16" s="41" t="s">
        <v>169</v>
      </c>
      <c r="P16" s="44"/>
    </row>
    <row r="17" spans="1:16" ht="150" thickBot="1">
      <c r="A17" s="166" t="s">
        <v>148</v>
      </c>
      <c r="B17" s="167" t="s">
        <v>149</v>
      </c>
      <c r="C17" s="166" t="s">
        <v>160</v>
      </c>
      <c r="D17" s="168" t="s">
        <v>151</v>
      </c>
      <c r="E17" s="170" t="s">
        <v>173</v>
      </c>
      <c r="F17" s="156" t="s">
        <v>174</v>
      </c>
      <c r="G17" s="156" t="s">
        <v>175</v>
      </c>
      <c r="H17" s="160" t="s">
        <v>176</v>
      </c>
      <c r="I17" s="156" t="s">
        <v>156</v>
      </c>
      <c r="J17" s="160" t="s">
        <v>177</v>
      </c>
      <c r="K17" s="153" t="s">
        <v>178</v>
      </c>
      <c r="L17" s="155" t="s">
        <v>179</v>
      </c>
      <c r="M17" s="42" t="s">
        <v>180</v>
      </c>
      <c r="N17" s="43" t="s">
        <v>181</v>
      </c>
      <c r="O17" s="41" t="s">
        <v>182</v>
      </c>
      <c r="P17" s="44" t="s">
        <v>102</v>
      </c>
    </row>
    <row r="18" spans="1:16" ht="81" thickBot="1">
      <c r="A18" s="166" t="s">
        <v>148</v>
      </c>
      <c r="B18" s="167" t="s">
        <v>149</v>
      </c>
      <c r="C18" s="166" t="s">
        <v>183</v>
      </c>
      <c r="D18" s="168" t="s">
        <v>151</v>
      </c>
      <c r="E18" s="171" t="s">
        <v>184</v>
      </c>
      <c r="F18" s="156" t="s">
        <v>185</v>
      </c>
      <c r="G18" s="156" t="s">
        <v>186</v>
      </c>
      <c r="H18" s="160" t="s">
        <v>187</v>
      </c>
      <c r="I18" s="156" t="s">
        <v>156</v>
      </c>
      <c r="J18" s="160" t="s">
        <v>188</v>
      </c>
      <c r="K18" s="153" t="s">
        <v>189</v>
      </c>
      <c r="L18" s="155" t="s">
        <v>190</v>
      </c>
      <c r="M18" s="42" t="s">
        <v>191</v>
      </c>
      <c r="N18" s="43" t="s">
        <v>192</v>
      </c>
      <c r="O18" s="41" t="s">
        <v>193</v>
      </c>
      <c r="P18" s="44" t="s">
        <v>102</v>
      </c>
    </row>
    <row r="19" spans="1:16" ht="102" customHeight="1" thickBot="1">
      <c r="A19" s="166" t="s">
        <v>148</v>
      </c>
      <c r="B19" s="167" t="s">
        <v>149</v>
      </c>
      <c r="C19" s="166" t="s">
        <v>183</v>
      </c>
      <c r="D19" s="168" t="s">
        <v>151</v>
      </c>
      <c r="E19" s="169" t="s">
        <v>194</v>
      </c>
      <c r="F19" s="156" t="s">
        <v>195</v>
      </c>
      <c r="G19" s="156" t="s">
        <v>196</v>
      </c>
      <c r="H19" s="160" t="s">
        <v>187</v>
      </c>
      <c r="I19" s="156" t="s">
        <v>156</v>
      </c>
      <c r="J19" s="160" t="s">
        <v>188</v>
      </c>
      <c r="K19" s="153" t="s">
        <v>189</v>
      </c>
      <c r="L19" s="155" t="s">
        <v>190</v>
      </c>
      <c r="M19" s="42" t="s">
        <v>191</v>
      </c>
      <c r="N19" s="43" t="s">
        <v>192</v>
      </c>
      <c r="O19" s="41" t="s">
        <v>193</v>
      </c>
      <c r="P19" s="44" t="s">
        <v>102</v>
      </c>
    </row>
    <row r="20" spans="1:16" ht="74" thickBot="1">
      <c r="A20" s="166" t="s">
        <v>148</v>
      </c>
      <c r="B20" s="167" t="s">
        <v>149</v>
      </c>
      <c r="C20" s="166" t="s">
        <v>197</v>
      </c>
      <c r="D20" s="168" t="s">
        <v>151</v>
      </c>
      <c r="E20" s="169" t="s">
        <v>198</v>
      </c>
      <c r="F20" s="156" t="s">
        <v>199</v>
      </c>
      <c r="G20" s="156" t="s">
        <v>200</v>
      </c>
      <c r="H20" s="160" t="s">
        <v>201</v>
      </c>
      <c r="I20" s="156" t="s">
        <v>156</v>
      </c>
      <c r="J20" s="160" t="s">
        <v>202</v>
      </c>
      <c r="K20" s="153" t="s">
        <v>203</v>
      </c>
      <c r="L20" s="155" t="s">
        <v>204</v>
      </c>
      <c r="M20" s="42"/>
      <c r="N20" s="43" t="s">
        <v>205</v>
      </c>
      <c r="O20" s="41" t="s">
        <v>206</v>
      </c>
      <c r="P20" s="44" t="s">
        <v>102</v>
      </c>
    </row>
    <row r="21" spans="1:16" ht="35" thickBot="1">
      <c r="A21" s="166" t="s">
        <v>148</v>
      </c>
      <c r="B21" s="167" t="s">
        <v>207</v>
      </c>
      <c r="C21" s="166" t="s">
        <v>197</v>
      </c>
      <c r="D21" s="168" t="s">
        <v>208</v>
      </c>
      <c r="E21" s="170" t="s">
        <v>209</v>
      </c>
      <c r="F21" s="156" t="s">
        <v>106</v>
      </c>
      <c r="G21" s="156"/>
      <c r="H21" s="156"/>
      <c r="I21" s="156"/>
      <c r="J21" s="160"/>
      <c r="K21" s="153"/>
      <c r="L21" s="155" t="s">
        <v>210</v>
      </c>
      <c r="M21" s="42"/>
      <c r="N21" s="43" t="s">
        <v>211</v>
      </c>
      <c r="O21" s="41" t="s">
        <v>212</v>
      </c>
      <c r="P21" s="44" t="s">
        <v>102</v>
      </c>
    </row>
    <row r="22" spans="1:16" ht="35" thickBot="1">
      <c r="A22" s="166" t="s">
        <v>148</v>
      </c>
      <c r="B22" s="167" t="s">
        <v>207</v>
      </c>
      <c r="C22" s="166" t="s">
        <v>197</v>
      </c>
      <c r="D22" s="168" t="s">
        <v>208</v>
      </c>
      <c r="E22" s="171" t="s">
        <v>213</v>
      </c>
      <c r="F22" s="156" t="s">
        <v>106</v>
      </c>
      <c r="G22" s="156"/>
      <c r="H22" s="156"/>
      <c r="I22" s="156"/>
      <c r="J22" s="160" t="s">
        <v>214</v>
      </c>
      <c r="K22" s="153"/>
      <c r="L22" s="155" t="s">
        <v>210</v>
      </c>
      <c r="M22" s="42"/>
      <c r="N22" s="43" t="s">
        <v>211</v>
      </c>
      <c r="O22" s="41" t="s">
        <v>212</v>
      </c>
      <c r="P22" s="44"/>
    </row>
    <row r="23" spans="1:16" ht="35" thickBot="1">
      <c r="A23" s="166" t="s">
        <v>148</v>
      </c>
      <c r="B23" s="167" t="s">
        <v>207</v>
      </c>
      <c r="C23" s="166" t="s">
        <v>215</v>
      </c>
      <c r="D23" s="168" t="s">
        <v>151</v>
      </c>
      <c r="E23" s="169" t="s">
        <v>216</v>
      </c>
      <c r="F23" s="156" t="s">
        <v>217</v>
      </c>
      <c r="G23" s="160" t="s">
        <v>218</v>
      </c>
      <c r="H23" s="160" t="s">
        <v>219</v>
      </c>
      <c r="I23" s="156" t="s">
        <v>156</v>
      </c>
      <c r="J23" s="160" t="s">
        <v>220</v>
      </c>
      <c r="K23" s="153"/>
      <c r="L23" s="155" t="s">
        <v>158</v>
      </c>
      <c r="M23" s="42"/>
      <c r="N23" s="43" t="s">
        <v>159</v>
      </c>
      <c r="O23" s="41"/>
      <c r="P23" s="44" t="s">
        <v>102</v>
      </c>
    </row>
    <row r="24" spans="1:16" ht="35" thickBot="1">
      <c r="A24" s="166" t="s">
        <v>148</v>
      </c>
      <c r="B24" s="167" t="s">
        <v>207</v>
      </c>
      <c r="C24" s="166" t="s">
        <v>215</v>
      </c>
      <c r="D24" s="168" t="s">
        <v>151</v>
      </c>
      <c r="E24" s="169" t="s">
        <v>221</v>
      </c>
      <c r="F24" s="156" t="s">
        <v>222</v>
      </c>
      <c r="G24" s="160" t="s">
        <v>223</v>
      </c>
      <c r="H24" s="160" t="s">
        <v>224</v>
      </c>
      <c r="I24" s="156" t="s">
        <v>156</v>
      </c>
      <c r="J24" s="160" t="s">
        <v>220</v>
      </c>
      <c r="K24" s="153"/>
      <c r="L24" s="155" t="s">
        <v>158</v>
      </c>
      <c r="M24" s="42"/>
      <c r="N24" s="43" t="s">
        <v>159</v>
      </c>
      <c r="O24" s="41"/>
      <c r="P24" s="44" t="s">
        <v>102</v>
      </c>
    </row>
    <row r="25" spans="1:16" ht="35" thickBot="1">
      <c r="A25" s="166" t="s">
        <v>148</v>
      </c>
      <c r="B25" s="167" t="s">
        <v>207</v>
      </c>
      <c r="C25" s="166" t="s">
        <v>215</v>
      </c>
      <c r="D25" s="168" t="s">
        <v>151</v>
      </c>
      <c r="E25" s="169" t="s">
        <v>225</v>
      </c>
      <c r="F25" s="156" t="s">
        <v>226</v>
      </c>
      <c r="G25" s="160" t="s">
        <v>227</v>
      </c>
      <c r="H25" s="160" t="s">
        <v>224</v>
      </c>
      <c r="I25" s="156" t="s">
        <v>156</v>
      </c>
      <c r="J25" s="160" t="s">
        <v>220</v>
      </c>
      <c r="K25" s="153"/>
      <c r="L25" s="155" t="s">
        <v>158</v>
      </c>
      <c r="M25" s="42"/>
      <c r="N25" s="43" t="s">
        <v>159</v>
      </c>
      <c r="O25" s="41"/>
      <c r="P25" s="44" t="s">
        <v>102</v>
      </c>
    </row>
    <row r="26" spans="1:16" ht="205" customHeight="1" thickBot="1">
      <c r="A26" s="166" t="s">
        <v>148</v>
      </c>
      <c r="B26" s="167" t="s">
        <v>207</v>
      </c>
      <c r="C26" s="166" t="s">
        <v>228</v>
      </c>
      <c r="D26" s="168" t="s">
        <v>151</v>
      </c>
      <c r="E26" s="169" t="s">
        <v>229</v>
      </c>
      <c r="F26" s="156" t="s">
        <v>230</v>
      </c>
      <c r="G26" s="156" t="s">
        <v>231</v>
      </c>
      <c r="H26" s="160" t="s">
        <v>232</v>
      </c>
      <c r="I26" s="156" t="s">
        <v>156</v>
      </c>
      <c r="J26" s="160" t="s">
        <v>233</v>
      </c>
      <c r="K26" s="153" t="s">
        <v>234</v>
      </c>
      <c r="L26" s="155" t="s">
        <v>235</v>
      </c>
      <c r="M26" s="42" t="s">
        <v>236</v>
      </c>
      <c r="N26" s="43" t="s">
        <v>237</v>
      </c>
      <c r="O26" s="41" t="s">
        <v>238</v>
      </c>
      <c r="P26" s="44" t="s">
        <v>102</v>
      </c>
    </row>
    <row r="27" spans="1:16" ht="46.4" customHeight="1" thickBot="1">
      <c r="A27" s="166" t="s">
        <v>148</v>
      </c>
      <c r="B27" s="167" t="s">
        <v>207</v>
      </c>
      <c r="C27" s="166" t="s">
        <v>228</v>
      </c>
      <c r="D27" s="168" t="s">
        <v>151</v>
      </c>
      <c r="E27" s="169" t="s">
        <v>239</v>
      </c>
      <c r="F27" s="156" t="s">
        <v>240</v>
      </c>
      <c r="G27" s="156" t="s">
        <v>241</v>
      </c>
      <c r="H27" s="160" t="s">
        <v>242</v>
      </c>
      <c r="I27" s="156" t="s">
        <v>156</v>
      </c>
      <c r="J27" s="160" t="s">
        <v>243</v>
      </c>
      <c r="K27" s="153"/>
      <c r="L27" s="155" t="s">
        <v>158</v>
      </c>
      <c r="M27" s="42"/>
      <c r="N27" s="43" t="s">
        <v>159</v>
      </c>
      <c r="O27" s="41"/>
      <c r="P27" s="44" t="s">
        <v>102</v>
      </c>
    </row>
    <row r="28" spans="1:16" ht="184.5" thickBot="1">
      <c r="A28" s="166" t="s">
        <v>148</v>
      </c>
      <c r="B28" s="167" t="s">
        <v>207</v>
      </c>
      <c r="C28" s="166" t="s">
        <v>228</v>
      </c>
      <c r="D28" s="168" t="s">
        <v>151</v>
      </c>
      <c r="E28" s="169" t="s">
        <v>244</v>
      </c>
      <c r="F28" s="156" t="s">
        <v>245</v>
      </c>
      <c r="G28" s="156" t="s">
        <v>246</v>
      </c>
      <c r="H28" s="160" t="s">
        <v>247</v>
      </c>
      <c r="I28" s="160" t="s">
        <v>156</v>
      </c>
      <c r="J28" s="160" t="s">
        <v>248</v>
      </c>
      <c r="K28" s="153" t="s">
        <v>249</v>
      </c>
      <c r="L28" s="155" t="s">
        <v>250</v>
      </c>
      <c r="M28" s="42" t="s">
        <v>251</v>
      </c>
      <c r="N28" s="43" t="s">
        <v>252</v>
      </c>
      <c r="O28" s="41" t="s">
        <v>253</v>
      </c>
      <c r="P28" s="44" t="s">
        <v>102</v>
      </c>
    </row>
    <row r="29" spans="1:16" ht="69.5" thickBot="1">
      <c r="A29" s="166" t="s">
        <v>148</v>
      </c>
      <c r="B29" s="167" t="s">
        <v>207</v>
      </c>
      <c r="C29" s="166" t="s">
        <v>228</v>
      </c>
      <c r="D29" s="168" t="s">
        <v>151</v>
      </c>
      <c r="E29" s="169" t="s">
        <v>254</v>
      </c>
      <c r="F29" s="156" t="s">
        <v>255</v>
      </c>
      <c r="G29" s="156" t="s">
        <v>256</v>
      </c>
      <c r="H29" s="160" t="s">
        <v>257</v>
      </c>
      <c r="I29" s="156" t="s">
        <v>156</v>
      </c>
      <c r="J29" s="160" t="s">
        <v>258</v>
      </c>
      <c r="K29" s="153"/>
      <c r="L29" s="155" t="s">
        <v>158</v>
      </c>
      <c r="M29" s="42"/>
      <c r="N29" s="43" t="s">
        <v>159</v>
      </c>
      <c r="O29" s="41"/>
      <c r="P29" s="44" t="s">
        <v>102</v>
      </c>
    </row>
    <row r="30" spans="1:16" ht="69.5" thickBot="1">
      <c r="A30" s="166" t="s">
        <v>148</v>
      </c>
      <c r="B30" s="167" t="s">
        <v>207</v>
      </c>
      <c r="C30" s="166" t="s">
        <v>259</v>
      </c>
      <c r="D30" s="168" t="s">
        <v>151</v>
      </c>
      <c r="E30" s="170" t="s">
        <v>260</v>
      </c>
      <c r="F30" s="156" t="s">
        <v>261</v>
      </c>
      <c r="G30" s="156" t="s">
        <v>262</v>
      </c>
      <c r="H30" s="160" t="s">
        <v>263</v>
      </c>
      <c r="I30" s="156" t="s">
        <v>156</v>
      </c>
      <c r="J30" s="160" t="s">
        <v>264</v>
      </c>
      <c r="K30" s="153" t="s">
        <v>265</v>
      </c>
      <c r="L30" s="155" t="s">
        <v>266</v>
      </c>
      <c r="M30" s="42" t="s">
        <v>267</v>
      </c>
      <c r="N30" s="43" t="s">
        <v>268</v>
      </c>
      <c r="O30" s="41" t="s">
        <v>269</v>
      </c>
      <c r="P30" s="44" t="s">
        <v>102</v>
      </c>
    </row>
    <row r="31" spans="1:16" ht="35" thickBot="1">
      <c r="A31" s="166" t="s">
        <v>148</v>
      </c>
      <c r="B31" s="167" t="s">
        <v>207</v>
      </c>
      <c r="C31" s="166" t="s">
        <v>259</v>
      </c>
      <c r="D31" s="168" t="s">
        <v>270</v>
      </c>
      <c r="E31" s="172" t="s">
        <v>271</v>
      </c>
      <c r="F31" s="156" t="s">
        <v>106</v>
      </c>
      <c r="G31" s="156"/>
      <c r="H31" s="156"/>
      <c r="I31" s="156"/>
      <c r="J31" s="160" t="s">
        <v>272</v>
      </c>
      <c r="K31" s="153"/>
      <c r="L31" s="155" t="s">
        <v>210</v>
      </c>
      <c r="M31" s="42"/>
      <c r="N31" s="43" t="s">
        <v>211</v>
      </c>
      <c r="O31" s="41" t="s">
        <v>212</v>
      </c>
      <c r="P31" s="44" t="s">
        <v>102</v>
      </c>
    </row>
    <row r="32" spans="1:16" ht="252.65" customHeight="1" thickBot="1">
      <c r="A32" s="166" t="s">
        <v>148</v>
      </c>
      <c r="B32" s="167" t="s">
        <v>207</v>
      </c>
      <c r="C32" s="166" t="s">
        <v>273</v>
      </c>
      <c r="D32" s="168" t="s">
        <v>151</v>
      </c>
      <c r="E32" s="171" t="s">
        <v>274</v>
      </c>
      <c r="F32" s="156" t="s">
        <v>275</v>
      </c>
      <c r="G32" s="156" t="s">
        <v>276</v>
      </c>
      <c r="H32" s="160" t="s">
        <v>277</v>
      </c>
      <c r="I32" s="156" t="s">
        <v>278</v>
      </c>
      <c r="J32" s="160" t="s">
        <v>279</v>
      </c>
      <c r="K32" s="153" t="s">
        <v>280</v>
      </c>
      <c r="L32" s="155" t="s">
        <v>281</v>
      </c>
      <c r="M32" s="42" t="s">
        <v>282</v>
      </c>
      <c r="N32" s="43" t="s">
        <v>283</v>
      </c>
      <c r="O32" s="41" t="s">
        <v>284</v>
      </c>
      <c r="P32" s="44" t="s">
        <v>102</v>
      </c>
    </row>
    <row r="33" spans="1:16" ht="35" thickBot="1">
      <c r="A33" s="166" t="s">
        <v>148</v>
      </c>
      <c r="B33" s="167" t="s">
        <v>207</v>
      </c>
      <c r="C33" s="166" t="s">
        <v>273</v>
      </c>
      <c r="D33" s="168" t="s">
        <v>285</v>
      </c>
      <c r="E33" s="171" t="s">
        <v>286</v>
      </c>
      <c r="F33" s="156" t="s">
        <v>106</v>
      </c>
      <c r="G33" s="156"/>
      <c r="H33" s="156"/>
      <c r="I33" s="156"/>
      <c r="J33" s="160" t="s">
        <v>287</v>
      </c>
      <c r="K33" s="153"/>
      <c r="L33" s="155" t="s">
        <v>210</v>
      </c>
      <c r="M33" s="42"/>
      <c r="N33" s="43" t="s">
        <v>211</v>
      </c>
      <c r="O33" s="41" t="s">
        <v>212</v>
      </c>
      <c r="P33" s="44" t="s">
        <v>102</v>
      </c>
    </row>
    <row r="34" spans="1:16" ht="46.5" thickBot="1">
      <c r="A34" s="166" t="s">
        <v>148</v>
      </c>
      <c r="B34" s="167" t="s">
        <v>288</v>
      </c>
      <c r="C34" s="166" t="s">
        <v>289</v>
      </c>
      <c r="D34" s="168" t="s">
        <v>151</v>
      </c>
      <c r="E34" s="169" t="s">
        <v>290</v>
      </c>
      <c r="F34" s="156" t="s">
        <v>291</v>
      </c>
      <c r="G34" s="156" t="s">
        <v>292</v>
      </c>
      <c r="H34" s="160" t="s">
        <v>293</v>
      </c>
      <c r="I34" s="156" t="s">
        <v>156</v>
      </c>
      <c r="J34" s="160" t="s">
        <v>258</v>
      </c>
      <c r="K34" s="153"/>
      <c r="L34" s="155" t="s">
        <v>158</v>
      </c>
      <c r="M34" s="42"/>
      <c r="N34" s="43" t="s">
        <v>159</v>
      </c>
      <c r="O34" s="41"/>
      <c r="P34" s="44" t="s">
        <v>102</v>
      </c>
    </row>
    <row r="35" spans="1:16" ht="58" thickBot="1">
      <c r="A35" s="166" t="s">
        <v>148</v>
      </c>
      <c r="B35" s="167" t="s">
        <v>288</v>
      </c>
      <c r="C35" s="166" t="s">
        <v>215</v>
      </c>
      <c r="D35" s="168" t="s">
        <v>151</v>
      </c>
      <c r="E35" s="169" t="s">
        <v>294</v>
      </c>
      <c r="F35" s="156" t="s">
        <v>295</v>
      </c>
      <c r="G35" s="156" t="s">
        <v>296</v>
      </c>
      <c r="H35" s="160" t="s">
        <v>257</v>
      </c>
      <c r="I35" s="156" t="s">
        <v>156</v>
      </c>
      <c r="J35" s="160" t="s">
        <v>258</v>
      </c>
      <c r="K35" s="153"/>
      <c r="L35" s="155" t="s">
        <v>158</v>
      </c>
      <c r="M35" s="42"/>
      <c r="N35" s="43" t="s">
        <v>159</v>
      </c>
      <c r="O35" s="41"/>
      <c r="P35" s="44" t="s">
        <v>102</v>
      </c>
    </row>
    <row r="36" spans="1:16" ht="74" thickBot="1">
      <c r="A36" s="166" t="s">
        <v>148</v>
      </c>
      <c r="B36" s="167" t="s">
        <v>288</v>
      </c>
      <c r="C36" s="166" t="s">
        <v>215</v>
      </c>
      <c r="D36" s="168" t="s">
        <v>151</v>
      </c>
      <c r="E36" s="169" t="s">
        <v>297</v>
      </c>
      <c r="F36" s="156" t="s">
        <v>298</v>
      </c>
      <c r="G36" s="156" t="s">
        <v>299</v>
      </c>
      <c r="H36" s="160" t="s">
        <v>257</v>
      </c>
      <c r="I36" s="156" t="s">
        <v>156</v>
      </c>
      <c r="J36" s="160" t="s">
        <v>258</v>
      </c>
      <c r="K36" s="153"/>
      <c r="L36" s="155" t="s">
        <v>158</v>
      </c>
      <c r="M36" s="42"/>
      <c r="N36" s="43" t="s">
        <v>159</v>
      </c>
      <c r="O36" s="41"/>
      <c r="P36" s="44" t="s">
        <v>102</v>
      </c>
    </row>
    <row r="37" spans="1:16" ht="46.5" thickBot="1">
      <c r="A37" s="166" t="s">
        <v>148</v>
      </c>
      <c r="B37" s="167" t="s">
        <v>288</v>
      </c>
      <c r="C37" s="166" t="s">
        <v>215</v>
      </c>
      <c r="D37" s="168" t="s">
        <v>151</v>
      </c>
      <c r="E37" s="173" t="s">
        <v>300</v>
      </c>
      <c r="F37" s="156" t="s">
        <v>301</v>
      </c>
      <c r="G37" s="156" t="s">
        <v>302</v>
      </c>
      <c r="H37" s="160" t="s">
        <v>257</v>
      </c>
      <c r="I37" s="156" t="s">
        <v>156</v>
      </c>
      <c r="J37" s="160" t="s">
        <v>258</v>
      </c>
      <c r="K37" s="153"/>
      <c r="L37" s="155" t="s">
        <v>158</v>
      </c>
      <c r="M37" s="42"/>
      <c r="N37" s="43" t="s">
        <v>159</v>
      </c>
      <c r="O37" s="41"/>
      <c r="P37" s="44" t="s">
        <v>102</v>
      </c>
    </row>
    <row r="38" spans="1:16" ht="46.5" thickBot="1">
      <c r="A38" s="166" t="s">
        <v>148</v>
      </c>
      <c r="B38" s="167" t="s">
        <v>288</v>
      </c>
      <c r="C38" s="166" t="s">
        <v>215</v>
      </c>
      <c r="D38" s="168" t="s">
        <v>151</v>
      </c>
      <c r="E38" s="170" t="s">
        <v>303</v>
      </c>
      <c r="F38" s="156" t="s">
        <v>304</v>
      </c>
      <c r="G38" s="156" t="s">
        <v>305</v>
      </c>
      <c r="H38" s="160" t="s">
        <v>257</v>
      </c>
      <c r="I38" s="156" t="s">
        <v>156</v>
      </c>
      <c r="J38" s="160" t="s">
        <v>258</v>
      </c>
      <c r="K38" s="153"/>
      <c r="L38" s="155" t="s">
        <v>158</v>
      </c>
      <c r="M38" s="42"/>
      <c r="N38" s="43" t="s">
        <v>159</v>
      </c>
      <c r="O38" s="41"/>
      <c r="P38" s="44" t="s">
        <v>102</v>
      </c>
    </row>
    <row r="39" spans="1:16" ht="74" thickBot="1">
      <c r="A39" s="166" t="s">
        <v>148</v>
      </c>
      <c r="B39" s="167" t="s">
        <v>288</v>
      </c>
      <c r="C39" s="166" t="s">
        <v>215</v>
      </c>
      <c r="D39" s="168" t="s">
        <v>151</v>
      </c>
      <c r="E39" s="169" t="s">
        <v>306</v>
      </c>
      <c r="F39" s="156" t="s">
        <v>307</v>
      </c>
      <c r="G39" s="156" t="s">
        <v>308</v>
      </c>
      <c r="H39" s="160" t="s">
        <v>257</v>
      </c>
      <c r="I39" s="156" t="s">
        <v>156</v>
      </c>
      <c r="J39" s="160" t="s">
        <v>258</v>
      </c>
      <c r="K39" s="153"/>
      <c r="L39" s="155" t="s">
        <v>158</v>
      </c>
      <c r="M39" s="42"/>
      <c r="N39" s="43" t="s">
        <v>159</v>
      </c>
      <c r="O39" s="41"/>
      <c r="P39" s="44" t="s">
        <v>102</v>
      </c>
    </row>
    <row r="40" spans="1:16">
      <c r="E40" s="55"/>
    </row>
    <row r="41" spans="1:16">
      <c r="E41" s="55"/>
    </row>
    <row r="42" spans="1:16">
      <c r="E42" s="55"/>
    </row>
    <row r="43" spans="1:16">
      <c r="E43" s="55"/>
    </row>
    <row r="44" spans="1:16">
      <c r="E44" s="55"/>
    </row>
    <row r="45" spans="1:16">
      <c r="E45" s="55"/>
    </row>
    <row r="46" spans="1:16">
      <c r="E46" s="55"/>
    </row>
    <row r="47" spans="1:16">
      <c r="E47" s="55"/>
    </row>
    <row r="48" spans="1:16">
      <c r="E48" s="55"/>
    </row>
    <row r="49" spans="5:5">
      <c r="E49" s="55"/>
    </row>
    <row r="50" spans="5:5">
      <c r="E50" s="55"/>
    </row>
    <row r="51" spans="5:5">
      <c r="E51" s="55"/>
    </row>
    <row r="52" spans="5:5">
      <c r="E52" s="55"/>
    </row>
    <row r="53" spans="5:5">
      <c r="E53" s="55"/>
    </row>
    <row r="54" spans="5:5">
      <c r="E54" s="55"/>
    </row>
    <row r="55" spans="5:5">
      <c r="E55" s="55"/>
    </row>
    <row r="56" spans="5:5">
      <c r="E56" s="55"/>
    </row>
    <row r="57" spans="5:5">
      <c r="E57" s="55"/>
    </row>
    <row r="58" spans="5:5">
      <c r="E58" s="55"/>
    </row>
    <row r="59" spans="5:5">
      <c r="E59" s="55"/>
    </row>
    <row r="60" spans="5:5">
      <c r="E60" s="55"/>
    </row>
    <row r="61" spans="5:5">
      <c r="E61" s="55"/>
    </row>
    <row r="62" spans="5:5">
      <c r="E62" s="55"/>
    </row>
    <row r="63" spans="5:5">
      <c r="E63" s="55"/>
    </row>
    <row r="64" spans="5:5">
      <c r="E64" s="55"/>
    </row>
    <row r="65" spans="5:5">
      <c r="E65" s="55"/>
    </row>
    <row r="66" spans="5:5">
      <c r="E66" s="55"/>
    </row>
    <row r="67" spans="5:5">
      <c r="E67" s="55"/>
    </row>
    <row r="68" spans="5:5">
      <c r="E68" s="55"/>
    </row>
    <row r="69" spans="5:5">
      <c r="E69" s="55"/>
    </row>
    <row r="70" spans="5:5">
      <c r="E70" s="55"/>
    </row>
    <row r="71" spans="5:5">
      <c r="E71" s="55"/>
    </row>
    <row r="72" spans="5:5">
      <c r="E72" s="55"/>
    </row>
    <row r="73" spans="5:5">
      <c r="E73" s="55"/>
    </row>
    <row r="74" spans="5:5">
      <c r="E74" s="55"/>
    </row>
    <row r="75" spans="5:5">
      <c r="E75" s="55"/>
    </row>
    <row r="76" spans="5:5">
      <c r="E76" s="55"/>
    </row>
    <row r="77" spans="5:5">
      <c r="E77" s="55"/>
    </row>
    <row r="78" spans="5:5">
      <c r="E78" s="55"/>
    </row>
    <row r="79" spans="5:5">
      <c r="E79" s="55"/>
    </row>
    <row r="80" spans="5:5">
      <c r="E80" s="55"/>
    </row>
    <row r="81" spans="5:5">
      <c r="E81" s="55"/>
    </row>
    <row r="82" spans="5:5">
      <c r="E82" s="55"/>
    </row>
    <row r="83" spans="5:5">
      <c r="E83" s="55"/>
    </row>
    <row r="84" spans="5:5">
      <c r="E84" s="55"/>
    </row>
    <row r="85" spans="5:5">
      <c r="E85" s="55"/>
    </row>
    <row r="86" spans="5:5">
      <c r="E86" s="55"/>
    </row>
    <row r="87" spans="5:5">
      <c r="E87" s="55"/>
    </row>
    <row r="88" spans="5:5">
      <c r="E88" s="55"/>
    </row>
    <row r="89" spans="5:5">
      <c r="E89" s="55"/>
    </row>
    <row r="90" spans="5:5">
      <c r="E90" s="55"/>
    </row>
    <row r="91" spans="5:5">
      <c r="E91" s="55"/>
    </row>
    <row r="92" spans="5:5">
      <c r="E92" s="55"/>
    </row>
    <row r="93" spans="5:5">
      <c r="E93" s="55"/>
    </row>
    <row r="94" spans="5:5">
      <c r="E94" s="55"/>
    </row>
    <row r="95" spans="5:5">
      <c r="E95" s="55"/>
    </row>
    <row r="96" spans="5:5">
      <c r="E96" s="55"/>
    </row>
    <row r="97" spans="5:5">
      <c r="E97" s="55"/>
    </row>
    <row r="98" spans="5:5">
      <c r="E98" s="55"/>
    </row>
    <row r="99" spans="5:5">
      <c r="E99" s="55"/>
    </row>
    <row r="100" spans="5:5">
      <c r="E100" s="55"/>
    </row>
    <row r="101" spans="5:5">
      <c r="E101" s="55"/>
    </row>
    <row r="102" spans="5:5">
      <c r="E102" s="55"/>
    </row>
    <row r="103" spans="5:5">
      <c r="E103" s="55"/>
    </row>
    <row r="104" spans="5:5">
      <c r="E104" s="55"/>
    </row>
    <row r="105" spans="5:5">
      <c r="E105" s="55"/>
    </row>
    <row r="106" spans="5:5">
      <c r="E106" s="55"/>
    </row>
    <row r="107" spans="5:5">
      <c r="E107" s="55"/>
    </row>
    <row r="108" spans="5:5">
      <c r="E108" s="55"/>
    </row>
    <row r="109" spans="5:5">
      <c r="E109" s="55"/>
    </row>
    <row r="110" spans="5:5">
      <c r="E110" s="55"/>
    </row>
    <row r="111" spans="5:5">
      <c r="E111" s="55"/>
    </row>
    <row r="112" spans="5:5">
      <c r="E112" s="55"/>
    </row>
    <row r="113" spans="5:5">
      <c r="E113" s="55"/>
    </row>
    <row r="114" spans="5:5">
      <c r="E114" s="55"/>
    </row>
    <row r="115" spans="5:5">
      <c r="E115" s="55"/>
    </row>
    <row r="116" spans="5:5">
      <c r="E116" s="55"/>
    </row>
    <row r="117" spans="5:5">
      <c r="E117" s="55"/>
    </row>
    <row r="118" spans="5:5">
      <c r="E118" s="55"/>
    </row>
    <row r="119" spans="5:5">
      <c r="E119" s="55"/>
    </row>
    <row r="120" spans="5:5">
      <c r="E120" s="55"/>
    </row>
    <row r="121" spans="5:5">
      <c r="E121" s="55"/>
    </row>
    <row r="122" spans="5:5">
      <c r="E122" s="55"/>
    </row>
    <row r="123" spans="5:5">
      <c r="E123" s="55"/>
    </row>
    <row r="124" spans="5:5">
      <c r="E124" s="55"/>
    </row>
    <row r="125" spans="5:5">
      <c r="E125" s="55"/>
    </row>
    <row r="126" spans="5:5">
      <c r="E126" s="55"/>
    </row>
    <row r="127" spans="5:5">
      <c r="E127" s="55"/>
    </row>
    <row r="128" spans="5:5">
      <c r="E128" s="55"/>
    </row>
    <row r="129" spans="5:5">
      <c r="E129" s="55"/>
    </row>
    <row r="130" spans="5:5">
      <c r="E130" s="55"/>
    </row>
    <row r="131" spans="5:5">
      <c r="E131" s="55"/>
    </row>
    <row r="132" spans="5:5">
      <c r="E132" s="55"/>
    </row>
    <row r="133" spans="5:5">
      <c r="E133" s="55"/>
    </row>
    <row r="134" spans="5:5">
      <c r="E134" s="55"/>
    </row>
    <row r="135" spans="5:5">
      <c r="E135" s="55"/>
    </row>
    <row r="136" spans="5:5">
      <c r="E136" s="55"/>
    </row>
    <row r="137" spans="5:5">
      <c r="E137" s="55"/>
    </row>
    <row r="138" spans="5:5">
      <c r="E138" s="55"/>
    </row>
    <row r="139" spans="5:5">
      <c r="E139" s="55"/>
    </row>
    <row r="140" spans="5:5">
      <c r="E140" s="55"/>
    </row>
    <row r="141" spans="5:5">
      <c r="E141" s="55"/>
    </row>
    <row r="142" spans="5:5">
      <c r="E142" s="55"/>
    </row>
    <row r="143" spans="5:5">
      <c r="E143" s="55"/>
    </row>
    <row r="144" spans="5:5">
      <c r="E144" s="55"/>
    </row>
    <row r="145" spans="5:5">
      <c r="E145" s="55"/>
    </row>
    <row r="146" spans="5:5">
      <c r="E146" s="55"/>
    </row>
    <row r="147" spans="5:5">
      <c r="E147" s="55"/>
    </row>
    <row r="148" spans="5:5">
      <c r="E148" s="55"/>
    </row>
    <row r="149" spans="5:5">
      <c r="E149" s="55"/>
    </row>
    <row r="150" spans="5:5">
      <c r="E150" s="55"/>
    </row>
    <row r="151" spans="5:5">
      <c r="E151" s="55"/>
    </row>
    <row r="152" spans="5:5">
      <c r="E152" s="55"/>
    </row>
    <row r="153" spans="5:5">
      <c r="E153" s="55"/>
    </row>
    <row r="154" spans="5:5">
      <c r="E154" s="55"/>
    </row>
    <row r="155" spans="5:5">
      <c r="E155" s="55"/>
    </row>
    <row r="156" spans="5:5">
      <c r="E156" s="55"/>
    </row>
    <row r="157" spans="5:5">
      <c r="E157" s="55"/>
    </row>
    <row r="158" spans="5:5">
      <c r="E158" s="55"/>
    </row>
    <row r="159" spans="5:5">
      <c r="E159" s="55"/>
    </row>
    <row r="160" spans="5:5">
      <c r="E160" s="55"/>
    </row>
    <row r="161" spans="5:5">
      <c r="E161" s="55"/>
    </row>
    <row r="162" spans="5:5">
      <c r="E162" s="55"/>
    </row>
    <row r="163" spans="5:5">
      <c r="E163" s="55"/>
    </row>
    <row r="164" spans="5:5">
      <c r="E164" s="55"/>
    </row>
    <row r="165" spans="5:5">
      <c r="E165" s="55"/>
    </row>
    <row r="166" spans="5:5">
      <c r="E166" s="55"/>
    </row>
    <row r="167" spans="5:5">
      <c r="E167" s="55"/>
    </row>
    <row r="168" spans="5:5">
      <c r="E168" s="55"/>
    </row>
    <row r="169" spans="5:5">
      <c r="E169" s="55"/>
    </row>
    <row r="170" spans="5:5">
      <c r="E170" s="55"/>
    </row>
    <row r="171" spans="5:5">
      <c r="E171" s="55"/>
    </row>
    <row r="172" spans="5:5">
      <c r="E172" s="55"/>
    </row>
    <row r="173" spans="5:5">
      <c r="E173" s="55"/>
    </row>
    <row r="174" spans="5:5">
      <c r="E174" s="55"/>
    </row>
    <row r="175" spans="5:5">
      <c r="E175" s="55"/>
    </row>
    <row r="176" spans="5:5">
      <c r="E176" s="55"/>
    </row>
    <row r="177" spans="5:5">
      <c r="E177" s="55"/>
    </row>
    <row r="178" spans="5:5">
      <c r="E178" s="55"/>
    </row>
    <row r="179" spans="5:5">
      <c r="E179" s="55"/>
    </row>
    <row r="180" spans="5:5">
      <c r="E180" s="55"/>
    </row>
    <row r="181" spans="5:5">
      <c r="E181" s="55"/>
    </row>
    <row r="182" spans="5:5">
      <c r="E182" s="55"/>
    </row>
    <row r="183" spans="5:5">
      <c r="E183" s="55"/>
    </row>
    <row r="184" spans="5:5">
      <c r="E184" s="55"/>
    </row>
    <row r="185" spans="5:5">
      <c r="E185" s="55"/>
    </row>
    <row r="186" spans="5:5">
      <c r="E186" s="55"/>
    </row>
    <row r="187" spans="5:5">
      <c r="E187" s="55"/>
    </row>
    <row r="188" spans="5:5">
      <c r="E188" s="55"/>
    </row>
    <row r="189" spans="5:5">
      <c r="E189" s="55"/>
    </row>
    <row r="190" spans="5:5">
      <c r="E190" s="55"/>
    </row>
    <row r="191" spans="5:5">
      <c r="E191" s="55"/>
    </row>
    <row r="192" spans="5:5">
      <c r="E192" s="55"/>
    </row>
    <row r="193" spans="5:5">
      <c r="E193" s="55"/>
    </row>
    <row r="194" spans="5:5">
      <c r="E194" s="55"/>
    </row>
    <row r="195" spans="5:5">
      <c r="E195" s="55"/>
    </row>
    <row r="196" spans="5:5">
      <c r="E196" s="55"/>
    </row>
    <row r="197" spans="5:5">
      <c r="E197" s="55"/>
    </row>
    <row r="198" spans="5:5">
      <c r="E198" s="55"/>
    </row>
    <row r="199" spans="5:5">
      <c r="E199" s="55"/>
    </row>
    <row r="200" spans="5:5">
      <c r="E200" s="55"/>
    </row>
    <row r="201" spans="5:5">
      <c r="E201" s="55"/>
    </row>
    <row r="202" spans="5:5">
      <c r="E202" s="55"/>
    </row>
    <row r="203" spans="5:5">
      <c r="E203" s="55"/>
    </row>
    <row r="204" spans="5:5">
      <c r="E204" s="55"/>
    </row>
    <row r="205" spans="5:5">
      <c r="E205" s="55"/>
    </row>
    <row r="206" spans="5:5">
      <c r="E206" s="55"/>
    </row>
    <row r="207" spans="5:5">
      <c r="E207" s="55"/>
    </row>
    <row r="208" spans="5:5">
      <c r="E208" s="55"/>
    </row>
    <row r="209" spans="5:5">
      <c r="E209" s="55"/>
    </row>
    <row r="210" spans="5:5">
      <c r="E210" s="55"/>
    </row>
    <row r="211" spans="5:5">
      <c r="E211" s="55"/>
    </row>
    <row r="212" spans="5:5">
      <c r="E212" s="55"/>
    </row>
    <row r="213" spans="5:5">
      <c r="E213" s="55"/>
    </row>
    <row r="214" spans="5:5">
      <c r="E214" s="55"/>
    </row>
    <row r="215" spans="5:5">
      <c r="E215" s="55"/>
    </row>
    <row r="216" spans="5:5">
      <c r="E216" s="55"/>
    </row>
    <row r="217" spans="5:5">
      <c r="E217" s="55"/>
    </row>
    <row r="218" spans="5:5">
      <c r="E218" s="55"/>
    </row>
    <row r="219" spans="5:5">
      <c r="E219" s="55"/>
    </row>
    <row r="220" spans="5:5">
      <c r="E220" s="55"/>
    </row>
    <row r="221" spans="5:5">
      <c r="E221" s="55"/>
    </row>
    <row r="222" spans="5:5">
      <c r="E222" s="55"/>
    </row>
    <row r="223" spans="5:5">
      <c r="E223" s="55"/>
    </row>
    <row r="224" spans="5:5">
      <c r="E224" s="55"/>
    </row>
    <row r="225" spans="5:5">
      <c r="E225" s="55"/>
    </row>
    <row r="226" spans="5:5">
      <c r="E226" s="55"/>
    </row>
    <row r="227" spans="5:5">
      <c r="E227" s="55"/>
    </row>
    <row r="228" spans="5:5">
      <c r="E228" s="55"/>
    </row>
    <row r="229" spans="5:5">
      <c r="E229" s="55"/>
    </row>
    <row r="230" spans="5:5">
      <c r="E230" s="55"/>
    </row>
    <row r="231" spans="5:5">
      <c r="E231" s="55"/>
    </row>
    <row r="232" spans="5:5">
      <c r="E232" s="55"/>
    </row>
    <row r="233" spans="5:5">
      <c r="E233" s="55"/>
    </row>
    <row r="234" spans="5:5">
      <c r="E234" s="55"/>
    </row>
    <row r="235" spans="5:5">
      <c r="E235" s="55"/>
    </row>
    <row r="236" spans="5:5">
      <c r="E236" s="55"/>
    </row>
    <row r="237" spans="5:5">
      <c r="E237" s="55"/>
    </row>
    <row r="238" spans="5:5">
      <c r="E238" s="55"/>
    </row>
    <row r="239" spans="5:5">
      <c r="E239" s="55"/>
    </row>
    <row r="240" spans="5:5">
      <c r="E240" s="55"/>
    </row>
    <row r="241" spans="5:5">
      <c r="E241" s="55"/>
    </row>
    <row r="242" spans="5:5">
      <c r="E242" s="55"/>
    </row>
    <row r="243" spans="5:5">
      <c r="E243" s="55"/>
    </row>
    <row r="244" spans="5:5">
      <c r="E244" s="55"/>
    </row>
    <row r="245" spans="5:5">
      <c r="E245" s="55"/>
    </row>
    <row r="246" spans="5:5">
      <c r="E246" s="55"/>
    </row>
    <row r="247" spans="5:5">
      <c r="E247" s="55"/>
    </row>
    <row r="248" spans="5:5">
      <c r="E248" s="55"/>
    </row>
    <row r="249" spans="5:5">
      <c r="E249" s="55"/>
    </row>
    <row r="250" spans="5:5">
      <c r="E250" s="55"/>
    </row>
    <row r="251" spans="5:5">
      <c r="E251" s="55"/>
    </row>
    <row r="252" spans="5:5">
      <c r="E252" s="55"/>
    </row>
    <row r="253" spans="5:5">
      <c r="E253" s="55"/>
    </row>
    <row r="254" spans="5:5">
      <c r="E254" s="55"/>
    </row>
    <row r="255" spans="5:5">
      <c r="E255" s="55"/>
    </row>
    <row r="256" spans="5:5">
      <c r="E256" s="55"/>
    </row>
    <row r="257" spans="5:5">
      <c r="E257" s="55"/>
    </row>
    <row r="258" spans="5:5">
      <c r="E258" s="55"/>
    </row>
    <row r="259" spans="5:5">
      <c r="E259" s="55"/>
    </row>
    <row r="260" spans="5:5">
      <c r="E260" s="55"/>
    </row>
    <row r="261" spans="5:5">
      <c r="E261" s="55"/>
    </row>
    <row r="262" spans="5:5">
      <c r="E262" s="55"/>
    </row>
    <row r="263" spans="5:5">
      <c r="E263" s="55"/>
    </row>
    <row r="264" spans="5:5">
      <c r="E264" s="55"/>
    </row>
    <row r="265" spans="5:5">
      <c r="E265" s="55"/>
    </row>
    <row r="266" spans="5:5">
      <c r="E266" s="55"/>
    </row>
    <row r="267" spans="5:5">
      <c r="E267" s="55"/>
    </row>
    <row r="268" spans="5:5">
      <c r="E268" s="55"/>
    </row>
    <row r="269" spans="5:5">
      <c r="E269" s="55"/>
    </row>
    <row r="270" spans="5:5">
      <c r="E270" s="55"/>
    </row>
    <row r="271" spans="5:5">
      <c r="E271" s="55"/>
    </row>
    <row r="272" spans="5:5">
      <c r="E272" s="55"/>
    </row>
    <row r="273" spans="5:5">
      <c r="E273" s="55"/>
    </row>
    <row r="274" spans="5:5">
      <c r="E274" s="55"/>
    </row>
    <row r="275" spans="5:5">
      <c r="E275" s="55"/>
    </row>
    <row r="276" spans="5:5">
      <c r="E276" s="55"/>
    </row>
    <row r="277" spans="5:5">
      <c r="E277" s="55"/>
    </row>
    <row r="278" spans="5:5">
      <c r="E278" s="55"/>
    </row>
    <row r="279" spans="5:5">
      <c r="E279" s="55"/>
    </row>
    <row r="280" spans="5:5">
      <c r="E280" s="55"/>
    </row>
    <row r="281" spans="5:5">
      <c r="E281" s="55"/>
    </row>
    <row r="282" spans="5:5">
      <c r="E282" s="55"/>
    </row>
    <row r="283" spans="5:5">
      <c r="E283" s="55"/>
    </row>
    <row r="284" spans="5:5">
      <c r="E284" s="55"/>
    </row>
    <row r="285" spans="5:5">
      <c r="E285" s="55"/>
    </row>
    <row r="286" spans="5:5">
      <c r="E286" s="55"/>
    </row>
    <row r="287" spans="5:5">
      <c r="E287" s="55"/>
    </row>
    <row r="288" spans="5:5">
      <c r="E288" s="55"/>
    </row>
    <row r="289" spans="5:5">
      <c r="E289" s="55"/>
    </row>
    <row r="290" spans="5:5">
      <c r="E290" s="55"/>
    </row>
    <row r="291" spans="5:5">
      <c r="E291" s="55"/>
    </row>
    <row r="292" spans="5:5">
      <c r="E292" s="55"/>
    </row>
    <row r="293" spans="5:5">
      <c r="E293" s="55"/>
    </row>
    <row r="294" spans="5:5">
      <c r="E294" s="55"/>
    </row>
    <row r="295" spans="5:5">
      <c r="E295" s="55"/>
    </row>
    <row r="296" spans="5:5">
      <c r="E296" s="55"/>
    </row>
    <row r="297" spans="5:5">
      <c r="E297" s="55"/>
    </row>
    <row r="298" spans="5:5">
      <c r="E298" s="55"/>
    </row>
    <row r="299" spans="5:5">
      <c r="E299" s="55"/>
    </row>
    <row r="300" spans="5:5">
      <c r="E300" s="55"/>
    </row>
    <row r="301" spans="5:5">
      <c r="E301" s="55"/>
    </row>
    <row r="302" spans="5:5">
      <c r="E302" s="55"/>
    </row>
    <row r="303" spans="5:5">
      <c r="E303" s="55"/>
    </row>
    <row r="304" spans="5:5">
      <c r="E304" s="55"/>
    </row>
    <row r="305" spans="5:5">
      <c r="E305" s="55"/>
    </row>
    <row r="306" spans="5:5">
      <c r="E306" s="55"/>
    </row>
    <row r="307" spans="5:5">
      <c r="E307" s="55"/>
    </row>
    <row r="308" spans="5:5">
      <c r="E308" s="55"/>
    </row>
    <row r="309" spans="5:5">
      <c r="E309" s="55"/>
    </row>
    <row r="310" spans="5:5">
      <c r="E310" s="55"/>
    </row>
    <row r="311" spans="5:5">
      <c r="E311" s="55"/>
    </row>
    <row r="312" spans="5:5">
      <c r="E312" s="55"/>
    </row>
    <row r="313" spans="5:5">
      <c r="E313" s="55"/>
    </row>
    <row r="314" spans="5:5">
      <c r="E314" s="55"/>
    </row>
    <row r="315" spans="5:5">
      <c r="E315" s="55"/>
    </row>
    <row r="316" spans="5:5">
      <c r="E316" s="55"/>
    </row>
    <row r="317" spans="5:5">
      <c r="E317" s="55"/>
    </row>
    <row r="318" spans="5:5">
      <c r="E318" s="55"/>
    </row>
    <row r="319" spans="5:5">
      <c r="E319" s="55"/>
    </row>
    <row r="320" spans="5:5">
      <c r="E320" s="55"/>
    </row>
    <row r="321" spans="5:5">
      <c r="E321" s="55"/>
    </row>
    <row r="322" spans="5:5">
      <c r="E322" s="55"/>
    </row>
    <row r="323" spans="5:5">
      <c r="E323" s="55"/>
    </row>
    <row r="324" spans="5:5">
      <c r="E324" s="55"/>
    </row>
    <row r="325" spans="5:5">
      <c r="E325" s="55"/>
    </row>
    <row r="326" spans="5:5">
      <c r="E326" s="55"/>
    </row>
    <row r="327" spans="5:5">
      <c r="E327" s="55"/>
    </row>
    <row r="328" spans="5:5">
      <c r="E328" s="55"/>
    </row>
    <row r="329" spans="5:5">
      <c r="E329" s="55"/>
    </row>
    <row r="330" spans="5:5">
      <c r="E330" s="55"/>
    </row>
    <row r="331" spans="5:5">
      <c r="E331" s="55"/>
    </row>
    <row r="332" spans="5:5">
      <c r="E332" s="55"/>
    </row>
    <row r="333" spans="5:5">
      <c r="E333" s="55"/>
    </row>
    <row r="334" spans="5:5">
      <c r="E334" s="55"/>
    </row>
    <row r="335" spans="5:5">
      <c r="E335" s="55"/>
    </row>
    <row r="336" spans="5:5">
      <c r="E336" s="55"/>
    </row>
    <row r="337" spans="5:5">
      <c r="E337" s="55"/>
    </row>
    <row r="338" spans="5:5">
      <c r="E338" s="55"/>
    </row>
    <row r="339" spans="5:5">
      <c r="E339" s="55"/>
    </row>
    <row r="340" spans="5:5">
      <c r="E340" s="55"/>
    </row>
    <row r="341" spans="5:5">
      <c r="E341" s="55"/>
    </row>
    <row r="342" spans="5:5">
      <c r="E342" s="55"/>
    </row>
    <row r="343" spans="5:5">
      <c r="E343" s="55"/>
    </row>
    <row r="344" spans="5:5">
      <c r="E344" s="55"/>
    </row>
    <row r="345" spans="5:5">
      <c r="E345" s="55"/>
    </row>
    <row r="346" spans="5:5">
      <c r="E346" s="55"/>
    </row>
    <row r="347" spans="5:5">
      <c r="E347" s="55"/>
    </row>
    <row r="348" spans="5:5">
      <c r="E348" s="55"/>
    </row>
    <row r="349" spans="5:5">
      <c r="E349" s="55"/>
    </row>
    <row r="350" spans="5:5">
      <c r="E350" s="55"/>
    </row>
    <row r="351" spans="5:5">
      <c r="E351" s="55"/>
    </row>
    <row r="352" spans="5:5">
      <c r="E352" s="55"/>
    </row>
    <row r="353" spans="5:5">
      <c r="E353" s="55"/>
    </row>
    <row r="354" spans="5:5">
      <c r="E354" s="55"/>
    </row>
    <row r="355" spans="5:5">
      <c r="E355" s="55"/>
    </row>
    <row r="356" spans="5:5">
      <c r="E356" s="55"/>
    </row>
    <row r="357" spans="5:5">
      <c r="E357" s="55"/>
    </row>
    <row r="358" spans="5:5">
      <c r="E358" s="55"/>
    </row>
    <row r="359" spans="5:5">
      <c r="E359" s="55"/>
    </row>
    <row r="360" spans="5:5">
      <c r="E360" s="55"/>
    </row>
    <row r="361" spans="5:5">
      <c r="E361" s="55"/>
    </row>
    <row r="362" spans="5:5">
      <c r="E362" s="55"/>
    </row>
    <row r="363" spans="5:5">
      <c r="E363" s="55"/>
    </row>
    <row r="364" spans="5:5">
      <c r="E364" s="55"/>
    </row>
    <row r="365" spans="5:5">
      <c r="E365" s="55"/>
    </row>
    <row r="366" spans="5:5">
      <c r="E366" s="55"/>
    </row>
    <row r="367" spans="5:5">
      <c r="E367" s="55"/>
    </row>
    <row r="368" spans="5:5">
      <c r="E368" s="55"/>
    </row>
    <row r="369" spans="5:5">
      <c r="E369" s="55"/>
    </row>
    <row r="370" spans="5:5">
      <c r="E370" s="55"/>
    </row>
    <row r="371" spans="5:5">
      <c r="E371" s="55"/>
    </row>
    <row r="372" spans="5:5">
      <c r="E372" s="55"/>
    </row>
    <row r="373" spans="5:5">
      <c r="E373" s="55"/>
    </row>
    <row r="374" spans="5:5">
      <c r="E374" s="55"/>
    </row>
    <row r="375" spans="5:5">
      <c r="E375" s="55"/>
    </row>
    <row r="376" spans="5:5">
      <c r="E376" s="55"/>
    </row>
    <row r="377" spans="5:5">
      <c r="E377" s="55"/>
    </row>
    <row r="378" spans="5:5">
      <c r="E378" s="55"/>
    </row>
    <row r="379" spans="5:5">
      <c r="E379" s="55"/>
    </row>
    <row r="380" spans="5:5">
      <c r="E380" s="55"/>
    </row>
    <row r="381" spans="5:5">
      <c r="E381" s="55"/>
    </row>
    <row r="382" spans="5:5">
      <c r="E382" s="55"/>
    </row>
    <row r="383" spans="5:5">
      <c r="E383" s="55"/>
    </row>
    <row r="384" spans="5:5">
      <c r="E384" s="55"/>
    </row>
    <row r="385" spans="5:5">
      <c r="E385" s="55"/>
    </row>
    <row r="386" spans="5:5">
      <c r="E386" s="55"/>
    </row>
    <row r="387" spans="5:5">
      <c r="E387" s="55"/>
    </row>
    <row r="388" spans="5:5">
      <c r="E388" s="55"/>
    </row>
    <row r="389" spans="5:5">
      <c r="E389" s="55"/>
    </row>
    <row r="390" spans="5:5">
      <c r="E390" s="55"/>
    </row>
    <row r="391" spans="5:5">
      <c r="E391" s="55"/>
    </row>
    <row r="392" spans="5:5">
      <c r="E392" s="55"/>
    </row>
    <row r="393" spans="5:5">
      <c r="E393" s="55"/>
    </row>
    <row r="394" spans="5:5">
      <c r="E394" s="55"/>
    </row>
    <row r="395" spans="5:5">
      <c r="E395" s="55"/>
    </row>
    <row r="396" spans="5:5">
      <c r="E396" s="55"/>
    </row>
    <row r="397" spans="5:5">
      <c r="E397" s="55"/>
    </row>
    <row r="398" spans="5:5">
      <c r="E398" s="55"/>
    </row>
    <row r="399" spans="5:5">
      <c r="E399" s="55"/>
    </row>
    <row r="400" spans="5:5">
      <c r="E400" s="55"/>
    </row>
    <row r="401" spans="5:5">
      <c r="E401" s="55"/>
    </row>
    <row r="402" spans="5:5">
      <c r="E402" s="55"/>
    </row>
    <row r="403" spans="5:5">
      <c r="E403" s="55"/>
    </row>
    <row r="404" spans="5:5">
      <c r="E404" s="55"/>
    </row>
    <row r="405" spans="5:5">
      <c r="E405" s="55"/>
    </row>
    <row r="406" spans="5:5">
      <c r="E406" s="55"/>
    </row>
    <row r="407" spans="5:5">
      <c r="E407" s="55"/>
    </row>
    <row r="408" spans="5:5">
      <c r="E408" s="55"/>
    </row>
    <row r="409" spans="5:5">
      <c r="E409" s="55"/>
    </row>
    <row r="410" spans="5:5">
      <c r="E410" s="55"/>
    </row>
    <row r="411" spans="5:5">
      <c r="E411" s="55"/>
    </row>
    <row r="412" spans="5:5">
      <c r="E412" s="55"/>
    </row>
    <row r="413" spans="5:5">
      <c r="E413" s="55"/>
    </row>
    <row r="414" spans="5:5">
      <c r="E414" s="55"/>
    </row>
    <row r="415" spans="5:5">
      <c r="E415" s="55"/>
    </row>
    <row r="416" spans="5:5">
      <c r="E416" s="55"/>
    </row>
    <row r="417" spans="5:5">
      <c r="E417" s="55"/>
    </row>
    <row r="418" spans="5:5">
      <c r="E418" s="55"/>
    </row>
    <row r="419" spans="5:5">
      <c r="E419" s="55"/>
    </row>
    <row r="420" spans="5:5">
      <c r="E420" s="55"/>
    </row>
    <row r="421" spans="5:5">
      <c r="E421" s="55"/>
    </row>
    <row r="422" spans="5:5">
      <c r="E422" s="55"/>
    </row>
    <row r="423" spans="5:5">
      <c r="E423" s="55"/>
    </row>
    <row r="424" spans="5:5">
      <c r="E424" s="55"/>
    </row>
    <row r="425" spans="5:5">
      <c r="E425" s="55"/>
    </row>
    <row r="426" spans="5:5">
      <c r="E426" s="55"/>
    </row>
    <row r="427" spans="5:5">
      <c r="E427" s="55"/>
    </row>
    <row r="428" spans="5:5">
      <c r="E428" s="55"/>
    </row>
    <row r="429" spans="5:5">
      <c r="E429" s="55"/>
    </row>
    <row r="430" spans="5:5">
      <c r="E430" s="55"/>
    </row>
    <row r="431" spans="5:5">
      <c r="E431" s="55"/>
    </row>
    <row r="432" spans="5:5">
      <c r="E432" s="55"/>
    </row>
    <row r="433" spans="5:5">
      <c r="E433" s="55"/>
    </row>
    <row r="434" spans="5:5">
      <c r="E434" s="55"/>
    </row>
    <row r="435" spans="5:5">
      <c r="E435" s="55"/>
    </row>
    <row r="436" spans="5:5">
      <c r="E436" s="55"/>
    </row>
    <row r="437" spans="5:5">
      <c r="E437" s="55"/>
    </row>
    <row r="438" spans="5:5">
      <c r="E438" s="55"/>
    </row>
    <row r="439" spans="5:5">
      <c r="E439" s="55"/>
    </row>
    <row r="440" spans="5:5">
      <c r="E440" s="55"/>
    </row>
    <row r="441" spans="5:5">
      <c r="E441" s="55"/>
    </row>
    <row r="442" spans="5:5">
      <c r="E442" s="55"/>
    </row>
    <row r="443" spans="5:5">
      <c r="E443" s="55"/>
    </row>
    <row r="444" spans="5:5">
      <c r="E444" s="55"/>
    </row>
    <row r="445" spans="5:5">
      <c r="E445" s="55"/>
    </row>
    <row r="446" spans="5:5">
      <c r="E446" s="55"/>
    </row>
    <row r="447" spans="5:5">
      <c r="E447" s="55"/>
    </row>
    <row r="448" spans="5:5">
      <c r="E448" s="55"/>
    </row>
    <row r="449" spans="5:5">
      <c r="E449" s="55"/>
    </row>
    <row r="450" spans="5:5">
      <c r="E450" s="55"/>
    </row>
    <row r="451" spans="5:5">
      <c r="E451" s="55"/>
    </row>
    <row r="452" spans="5:5">
      <c r="E452" s="55"/>
    </row>
    <row r="453" spans="5:5">
      <c r="E453" s="55"/>
    </row>
    <row r="454" spans="5:5">
      <c r="E454" s="55"/>
    </row>
    <row r="455" spans="5:5">
      <c r="E455" s="55"/>
    </row>
    <row r="456" spans="5:5">
      <c r="E456" s="55"/>
    </row>
    <row r="457" spans="5:5">
      <c r="E457" s="55"/>
    </row>
    <row r="458" spans="5:5">
      <c r="E458" s="55"/>
    </row>
    <row r="459" spans="5:5">
      <c r="E459" s="55"/>
    </row>
    <row r="460" spans="5:5">
      <c r="E460" s="55"/>
    </row>
    <row r="461" spans="5:5">
      <c r="E461" s="55"/>
    </row>
    <row r="462" spans="5:5">
      <c r="E462" s="55"/>
    </row>
    <row r="463" spans="5:5">
      <c r="E463" s="55"/>
    </row>
    <row r="464" spans="5:5">
      <c r="E464" s="55"/>
    </row>
    <row r="465" spans="5:5">
      <c r="E465" s="55"/>
    </row>
    <row r="466" spans="5:5">
      <c r="E466" s="55"/>
    </row>
    <row r="467" spans="5:5">
      <c r="E467" s="55"/>
    </row>
    <row r="468" spans="5:5">
      <c r="E468" s="55"/>
    </row>
    <row r="469" spans="5:5">
      <c r="E469" s="55"/>
    </row>
    <row r="470" spans="5:5">
      <c r="E470" s="55"/>
    </row>
    <row r="471" spans="5:5">
      <c r="E471" s="55"/>
    </row>
    <row r="472" spans="5:5">
      <c r="E472" s="55"/>
    </row>
    <row r="473" spans="5:5">
      <c r="E473" s="55"/>
    </row>
    <row r="474" spans="5:5">
      <c r="E474" s="55"/>
    </row>
    <row r="475" spans="5:5">
      <c r="E475" s="55"/>
    </row>
    <row r="476" spans="5:5">
      <c r="E476" s="55"/>
    </row>
    <row r="477" spans="5:5">
      <c r="E477" s="55"/>
    </row>
    <row r="478" spans="5:5">
      <c r="E478" s="55"/>
    </row>
    <row r="479" spans="5:5">
      <c r="E479" s="55"/>
    </row>
    <row r="480" spans="5:5">
      <c r="E480" s="55"/>
    </row>
    <row r="481" spans="5:5">
      <c r="E481" s="55"/>
    </row>
    <row r="482" spans="5:5">
      <c r="E482" s="55"/>
    </row>
    <row r="483" spans="5:5">
      <c r="E483" s="55"/>
    </row>
    <row r="484" spans="5:5">
      <c r="E484" s="55"/>
    </row>
    <row r="485" spans="5:5">
      <c r="E485" s="55"/>
    </row>
    <row r="486" spans="5:5">
      <c r="E486" s="55"/>
    </row>
    <row r="487" spans="5:5">
      <c r="E487" s="55"/>
    </row>
    <row r="488" spans="5:5">
      <c r="E488" s="55"/>
    </row>
    <row r="489" spans="5:5">
      <c r="E489" s="55"/>
    </row>
    <row r="490" spans="5:5">
      <c r="E490" s="55"/>
    </row>
    <row r="491" spans="5:5">
      <c r="E491" s="55"/>
    </row>
    <row r="492" spans="5:5">
      <c r="E492" s="55"/>
    </row>
    <row r="493" spans="5:5">
      <c r="E493" s="55"/>
    </row>
    <row r="494" spans="5:5">
      <c r="E494" s="55"/>
    </row>
    <row r="495" spans="5:5">
      <c r="E495" s="55"/>
    </row>
    <row r="496" spans="5:5">
      <c r="E496" s="55"/>
    </row>
    <row r="497" spans="5:5">
      <c r="E497" s="55"/>
    </row>
    <row r="498" spans="5:5">
      <c r="E498" s="55"/>
    </row>
    <row r="499" spans="5:5">
      <c r="E499" s="55"/>
    </row>
    <row r="500" spans="5:5">
      <c r="E500" s="55"/>
    </row>
    <row r="501" spans="5:5">
      <c r="E501" s="55"/>
    </row>
    <row r="502" spans="5:5">
      <c r="E502" s="55"/>
    </row>
    <row r="503" spans="5:5">
      <c r="E503" s="55"/>
    </row>
    <row r="504" spans="5:5">
      <c r="E504" s="55"/>
    </row>
    <row r="505" spans="5:5">
      <c r="E505" s="55"/>
    </row>
    <row r="506" spans="5:5">
      <c r="E506" s="55"/>
    </row>
    <row r="507" spans="5:5">
      <c r="E507" s="55"/>
    </row>
    <row r="508" spans="5:5">
      <c r="E508" s="55"/>
    </row>
    <row r="509" spans="5:5">
      <c r="E509" s="55"/>
    </row>
    <row r="510" spans="5:5">
      <c r="E510" s="55"/>
    </row>
    <row r="511" spans="5:5">
      <c r="E511" s="55"/>
    </row>
    <row r="512" spans="5:5">
      <c r="E512" s="55"/>
    </row>
    <row r="513" spans="5:5">
      <c r="E513" s="55"/>
    </row>
    <row r="514" spans="5:5">
      <c r="E514" s="55"/>
    </row>
    <row r="515" spans="5:5">
      <c r="E515" s="55"/>
    </row>
    <row r="516" spans="5:5">
      <c r="E516" s="55"/>
    </row>
    <row r="517" spans="5:5">
      <c r="E517" s="55"/>
    </row>
    <row r="518" spans="5:5">
      <c r="E518" s="55"/>
    </row>
    <row r="519" spans="5:5">
      <c r="E519" s="55"/>
    </row>
    <row r="520" spans="5:5">
      <c r="E520" s="55"/>
    </row>
    <row r="521" spans="5:5">
      <c r="E521" s="55"/>
    </row>
    <row r="522" spans="5:5">
      <c r="E522" s="55"/>
    </row>
    <row r="523" spans="5:5">
      <c r="E523" s="55"/>
    </row>
    <row r="524" spans="5:5">
      <c r="E524" s="55"/>
    </row>
    <row r="525" spans="5:5">
      <c r="E525" s="55"/>
    </row>
    <row r="526" spans="5:5">
      <c r="E526" s="55"/>
    </row>
    <row r="527" spans="5:5">
      <c r="E527" s="55"/>
    </row>
    <row r="528" spans="5:5">
      <c r="E528" s="55"/>
    </row>
    <row r="529" spans="5:5">
      <c r="E529" s="55"/>
    </row>
    <row r="530" spans="5:5">
      <c r="E530" s="55"/>
    </row>
    <row r="531" spans="5:5">
      <c r="E531" s="55"/>
    </row>
    <row r="532" spans="5:5">
      <c r="E532" s="55"/>
    </row>
    <row r="533" spans="5:5">
      <c r="E533" s="55"/>
    </row>
    <row r="534" spans="5:5">
      <c r="E534" s="55"/>
    </row>
    <row r="535" spans="5:5">
      <c r="E535" s="55"/>
    </row>
    <row r="536" spans="5:5">
      <c r="E536" s="55"/>
    </row>
    <row r="537" spans="5:5">
      <c r="E537" s="55"/>
    </row>
    <row r="538" spans="5:5">
      <c r="E538" s="55"/>
    </row>
    <row r="539" spans="5:5">
      <c r="E539" s="55"/>
    </row>
    <row r="540" spans="5:5">
      <c r="E540" s="55"/>
    </row>
    <row r="541" spans="5:5">
      <c r="E541" s="55"/>
    </row>
    <row r="542" spans="5:5">
      <c r="E542" s="55"/>
    </row>
    <row r="543" spans="5:5">
      <c r="E543" s="55"/>
    </row>
    <row r="544" spans="5:5">
      <c r="E544" s="55"/>
    </row>
    <row r="545" spans="5:5">
      <c r="E545" s="55"/>
    </row>
    <row r="546" spans="5:5">
      <c r="E546" s="55"/>
    </row>
    <row r="547" spans="5:5">
      <c r="E547" s="55"/>
    </row>
    <row r="548" spans="5:5">
      <c r="E548" s="55"/>
    </row>
    <row r="549" spans="5:5">
      <c r="E549" s="55"/>
    </row>
    <row r="550" spans="5:5">
      <c r="E550" s="55"/>
    </row>
    <row r="551" spans="5:5">
      <c r="E551" s="55"/>
    </row>
    <row r="552" spans="5:5">
      <c r="E552" s="55"/>
    </row>
    <row r="553" spans="5:5">
      <c r="E553" s="55"/>
    </row>
    <row r="554" spans="5:5">
      <c r="E554" s="55"/>
    </row>
    <row r="555" spans="5:5">
      <c r="E555" s="55"/>
    </row>
    <row r="556" spans="5:5">
      <c r="E556" s="55"/>
    </row>
    <row r="557" spans="5:5">
      <c r="E557" s="55"/>
    </row>
    <row r="558" spans="5:5">
      <c r="E558" s="55"/>
    </row>
    <row r="559" spans="5:5">
      <c r="E559" s="55"/>
    </row>
    <row r="560" spans="5:5">
      <c r="E560" s="55"/>
    </row>
    <row r="561" spans="5:5">
      <c r="E561" s="55"/>
    </row>
    <row r="562" spans="5:5">
      <c r="E562" s="55"/>
    </row>
    <row r="563" spans="5:5">
      <c r="E563" s="55"/>
    </row>
    <row r="564" spans="5:5">
      <c r="E564" s="55"/>
    </row>
    <row r="565" spans="5:5">
      <c r="E565" s="55"/>
    </row>
    <row r="566" spans="5:5">
      <c r="E566" s="55"/>
    </row>
    <row r="567" spans="5:5">
      <c r="E567" s="55"/>
    </row>
    <row r="568" spans="5:5">
      <c r="E568" s="55"/>
    </row>
    <row r="569" spans="5:5">
      <c r="E569" s="55"/>
    </row>
    <row r="570" spans="5:5">
      <c r="E570" s="55"/>
    </row>
    <row r="571" spans="5:5">
      <c r="E571" s="55"/>
    </row>
    <row r="572" spans="5:5">
      <c r="E572" s="55"/>
    </row>
    <row r="573" spans="5:5">
      <c r="E573" s="55"/>
    </row>
    <row r="574" spans="5:5">
      <c r="E574" s="55"/>
    </row>
    <row r="575" spans="5:5">
      <c r="E575" s="55"/>
    </row>
    <row r="576" spans="5:5">
      <c r="E576" s="55"/>
    </row>
    <row r="577" spans="5:5">
      <c r="E577" s="55"/>
    </row>
    <row r="578" spans="5:5">
      <c r="E578" s="55"/>
    </row>
    <row r="579" spans="5:5">
      <c r="E579" s="55"/>
    </row>
    <row r="580" spans="5:5">
      <c r="E580" s="55"/>
    </row>
    <row r="581" spans="5:5">
      <c r="E581" s="55"/>
    </row>
    <row r="582" spans="5:5">
      <c r="E582" s="55"/>
    </row>
    <row r="583" spans="5:5">
      <c r="E583" s="55"/>
    </row>
    <row r="584" spans="5:5">
      <c r="E584" s="55"/>
    </row>
    <row r="585" spans="5:5">
      <c r="E585" s="55"/>
    </row>
    <row r="586" spans="5:5">
      <c r="E586" s="55"/>
    </row>
    <row r="587" spans="5:5">
      <c r="E587" s="55"/>
    </row>
    <row r="588" spans="5:5">
      <c r="E588" s="55"/>
    </row>
    <row r="589" spans="5:5">
      <c r="E589" s="55"/>
    </row>
    <row r="590" spans="5:5">
      <c r="E590" s="55"/>
    </row>
    <row r="591" spans="5:5">
      <c r="E591" s="55"/>
    </row>
    <row r="592" spans="5:5">
      <c r="E592" s="55"/>
    </row>
    <row r="593" spans="5:5">
      <c r="E593" s="55"/>
    </row>
    <row r="594" spans="5:5">
      <c r="E594" s="55"/>
    </row>
    <row r="595" spans="5:5">
      <c r="E595" s="55"/>
    </row>
    <row r="596" spans="5:5">
      <c r="E596" s="55"/>
    </row>
    <row r="597" spans="5:5">
      <c r="E597" s="55"/>
    </row>
    <row r="598" spans="5:5">
      <c r="E598" s="55"/>
    </row>
    <row r="599" spans="5:5">
      <c r="E599" s="55"/>
    </row>
    <row r="600" spans="5:5">
      <c r="E600" s="55"/>
    </row>
    <row r="601" spans="5:5">
      <c r="E601" s="55"/>
    </row>
    <row r="602" spans="5:5">
      <c r="E602" s="55"/>
    </row>
    <row r="603" spans="5:5">
      <c r="E603" s="55"/>
    </row>
    <row r="604" spans="5:5">
      <c r="E604" s="55"/>
    </row>
    <row r="605" spans="5:5">
      <c r="E605" s="55"/>
    </row>
    <row r="606" spans="5:5">
      <c r="E606" s="55"/>
    </row>
    <row r="607" spans="5:5">
      <c r="E607" s="55"/>
    </row>
    <row r="608" spans="5:5">
      <c r="E608" s="55"/>
    </row>
    <row r="609" spans="5:5">
      <c r="E609" s="55"/>
    </row>
    <row r="610" spans="5:5">
      <c r="E610" s="55"/>
    </row>
    <row r="611" spans="5:5">
      <c r="E611" s="55"/>
    </row>
    <row r="612" spans="5:5">
      <c r="E612" s="55"/>
    </row>
    <row r="613" spans="5:5">
      <c r="E613" s="55"/>
    </row>
    <row r="614" spans="5:5">
      <c r="E614" s="55"/>
    </row>
    <row r="615" spans="5:5">
      <c r="E615" s="55"/>
    </row>
    <row r="616" spans="5:5">
      <c r="E616" s="55"/>
    </row>
    <row r="617" spans="5:5">
      <c r="E617" s="55"/>
    </row>
    <row r="618" spans="5:5">
      <c r="E618" s="55"/>
    </row>
    <row r="619" spans="5:5">
      <c r="E619" s="55"/>
    </row>
    <row r="620" spans="5:5">
      <c r="E620" s="55"/>
    </row>
    <row r="621" spans="5:5">
      <c r="E621" s="55"/>
    </row>
    <row r="622" spans="5:5">
      <c r="E622" s="55"/>
    </row>
    <row r="623" spans="5:5">
      <c r="E623" s="55"/>
    </row>
    <row r="624" spans="5:5">
      <c r="E624" s="55"/>
    </row>
    <row r="625" spans="5:5">
      <c r="E625" s="55"/>
    </row>
    <row r="626" spans="5:5">
      <c r="E626" s="55"/>
    </row>
    <row r="627" spans="5:5">
      <c r="E627" s="55"/>
    </row>
    <row r="628" spans="5:5">
      <c r="E628" s="55"/>
    </row>
    <row r="629" spans="5:5">
      <c r="E629" s="55"/>
    </row>
    <row r="630" spans="5:5">
      <c r="E630" s="55"/>
    </row>
    <row r="631" spans="5:5">
      <c r="E631" s="55"/>
    </row>
    <row r="632" spans="5:5">
      <c r="E632" s="55"/>
    </row>
    <row r="633" spans="5:5">
      <c r="E633" s="55"/>
    </row>
    <row r="634" spans="5:5">
      <c r="E634" s="55"/>
    </row>
    <row r="635" spans="5:5">
      <c r="E635" s="55"/>
    </row>
    <row r="636" spans="5:5">
      <c r="E636" s="55"/>
    </row>
    <row r="637" spans="5:5">
      <c r="E637" s="55"/>
    </row>
    <row r="638" spans="5:5">
      <c r="E638" s="55"/>
    </row>
    <row r="639" spans="5:5">
      <c r="E639" s="55"/>
    </row>
    <row r="640" spans="5:5">
      <c r="E640" s="55"/>
    </row>
    <row r="641" spans="5:5">
      <c r="E641" s="55"/>
    </row>
    <row r="642" spans="5:5">
      <c r="E642" s="55"/>
    </row>
    <row r="643" spans="5:5">
      <c r="E643" s="55"/>
    </row>
    <row r="644" spans="5:5">
      <c r="E644" s="55"/>
    </row>
    <row r="645" spans="5:5">
      <c r="E645" s="55"/>
    </row>
    <row r="646" spans="5:5">
      <c r="E646" s="55"/>
    </row>
    <row r="647" spans="5:5">
      <c r="E647" s="55"/>
    </row>
    <row r="648" spans="5:5">
      <c r="E648" s="55"/>
    </row>
    <row r="649" spans="5:5">
      <c r="E649" s="55"/>
    </row>
    <row r="650" spans="5:5">
      <c r="E650" s="55"/>
    </row>
    <row r="651" spans="5:5">
      <c r="E651" s="55"/>
    </row>
    <row r="652" spans="5:5">
      <c r="E652" s="55"/>
    </row>
    <row r="653" spans="5:5">
      <c r="E653" s="55"/>
    </row>
    <row r="654" spans="5:5">
      <c r="E654" s="55"/>
    </row>
    <row r="655" spans="5:5">
      <c r="E655" s="55"/>
    </row>
    <row r="656" spans="5:5">
      <c r="E656" s="55"/>
    </row>
    <row r="657" spans="5:5">
      <c r="E657" s="55"/>
    </row>
    <row r="658" spans="5:5">
      <c r="E658" s="55"/>
    </row>
    <row r="659" spans="5:5">
      <c r="E659" s="55"/>
    </row>
    <row r="660" spans="5:5">
      <c r="E660" s="55"/>
    </row>
    <row r="661" spans="5:5">
      <c r="E661" s="55"/>
    </row>
    <row r="662" spans="5:5">
      <c r="E662" s="55"/>
    </row>
    <row r="663" spans="5:5">
      <c r="E663" s="55"/>
    </row>
    <row r="664" spans="5:5">
      <c r="E664" s="55"/>
    </row>
    <row r="665" spans="5:5">
      <c r="E665" s="55"/>
    </row>
    <row r="666" spans="5:5">
      <c r="E666" s="55"/>
    </row>
    <row r="667" spans="5:5">
      <c r="E667" s="55"/>
    </row>
    <row r="668" spans="5:5">
      <c r="E668" s="55"/>
    </row>
    <row r="669" spans="5:5">
      <c r="E669" s="55"/>
    </row>
    <row r="670" spans="5:5">
      <c r="E670" s="55"/>
    </row>
    <row r="671" spans="5:5">
      <c r="E671" s="55"/>
    </row>
    <row r="672" spans="5:5">
      <c r="E672" s="55"/>
    </row>
    <row r="673" spans="5:5">
      <c r="E673" s="55"/>
    </row>
    <row r="674" spans="5:5">
      <c r="E674" s="55"/>
    </row>
    <row r="675" spans="5:5">
      <c r="E675" s="55"/>
    </row>
    <row r="676" spans="5:5">
      <c r="E676" s="55"/>
    </row>
    <row r="677" spans="5:5">
      <c r="E677" s="55"/>
    </row>
    <row r="678" spans="5:5">
      <c r="E678" s="55"/>
    </row>
    <row r="679" spans="5:5">
      <c r="E679" s="55"/>
    </row>
    <row r="680" spans="5:5">
      <c r="E680" s="55"/>
    </row>
    <row r="681" spans="5:5">
      <c r="E681" s="55"/>
    </row>
    <row r="682" spans="5:5">
      <c r="E682" s="55"/>
    </row>
    <row r="683" spans="5:5">
      <c r="E683" s="55"/>
    </row>
    <row r="684" spans="5:5">
      <c r="E684" s="55"/>
    </row>
    <row r="685" spans="5:5">
      <c r="E685" s="55"/>
    </row>
    <row r="686" spans="5:5">
      <c r="E686" s="55"/>
    </row>
    <row r="687" spans="5:5">
      <c r="E687" s="55"/>
    </row>
    <row r="688" spans="5:5">
      <c r="E688" s="55"/>
    </row>
    <row r="689" spans="5:5">
      <c r="E689" s="55"/>
    </row>
    <row r="690" spans="5:5">
      <c r="E690" s="55"/>
    </row>
    <row r="691" spans="5:5">
      <c r="E691" s="55"/>
    </row>
    <row r="692" spans="5:5">
      <c r="E692" s="55"/>
    </row>
    <row r="693" spans="5:5">
      <c r="E693" s="55"/>
    </row>
    <row r="694" spans="5:5">
      <c r="E694" s="55"/>
    </row>
    <row r="695" spans="5:5">
      <c r="E695" s="55"/>
    </row>
    <row r="696" spans="5:5">
      <c r="E696" s="55"/>
    </row>
    <row r="697" spans="5:5">
      <c r="E697" s="55"/>
    </row>
    <row r="698" spans="5:5">
      <c r="E698" s="55"/>
    </row>
    <row r="699" spans="5:5">
      <c r="E699" s="55"/>
    </row>
    <row r="700" spans="5:5">
      <c r="E700" s="55"/>
    </row>
    <row r="701" spans="5:5">
      <c r="E701" s="55"/>
    </row>
    <row r="702" spans="5:5">
      <c r="E702" s="55"/>
    </row>
    <row r="703" spans="5:5">
      <c r="E703" s="55"/>
    </row>
    <row r="704" spans="5:5">
      <c r="E704" s="55"/>
    </row>
    <row r="705" spans="5:5">
      <c r="E705" s="55"/>
    </row>
    <row r="706" spans="5:5">
      <c r="E706" s="55"/>
    </row>
    <row r="707" spans="5:5">
      <c r="E707" s="68"/>
    </row>
  </sheetData>
  <autoFilter ref="A3:P39" xr:uid="{68EAFC58-EBB9-4256-953C-85B298F9EF88}">
    <filterColumn colId="10" showButton="0"/>
    <filterColumn colId="11" showButton="0"/>
    <filterColumn colId="12" showButton="0"/>
    <filterColumn colId="13" showButton="0"/>
    <filterColumn colId="14" showButton="0"/>
  </autoFilter>
  <mergeCells count="2">
    <mergeCell ref="A1:P2"/>
    <mergeCell ref="K3:P3"/>
  </mergeCells>
  <hyperlinks>
    <hyperlink ref="D12" r:id="rId1" xr:uid="{22F5ADF5-5B62-4C9B-8A8A-5BAF570FBDDC}"/>
  </hyperlinks>
  <pageMargins left="0.7" right="0.7" top="0.75" bottom="0.75" header="0.3" footer="0.3"/>
  <pageSetup orientation="portrait"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EE986-3570-4816-BBA3-6004F87DAE73}">
  <sheetPr codeName="Sheet4">
    <tabColor rgb="FFFF0000"/>
  </sheetPr>
  <dimension ref="A1:J117"/>
  <sheetViews>
    <sheetView topLeftCell="A4" zoomScale="90" zoomScaleNormal="90" workbookViewId="0">
      <selection activeCell="I10" sqref="I10"/>
    </sheetView>
  </sheetViews>
  <sheetFormatPr defaultRowHeight="15" thickBottom="1"/>
  <cols>
    <col min="1" max="1" width="12.54296875" customWidth="1"/>
    <col min="2" max="2" width="12.1796875" customWidth="1"/>
    <col min="3" max="3" width="10.1796875" customWidth="1"/>
    <col min="4" max="4" width="12.81640625" customWidth="1"/>
    <col min="5" max="5" width="23.1796875" customWidth="1"/>
    <col min="6" max="8" width="14.453125" customWidth="1"/>
    <col min="9" max="9" width="24.1796875" style="39" customWidth="1"/>
    <col min="10" max="10" width="23.81640625" style="50" customWidth="1"/>
  </cols>
  <sheetData>
    <row r="1" spans="1:10" ht="23.5" thickBot="1">
      <c r="A1" s="174" t="s">
        <v>72</v>
      </c>
      <c r="B1" s="175" t="s">
        <v>73</v>
      </c>
      <c r="C1" s="174" t="s">
        <v>309</v>
      </c>
      <c r="D1" s="176" t="s">
        <v>74</v>
      </c>
      <c r="E1" s="177" t="s">
        <v>75</v>
      </c>
      <c r="F1" s="178" t="s">
        <v>76</v>
      </c>
      <c r="G1" s="174" t="s">
        <v>77</v>
      </c>
      <c r="H1" s="179" t="s">
        <v>310</v>
      </c>
      <c r="I1" s="179" t="s">
        <v>311</v>
      </c>
      <c r="J1" s="180" t="s">
        <v>312</v>
      </c>
    </row>
    <row r="2" spans="1:10" ht="58" thickBot="1">
      <c r="A2" s="181" t="s">
        <v>88</v>
      </c>
      <c r="B2" s="65" t="s">
        <v>89</v>
      </c>
      <c r="C2" s="39" t="s">
        <v>90</v>
      </c>
      <c r="D2" s="56" t="s">
        <v>91</v>
      </c>
      <c r="E2" s="59" t="s">
        <v>92</v>
      </c>
      <c r="F2" s="39" t="s">
        <v>94</v>
      </c>
      <c r="G2" s="39" t="s">
        <v>94</v>
      </c>
      <c r="H2" s="78">
        <v>0.2</v>
      </c>
      <c r="I2" s="49" t="s">
        <v>313</v>
      </c>
      <c r="J2" s="49"/>
    </row>
    <row r="3" spans="1:10" ht="58" thickBot="1">
      <c r="A3" s="181" t="s">
        <v>88</v>
      </c>
      <c r="B3" s="65" t="s">
        <v>89</v>
      </c>
      <c r="C3" s="39" t="s">
        <v>103</v>
      </c>
      <c r="D3" s="57" t="s">
        <v>104</v>
      </c>
      <c r="E3" s="54" t="s">
        <v>105</v>
      </c>
      <c r="F3" s="39" t="s">
        <v>94</v>
      </c>
      <c r="G3" s="57" t="s">
        <v>94</v>
      </c>
      <c r="H3" s="86">
        <v>0.2</v>
      </c>
      <c r="I3" s="82" t="s">
        <v>314</v>
      </c>
      <c r="J3" s="83"/>
    </row>
    <row r="4" spans="1:10" ht="35" thickBot="1">
      <c r="A4" s="181" t="s">
        <v>88</v>
      </c>
      <c r="B4" s="65" t="s">
        <v>89</v>
      </c>
      <c r="C4" s="39" t="s">
        <v>68</v>
      </c>
      <c r="D4" s="57" t="s">
        <v>113</v>
      </c>
      <c r="E4" s="59" t="s">
        <v>315</v>
      </c>
      <c r="F4" s="39" t="s">
        <v>94</v>
      </c>
      <c r="G4" s="57" t="s">
        <v>94</v>
      </c>
      <c r="H4" s="86">
        <v>0.1</v>
      </c>
      <c r="I4" s="89" t="s">
        <v>316</v>
      </c>
      <c r="J4" s="83"/>
    </row>
    <row r="5" spans="1:10" ht="81" thickBot="1">
      <c r="A5" s="181" t="s">
        <v>88</v>
      </c>
      <c r="B5" s="65" t="s">
        <v>89</v>
      </c>
      <c r="C5" s="39" t="s">
        <v>116</v>
      </c>
      <c r="D5" s="57" t="s">
        <v>117</v>
      </c>
      <c r="E5" s="54" t="s">
        <v>118</v>
      </c>
      <c r="F5" s="39" t="s">
        <v>94</v>
      </c>
      <c r="G5" s="39" t="s">
        <v>94</v>
      </c>
      <c r="H5" s="78">
        <v>0.1</v>
      </c>
      <c r="I5" s="49" t="s">
        <v>317</v>
      </c>
      <c r="J5" s="49"/>
    </row>
    <row r="6" spans="1:10" ht="46.5" thickBot="1">
      <c r="A6" s="181" t="s">
        <v>88</v>
      </c>
      <c r="B6" s="65" t="s">
        <v>120</v>
      </c>
      <c r="C6" s="39" t="s">
        <v>121</v>
      </c>
      <c r="D6" s="57" t="s">
        <v>122</v>
      </c>
      <c r="E6" s="61" t="s">
        <v>318</v>
      </c>
      <c r="F6" s="39" t="s">
        <v>94</v>
      </c>
      <c r="G6" s="57" t="s">
        <v>94</v>
      </c>
      <c r="H6" s="86">
        <v>0.2</v>
      </c>
      <c r="I6" s="82" t="s">
        <v>319</v>
      </c>
      <c r="J6" s="83"/>
    </row>
    <row r="7" spans="1:10" ht="46.5" thickBot="1">
      <c r="A7" s="181" t="s">
        <v>88</v>
      </c>
      <c r="B7" s="65" t="s">
        <v>120</v>
      </c>
      <c r="C7" s="39" t="s">
        <v>125</v>
      </c>
      <c r="D7" s="57" t="s">
        <v>48</v>
      </c>
      <c r="E7" s="59" t="s">
        <v>126</v>
      </c>
      <c r="F7" s="39" t="s">
        <v>320</v>
      </c>
      <c r="G7" s="57" t="s">
        <v>94</v>
      </c>
      <c r="H7" s="86">
        <v>0.2</v>
      </c>
      <c r="I7" s="82" t="s">
        <v>321</v>
      </c>
      <c r="J7" s="83"/>
    </row>
    <row r="8" spans="1:10" ht="58" thickBot="1">
      <c r="A8" s="77" t="s">
        <v>130</v>
      </c>
      <c r="B8" s="65" t="s">
        <v>322</v>
      </c>
      <c r="C8" s="39" t="s">
        <v>131</v>
      </c>
      <c r="D8" s="57" t="s">
        <v>132</v>
      </c>
      <c r="E8" s="54" t="s">
        <v>131</v>
      </c>
      <c r="F8" s="39" t="s">
        <v>94</v>
      </c>
      <c r="G8" s="39" t="s">
        <v>94</v>
      </c>
      <c r="H8" s="87">
        <v>0.6</v>
      </c>
      <c r="I8" s="88" t="s">
        <v>323</v>
      </c>
      <c r="J8" s="84"/>
    </row>
    <row r="9" spans="1:10" ht="42.5" thickBot="1">
      <c r="A9" s="77" t="s">
        <v>130</v>
      </c>
      <c r="B9" s="65" t="s">
        <v>322</v>
      </c>
      <c r="C9" s="39" t="s">
        <v>139</v>
      </c>
      <c r="D9" s="60" t="s">
        <v>140</v>
      </c>
      <c r="E9" s="54" t="s">
        <v>141</v>
      </c>
      <c r="F9" s="39" t="s">
        <v>94</v>
      </c>
      <c r="G9" s="57" t="s">
        <v>94</v>
      </c>
      <c r="H9" s="86">
        <v>0.3</v>
      </c>
      <c r="I9" s="82" t="s">
        <v>324</v>
      </c>
      <c r="J9" s="83"/>
    </row>
    <row r="10" spans="1:10" ht="46.5" thickBot="1">
      <c r="A10" s="77" t="s">
        <v>130</v>
      </c>
      <c r="B10" s="65" t="s">
        <v>322</v>
      </c>
      <c r="C10" s="39" t="s">
        <v>143</v>
      </c>
      <c r="D10" s="53" t="s">
        <v>325</v>
      </c>
      <c r="E10" s="54" t="s">
        <v>145</v>
      </c>
      <c r="F10" s="39" t="s">
        <v>94</v>
      </c>
      <c r="G10" s="57" t="s">
        <v>94</v>
      </c>
      <c r="H10" s="86">
        <v>0.1</v>
      </c>
      <c r="I10" s="82" t="s">
        <v>326</v>
      </c>
      <c r="J10" s="102"/>
    </row>
    <row r="11" spans="1:10" ht="150" thickBot="1">
      <c r="A11" s="69" t="s">
        <v>148</v>
      </c>
      <c r="B11" s="98" t="s">
        <v>149</v>
      </c>
      <c r="C11" s="40" t="s">
        <v>150</v>
      </c>
      <c r="D11" s="52" t="s">
        <v>151</v>
      </c>
      <c r="E11" s="63" t="s">
        <v>152</v>
      </c>
      <c r="F11" s="39" t="s">
        <v>153</v>
      </c>
      <c r="G11" s="39" t="s">
        <v>154</v>
      </c>
      <c r="H11" s="79">
        <v>0.06</v>
      </c>
      <c r="I11" s="104" t="s">
        <v>327</v>
      </c>
      <c r="J11" s="103"/>
    </row>
    <row r="12" spans="1:10" ht="58" thickBot="1">
      <c r="A12" s="69" t="s">
        <v>148</v>
      </c>
      <c r="B12" s="98" t="s">
        <v>149</v>
      </c>
      <c r="C12" s="40" t="s">
        <v>160</v>
      </c>
      <c r="D12" s="52" t="s">
        <v>151</v>
      </c>
      <c r="E12" s="63" t="s">
        <v>161</v>
      </c>
      <c r="F12" s="39" t="s">
        <v>162</v>
      </c>
      <c r="G12" s="39" t="s">
        <v>163</v>
      </c>
      <c r="H12" s="101">
        <v>0.06</v>
      </c>
      <c r="I12" s="52" t="s">
        <v>328</v>
      </c>
      <c r="J12" s="103"/>
    </row>
    <row r="13" spans="1:10" ht="58" thickBot="1">
      <c r="A13" s="69" t="s">
        <v>148</v>
      </c>
      <c r="B13" s="98" t="s">
        <v>149</v>
      </c>
      <c r="C13" s="40" t="s">
        <v>160</v>
      </c>
      <c r="D13" s="52" t="s">
        <v>151</v>
      </c>
      <c r="E13" s="63" t="s">
        <v>170</v>
      </c>
      <c r="F13" s="39" t="s">
        <v>171</v>
      </c>
      <c r="G13" s="39" t="s">
        <v>172</v>
      </c>
      <c r="H13" s="85">
        <v>8.0000000000000016E-2</v>
      </c>
      <c r="I13" s="52" t="s">
        <v>329</v>
      </c>
      <c r="J13" s="49"/>
    </row>
    <row r="14" spans="1:10" ht="55.5" customHeight="1" thickBot="1">
      <c r="A14" s="66" t="s">
        <v>148</v>
      </c>
      <c r="B14" s="98" t="s">
        <v>149</v>
      </c>
      <c r="C14" s="40" t="s">
        <v>160</v>
      </c>
      <c r="D14" s="52" t="s">
        <v>151</v>
      </c>
      <c r="E14" s="58" t="s">
        <v>173</v>
      </c>
      <c r="F14" s="39" t="s">
        <v>174</v>
      </c>
      <c r="G14" s="39" t="s">
        <v>175</v>
      </c>
      <c r="H14" s="79">
        <v>4.0000000000000008E-2</v>
      </c>
      <c r="I14" s="82" t="s">
        <v>330</v>
      </c>
      <c r="J14" s="83"/>
    </row>
    <row r="15" spans="1:10" ht="69.5" thickBot="1">
      <c r="A15" s="66" t="s">
        <v>148</v>
      </c>
      <c r="B15" s="98" t="s">
        <v>149</v>
      </c>
      <c r="C15" s="40" t="s">
        <v>183</v>
      </c>
      <c r="D15" s="52" t="s">
        <v>151</v>
      </c>
      <c r="E15" s="64" t="s">
        <v>184</v>
      </c>
      <c r="F15" s="39" t="s">
        <v>185</v>
      </c>
      <c r="G15" s="39" t="s">
        <v>186</v>
      </c>
      <c r="H15" s="79">
        <v>0.05</v>
      </c>
      <c r="I15" s="82" t="s">
        <v>331</v>
      </c>
      <c r="J15" s="83"/>
    </row>
    <row r="16" spans="1:10" ht="81" thickBot="1">
      <c r="A16" s="66" t="s">
        <v>148</v>
      </c>
      <c r="B16" s="98" t="s">
        <v>149</v>
      </c>
      <c r="C16" s="40" t="s">
        <v>183</v>
      </c>
      <c r="D16" s="52" t="s">
        <v>151</v>
      </c>
      <c r="E16" s="63" t="s">
        <v>194</v>
      </c>
      <c r="F16" s="39" t="s">
        <v>195</v>
      </c>
      <c r="G16" s="39" t="s">
        <v>196</v>
      </c>
      <c r="H16" s="80">
        <v>0.05</v>
      </c>
      <c r="I16" s="82" t="s">
        <v>331</v>
      </c>
      <c r="J16" s="49"/>
    </row>
    <row r="17" spans="1:10" ht="53" thickBot="1">
      <c r="A17" s="66" t="s">
        <v>148</v>
      </c>
      <c r="B17" s="98" t="s">
        <v>149</v>
      </c>
      <c r="C17" s="40" t="s">
        <v>197</v>
      </c>
      <c r="D17" s="52" t="s">
        <v>151</v>
      </c>
      <c r="E17" s="63" t="s">
        <v>198</v>
      </c>
      <c r="F17" s="39" t="s">
        <v>199</v>
      </c>
      <c r="G17" s="39" t="s">
        <v>200</v>
      </c>
      <c r="H17" s="79">
        <v>0.06</v>
      </c>
      <c r="I17" s="82" t="s">
        <v>332</v>
      </c>
      <c r="J17" s="83"/>
    </row>
    <row r="18" spans="1:10" ht="46.5" thickBot="1">
      <c r="A18" s="66" t="s">
        <v>148</v>
      </c>
      <c r="B18" s="99" t="s">
        <v>207</v>
      </c>
      <c r="C18" s="40" t="s">
        <v>197</v>
      </c>
      <c r="D18" s="52" t="s">
        <v>208</v>
      </c>
      <c r="E18" s="58" t="s">
        <v>209</v>
      </c>
      <c r="F18" s="39"/>
      <c r="G18" s="39" t="s">
        <v>94</v>
      </c>
      <c r="H18" s="80">
        <v>2.0000000000000004E-2</v>
      </c>
      <c r="I18" s="82" t="s">
        <v>326</v>
      </c>
      <c r="J18" s="49"/>
    </row>
    <row r="19" spans="1:10" ht="35" thickBot="1">
      <c r="A19" s="66" t="s">
        <v>148</v>
      </c>
      <c r="B19" s="99" t="s">
        <v>207</v>
      </c>
      <c r="C19" s="40" t="s">
        <v>197</v>
      </c>
      <c r="D19" s="52" t="s">
        <v>208</v>
      </c>
      <c r="E19" s="64" t="s">
        <v>213</v>
      </c>
      <c r="F19" s="39"/>
      <c r="G19" s="39" t="s">
        <v>94</v>
      </c>
      <c r="H19" s="79">
        <v>4.0000000000000008E-2</v>
      </c>
      <c r="I19" s="82" t="s">
        <v>327</v>
      </c>
      <c r="J19" s="83"/>
    </row>
    <row r="20" spans="1:10" ht="35" thickBot="1">
      <c r="A20" s="66" t="s">
        <v>148</v>
      </c>
      <c r="B20" s="99" t="s">
        <v>207</v>
      </c>
      <c r="C20" s="40" t="s">
        <v>215</v>
      </c>
      <c r="D20" s="52" t="s">
        <v>151</v>
      </c>
      <c r="E20" s="63" t="s">
        <v>216</v>
      </c>
      <c r="F20" s="39" t="s">
        <v>217</v>
      </c>
      <c r="G20" s="38" t="s">
        <v>218</v>
      </c>
      <c r="H20" s="79">
        <v>2.8000000000000004E-2</v>
      </c>
      <c r="I20" s="82" t="s">
        <v>333</v>
      </c>
      <c r="J20" s="83"/>
    </row>
    <row r="21" spans="1:10" ht="46.5" thickBot="1">
      <c r="A21" s="66" t="s">
        <v>148</v>
      </c>
      <c r="B21" s="99" t="s">
        <v>207</v>
      </c>
      <c r="C21" s="40" t="s">
        <v>215</v>
      </c>
      <c r="D21" s="52" t="s">
        <v>151</v>
      </c>
      <c r="E21" s="63" t="s">
        <v>221</v>
      </c>
      <c r="F21" s="39" t="s">
        <v>222</v>
      </c>
      <c r="G21" s="38" t="s">
        <v>223</v>
      </c>
      <c r="H21" s="80">
        <v>2.0000000000000004E-2</v>
      </c>
      <c r="I21" s="49" t="s">
        <v>334</v>
      </c>
      <c r="J21" s="49"/>
    </row>
    <row r="22" spans="1:10" ht="35" thickBot="1">
      <c r="A22" s="66" t="s">
        <v>148</v>
      </c>
      <c r="B22" s="99" t="s">
        <v>207</v>
      </c>
      <c r="C22" s="40" t="s">
        <v>215</v>
      </c>
      <c r="D22" s="52" t="s">
        <v>151</v>
      </c>
      <c r="E22" s="63" t="s">
        <v>225</v>
      </c>
      <c r="F22" s="39" t="s">
        <v>226</v>
      </c>
      <c r="G22" s="38" t="s">
        <v>227</v>
      </c>
      <c r="H22" s="79">
        <v>2.8000000000000004E-2</v>
      </c>
      <c r="I22" s="82" t="s">
        <v>335</v>
      </c>
      <c r="J22" s="83"/>
    </row>
    <row r="23" spans="1:10" ht="69.5" thickBot="1">
      <c r="A23" s="66" t="s">
        <v>148</v>
      </c>
      <c r="B23" s="99" t="s">
        <v>207</v>
      </c>
      <c r="C23" s="40" t="s">
        <v>228</v>
      </c>
      <c r="D23" s="52" t="s">
        <v>151</v>
      </c>
      <c r="E23" s="63" t="s">
        <v>229</v>
      </c>
      <c r="F23" s="39" t="s">
        <v>230</v>
      </c>
      <c r="G23" s="39" t="s">
        <v>336</v>
      </c>
      <c r="H23" s="79">
        <v>4.0000000000000008E-2</v>
      </c>
      <c r="I23" s="82" t="s">
        <v>337</v>
      </c>
      <c r="J23" s="83"/>
    </row>
    <row r="24" spans="1:10" ht="92.5" thickBot="1">
      <c r="A24" s="66" t="s">
        <v>148</v>
      </c>
      <c r="B24" s="99" t="s">
        <v>207</v>
      </c>
      <c r="C24" s="40" t="s">
        <v>228</v>
      </c>
      <c r="D24" s="52" t="s">
        <v>151</v>
      </c>
      <c r="E24" s="63" t="s">
        <v>239</v>
      </c>
      <c r="F24" s="39" t="s">
        <v>240</v>
      </c>
      <c r="G24" s="39" t="s">
        <v>241</v>
      </c>
      <c r="H24" s="80">
        <v>2.0000000000000004E-2</v>
      </c>
      <c r="I24" s="49" t="s">
        <v>338</v>
      </c>
      <c r="J24" s="49"/>
    </row>
    <row r="25" spans="1:10" ht="58" thickBot="1">
      <c r="A25" s="66" t="s">
        <v>148</v>
      </c>
      <c r="B25" s="99" t="s">
        <v>207</v>
      </c>
      <c r="C25" s="40" t="s">
        <v>228</v>
      </c>
      <c r="D25" s="52" t="s">
        <v>151</v>
      </c>
      <c r="E25" s="63" t="s">
        <v>244</v>
      </c>
      <c r="F25" s="39" t="s">
        <v>245</v>
      </c>
      <c r="G25" s="39" t="s">
        <v>231</v>
      </c>
      <c r="H25" s="79">
        <v>4.0000000000000008E-2</v>
      </c>
      <c r="I25" s="82" t="s">
        <v>339</v>
      </c>
      <c r="J25" s="83"/>
    </row>
    <row r="26" spans="1:10" ht="127" thickBot="1">
      <c r="A26" s="66" t="s">
        <v>148</v>
      </c>
      <c r="B26" s="99" t="s">
        <v>207</v>
      </c>
      <c r="C26" s="40" t="s">
        <v>228</v>
      </c>
      <c r="D26" s="52" t="s">
        <v>151</v>
      </c>
      <c r="E26" s="63" t="s">
        <v>254</v>
      </c>
      <c r="F26" s="39" t="s">
        <v>255</v>
      </c>
      <c r="G26" s="39" t="s">
        <v>256</v>
      </c>
      <c r="H26" s="79">
        <v>2.8000000000000004E-2</v>
      </c>
      <c r="I26" s="82" t="s">
        <v>340</v>
      </c>
      <c r="J26" s="83"/>
    </row>
    <row r="27" spans="1:10" ht="81" thickBot="1">
      <c r="A27" s="66" t="s">
        <v>148</v>
      </c>
      <c r="B27" s="99" t="s">
        <v>207</v>
      </c>
      <c r="C27" s="40" t="s">
        <v>259</v>
      </c>
      <c r="D27" s="52" t="s">
        <v>151</v>
      </c>
      <c r="E27" s="58" t="s">
        <v>260</v>
      </c>
      <c r="F27" s="39" t="s">
        <v>261</v>
      </c>
      <c r="G27" s="39" t="s">
        <v>262</v>
      </c>
      <c r="H27" s="80">
        <v>4.0000000000000008E-2</v>
      </c>
      <c r="I27" s="49" t="s">
        <v>341</v>
      </c>
      <c r="J27" s="49"/>
    </row>
    <row r="28" spans="1:10" ht="35" thickBot="1">
      <c r="A28" s="66" t="s">
        <v>148</v>
      </c>
      <c r="B28" s="99" t="s">
        <v>207</v>
      </c>
      <c r="C28" s="40" t="s">
        <v>259</v>
      </c>
      <c r="D28" s="52" t="s">
        <v>270</v>
      </c>
      <c r="E28" s="62" t="s">
        <v>271</v>
      </c>
      <c r="F28" s="39"/>
      <c r="G28" s="39" t="s">
        <v>94</v>
      </c>
      <c r="H28" s="79">
        <v>2.8000000000000004E-2</v>
      </c>
      <c r="I28" s="82" t="s">
        <v>342</v>
      </c>
      <c r="J28" s="83"/>
    </row>
    <row r="29" spans="1:10" ht="92.5" thickBot="1">
      <c r="A29" s="66" t="s">
        <v>148</v>
      </c>
      <c r="B29" s="99" t="s">
        <v>207</v>
      </c>
      <c r="C29" s="40" t="s">
        <v>273</v>
      </c>
      <c r="D29" s="52" t="s">
        <v>151</v>
      </c>
      <c r="E29" s="64" t="s">
        <v>274</v>
      </c>
      <c r="F29" s="39" t="s">
        <v>275</v>
      </c>
      <c r="G29" s="39" t="s">
        <v>276</v>
      </c>
      <c r="H29" s="79">
        <v>4.0000000000000008E-2</v>
      </c>
      <c r="I29" s="82" t="s">
        <v>343</v>
      </c>
      <c r="J29" s="83"/>
    </row>
    <row r="30" spans="1:10" ht="46.5" thickBot="1">
      <c r="A30" s="66" t="s">
        <v>148</v>
      </c>
      <c r="B30" s="99" t="s">
        <v>207</v>
      </c>
      <c r="C30" s="40" t="s">
        <v>273</v>
      </c>
      <c r="D30" s="52" t="s">
        <v>285</v>
      </c>
      <c r="E30" s="64" t="s">
        <v>286</v>
      </c>
      <c r="F30" s="39"/>
      <c r="G30" s="39" t="s">
        <v>94</v>
      </c>
      <c r="H30" s="79">
        <v>2.8000000000000004E-2</v>
      </c>
      <c r="I30" s="82" t="s">
        <v>344</v>
      </c>
      <c r="J30" s="83"/>
    </row>
    <row r="31" spans="1:10" ht="69.5" thickBot="1">
      <c r="A31" s="66" t="s">
        <v>148</v>
      </c>
      <c r="B31" s="100" t="s">
        <v>288</v>
      </c>
      <c r="C31" s="40" t="s">
        <v>289</v>
      </c>
      <c r="D31" s="52" t="s">
        <v>151</v>
      </c>
      <c r="E31" s="63" t="s">
        <v>290</v>
      </c>
      <c r="F31" s="39" t="s">
        <v>291</v>
      </c>
      <c r="G31" s="39" t="s">
        <v>292</v>
      </c>
      <c r="H31" s="79">
        <v>4.0000000000000008E-2</v>
      </c>
      <c r="I31" s="83" t="s">
        <v>345</v>
      </c>
      <c r="J31" s="83"/>
    </row>
    <row r="32" spans="1:10" ht="115.5" thickBot="1">
      <c r="A32" s="66" t="s">
        <v>148</v>
      </c>
      <c r="B32" s="100" t="s">
        <v>288</v>
      </c>
      <c r="C32" s="40" t="s">
        <v>215</v>
      </c>
      <c r="D32" s="52" t="s">
        <v>151</v>
      </c>
      <c r="E32" s="63" t="s">
        <v>294</v>
      </c>
      <c r="F32" s="39" t="s">
        <v>295</v>
      </c>
      <c r="G32" s="39" t="s">
        <v>296</v>
      </c>
      <c r="H32" s="79">
        <v>3.2000000000000001E-2</v>
      </c>
      <c r="I32" s="83" t="s">
        <v>345</v>
      </c>
      <c r="J32" s="83"/>
    </row>
    <row r="33" spans="1:10" ht="104" thickBot="1">
      <c r="A33" s="66" t="s">
        <v>148</v>
      </c>
      <c r="B33" s="100" t="s">
        <v>288</v>
      </c>
      <c r="C33" s="40" t="s">
        <v>215</v>
      </c>
      <c r="D33" s="52" t="s">
        <v>151</v>
      </c>
      <c r="E33" s="63" t="s">
        <v>297</v>
      </c>
      <c r="F33" s="39" t="s">
        <v>298</v>
      </c>
      <c r="G33" s="39" t="s">
        <v>299</v>
      </c>
      <c r="H33" s="79">
        <v>3.2000000000000001E-2</v>
      </c>
      <c r="I33" s="83" t="s">
        <v>346</v>
      </c>
      <c r="J33" s="83"/>
    </row>
    <row r="34" spans="1:10" ht="69.5" thickBot="1">
      <c r="A34" s="66" t="s">
        <v>148</v>
      </c>
      <c r="B34" s="100" t="s">
        <v>288</v>
      </c>
      <c r="C34" s="40" t="s">
        <v>215</v>
      </c>
      <c r="D34" s="52" t="s">
        <v>151</v>
      </c>
      <c r="E34" s="67" t="s">
        <v>300</v>
      </c>
      <c r="F34" s="39" t="s">
        <v>301</v>
      </c>
      <c r="G34" s="39" t="s">
        <v>302</v>
      </c>
      <c r="H34" s="85">
        <v>3.2000000000000001E-2</v>
      </c>
      <c r="I34" s="49" t="s">
        <v>347</v>
      </c>
      <c r="J34" s="49"/>
    </row>
    <row r="35" spans="1:10" ht="81" thickBot="1">
      <c r="A35" s="66" t="s">
        <v>148</v>
      </c>
      <c r="B35" s="100" t="s">
        <v>288</v>
      </c>
      <c r="C35" s="40" t="s">
        <v>215</v>
      </c>
      <c r="D35" s="52" t="s">
        <v>151</v>
      </c>
      <c r="E35" s="58" t="s">
        <v>303</v>
      </c>
      <c r="F35" s="39" t="s">
        <v>304</v>
      </c>
      <c r="G35" s="39" t="s">
        <v>305</v>
      </c>
      <c r="H35" s="79">
        <v>3.2000000000000001E-2</v>
      </c>
      <c r="I35" s="82" t="s">
        <v>348</v>
      </c>
      <c r="J35" s="83"/>
    </row>
    <row r="36" spans="1:10" ht="81" thickBot="1">
      <c r="A36" s="66" t="s">
        <v>148</v>
      </c>
      <c r="B36" s="100" t="s">
        <v>288</v>
      </c>
      <c r="C36" s="40" t="s">
        <v>215</v>
      </c>
      <c r="D36" s="52" t="s">
        <v>151</v>
      </c>
      <c r="E36" s="63" t="s">
        <v>306</v>
      </c>
      <c r="F36" s="39" t="s">
        <v>307</v>
      </c>
      <c r="G36" s="39" t="s">
        <v>308</v>
      </c>
      <c r="H36" s="79">
        <v>3.2000000000000001E-2</v>
      </c>
      <c r="I36" s="82" t="s">
        <v>349</v>
      </c>
      <c r="J36" s="83"/>
    </row>
    <row r="37" spans="1:10" ht="14.5">
      <c r="H37" s="81"/>
      <c r="I37"/>
      <c r="J37"/>
    </row>
    <row r="38" spans="1:10" ht="14.5">
      <c r="H38" s="81"/>
      <c r="I38"/>
      <c r="J38"/>
    </row>
    <row r="39" spans="1:10" ht="14.5">
      <c r="H39" s="81"/>
      <c r="I39"/>
      <c r="J39"/>
    </row>
    <row r="40" spans="1:10" ht="14.5">
      <c r="H40" s="81"/>
      <c r="I40"/>
      <c r="J40"/>
    </row>
    <row r="41" spans="1:10" ht="14.5">
      <c r="H41" s="81"/>
      <c r="I41"/>
      <c r="J41"/>
    </row>
    <row r="42" spans="1:10" ht="14.5">
      <c r="H42" s="81"/>
      <c r="I42"/>
      <c r="J42"/>
    </row>
    <row r="43" spans="1:10" ht="14.5">
      <c r="H43" s="81"/>
      <c r="I43"/>
      <c r="J43"/>
    </row>
    <row r="44" spans="1:10" ht="14.5">
      <c r="H44" s="81"/>
      <c r="I44"/>
      <c r="J44"/>
    </row>
    <row r="45" spans="1:10" ht="14.5">
      <c r="H45" s="81"/>
      <c r="I45"/>
      <c r="J45"/>
    </row>
    <row r="46" spans="1:10" ht="14.5">
      <c r="H46" s="81"/>
      <c r="I46"/>
      <c r="J46"/>
    </row>
    <row r="47" spans="1:10" ht="14.5">
      <c r="H47" s="81"/>
      <c r="I47"/>
      <c r="J47"/>
    </row>
    <row r="48" spans="1:10" ht="14.5">
      <c r="H48" s="81"/>
      <c r="I48"/>
      <c r="J48"/>
    </row>
    <row r="49" spans="8:10" ht="14.5">
      <c r="H49" s="81"/>
      <c r="I49"/>
      <c r="J49"/>
    </row>
    <row r="50" spans="8:10" ht="14.5">
      <c r="H50" s="81"/>
      <c r="I50"/>
      <c r="J50"/>
    </row>
    <row r="51" spans="8:10" ht="14.5">
      <c r="H51" s="81"/>
      <c r="I51"/>
      <c r="J51"/>
    </row>
    <row r="52" spans="8:10" ht="14.5">
      <c r="H52" s="81"/>
      <c r="I52"/>
      <c r="J52"/>
    </row>
    <row r="53" spans="8:10" ht="14.5">
      <c r="H53" s="81"/>
      <c r="I53"/>
      <c r="J53"/>
    </row>
    <row r="54" spans="8:10" ht="14.5">
      <c r="H54" s="81"/>
      <c r="I54"/>
      <c r="J54"/>
    </row>
    <row r="55" spans="8:10" ht="14.5">
      <c r="H55" s="81"/>
      <c r="I55"/>
      <c r="J55"/>
    </row>
    <row r="56" spans="8:10" ht="14.5">
      <c r="H56" s="81"/>
      <c r="I56"/>
      <c r="J56"/>
    </row>
    <row r="57" spans="8:10" ht="14.5">
      <c r="H57" s="81"/>
      <c r="I57"/>
      <c r="J57"/>
    </row>
    <row r="58" spans="8:10" ht="14.5">
      <c r="H58" s="81"/>
      <c r="I58"/>
      <c r="J58"/>
    </row>
    <row r="59" spans="8:10" ht="14.5">
      <c r="H59" s="81"/>
      <c r="I59"/>
      <c r="J59"/>
    </row>
    <row r="60" spans="8:10" ht="14.5">
      <c r="H60" s="81"/>
      <c r="I60"/>
      <c r="J60"/>
    </row>
    <row r="61" spans="8:10" ht="14.5">
      <c r="H61" s="81"/>
      <c r="I61"/>
      <c r="J61"/>
    </row>
    <row r="62" spans="8:10" ht="14.5">
      <c r="H62" s="81"/>
      <c r="I62"/>
      <c r="J62"/>
    </row>
    <row r="63" spans="8:10" ht="14.5">
      <c r="H63" s="81"/>
      <c r="I63"/>
      <c r="J63"/>
    </row>
    <row r="64" spans="8:10" ht="14.5">
      <c r="H64" s="81"/>
      <c r="I64"/>
      <c r="J64"/>
    </row>
    <row r="65" spans="8:10" ht="14.5">
      <c r="H65" s="81"/>
      <c r="I65"/>
      <c r="J65"/>
    </row>
    <row r="66" spans="8:10" ht="14.5">
      <c r="H66" s="81"/>
      <c r="I66"/>
      <c r="J66"/>
    </row>
    <row r="67" spans="8:10" ht="14.5">
      <c r="H67" s="81"/>
      <c r="I67"/>
      <c r="J67"/>
    </row>
    <row r="68" spans="8:10" ht="14.5">
      <c r="H68" s="81"/>
      <c r="I68"/>
      <c r="J68"/>
    </row>
    <row r="69" spans="8:10" ht="14.5">
      <c r="H69" s="81"/>
      <c r="I69"/>
      <c r="J69"/>
    </row>
    <row r="70" spans="8:10" ht="14.5">
      <c r="H70" s="81"/>
      <c r="I70"/>
      <c r="J70"/>
    </row>
    <row r="71" spans="8:10" ht="14.5">
      <c r="I71"/>
      <c r="J71"/>
    </row>
    <row r="72" spans="8:10" ht="14.5">
      <c r="I72"/>
      <c r="J72"/>
    </row>
    <row r="73" spans="8:10" ht="14.5">
      <c r="I73"/>
      <c r="J73"/>
    </row>
    <row r="74" spans="8:10" ht="14.5">
      <c r="I74"/>
      <c r="J74"/>
    </row>
    <row r="75" spans="8:10" ht="14.5">
      <c r="I75"/>
      <c r="J75"/>
    </row>
    <row r="76" spans="8:10" ht="14.5">
      <c r="I76"/>
      <c r="J76"/>
    </row>
    <row r="77" spans="8:10" ht="14.5">
      <c r="I77"/>
      <c r="J77"/>
    </row>
    <row r="78" spans="8:10" ht="14.5">
      <c r="I78"/>
      <c r="J78"/>
    </row>
    <row r="79" spans="8:10" ht="14.5">
      <c r="I79"/>
      <c r="J79"/>
    </row>
    <row r="80" spans="8:10" ht="14.5">
      <c r="I80"/>
      <c r="J80"/>
    </row>
    <row r="81" spans="9:10" ht="14.5">
      <c r="I81"/>
      <c r="J81"/>
    </row>
    <row r="82" spans="9:10" ht="14.5">
      <c r="I82"/>
      <c r="J82"/>
    </row>
    <row r="83" spans="9:10" ht="14.5">
      <c r="I83"/>
      <c r="J83"/>
    </row>
    <row r="84" spans="9:10" ht="14.5">
      <c r="I84"/>
      <c r="J84"/>
    </row>
    <row r="85" spans="9:10" ht="14.5">
      <c r="I85"/>
      <c r="J85"/>
    </row>
    <row r="86" spans="9:10" ht="14.5">
      <c r="I86"/>
      <c r="J86"/>
    </row>
    <row r="87" spans="9:10" ht="14.5">
      <c r="I87"/>
      <c r="J87"/>
    </row>
    <row r="88" spans="9:10" ht="14.5">
      <c r="I88"/>
      <c r="J88"/>
    </row>
    <row r="89" spans="9:10" ht="14.5">
      <c r="I89"/>
      <c r="J89"/>
    </row>
    <row r="90" spans="9:10" ht="14.5">
      <c r="I90"/>
      <c r="J90"/>
    </row>
    <row r="91" spans="9:10" ht="14.5">
      <c r="I91"/>
      <c r="J91"/>
    </row>
    <row r="92" spans="9:10" ht="14.5">
      <c r="I92"/>
      <c r="J92"/>
    </row>
    <row r="93" spans="9:10" ht="14.5">
      <c r="I93"/>
      <c r="J93"/>
    </row>
    <row r="94" spans="9:10" ht="14.5">
      <c r="I94"/>
      <c r="J94"/>
    </row>
    <row r="95" spans="9:10" ht="14.5">
      <c r="I95"/>
      <c r="J95"/>
    </row>
    <row r="96" spans="9:10" ht="14.5">
      <c r="I96"/>
      <c r="J96"/>
    </row>
    <row r="97" spans="9:10" ht="14.5">
      <c r="I97"/>
      <c r="J97"/>
    </row>
    <row r="98" spans="9:10" ht="14.5">
      <c r="I98"/>
      <c r="J98"/>
    </row>
    <row r="99" spans="9:10" ht="14.5">
      <c r="I99"/>
      <c r="J99"/>
    </row>
    <row r="100" spans="9:10" ht="14.5">
      <c r="I100"/>
      <c r="J100"/>
    </row>
    <row r="101" spans="9:10" ht="14.5">
      <c r="I101"/>
      <c r="J101"/>
    </row>
    <row r="102" spans="9:10" ht="14.5">
      <c r="I102"/>
      <c r="J102"/>
    </row>
    <row r="103" spans="9:10" ht="14.5">
      <c r="I103"/>
      <c r="J103"/>
    </row>
    <row r="104" spans="9:10" ht="14.5">
      <c r="I104"/>
      <c r="J104"/>
    </row>
    <row r="105" spans="9:10" ht="14.5">
      <c r="I105"/>
      <c r="J105"/>
    </row>
    <row r="106" spans="9:10" ht="14.5">
      <c r="I106"/>
      <c r="J106"/>
    </row>
    <row r="107" spans="9:10" ht="14.5">
      <c r="I107"/>
      <c r="J107"/>
    </row>
    <row r="108" spans="9:10" ht="14.5">
      <c r="I108"/>
      <c r="J108"/>
    </row>
    <row r="109" spans="9:10" ht="14.5">
      <c r="I109"/>
      <c r="J109"/>
    </row>
    <row r="110" spans="9:10" ht="14.5">
      <c r="I110"/>
      <c r="J110"/>
    </row>
    <row r="111" spans="9:10" ht="14.5">
      <c r="I111"/>
      <c r="J111"/>
    </row>
    <row r="112" spans="9:10" ht="14.5">
      <c r="I112"/>
      <c r="J112"/>
    </row>
    <row r="113" spans="9:10" ht="14.5">
      <c r="I113"/>
      <c r="J113"/>
    </row>
    <row r="114" spans="9:10" ht="14.5">
      <c r="I114"/>
      <c r="J114"/>
    </row>
    <row r="115" spans="9:10" ht="14.5">
      <c r="I115"/>
      <c r="J115"/>
    </row>
    <row r="116" spans="9:10" ht="14.5">
      <c r="I116"/>
      <c r="J116"/>
    </row>
    <row r="117" spans="9:10" ht="14.5"/>
  </sheetData>
  <phoneticPr fontId="29" type="noConversion"/>
  <hyperlinks>
    <hyperlink ref="D9" r:id="rId1" xr:uid="{616ED612-F018-4FBC-B6A2-F5E9CCBBD401}"/>
  </hyperlinks>
  <pageMargins left="0.7" right="0.7" top="0.75" bottom="0.75" header="0.3" footer="0.3"/>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241A0-2526-4E68-8FCF-3C01AEF7AF0D}">
  <dimension ref="A1:F11"/>
  <sheetViews>
    <sheetView workbookViewId="0">
      <selection activeCell="H13" sqref="H13"/>
    </sheetView>
  </sheetViews>
  <sheetFormatPr defaultRowHeight="14.5"/>
  <cols>
    <col min="6" max="6" width="14.54296875" customWidth="1"/>
  </cols>
  <sheetData>
    <row r="1" spans="1:6" ht="15.5">
      <c r="A1" s="221" t="s">
        <v>350</v>
      </c>
      <c r="B1" s="221"/>
      <c r="C1" s="123"/>
      <c r="D1" s="123"/>
      <c r="E1" s="221" t="s">
        <v>351</v>
      </c>
      <c r="F1" s="123"/>
    </row>
    <row r="2" spans="1:6" ht="15.5">
      <c r="A2" s="123"/>
      <c r="B2" s="123"/>
      <c r="C2" s="123"/>
      <c r="D2" s="123"/>
      <c r="E2" s="219" t="s">
        <v>352</v>
      </c>
      <c r="F2" t="s">
        <v>353</v>
      </c>
    </row>
    <row r="3" spans="1:6" ht="15.5">
      <c r="A3" s="218" t="s">
        <v>354</v>
      </c>
      <c r="B3" s="201">
        <v>0.45</v>
      </c>
      <c r="C3" s="200" t="s">
        <v>84</v>
      </c>
      <c r="D3" s="123"/>
      <c r="E3" s="220" t="s">
        <v>354</v>
      </c>
      <c r="F3" s="222">
        <v>0.29991192402389222</v>
      </c>
    </row>
    <row r="4" spans="1:6" ht="15.5">
      <c r="A4" s="218" t="s">
        <v>355</v>
      </c>
      <c r="B4" s="201">
        <v>0.45</v>
      </c>
      <c r="C4" s="200" t="s">
        <v>84</v>
      </c>
      <c r="D4" s="123"/>
      <c r="E4" s="220" t="s">
        <v>356</v>
      </c>
      <c r="F4" s="222">
        <v>0.23171059569447108</v>
      </c>
    </row>
    <row r="5" spans="1:6" ht="15.5">
      <c r="A5" s="218" t="s">
        <v>357</v>
      </c>
      <c r="B5" s="201">
        <v>0.43333333333333335</v>
      </c>
      <c r="C5" s="200" t="s">
        <v>84</v>
      </c>
      <c r="D5" s="123"/>
      <c r="E5" s="220" t="s">
        <v>358</v>
      </c>
      <c r="F5" s="222">
        <v>0.28640950820040295</v>
      </c>
    </row>
    <row r="6" spans="1:6" ht="15.5">
      <c r="A6" s="218" t="s">
        <v>359</v>
      </c>
      <c r="B6" s="201">
        <v>0.53333333333333333</v>
      </c>
      <c r="C6" s="200" t="s">
        <v>83</v>
      </c>
      <c r="D6" s="123"/>
      <c r="E6" s="220" t="s">
        <v>359</v>
      </c>
      <c r="F6" s="222">
        <v>0.35199275193104229</v>
      </c>
    </row>
    <row r="7" spans="1:6" ht="15.5">
      <c r="A7" s="218" t="s">
        <v>360</v>
      </c>
      <c r="B7" s="201">
        <v>0.48333333333333334</v>
      </c>
      <c r="C7" s="200" t="s">
        <v>84</v>
      </c>
      <c r="D7" s="123"/>
      <c r="E7" s="220" t="s">
        <v>361</v>
      </c>
      <c r="F7" s="222">
        <v>0.32180566619542439</v>
      </c>
    </row>
    <row r="8" spans="1:6" ht="15.5">
      <c r="A8" s="218" t="s">
        <v>362</v>
      </c>
      <c r="B8" s="201">
        <v>0.39999999999999997</v>
      </c>
      <c r="C8" s="200" t="s">
        <v>363</v>
      </c>
      <c r="D8" s="123"/>
      <c r="E8" s="220" t="s">
        <v>364</v>
      </c>
      <c r="F8">
        <v>0.35514228462928449</v>
      </c>
    </row>
    <row r="9" spans="1:6" ht="15.5">
      <c r="A9" s="218" t="s">
        <v>365</v>
      </c>
      <c r="B9" s="201">
        <v>0.5</v>
      </c>
      <c r="C9" s="200" t="s">
        <v>84</v>
      </c>
      <c r="D9" s="123"/>
      <c r="E9" s="220" t="s">
        <v>365</v>
      </c>
      <c r="F9">
        <v>0.41866039940270061</v>
      </c>
    </row>
    <row r="10" spans="1:6" ht="15.5">
      <c r="A10" s="218" t="s">
        <v>366</v>
      </c>
      <c r="B10" s="201">
        <v>0.3666666666666667</v>
      </c>
      <c r="C10" s="200" t="s">
        <v>363</v>
      </c>
      <c r="D10" s="123"/>
      <c r="E10" s="220" t="s">
        <v>367</v>
      </c>
      <c r="F10">
        <v>0.40051161886400233</v>
      </c>
    </row>
    <row r="11" spans="1:6" ht="15.5">
      <c r="A11" s="123"/>
      <c r="B11" s="123"/>
      <c r="C11" s="123"/>
      <c r="D11" s="123"/>
      <c r="E11" s="220" t="s">
        <v>368</v>
      </c>
      <c r="F11">
        <v>0.33748408549648556</v>
      </c>
    </row>
  </sheetData>
  <conditionalFormatting sqref="B3:B9">
    <cfRule type="colorScale" priority="15">
      <colorScale>
        <cfvo type="min"/>
        <cfvo type="max"/>
        <color rgb="FFFCFCFF"/>
        <color rgb="FFA40000"/>
      </colorScale>
    </cfRule>
  </conditionalFormatting>
  <conditionalFormatting sqref="C3:C9">
    <cfRule type="cellIs" dxfId="23" priority="9" stopIfTrue="1" operator="equal">
      <formula>"Very High"</formula>
    </cfRule>
    <cfRule type="cellIs" dxfId="22" priority="10" stopIfTrue="1" operator="equal">
      <formula>"High"</formula>
    </cfRule>
    <cfRule type="cellIs" dxfId="21" priority="11" stopIfTrue="1" operator="equal">
      <formula>"Medium"</formula>
    </cfRule>
    <cfRule type="cellIs" dxfId="20" priority="12" stopIfTrue="1" operator="equal">
      <formula>"Low"</formula>
    </cfRule>
    <cfRule type="cellIs" dxfId="19" priority="13" stopIfTrue="1" operator="equal">
      <formula>"Very Low"</formula>
    </cfRule>
    <cfRule type="colorScale" priority="14">
      <colorScale>
        <cfvo type="min"/>
        <cfvo type="max"/>
        <color theme="0"/>
        <color rgb="FF800000"/>
      </colorScale>
    </cfRule>
  </conditionalFormatting>
  <conditionalFormatting sqref="B10">
    <cfRule type="colorScale" priority="8">
      <colorScale>
        <cfvo type="min"/>
        <cfvo type="max"/>
        <color rgb="FFFCFCFF"/>
        <color rgb="FFA40000"/>
      </colorScale>
    </cfRule>
  </conditionalFormatting>
  <conditionalFormatting sqref="C10">
    <cfRule type="cellIs" dxfId="18" priority="2" stopIfTrue="1" operator="equal">
      <formula>"Very High"</formula>
    </cfRule>
    <cfRule type="cellIs" dxfId="17" priority="3" stopIfTrue="1" operator="equal">
      <formula>"High"</formula>
    </cfRule>
    <cfRule type="cellIs" dxfId="16" priority="4" stopIfTrue="1" operator="equal">
      <formula>"Medium"</formula>
    </cfRule>
    <cfRule type="cellIs" dxfId="15" priority="5" stopIfTrue="1" operator="equal">
      <formula>"Low"</formula>
    </cfRule>
    <cfRule type="cellIs" dxfId="14" priority="6" stopIfTrue="1" operator="equal">
      <formula>"Very Low"</formula>
    </cfRule>
    <cfRule type="colorScale" priority="7">
      <colorScale>
        <cfvo type="min"/>
        <cfvo type="max"/>
        <color theme="0"/>
        <color rgb="FF800000"/>
      </colorScale>
    </cfRule>
  </conditionalFormatting>
  <conditionalFormatting pivot="1" sqref="F3:F10">
    <cfRule type="colorScale" priority="1">
      <colorScale>
        <cfvo type="min"/>
        <cfvo type="max"/>
        <color rgb="FFFCFCFF"/>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C0710-7ECE-4957-A91A-ACF348D924C6}">
  <dimension ref="A1:C6"/>
  <sheetViews>
    <sheetView workbookViewId="0">
      <selection activeCell="C2" sqref="C2:C6"/>
    </sheetView>
  </sheetViews>
  <sheetFormatPr defaultRowHeight="14.5"/>
  <cols>
    <col min="1" max="1" width="5.1796875" bestFit="1" customWidth="1"/>
    <col min="2" max="3" width="12" bestFit="1" customWidth="1"/>
  </cols>
  <sheetData>
    <row r="1" spans="1:3">
      <c r="A1" t="s">
        <v>369</v>
      </c>
      <c r="B1" t="s">
        <v>370</v>
      </c>
      <c r="C1" t="s">
        <v>371</v>
      </c>
    </row>
    <row r="2" spans="1:3">
      <c r="A2">
        <v>1</v>
      </c>
      <c r="B2">
        <v>1.441675683222003E-3</v>
      </c>
      <c r="C2">
        <v>1.487684864132937E-2</v>
      </c>
    </row>
    <row r="3" spans="1:3">
      <c r="A3">
        <v>2</v>
      </c>
      <c r="B3">
        <v>1.487684864132937E-2</v>
      </c>
      <c r="C3">
        <v>2.9456775268162708E-2</v>
      </c>
    </row>
    <row r="4" spans="1:3">
      <c r="A4">
        <v>3</v>
      </c>
      <c r="B4">
        <v>2.9456775268162708E-2</v>
      </c>
      <c r="C4">
        <v>4.4259262000916233E-2</v>
      </c>
    </row>
    <row r="5" spans="1:3">
      <c r="A5">
        <v>4</v>
      </c>
      <c r="B5">
        <v>4.4259262000916233E-2</v>
      </c>
      <c r="C5">
        <v>6.0896784102899934E-2</v>
      </c>
    </row>
    <row r="6" spans="1:3">
      <c r="A6">
        <v>5</v>
      </c>
      <c r="B6">
        <v>6.0896784102899934E-2</v>
      </c>
      <c r="C6">
        <v>0.1087752357385111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6FF78-7087-43EA-AD13-46DDE99651AF}">
  <sheetPr codeName="Sheet5">
    <tabColor rgb="FF00B050"/>
  </sheetPr>
  <dimension ref="A1:CF88"/>
  <sheetViews>
    <sheetView topLeftCell="H1" zoomScale="130" zoomScaleNormal="83" workbookViewId="0">
      <selection activeCell="V4" sqref="V4"/>
    </sheetView>
  </sheetViews>
  <sheetFormatPr defaultColWidth="10.453125" defaultRowHeight="15" customHeight="1"/>
  <cols>
    <col min="1" max="1" width="10.453125" style="123"/>
    <col min="2" max="2" width="12.54296875" style="123" customWidth="1"/>
    <col min="3" max="3" width="10.54296875" style="123" customWidth="1"/>
    <col min="4" max="4" width="15.453125" style="123" customWidth="1"/>
    <col min="5" max="5" width="10.453125" style="123"/>
    <col min="6" max="6" width="18.81640625" style="123" customWidth="1"/>
    <col min="7" max="7" width="23.453125" style="123" customWidth="1"/>
    <col min="8" max="8" width="21.1796875" style="123" customWidth="1"/>
    <col min="9" max="9" width="22.1796875" style="123" customWidth="1"/>
    <col min="10" max="52" width="10.453125" style="123"/>
    <col min="53" max="53" width="0" style="121" hidden="1" customWidth="1"/>
    <col min="54" max="54" width="10.453125" style="121"/>
    <col min="55" max="55" width="10.453125" style="123"/>
    <col min="56" max="56" width="12.54296875" style="123" bestFit="1" customWidth="1"/>
    <col min="57" max="57" width="0" style="123" hidden="1" customWidth="1"/>
    <col min="58" max="60" width="10.453125" style="123"/>
    <col min="61" max="61" width="14.453125" style="123" customWidth="1"/>
    <col min="62" max="64" width="10.453125" style="123"/>
    <col min="65" max="65" width="14.54296875" style="123" bestFit="1" customWidth="1"/>
    <col min="66" max="67" width="19.1796875" style="123" bestFit="1" customWidth="1"/>
    <col min="68" max="16384" width="10.453125" style="123"/>
  </cols>
  <sheetData>
    <row r="1" spans="1:84" ht="55.5" customHeight="1">
      <c r="A1" s="216"/>
      <c r="B1" s="114"/>
      <c r="C1" s="107"/>
      <c r="D1" s="107"/>
      <c r="E1" s="107"/>
      <c r="F1" s="108"/>
      <c r="G1" s="107"/>
      <c r="H1" s="107"/>
      <c r="I1" s="107"/>
      <c r="J1" s="252" t="s">
        <v>88</v>
      </c>
      <c r="K1" s="253"/>
      <c r="L1" s="253"/>
      <c r="M1" s="253"/>
      <c r="N1" s="253"/>
      <c r="O1" s="253"/>
      <c r="P1" s="254" t="s">
        <v>130</v>
      </c>
      <c r="Q1" s="255"/>
      <c r="R1" s="255"/>
      <c r="S1" s="261" t="s">
        <v>149</v>
      </c>
      <c r="T1" s="261"/>
      <c r="U1" s="261"/>
      <c r="V1" s="261"/>
      <c r="W1" s="261"/>
      <c r="X1" s="261"/>
      <c r="Y1" s="261"/>
      <c r="Z1" s="262" t="s">
        <v>372</v>
      </c>
      <c r="AA1" s="263"/>
      <c r="AB1" s="263"/>
      <c r="AC1" s="263"/>
      <c r="AD1" s="263"/>
      <c r="AE1" s="263"/>
      <c r="AF1" s="263"/>
      <c r="AG1" s="263"/>
      <c r="AH1" s="263"/>
      <c r="AI1" s="263"/>
      <c r="AJ1" s="263"/>
      <c r="AK1" s="263"/>
      <c r="AL1" s="264"/>
      <c r="AM1" s="256" t="s">
        <v>288</v>
      </c>
      <c r="AN1" s="257"/>
      <c r="AO1" s="257"/>
      <c r="AP1" s="257"/>
      <c r="AQ1" s="257"/>
      <c r="AR1" s="258"/>
      <c r="AS1" s="279" t="s">
        <v>373</v>
      </c>
      <c r="AT1" s="280"/>
      <c r="AU1" s="280"/>
      <c r="AV1" s="280"/>
      <c r="AW1" s="280"/>
      <c r="AX1" s="280"/>
      <c r="AY1" s="280"/>
      <c r="AZ1" s="280"/>
      <c r="BA1" s="280"/>
      <c r="BB1" s="280"/>
      <c r="BC1" s="280"/>
      <c r="BD1" s="280"/>
      <c r="BE1" s="122"/>
      <c r="BF1" s="122"/>
      <c r="BG1" s="122"/>
      <c r="BH1" s="122"/>
      <c r="BI1" s="122"/>
      <c r="BJ1" s="122"/>
      <c r="BK1" s="122"/>
      <c r="BL1" s="122"/>
      <c r="BM1" s="122"/>
      <c r="BN1" s="122"/>
      <c r="BO1" s="122"/>
      <c r="BP1" s="122"/>
      <c r="BQ1" s="122"/>
      <c r="BR1" s="122"/>
      <c r="BS1" s="122"/>
      <c r="BT1" s="122"/>
      <c r="BU1" s="122"/>
      <c r="BV1" s="122"/>
      <c r="BW1" s="122"/>
      <c r="BX1" s="122"/>
      <c r="BY1" s="122"/>
      <c r="BZ1" s="122"/>
      <c r="CA1" s="122"/>
      <c r="CB1" s="122"/>
      <c r="CC1" s="122"/>
      <c r="CD1" s="122"/>
      <c r="CE1" s="122"/>
      <c r="CF1" s="122"/>
    </row>
    <row r="2" spans="1:84" ht="42" customHeight="1">
      <c r="A2" s="217"/>
      <c r="B2" s="124"/>
      <c r="C2" s="125"/>
      <c r="D2" s="125"/>
      <c r="E2" s="125"/>
      <c r="F2" s="108"/>
      <c r="G2" s="108"/>
      <c r="H2" s="108"/>
      <c r="I2" s="108"/>
      <c r="J2" s="259" t="s">
        <v>89</v>
      </c>
      <c r="K2" s="260"/>
      <c r="L2" s="260"/>
      <c r="M2" s="260"/>
      <c r="N2" s="259" t="s">
        <v>120</v>
      </c>
      <c r="O2" s="260"/>
      <c r="P2" s="254" t="s">
        <v>374</v>
      </c>
      <c r="Q2" s="255"/>
      <c r="R2" s="255"/>
      <c r="S2" s="150" t="s">
        <v>150</v>
      </c>
      <c r="T2" s="261" t="s">
        <v>160</v>
      </c>
      <c r="U2" s="261"/>
      <c r="V2" s="261"/>
      <c r="W2" s="261"/>
      <c r="X2" s="261"/>
      <c r="Y2" s="150" t="s">
        <v>197</v>
      </c>
      <c r="Z2" s="265" t="s">
        <v>197</v>
      </c>
      <c r="AA2" s="266"/>
      <c r="AB2" s="265" t="s">
        <v>215</v>
      </c>
      <c r="AC2" s="266"/>
      <c r="AD2" s="265" t="s">
        <v>228</v>
      </c>
      <c r="AE2" s="284"/>
      <c r="AF2" s="284"/>
      <c r="AG2" s="284"/>
      <c r="AH2" s="266"/>
      <c r="AI2" s="265" t="s">
        <v>259</v>
      </c>
      <c r="AJ2" s="284"/>
      <c r="AK2" s="265" t="s">
        <v>273</v>
      </c>
      <c r="AL2" s="266"/>
      <c r="AM2" s="151" t="s">
        <v>289</v>
      </c>
      <c r="AN2" s="267" t="s">
        <v>215</v>
      </c>
      <c r="AO2" s="267"/>
      <c r="AP2" s="267"/>
      <c r="AQ2" s="267"/>
      <c r="AR2" s="268"/>
      <c r="AS2" s="281"/>
      <c r="AT2" s="282"/>
      <c r="AU2" s="282"/>
      <c r="AV2" s="282"/>
      <c r="AW2" s="282"/>
      <c r="AX2" s="282"/>
      <c r="AY2" s="282"/>
      <c r="AZ2" s="282"/>
      <c r="BA2" s="282"/>
      <c r="BB2" s="282"/>
      <c r="BC2" s="282"/>
      <c r="BD2" s="282"/>
      <c r="BE2" s="30"/>
      <c r="BF2" s="30"/>
      <c r="BG2" s="30"/>
      <c r="BH2" s="30"/>
      <c r="BI2" s="30"/>
      <c r="BJ2" s="30"/>
      <c r="BK2" s="30"/>
      <c r="BL2" s="30"/>
      <c r="BM2" s="30"/>
      <c r="BN2" s="30"/>
      <c r="BO2" s="251"/>
      <c r="BP2" s="251"/>
      <c r="BQ2" s="251"/>
      <c r="BR2" s="251"/>
      <c r="BS2" s="30"/>
      <c r="BT2" s="251"/>
      <c r="BU2" s="251"/>
      <c r="BV2" s="251"/>
      <c r="BW2" s="251"/>
      <c r="BX2" s="251"/>
      <c r="BY2" s="251"/>
      <c r="BZ2" s="251"/>
      <c r="CA2" s="251"/>
      <c r="CB2" s="251"/>
      <c r="CC2" s="30"/>
      <c r="CD2" s="30"/>
      <c r="CE2" s="30"/>
      <c r="CF2" s="30"/>
    </row>
    <row r="3" spans="1:84" ht="42" customHeight="1">
      <c r="A3" s="272" t="s">
        <v>375</v>
      </c>
      <c r="B3" s="272"/>
      <c r="C3" s="272"/>
      <c r="D3" s="272"/>
      <c r="E3" s="272"/>
      <c r="F3" s="272"/>
      <c r="G3" s="272"/>
      <c r="H3" s="272"/>
      <c r="I3" s="273"/>
      <c r="J3" s="277">
        <f>SUM(J4:M4)</f>
        <v>0.6</v>
      </c>
      <c r="K3" s="278"/>
      <c r="L3" s="278"/>
      <c r="M3" s="278"/>
      <c r="N3" s="276">
        <f>SUM(N4:O4)</f>
        <v>0.4</v>
      </c>
      <c r="O3" s="276"/>
      <c r="P3" s="269">
        <f>SUM(P4:R4)</f>
        <v>1</v>
      </c>
      <c r="Q3" s="269"/>
      <c r="R3" s="269"/>
      <c r="S3" s="148">
        <f>SUM(S4)</f>
        <v>0.06</v>
      </c>
      <c r="T3" s="285">
        <f>SUM(T4:X4)</f>
        <v>0.28000000000000003</v>
      </c>
      <c r="U3" s="286"/>
      <c r="V3" s="286"/>
      <c r="W3" s="286"/>
      <c r="X3" s="287"/>
      <c r="Y3" s="148">
        <f>SUM(Y4)</f>
        <v>0.06</v>
      </c>
      <c r="Z3" s="270">
        <f>SUM(Z4:AA4)</f>
        <v>6.0000000000000012E-2</v>
      </c>
      <c r="AA3" s="271"/>
      <c r="AB3" s="270">
        <f>SUM(AB4:AD4)</f>
        <v>7.6000000000000012E-2</v>
      </c>
      <c r="AC3" s="283"/>
      <c r="AD3" s="283"/>
      <c r="AE3" s="283">
        <f>SUM(AE4:AH4)</f>
        <v>0.12800000000000003</v>
      </c>
      <c r="AF3" s="283"/>
      <c r="AG3" s="283"/>
      <c r="AH3" s="283"/>
      <c r="AI3" s="283">
        <f>SUM(AI4:AJ4)</f>
        <v>6.8000000000000005E-2</v>
      </c>
      <c r="AJ3" s="283"/>
      <c r="AK3" s="283">
        <f>SUM(AK4:AL4)</f>
        <v>6.8000000000000005E-2</v>
      </c>
      <c r="AL3" s="271"/>
      <c r="AM3" s="105">
        <f>SUM(AM4)</f>
        <v>4.0000000000000008E-2</v>
      </c>
      <c r="AN3" s="288">
        <f>SUM(AN4:AR4)</f>
        <v>0.16</v>
      </c>
      <c r="AO3" s="289"/>
      <c r="AP3" s="289"/>
      <c r="AQ3" s="289"/>
      <c r="AR3" s="290"/>
      <c r="AS3" s="191"/>
      <c r="AT3" s="190"/>
      <c r="AU3" s="190"/>
      <c r="AV3" s="192"/>
      <c r="AW3" s="207"/>
      <c r="AX3" s="208"/>
      <c r="AY3" s="204"/>
      <c r="AZ3" s="194"/>
      <c r="BA3" s="209"/>
      <c r="BB3" s="209"/>
      <c r="BC3" s="193"/>
      <c r="BD3" s="193"/>
      <c r="BE3" s="213"/>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row>
    <row r="4" spans="1:84" s="223" customFormat="1" ht="24" customHeight="1" thickBot="1">
      <c r="A4" s="274"/>
      <c r="B4" s="274"/>
      <c r="C4" s="274"/>
      <c r="D4" s="274"/>
      <c r="E4" s="274"/>
      <c r="F4" s="274"/>
      <c r="G4" s="274"/>
      <c r="H4" s="274"/>
      <c r="I4" s="275"/>
      <c r="J4" s="224">
        <v>0.2</v>
      </c>
      <c r="K4" s="86">
        <v>0.2</v>
      </c>
      <c r="L4" s="86">
        <v>0.1</v>
      </c>
      <c r="M4" s="224">
        <v>0.1</v>
      </c>
      <c r="N4" s="86">
        <v>0.2</v>
      </c>
      <c r="O4" s="86">
        <v>0.2</v>
      </c>
      <c r="P4" s="225">
        <v>0.5</v>
      </c>
      <c r="Q4" s="86">
        <v>0.3</v>
      </c>
      <c r="R4" s="86">
        <v>0.2</v>
      </c>
      <c r="S4" s="79">
        <v>0.06</v>
      </c>
      <c r="T4" s="226">
        <v>0.06</v>
      </c>
      <c r="U4" s="227">
        <v>8.0000000000000016E-2</v>
      </c>
      <c r="V4" s="79">
        <v>4.0000000000000008E-2</v>
      </c>
      <c r="W4" s="79">
        <v>0.05</v>
      </c>
      <c r="X4" s="228">
        <v>0.05</v>
      </c>
      <c r="Y4" s="79">
        <v>0.06</v>
      </c>
      <c r="Z4" s="228">
        <v>2.0000000000000004E-2</v>
      </c>
      <c r="AA4" s="79">
        <v>4.0000000000000008E-2</v>
      </c>
      <c r="AB4" s="79">
        <v>2.8000000000000004E-2</v>
      </c>
      <c r="AC4" s="228">
        <v>2.0000000000000004E-2</v>
      </c>
      <c r="AD4" s="79">
        <v>2.8000000000000004E-2</v>
      </c>
      <c r="AE4" s="79">
        <v>4.0000000000000008E-2</v>
      </c>
      <c r="AF4" s="228">
        <v>2.0000000000000004E-2</v>
      </c>
      <c r="AG4" s="79">
        <v>4.0000000000000008E-2</v>
      </c>
      <c r="AH4" s="79">
        <v>2.8000000000000004E-2</v>
      </c>
      <c r="AI4" s="228">
        <v>4.0000000000000008E-2</v>
      </c>
      <c r="AJ4" s="79">
        <v>2.8000000000000004E-2</v>
      </c>
      <c r="AK4" s="79">
        <v>4.0000000000000008E-2</v>
      </c>
      <c r="AL4" s="79">
        <v>2.8000000000000004E-2</v>
      </c>
      <c r="AM4" s="79">
        <v>4.0000000000000008E-2</v>
      </c>
      <c r="AN4" s="79">
        <v>3.2000000000000001E-2</v>
      </c>
      <c r="AO4" s="79">
        <v>3.2000000000000001E-2</v>
      </c>
      <c r="AP4" s="227">
        <v>3.2000000000000001E-2</v>
      </c>
      <c r="AQ4" s="79">
        <v>3.2000000000000001E-2</v>
      </c>
      <c r="AR4" s="79">
        <v>3.2000000000000001E-2</v>
      </c>
      <c r="AS4" s="191"/>
      <c r="AT4" s="190"/>
      <c r="AU4" s="190"/>
      <c r="AV4" s="192"/>
      <c r="AW4" s="207"/>
      <c r="AX4" s="208"/>
      <c r="AY4" s="204"/>
      <c r="AZ4" s="194"/>
      <c r="BA4" s="209"/>
      <c r="BB4" s="209"/>
      <c r="BC4" s="193"/>
      <c r="BD4" s="193"/>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row>
    <row r="5" spans="1:84" ht="117" customHeight="1">
      <c r="A5" s="109" t="s">
        <v>376</v>
      </c>
      <c r="B5" s="109" t="s">
        <v>377</v>
      </c>
      <c r="C5" s="109"/>
      <c r="D5" s="109" t="s">
        <v>42</v>
      </c>
      <c r="E5" s="109" t="s">
        <v>378</v>
      </c>
      <c r="F5" s="109" t="s">
        <v>379</v>
      </c>
      <c r="G5" s="109" t="s">
        <v>37</v>
      </c>
      <c r="H5" s="109" t="s">
        <v>380</v>
      </c>
      <c r="I5" s="109" t="s">
        <v>381</v>
      </c>
      <c r="J5" s="146" t="s">
        <v>90</v>
      </c>
      <c r="K5" s="146" t="s">
        <v>103</v>
      </c>
      <c r="L5" s="146" t="s">
        <v>68</v>
      </c>
      <c r="M5" s="146" t="s">
        <v>116</v>
      </c>
      <c r="N5" s="146" t="s">
        <v>121</v>
      </c>
      <c r="O5" s="146" t="s">
        <v>125</v>
      </c>
      <c r="P5" s="147" t="s">
        <v>131</v>
      </c>
      <c r="Q5" s="147" t="s">
        <v>139</v>
      </c>
      <c r="R5" s="147" t="s">
        <v>143</v>
      </c>
      <c r="S5" s="149" t="s">
        <v>382</v>
      </c>
      <c r="T5" s="149" t="s">
        <v>383</v>
      </c>
      <c r="U5" s="149" t="s">
        <v>384</v>
      </c>
      <c r="V5" s="149" t="s">
        <v>385</v>
      </c>
      <c r="W5" s="149" t="s">
        <v>386</v>
      </c>
      <c r="X5" s="149" t="s">
        <v>387</v>
      </c>
      <c r="Y5" s="149" t="s">
        <v>388</v>
      </c>
      <c r="Z5" s="202" t="s">
        <v>209</v>
      </c>
      <c r="AA5" s="202" t="s">
        <v>213</v>
      </c>
      <c r="AB5" s="202" t="s">
        <v>389</v>
      </c>
      <c r="AC5" s="202" t="s">
        <v>390</v>
      </c>
      <c r="AD5" s="202" t="s">
        <v>391</v>
      </c>
      <c r="AE5" s="202" t="s">
        <v>392</v>
      </c>
      <c r="AF5" s="202" t="s">
        <v>393</v>
      </c>
      <c r="AG5" s="202" t="s">
        <v>394</v>
      </c>
      <c r="AH5" s="202" t="s">
        <v>395</v>
      </c>
      <c r="AI5" s="202" t="s">
        <v>396</v>
      </c>
      <c r="AJ5" s="202" t="s">
        <v>397</v>
      </c>
      <c r="AK5" s="202" t="s">
        <v>398</v>
      </c>
      <c r="AL5" s="202" t="s">
        <v>399</v>
      </c>
      <c r="AM5" s="203" t="s">
        <v>400</v>
      </c>
      <c r="AN5" s="203" t="s">
        <v>401</v>
      </c>
      <c r="AO5" s="203" t="s">
        <v>402</v>
      </c>
      <c r="AP5" s="203" t="s">
        <v>403</v>
      </c>
      <c r="AQ5" s="203" t="s">
        <v>404</v>
      </c>
      <c r="AR5" s="203" t="s">
        <v>405</v>
      </c>
      <c r="AS5" s="190" t="s">
        <v>89</v>
      </c>
      <c r="AT5" s="190" t="s">
        <v>120</v>
      </c>
      <c r="AU5" s="190" t="s">
        <v>88</v>
      </c>
      <c r="AV5" s="192" t="s">
        <v>130</v>
      </c>
      <c r="AW5" s="207" t="s">
        <v>149</v>
      </c>
      <c r="AX5" s="208" t="s">
        <v>372</v>
      </c>
      <c r="AY5" s="204" t="s">
        <v>288</v>
      </c>
      <c r="AZ5" s="194" t="s">
        <v>406</v>
      </c>
      <c r="BA5" s="209" t="s">
        <v>407</v>
      </c>
      <c r="BB5" s="209" t="s">
        <v>408</v>
      </c>
      <c r="BC5" s="193" t="s">
        <v>409</v>
      </c>
      <c r="BD5" s="193" t="s">
        <v>410</v>
      </c>
      <c r="BE5" s="213" t="s">
        <v>411</v>
      </c>
      <c r="BF5" s="29"/>
      <c r="BG5" s="126"/>
      <c r="BH5" s="126"/>
      <c r="BI5" s="126"/>
      <c r="BJ5" s="126"/>
      <c r="BK5" s="126"/>
      <c r="BL5" s="126"/>
      <c r="BM5" s="126"/>
      <c r="BN5" s="126"/>
      <c r="BO5" s="126"/>
      <c r="BP5" s="126"/>
      <c r="BQ5" s="126"/>
      <c r="BR5" s="126"/>
      <c r="BS5" s="127"/>
      <c r="BT5" s="28"/>
      <c r="BU5" s="28"/>
      <c r="BV5" s="28"/>
      <c r="BW5" s="28"/>
      <c r="BX5" s="28"/>
      <c r="BY5" s="28"/>
      <c r="BZ5" s="28"/>
      <c r="CA5" s="28"/>
      <c r="CB5" s="28"/>
      <c r="CC5" s="28"/>
      <c r="CD5" s="28"/>
      <c r="CE5" s="28"/>
      <c r="CF5" s="28"/>
    </row>
    <row r="6" spans="1:84" ht="15.5">
      <c r="A6" s="128">
        <v>37</v>
      </c>
      <c r="B6" s="110" t="s">
        <v>412</v>
      </c>
      <c r="C6" s="110" t="s">
        <v>413</v>
      </c>
      <c r="D6" s="110" t="s">
        <v>365</v>
      </c>
      <c r="E6" s="110" t="s">
        <v>414</v>
      </c>
      <c r="F6" s="110" t="s">
        <v>415</v>
      </c>
      <c r="G6" s="110" t="s">
        <v>416</v>
      </c>
      <c r="H6" s="110" t="s">
        <v>417</v>
      </c>
      <c r="I6" s="110" t="s">
        <v>417</v>
      </c>
      <c r="J6" s="210">
        <f>'Indicators Data'!AM35</f>
        <v>0.33237241936567136</v>
      </c>
      <c r="K6" s="210">
        <f>'Indicators Data'!AQ35</f>
        <v>0.6092377216689161</v>
      </c>
      <c r="L6" s="210">
        <f>'Indicators Data'!AS35</f>
        <v>0.87057674156745202</v>
      </c>
      <c r="M6" s="210">
        <f>'Indicators Data'!AO35</f>
        <v>9.4761629627363148E-2</v>
      </c>
      <c r="N6" s="210">
        <f>'Indicators Data'!AI35</f>
        <v>5.947548166763323E-2</v>
      </c>
      <c r="O6" s="210">
        <f>'Indicators Data'!AG35</f>
        <v>0.86413326392503909</v>
      </c>
      <c r="P6" s="211">
        <f>'Indicators Data'!AK35</f>
        <v>0.85303860177780655</v>
      </c>
      <c r="Q6" s="211">
        <f>'Indicators Data'!AE35</f>
        <v>6.9753515037080382E-2</v>
      </c>
      <c r="R6" s="211">
        <f>'Indicators Data'!U35</f>
        <v>0.50183645853469938</v>
      </c>
      <c r="S6" s="212">
        <f>Vulnerability_scores!H36</f>
        <v>0.7</v>
      </c>
      <c r="T6" s="212">
        <f>Vulnerability_scores!I36</f>
        <v>0.1</v>
      </c>
      <c r="U6" s="212">
        <f>Vulnerability_scores!J36</f>
        <v>0.5</v>
      </c>
      <c r="V6" s="212">
        <f>Vulnerability_scores!K36</f>
        <v>0.1</v>
      </c>
      <c r="W6" s="212">
        <f>Vulnerability_scores!L36</f>
        <v>0.3</v>
      </c>
      <c r="X6" s="212">
        <f>Vulnerability_scores!M36</f>
        <v>0.3</v>
      </c>
      <c r="Y6" s="212">
        <f>Vulnerability_scores!N36</f>
        <v>0.1</v>
      </c>
      <c r="Z6" s="197">
        <f>'Indicators Data'!AA38</f>
        <v>7.4999999999999997E-3</v>
      </c>
      <c r="AA6" s="197">
        <f>'Indicators Data'!Y38</f>
        <v>7.537688442211055E-3</v>
      </c>
      <c r="AB6" s="197">
        <f>Vulnerability_scores!Q39</f>
        <v>0.3</v>
      </c>
      <c r="AC6" s="197">
        <f>Vulnerability_scores!R39</f>
        <v>0.3</v>
      </c>
      <c r="AD6" s="197">
        <f>Vulnerability_scores!S39</f>
        <v>0.7</v>
      </c>
      <c r="AE6" s="197">
        <f>Vulnerability_scores!T39</f>
        <v>0.7</v>
      </c>
      <c r="AF6" s="197">
        <f>Vulnerability_scores!U39</f>
        <v>0.7</v>
      </c>
      <c r="AG6" s="197">
        <f>Vulnerability_scores!V39</f>
        <v>0.1</v>
      </c>
      <c r="AH6" s="197">
        <f>Vulnerability_scores!W39</f>
        <v>0.7</v>
      </c>
      <c r="AI6" s="197">
        <f>Vulnerability_scores!X39</f>
        <v>0.3</v>
      </c>
      <c r="AJ6" s="197">
        <f>'Indicators Data'!AC38</f>
        <v>0.22981818181818184</v>
      </c>
      <c r="AK6" s="197">
        <f>Vulnerability_scores!Z39</f>
        <v>0.9</v>
      </c>
      <c r="AL6" s="197">
        <f>'Indicators Data'!W38</f>
        <v>1.3133208255159476E-2</v>
      </c>
      <c r="AM6" s="197">
        <f>Vulnerability_scores!AB39</f>
        <v>0.7</v>
      </c>
      <c r="AN6" s="197">
        <f>Vulnerability_scores!AC39</f>
        <v>0.7</v>
      </c>
      <c r="AO6" s="197">
        <f>Vulnerability_scores!AD39</f>
        <v>0.7</v>
      </c>
      <c r="AP6" s="197">
        <f>Vulnerability_scores!AE39</f>
        <v>0.7</v>
      </c>
      <c r="AQ6" s="197">
        <f>Vulnerability_scores!AF39</f>
        <v>0.7</v>
      </c>
      <c r="AR6" s="197">
        <f>Vulnerability_scores!AG39</f>
        <v>0.7</v>
      </c>
      <c r="AS6" s="195">
        <f t="shared" ref="AS6:AS37" si="0">SUMPRODUCT(J6:M6, J$4:M$4) / SUM(J$4:M$4)</f>
        <v>0.47475977554399834</v>
      </c>
      <c r="AT6" s="195">
        <f t="shared" ref="AT6:AT37" si="1">SUMPRODUCT(N6:O6, N$4:O$4) / SUM(N$4:O$4)</f>
        <v>0.46180437279633618</v>
      </c>
      <c r="AU6" s="195">
        <f t="shared" ref="AU6:AU37" si="2">SUMPRODUCT(J6:O6,J$4:O$4)/SUM(J$4:O$4)</f>
        <v>0.46957761444493351</v>
      </c>
      <c r="AV6" s="196">
        <f t="shared" ref="AV6:AV37" si="3">SUMPRODUCT(P6:R6, P$4:R$4) / SUM(P$4:R$4)</f>
        <v>0.54781264710696731</v>
      </c>
      <c r="AW6" s="198">
        <f t="shared" ref="AW6:AW37" si="4">ROUND(SUMPRODUCT(S6:Y6, S$4:Y$4) / SUM(S$4:Y$4),1)</f>
        <v>0.3</v>
      </c>
      <c r="AX6" s="198">
        <f t="shared" ref="AX6:AX37" si="5">ROUND(SUMPRODUCT(Z6:AL6, Z$4:AL$4) / SUM(Z$4:AL$4),1)</f>
        <v>0.4</v>
      </c>
      <c r="AY6" s="198">
        <f t="shared" ref="AY6:AY37" si="6">ROUND(SUMPRODUCT(AM6:AR6, AM$4:AR$4) / SUM(AM$4:AR$4),1)</f>
        <v>0.7</v>
      </c>
      <c r="AZ6" s="198">
        <f t="shared" ref="AZ6:AZ37" si="7">SUMPRODUCT(S6:AR6, S$4:AR$4) / SUM(S$4:AR$4)</f>
        <v>0.42285414645974184</v>
      </c>
      <c r="BA6" s="129">
        <f t="shared" ref="BA6:BA37" si="8">(AU6+AV6+AZ6)/3</f>
        <v>0.48008146933721418</v>
      </c>
      <c r="BB6" s="129">
        <f t="shared" ref="BB6:BB37" si="9">AU6*AV6*AZ6</f>
        <v>0.1087752357385111</v>
      </c>
      <c r="BC6" s="129" t="str" cm="1">
        <f t="array" ref="BC6">_xlfn.IFS(
   BB6&lt;=$BC$76,"Very Low",
   BB6&lt;=$BC$77,"Low",
   BB6&lt;=$BC$78,"Medium",
   BB6&lt;=$BC$79,"High",
   TRUE,"Very High"
)</f>
        <v>Very High</v>
      </c>
      <c r="BD6" s="136">
        <f t="shared" ref="BD6:BD37" si="10">_xlfn.RANK.EQ(BB6,BB$6:BB$68)</f>
        <v>1</v>
      </c>
      <c r="BE6" s="123">
        <f t="shared" ref="BE6:BE37" si="11">AU6*AZ6</f>
        <v>0.1985628413527141</v>
      </c>
    </row>
    <row r="7" spans="1:84" ht="16.75" customHeight="1">
      <c r="A7" s="128">
        <v>35</v>
      </c>
      <c r="B7" s="110" t="s">
        <v>412</v>
      </c>
      <c r="C7" s="110" t="s">
        <v>413</v>
      </c>
      <c r="D7" s="110" t="s">
        <v>365</v>
      </c>
      <c r="E7" s="110" t="s">
        <v>414</v>
      </c>
      <c r="F7" s="110" t="s">
        <v>418</v>
      </c>
      <c r="G7" s="110" t="s">
        <v>419</v>
      </c>
      <c r="H7" s="110" t="s">
        <v>420</v>
      </c>
      <c r="I7" s="110" t="s">
        <v>420</v>
      </c>
      <c r="J7" s="210">
        <f>'Indicators Data'!AM37</f>
        <v>0.56113743401802318</v>
      </c>
      <c r="K7" s="210">
        <f>'Indicators Data'!AQ37</f>
        <v>0.87545093220931391</v>
      </c>
      <c r="L7" s="210">
        <f>'Indicators Data'!AS37</f>
        <v>0.87791963114444926</v>
      </c>
      <c r="M7" s="210">
        <f>'Indicators Data'!AO37</f>
        <v>4.2482120400741619E-2</v>
      </c>
      <c r="N7" s="210">
        <f>'Indicators Data'!AI37</f>
        <v>9.0809478153677584E-2</v>
      </c>
      <c r="O7" s="210">
        <f>'Indicators Data'!AG37</f>
        <v>0.57418011452368567</v>
      </c>
      <c r="P7" s="211">
        <f>'Indicators Data'!AK37</f>
        <v>1</v>
      </c>
      <c r="Q7" s="211">
        <f>'Indicators Data'!AE37</f>
        <v>0</v>
      </c>
      <c r="R7" s="211">
        <f>'Indicators Data'!U37</f>
        <v>0</v>
      </c>
      <c r="S7" s="212">
        <f>Vulnerability_scores!H38</f>
        <v>0.7</v>
      </c>
      <c r="T7" s="212">
        <f>Vulnerability_scores!I38</f>
        <v>0.1</v>
      </c>
      <c r="U7" s="212">
        <f>Vulnerability_scores!J38</f>
        <v>0.5</v>
      </c>
      <c r="V7" s="212">
        <f>Vulnerability_scores!K38</f>
        <v>0.7</v>
      </c>
      <c r="W7" s="212">
        <f>Vulnerability_scores!L38</f>
        <v>0.3</v>
      </c>
      <c r="X7" s="212">
        <f>Vulnerability_scores!M38</f>
        <v>0.3</v>
      </c>
      <c r="Y7" s="212">
        <f>Vulnerability_scores!N38</f>
        <v>0.1</v>
      </c>
      <c r="Z7" s="197">
        <f>'Indicators Data'!AA36</f>
        <v>1.8749999999999999E-2</v>
      </c>
      <c r="AA7" s="197">
        <f>'Indicators Data'!Y36</f>
        <v>0</v>
      </c>
      <c r="AB7" s="197">
        <f>Vulnerability_scores!Q37</f>
        <v>0.3</v>
      </c>
      <c r="AC7" s="197">
        <f>Vulnerability_scores!R37</f>
        <v>0.3</v>
      </c>
      <c r="AD7" s="197">
        <f>Vulnerability_scores!S37</f>
        <v>0.3</v>
      </c>
      <c r="AE7" s="197">
        <f>Vulnerability_scores!T37</f>
        <v>0.1</v>
      </c>
      <c r="AF7" s="197">
        <f>Vulnerability_scores!U37</f>
        <v>0.3</v>
      </c>
      <c r="AG7" s="197">
        <f>Vulnerability_scores!V37</f>
        <v>0.1</v>
      </c>
      <c r="AH7" s="197">
        <f>Vulnerability_scores!W37</f>
        <v>0.7</v>
      </c>
      <c r="AI7" s="197">
        <f>Vulnerability_scores!X37</f>
        <v>0.3</v>
      </c>
      <c r="AJ7" s="197">
        <f>'Indicators Data'!AC36</f>
        <v>0.21683116883116885</v>
      </c>
      <c r="AK7" s="197">
        <f>Vulnerability_scores!Z37</f>
        <v>0.7</v>
      </c>
      <c r="AL7" s="197">
        <f>'Indicators Data'!W36</f>
        <v>3.5178236397748593E-2</v>
      </c>
      <c r="AM7" s="197">
        <f>Vulnerability_scores!AB37</f>
        <v>0.7</v>
      </c>
      <c r="AN7" s="197">
        <f>Vulnerability_scores!AC37</f>
        <v>0.7</v>
      </c>
      <c r="AO7" s="197">
        <f>Vulnerability_scores!AD37</f>
        <v>0.7</v>
      </c>
      <c r="AP7" s="197">
        <f>Vulnerability_scores!AE37</f>
        <v>0.3</v>
      </c>
      <c r="AQ7" s="197">
        <f>Vulnerability_scores!AF37</f>
        <v>0.7</v>
      </c>
      <c r="AR7" s="197">
        <f>Vulnerability_scores!AG37</f>
        <v>0.7</v>
      </c>
      <c r="AS7" s="195">
        <f t="shared" si="0"/>
        <v>0.63226308066664416</v>
      </c>
      <c r="AT7" s="195">
        <f t="shared" si="1"/>
        <v>0.33249479633868162</v>
      </c>
      <c r="AU7" s="195">
        <f t="shared" si="2"/>
        <v>0.51235576693545914</v>
      </c>
      <c r="AV7" s="196">
        <f t="shared" si="3"/>
        <v>0.5</v>
      </c>
      <c r="AW7" s="198">
        <f t="shared" si="4"/>
        <v>0.4</v>
      </c>
      <c r="AX7" s="198">
        <f t="shared" si="5"/>
        <v>0.3</v>
      </c>
      <c r="AY7" s="198">
        <f t="shared" si="6"/>
        <v>0.6</v>
      </c>
      <c r="AZ7" s="198">
        <f t="shared" si="7"/>
        <v>0.38303126334640952</v>
      </c>
      <c r="BA7" s="129">
        <f t="shared" si="8"/>
        <v>0.46512901009395619</v>
      </c>
      <c r="BB7" s="129">
        <f t="shared" si="9"/>
        <v>9.8124138346053741E-2</v>
      </c>
      <c r="BC7" s="129" t="str" cm="1">
        <f t="array" ref="BC7">_xlfn.IFS(
   BB7&lt;=$BC$76,"Very Low",
   BB7&lt;=$BC$77,"Low",
   BB7&lt;=$BC$78,"Medium",
   BB7&lt;=$BC$79,"High",
   TRUE,"Very High"
)</f>
        <v>Very High</v>
      </c>
      <c r="BD7" s="136">
        <f t="shared" si="10"/>
        <v>2</v>
      </c>
      <c r="BE7" s="123">
        <f t="shared" si="11"/>
        <v>0.19624827669210748</v>
      </c>
    </row>
    <row r="8" spans="1:84" ht="16.75" customHeight="1">
      <c r="A8" s="128">
        <v>38</v>
      </c>
      <c r="B8" s="110" t="s">
        <v>412</v>
      </c>
      <c r="C8" s="110" t="s">
        <v>413</v>
      </c>
      <c r="D8" s="110" t="s">
        <v>365</v>
      </c>
      <c r="E8" s="110" t="s">
        <v>414</v>
      </c>
      <c r="F8" s="110" t="s">
        <v>421</v>
      </c>
      <c r="G8" s="110" t="s">
        <v>422</v>
      </c>
      <c r="H8" s="110" t="s">
        <v>423</v>
      </c>
      <c r="I8" s="110" t="s">
        <v>423</v>
      </c>
      <c r="J8" s="210">
        <f>'Indicators Data'!AM33</f>
        <v>0.38519198557597889</v>
      </c>
      <c r="K8" s="210">
        <f>'Indicators Data'!AQ33</f>
        <v>0.83695359111437539</v>
      </c>
      <c r="L8" s="210">
        <f>'Indicators Data'!AS33</f>
        <v>0.87057674156745202</v>
      </c>
      <c r="M8" s="210">
        <f>'Indicators Data'!AO33</f>
        <v>7.4892597818862733E-2</v>
      </c>
      <c r="N8" s="210">
        <f>'Indicators Data'!AI33</f>
        <v>1.1855905152758778E-2</v>
      </c>
      <c r="O8" s="210">
        <f>'Indicators Data'!AG33</f>
        <v>0.74128058302967215</v>
      </c>
      <c r="P8" s="211">
        <f>'Indicators Data'!AK33</f>
        <v>0.91295412897081007</v>
      </c>
      <c r="Q8" s="211">
        <f>'Indicators Data'!AE33</f>
        <v>0</v>
      </c>
      <c r="R8" s="211">
        <f>'Indicators Data'!U33</f>
        <v>0</v>
      </c>
      <c r="S8" s="212">
        <f>Vulnerability_scores!H34</f>
        <v>0.7</v>
      </c>
      <c r="T8" s="212">
        <f>Vulnerability_scores!I34</f>
        <v>0.1</v>
      </c>
      <c r="U8" s="212">
        <f>Vulnerability_scores!J34</f>
        <v>0.7</v>
      </c>
      <c r="V8" s="212">
        <f>Vulnerability_scores!K34</f>
        <v>0.1</v>
      </c>
      <c r="W8" s="212">
        <f>Vulnerability_scores!L34</f>
        <v>0.3</v>
      </c>
      <c r="X8" s="212">
        <f>Vulnerability_scores!M34</f>
        <v>0.3</v>
      </c>
      <c r="Y8" s="212">
        <f>Vulnerability_scores!N34</f>
        <v>0.1</v>
      </c>
      <c r="Z8" s="197">
        <f>'Indicators Data'!AA39</f>
        <v>0</v>
      </c>
      <c r="AA8" s="197">
        <f>'Indicators Data'!Y39</f>
        <v>5.0251256281407038E-2</v>
      </c>
      <c r="AB8" s="197">
        <f>Vulnerability_scores!Q40</f>
        <v>0.3</v>
      </c>
      <c r="AC8" s="197">
        <f>Vulnerability_scores!R40</f>
        <v>0.3</v>
      </c>
      <c r="AD8" s="197">
        <f>Vulnerability_scores!S40</f>
        <v>0.7</v>
      </c>
      <c r="AE8" s="197">
        <f>Vulnerability_scores!T40</f>
        <v>0.7</v>
      </c>
      <c r="AF8" s="197">
        <f>Vulnerability_scores!U40</f>
        <v>0.7</v>
      </c>
      <c r="AG8" s="197">
        <f>Vulnerability_scores!V40</f>
        <v>0.1</v>
      </c>
      <c r="AH8" s="197">
        <f>Vulnerability_scores!W40</f>
        <v>0.7</v>
      </c>
      <c r="AI8" s="197">
        <f>Vulnerability_scores!X40</f>
        <v>0.3</v>
      </c>
      <c r="AJ8" s="197">
        <f>'Indicators Data'!AC39</f>
        <v>0.23418181818181819</v>
      </c>
      <c r="AK8" s="197">
        <f>Vulnerability_scores!Z40</f>
        <v>0.5</v>
      </c>
      <c r="AL8" s="197">
        <f>'Indicators Data'!W39</f>
        <v>4.3151969981238276E-2</v>
      </c>
      <c r="AM8" s="197">
        <f>Vulnerability_scores!AB40</f>
        <v>0.7</v>
      </c>
      <c r="AN8" s="197">
        <f>Vulnerability_scores!AC40</f>
        <v>0.7</v>
      </c>
      <c r="AO8" s="197">
        <f>Vulnerability_scores!AD40</f>
        <v>0.7</v>
      </c>
      <c r="AP8" s="197">
        <f>Vulnerability_scores!AE40</f>
        <v>0.7</v>
      </c>
      <c r="AQ8" s="197">
        <f>Vulnerability_scores!AF40</f>
        <v>0.7</v>
      </c>
      <c r="AR8" s="197">
        <f>Vulnerability_scores!AG40</f>
        <v>0.7</v>
      </c>
      <c r="AS8" s="195">
        <f t="shared" si="0"/>
        <v>0.56496008212783722</v>
      </c>
      <c r="AT8" s="195">
        <f t="shared" si="1"/>
        <v>0.37656824409121548</v>
      </c>
      <c r="AU8" s="195">
        <f t="shared" si="2"/>
        <v>0.48960334691318852</v>
      </c>
      <c r="AV8" s="196">
        <f t="shared" si="3"/>
        <v>0.45647706448540504</v>
      </c>
      <c r="AW8" s="198">
        <f t="shared" si="4"/>
        <v>0.4</v>
      </c>
      <c r="AX8" s="198">
        <f t="shared" si="5"/>
        <v>0.4</v>
      </c>
      <c r="AY8" s="198">
        <f t="shared" si="6"/>
        <v>0.7</v>
      </c>
      <c r="AZ8" s="198">
        <f t="shared" si="7"/>
        <v>0.42537539631982163</v>
      </c>
      <c r="BA8" s="129">
        <f t="shared" si="8"/>
        <v>0.4571519359061384</v>
      </c>
      <c r="BB8" s="129">
        <f t="shared" si="9"/>
        <v>9.506829522504058E-2</v>
      </c>
      <c r="BC8" s="129" t="str" cm="1">
        <f t="array" ref="BC8">_xlfn.IFS(
   BB8&lt;=$BC$76,"Very Low",
   BB8&lt;=$BC$77,"Low",
   BB8&lt;=$BC$78,"Medium",
   BB8&lt;=$BC$79,"High",
   TRUE,"Very High"
)</f>
        <v>Very High</v>
      </c>
      <c r="BD8" s="136">
        <f t="shared" si="10"/>
        <v>3</v>
      </c>
      <c r="BE8" s="123">
        <f t="shared" si="11"/>
        <v>0.20826521773270867</v>
      </c>
    </row>
    <row r="9" spans="1:84" ht="16.75" customHeight="1">
      <c r="A9" s="128">
        <v>36</v>
      </c>
      <c r="B9" s="110" t="s">
        <v>412</v>
      </c>
      <c r="C9" s="110" t="s">
        <v>413</v>
      </c>
      <c r="D9" s="110" t="s">
        <v>367</v>
      </c>
      <c r="E9" s="110" t="s">
        <v>424</v>
      </c>
      <c r="F9" s="110" t="s">
        <v>425</v>
      </c>
      <c r="G9" s="110" t="s">
        <v>425</v>
      </c>
      <c r="H9" s="110" t="s">
        <v>426</v>
      </c>
      <c r="I9" s="110" t="s">
        <v>425</v>
      </c>
      <c r="J9" s="210">
        <f>'Indicators Data'!AM53</f>
        <v>1.9766823427117396E-2</v>
      </c>
      <c r="K9" s="210">
        <f>'Indicators Data'!AQ53</f>
        <v>0.96486841360906617</v>
      </c>
      <c r="L9" s="210">
        <f>'Indicators Data'!AS53</f>
        <v>0.90287920017515466</v>
      </c>
      <c r="M9" s="210">
        <f>'Indicators Data'!AO53</f>
        <v>0.11119233252715845</v>
      </c>
      <c r="N9" s="210">
        <f>'Indicators Data'!AI53</f>
        <v>7.7033009167276657E-3</v>
      </c>
      <c r="O9" s="210">
        <f>'Indicators Data'!AG53</f>
        <v>0.62181155648099951</v>
      </c>
      <c r="P9" s="211">
        <f>'Indicators Data'!AK53</f>
        <v>0.92266894904555397</v>
      </c>
      <c r="Q9" s="211">
        <f>'Indicators Data'!AE53</f>
        <v>2.1679449334581612E-2</v>
      </c>
      <c r="R9" s="211">
        <f>'Indicators Data'!U53</f>
        <v>0</v>
      </c>
      <c r="S9" s="212">
        <f>Vulnerability_scores!H54</f>
        <v>0.7</v>
      </c>
      <c r="T9" s="212">
        <f>Vulnerability_scores!I54</f>
        <v>0.1</v>
      </c>
      <c r="U9" s="212">
        <f>Vulnerability_scores!J54</f>
        <v>0.7</v>
      </c>
      <c r="V9" s="212">
        <f>Vulnerability_scores!K54</f>
        <v>0.9</v>
      </c>
      <c r="W9" s="212">
        <f>Vulnerability_scores!L54</f>
        <v>0.3</v>
      </c>
      <c r="X9" s="212">
        <f>Vulnerability_scores!M54</f>
        <v>0.9</v>
      </c>
      <c r="Y9" s="212">
        <f>Vulnerability_scores!N54</f>
        <v>0.1</v>
      </c>
      <c r="Z9" s="197">
        <f>'Indicators Data'!AA37</f>
        <v>2.2916666666666669E-2</v>
      </c>
      <c r="AA9" s="197">
        <f>'Indicators Data'!Y37</f>
        <v>6.7001675041876048E-3</v>
      </c>
      <c r="AB9" s="197">
        <f>Vulnerability_scores!Q38</f>
        <v>0.3</v>
      </c>
      <c r="AC9" s="197">
        <f>Vulnerability_scores!R38</f>
        <v>0.3</v>
      </c>
      <c r="AD9" s="197">
        <f>Vulnerability_scores!S38</f>
        <v>0.7</v>
      </c>
      <c r="AE9" s="197">
        <f>Vulnerability_scores!T38</f>
        <v>0.1</v>
      </c>
      <c r="AF9" s="197">
        <f>Vulnerability_scores!U38</f>
        <v>0.3</v>
      </c>
      <c r="AG9" s="197">
        <f>Vulnerability_scores!V38</f>
        <v>0.1</v>
      </c>
      <c r="AH9" s="197">
        <f>Vulnerability_scores!W38</f>
        <v>0.7</v>
      </c>
      <c r="AI9" s="197">
        <f>Vulnerability_scores!X38</f>
        <v>0.3</v>
      </c>
      <c r="AJ9" s="197">
        <f>'Indicators Data'!AC37</f>
        <v>0.21464935064935065</v>
      </c>
      <c r="AK9" s="197">
        <f>Vulnerability_scores!Z38</f>
        <v>0.5</v>
      </c>
      <c r="AL9" s="197">
        <f>'Indicators Data'!W37</f>
        <v>4.0337711069418386E-2</v>
      </c>
      <c r="AM9" s="197">
        <f>Vulnerability_scores!AB38</f>
        <v>0.7</v>
      </c>
      <c r="AN9" s="197">
        <f>Vulnerability_scores!AC38</f>
        <v>0.7</v>
      </c>
      <c r="AO9" s="197">
        <f>Vulnerability_scores!AD38</f>
        <v>0.7</v>
      </c>
      <c r="AP9" s="197">
        <f>Vulnerability_scores!AE38</f>
        <v>0.7</v>
      </c>
      <c r="AQ9" s="197">
        <f>Vulnerability_scores!AF38</f>
        <v>0.7</v>
      </c>
      <c r="AR9" s="197">
        <f>Vulnerability_scores!AG38</f>
        <v>0.7</v>
      </c>
      <c r="AS9" s="195">
        <f t="shared" si="0"/>
        <v>0.49722366779578014</v>
      </c>
      <c r="AT9" s="195">
        <f t="shared" si="1"/>
        <v>0.31475742869886358</v>
      </c>
      <c r="AU9" s="195">
        <f t="shared" si="2"/>
        <v>0.42423717215701351</v>
      </c>
      <c r="AV9" s="196">
        <f t="shared" si="3"/>
        <v>0.46783830932315146</v>
      </c>
      <c r="AW9" s="198">
        <f t="shared" si="4"/>
        <v>0.5</v>
      </c>
      <c r="AX9" s="198">
        <f t="shared" si="5"/>
        <v>0.3</v>
      </c>
      <c r="AY9" s="198">
        <f t="shared" si="6"/>
        <v>0.7</v>
      </c>
      <c r="AZ9" s="198">
        <f t="shared" si="7"/>
        <v>0.45346597776162612</v>
      </c>
      <c r="BA9" s="129">
        <f t="shared" si="8"/>
        <v>0.44851381974726373</v>
      </c>
      <c r="BB9" s="129">
        <f t="shared" si="9"/>
        <v>9.0001388479701613E-2</v>
      </c>
      <c r="BC9" s="129" t="str" cm="1">
        <f t="array" ref="BC9">_xlfn.IFS(
   BB9&lt;=$BC$76,"Very Low",
   BB9&lt;=$BC$77,"Low",
   BB9&lt;=$BC$78,"Medium",
   BB9&lt;=$BC$79,"High",
   TRUE,"Very High"
)</f>
        <v>Very High</v>
      </c>
      <c r="BD9" s="136">
        <f t="shared" si="10"/>
        <v>4</v>
      </c>
      <c r="BE9" s="123">
        <f t="shared" si="11"/>
        <v>0.19237712407500743</v>
      </c>
    </row>
    <row r="10" spans="1:84" ht="15.5">
      <c r="A10" s="128">
        <v>42</v>
      </c>
      <c r="B10" s="110" t="s">
        <v>427</v>
      </c>
      <c r="C10" s="110" t="s">
        <v>428</v>
      </c>
      <c r="D10" s="110" t="s">
        <v>361</v>
      </c>
      <c r="E10" s="110" t="s">
        <v>429</v>
      </c>
      <c r="F10" s="110" t="s">
        <v>430</v>
      </c>
      <c r="G10" s="110" t="s">
        <v>431</v>
      </c>
      <c r="H10" s="110" t="s">
        <v>432</v>
      </c>
      <c r="I10" s="110" t="s">
        <v>432</v>
      </c>
      <c r="J10" s="210">
        <f>'Indicators Data'!AM12</f>
        <v>0.62880876034188649</v>
      </c>
      <c r="K10" s="210">
        <f>'Indicators Data'!AQ12</f>
        <v>0.15737654821953667</v>
      </c>
      <c r="L10" s="210">
        <f>'Indicators Data'!AS12</f>
        <v>0.15172422675196268</v>
      </c>
      <c r="M10" s="210">
        <f>'Indicators Data'!AO12</f>
        <v>4.2482120400741619E-2</v>
      </c>
      <c r="N10" s="210">
        <f>'Indicators Data'!AI12</f>
        <v>1</v>
      </c>
      <c r="O10" s="210">
        <f>'Indicators Data'!AG12</f>
        <v>5.9083810515356584E-2</v>
      </c>
      <c r="P10" s="211">
        <f>'Indicators Data'!AK12</f>
        <v>4.3097421913281895E-3</v>
      </c>
      <c r="Q10" s="211">
        <f>'Indicators Data'!AE12</f>
        <v>1</v>
      </c>
      <c r="R10" s="211">
        <f>'Indicators Data'!U12</f>
        <v>0.58241758241758246</v>
      </c>
      <c r="S10" s="212">
        <f>Vulnerability_scores!H13</f>
        <v>0.3</v>
      </c>
      <c r="T10" s="212">
        <f>Vulnerability_scores!I13</f>
        <v>0.5</v>
      </c>
      <c r="U10" s="212">
        <f>Vulnerability_scores!J13</f>
        <v>0.7</v>
      </c>
      <c r="V10" s="212">
        <f>Vulnerability_scores!K13</f>
        <v>0.5</v>
      </c>
      <c r="W10" s="212">
        <f>Vulnerability_scores!L13</f>
        <v>0.9</v>
      </c>
      <c r="X10" s="212">
        <f>Vulnerability_scores!M13</f>
        <v>0.9</v>
      </c>
      <c r="Y10" s="212">
        <f>Vulnerability_scores!N13</f>
        <v>0.7</v>
      </c>
      <c r="Z10" s="197">
        <f>'Indicators Data'!AA43</f>
        <v>0.44416666666666665</v>
      </c>
      <c r="AA10" s="197">
        <f>'Indicators Data'!Y43</f>
        <v>0</v>
      </c>
      <c r="AB10" s="197">
        <f>Vulnerability_scores!Q44</f>
        <v>0.3</v>
      </c>
      <c r="AC10" s="197">
        <f>Vulnerability_scores!R44</f>
        <v>0.3</v>
      </c>
      <c r="AD10" s="197">
        <f>Vulnerability_scores!S44</f>
        <v>0.7</v>
      </c>
      <c r="AE10" s="197">
        <f>Vulnerability_scores!T44</f>
        <v>0.3</v>
      </c>
      <c r="AF10" s="197">
        <f>Vulnerability_scores!U44</f>
        <v>0.7</v>
      </c>
      <c r="AG10" s="197">
        <f>Vulnerability_scores!V44</f>
        <v>0.7</v>
      </c>
      <c r="AH10" s="197">
        <f>Vulnerability_scores!W44</f>
        <v>0.7</v>
      </c>
      <c r="AI10" s="197">
        <f>Vulnerability_scores!X44</f>
        <v>0.9</v>
      </c>
      <c r="AJ10" s="197">
        <f>'Indicators Data'!AC43</f>
        <v>0.12238961038961038</v>
      </c>
      <c r="AK10" s="197">
        <f>Vulnerability_scores!Z44</f>
        <v>0.3</v>
      </c>
      <c r="AL10" s="197">
        <f>'Indicators Data'!W43</f>
        <v>0.33771106941838652</v>
      </c>
      <c r="AM10" s="197">
        <f>Vulnerability_scores!AB44</f>
        <v>0.7</v>
      </c>
      <c r="AN10" s="197">
        <f>Vulnerability_scores!AC44</f>
        <v>0.7</v>
      </c>
      <c r="AO10" s="197">
        <f>Vulnerability_scores!AD44</f>
        <v>0.3</v>
      </c>
      <c r="AP10" s="197">
        <f>Vulnerability_scores!AE44</f>
        <v>0.7</v>
      </c>
      <c r="AQ10" s="197">
        <f>Vulnerability_scores!AF44</f>
        <v>0.3</v>
      </c>
      <c r="AR10" s="197">
        <f>Vulnerability_scores!AG44</f>
        <v>0.7</v>
      </c>
      <c r="AS10" s="195">
        <f t="shared" si="0"/>
        <v>0.29442949404592517</v>
      </c>
      <c r="AT10" s="195">
        <f t="shared" si="1"/>
        <v>0.5295419052576783</v>
      </c>
      <c r="AU10" s="195">
        <f t="shared" si="2"/>
        <v>0.3884744585306264</v>
      </c>
      <c r="AV10" s="196">
        <f t="shared" si="3"/>
        <v>0.41863838757918059</v>
      </c>
      <c r="AW10" s="198">
        <f t="shared" si="4"/>
        <v>0.6</v>
      </c>
      <c r="AX10" s="198">
        <f t="shared" si="5"/>
        <v>0.4</v>
      </c>
      <c r="AY10" s="198">
        <f t="shared" si="6"/>
        <v>0.6</v>
      </c>
      <c r="AZ10" s="198">
        <f t="shared" si="7"/>
        <v>0.54776615236795723</v>
      </c>
      <c r="BA10" s="129">
        <f t="shared" si="8"/>
        <v>0.45162633282592141</v>
      </c>
      <c r="BB10" s="129">
        <f t="shared" si="9"/>
        <v>8.9083385156907266E-2</v>
      </c>
      <c r="BC10" s="129" t="str" cm="1">
        <f t="array" ref="BC10">_xlfn.IFS(
   BB10&lt;=$BC$76,"Very Low",
   BB10&lt;=$BC$77,"Low",
   BB10&lt;=$BC$78,"Medium",
   BB10&lt;=$BC$79,"High",
   TRUE,"Very High"
)</f>
        <v>Very High</v>
      </c>
      <c r="BD10" s="136">
        <f t="shared" si="10"/>
        <v>5</v>
      </c>
      <c r="BE10" s="123">
        <f t="shared" si="11"/>
        <v>0.21279315944254679</v>
      </c>
      <c r="BQ10" s="35"/>
    </row>
    <row r="11" spans="1:84" ht="15.5">
      <c r="A11" s="128">
        <v>39</v>
      </c>
      <c r="B11" s="110" t="s">
        <v>412</v>
      </c>
      <c r="C11" s="110" t="s">
        <v>413</v>
      </c>
      <c r="D11" s="110" t="s">
        <v>365</v>
      </c>
      <c r="E11" s="110" t="s">
        <v>414</v>
      </c>
      <c r="F11" s="110" t="s">
        <v>421</v>
      </c>
      <c r="G11" s="110" t="s">
        <v>422</v>
      </c>
      <c r="H11" s="110" t="s">
        <v>433</v>
      </c>
      <c r="I11" s="110" t="s">
        <v>433</v>
      </c>
      <c r="J11" s="210">
        <f>'Indicators Data'!AM31</f>
        <v>0.27158223965149297</v>
      </c>
      <c r="K11" s="210">
        <f>'Indicators Data'!AQ31</f>
        <v>0.84796302329787587</v>
      </c>
      <c r="L11" s="210">
        <f>'Indicators Data'!AS31</f>
        <v>0.88208691876456913</v>
      </c>
      <c r="M11" s="210">
        <f>'Indicators Data'!AO31</f>
        <v>6.7257437273247581E-2</v>
      </c>
      <c r="N11" s="210">
        <f>'Indicators Data'!AI31</f>
        <v>6.4007877892663717E-3</v>
      </c>
      <c r="O11" s="210">
        <f>'Indicators Data'!AG31</f>
        <v>0.67126496616345654</v>
      </c>
      <c r="P11" s="211">
        <f>'Indicators Data'!AK31</f>
        <v>0.87525644384417067</v>
      </c>
      <c r="Q11" s="211">
        <f>'Indicators Data'!AE31</f>
        <v>0</v>
      </c>
      <c r="R11" s="211">
        <f>'Indicators Data'!U31</f>
        <v>2.3317155518041782E-2</v>
      </c>
      <c r="S11" s="212">
        <f>Vulnerability_scores!H32</f>
        <v>0.7</v>
      </c>
      <c r="T11" s="212">
        <f>Vulnerability_scores!I32</f>
        <v>0.1</v>
      </c>
      <c r="U11" s="212">
        <f>Vulnerability_scores!J32</f>
        <v>0.5</v>
      </c>
      <c r="V11" s="212">
        <f>Vulnerability_scores!K32</f>
        <v>0.7</v>
      </c>
      <c r="W11" s="212">
        <f>Vulnerability_scores!L32</f>
        <v>0.3</v>
      </c>
      <c r="X11" s="212">
        <f>Vulnerability_scores!M32</f>
        <v>0.3</v>
      </c>
      <c r="Y11" s="212">
        <f>Vulnerability_scores!N32</f>
        <v>0.1</v>
      </c>
      <c r="Z11" s="197">
        <f>'Indicators Data'!AA40</f>
        <v>2.6249999999999999E-2</v>
      </c>
      <c r="AA11" s="197">
        <f>'Indicators Data'!Y40</f>
        <v>8.5427135678391969E-2</v>
      </c>
      <c r="AB11" s="197">
        <f>Vulnerability_scores!Q41</f>
        <v>0.3</v>
      </c>
      <c r="AC11" s="197">
        <f>Vulnerability_scores!R41</f>
        <v>0.3</v>
      </c>
      <c r="AD11" s="197">
        <f>Vulnerability_scores!S41</f>
        <v>0.7</v>
      </c>
      <c r="AE11" s="197">
        <f>Vulnerability_scores!T41</f>
        <v>0.1</v>
      </c>
      <c r="AF11" s="197">
        <f>Vulnerability_scores!U41</f>
        <v>0.7</v>
      </c>
      <c r="AG11" s="197">
        <f>Vulnerability_scores!V41</f>
        <v>0.5</v>
      </c>
      <c r="AH11" s="197">
        <f>Vulnerability_scores!W41</f>
        <v>0.7</v>
      </c>
      <c r="AI11" s="197">
        <f>Vulnerability_scores!X41</f>
        <v>0.1</v>
      </c>
      <c r="AJ11" s="197">
        <f>'Indicators Data'!AC40</f>
        <v>1.496103896103896E-2</v>
      </c>
      <c r="AK11" s="197">
        <f>Vulnerability_scores!Z41</f>
        <v>0.9</v>
      </c>
      <c r="AL11" s="197">
        <f>'Indicators Data'!W40</f>
        <v>8.4427767354596627E-3</v>
      </c>
      <c r="AM11" s="197">
        <f>Vulnerability_scores!AB41</f>
        <v>0.7</v>
      </c>
      <c r="AN11" s="197">
        <f>Vulnerability_scores!AC41</f>
        <v>0.7</v>
      </c>
      <c r="AO11" s="197">
        <f>Vulnerability_scores!AD41</f>
        <v>0.7</v>
      </c>
      <c r="AP11" s="197">
        <f>Vulnerability_scores!AE41</f>
        <v>0.7</v>
      </c>
      <c r="AQ11" s="197">
        <f>Vulnerability_scores!AF41</f>
        <v>0.7</v>
      </c>
      <c r="AR11" s="197">
        <f>Vulnerability_scores!AG41</f>
        <v>0.7</v>
      </c>
      <c r="AS11" s="195">
        <f t="shared" si="0"/>
        <v>0.53140581365609241</v>
      </c>
      <c r="AT11" s="195">
        <f t="shared" si="1"/>
        <v>0.33883287697636144</v>
      </c>
      <c r="AU11" s="195">
        <f t="shared" si="2"/>
        <v>0.4543766389842</v>
      </c>
      <c r="AV11" s="196">
        <f t="shared" si="3"/>
        <v>0.44229165302569368</v>
      </c>
      <c r="AW11" s="198">
        <f t="shared" si="4"/>
        <v>0.4</v>
      </c>
      <c r="AX11" s="198">
        <f t="shared" si="5"/>
        <v>0.3</v>
      </c>
      <c r="AY11" s="198">
        <f t="shared" si="6"/>
        <v>0.7</v>
      </c>
      <c r="AZ11" s="198">
        <f t="shared" si="7"/>
        <v>0.42819739226663744</v>
      </c>
      <c r="BA11" s="129">
        <f t="shared" si="8"/>
        <v>0.44162189475884367</v>
      </c>
      <c r="BB11" s="129">
        <f t="shared" si="9"/>
        <v>8.6053543084718062E-2</v>
      </c>
      <c r="BC11" s="129" t="str" cm="1">
        <f t="array" ref="BC11">_xlfn.IFS(
   BB11&lt;=$BC$76,"Very Low",
   BB11&lt;=$BC$77,"Low",
   BB11&lt;=$BC$78,"Medium",
   BB11&lt;=$BC$79,"High",
   TRUE,"Very High"
)</f>
        <v>Very High</v>
      </c>
      <c r="BD11" s="136">
        <f t="shared" si="10"/>
        <v>6</v>
      </c>
      <c r="BE11" s="123">
        <f t="shared" si="11"/>
        <v>0.1945628919199138</v>
      </c>
    </row>
    <row r="12" spans="1:84" ht="15.5">
      <c r="A12" s="128">
        <v>40</v>
      </c>
      <c r="B12" s="110" t="s">
        <v>412</v>
      </c>
      <c r="C12" s="110" t="s">
        <v>413</v>
      </c>
      <c r="D12" s="110" t="s">
        <v>367</v>
      </c>
      <c r="E12" s="110" t="s">
        <v>424</v>
      </c>
      <c r="F12" s="110" t="s">
        <v>434</v>
      </c>
      <c r="G12" s="110" t="s">
        <v>434</v>
      </c>
      <c r="H12" s="110" t="s">
        <v>426</v>
      </c>
      <c r="I12" s="110" t="s">
        <v>434</v>
      </c>
      <c r="J12" s="210">
        <f>'Indicators Data'!AM57</f>
        <v>0.57004155590274197</v>
      </c>
      <c r="K12" s="210">
        <f>'Indicators Data'!AQ57</f>
        <v>0.69806234111132404</v>
      </c>
      <c r="L12" s="210">
        <f>'Indicators Data'!AS57</f>
        <v>0.81363301006956501</v>
      </c>
      <c r="M12" s="210">
        <f>'Indicators Data'!AO57</f>
        <v>5.8387262096671499E-2</v>
      </c>
      <c r="N12" s="210">
        <f>'Indicators Data'!AI57</f>
        <v>2.4530616095858097E-2</v>
      </c>
      <c r="O12" s="210">
        <f>'Indicators Data'!AG57</f>
        <v>0.98099947943779275</v>
      </c>
      <c r="P12" s="211">
        <f>'Indicators Data'!AK57</f>
        <v>0.31414341380813021</v>
      </c>
      <c r="Q12" s="211">
        <f>'Indicators Data'!AE57</f>
        <v>0</v>
      </c>
      <c r="R12" s="211">
        <f>'Indicators Data'!U57</f>
        <v>0.61986979903764505</v>
      </c>
      <c r="S12" s="212">
        <f>Vulnerability_scores!H58</f>
        <v>0.7</v>
      </c>
      <c r="T12" s="212">
        <f>Vulnerability_scores!I58</f>
        <v>0.3</v>
      </c>
      <c r="U12" s="212">
        <f>Vulnerability_scores!J58</f>
        <v>0.7</v>
      </c>
      <c r="V12" s="212">
        <f>Vulnerability_scores!K58</f>
        <v>0.9</v>
      </c>
      <c r="W12" s="212">
        <f>Vulnerability_scores!L58</f>
        <v>0.3</v>
      </c>
      <c r="X12" s="212">
        <f>Vulnerability_scores!M58</f>
        <v>0.9</v>
      </c>
      <c r="Y12" s="212">
        <f>Vulnerability_scores!N58</f>
        <v>0.7</v>
      </c>
      <c r="Z12" s="197">
        <f>'Indicators Data'!AA41</f>
        <v>0</v>
      </c>
      <c r="AA12" s="197">
        <f>'Indicators Data'!Y41</f>
        <v>0</v>
      </c>
      <c r="AB12" s="197">
        <f>Vulnerability_scores!Q42</f>
        <v>0.3</v>
      </c>
      <c r="AC12" s="197">
        <f>Vulnerability_scores!R42</f>
        <v>0.3</v>
      </c>
      <c r="AD12" s="197">
        <f>Vulnerability_scores!S42</f>
        <v>0.7</v>
      </c>
      <c r="AE12" s="197">
        <f>Vulnerability_scores!T42</f>
        <v>0.9</v>
      </c>
      <c r="AF12" s="197">
        <f>Vulnerability_scores!U42</f>
        <v>0.7</v>
      </c>
      <c r="AG12" s="197">
        <f>Vulnerability_scores!V42</f>
        <v>0.5</v>
      </c>
      <c r="AH12" s="197">
        <f>Vulnerability_scores!W42</f>
        <v>0.7</v>
      </c>
      <c r="AI12" s="197">
        <f>Vulnerability_scores!X42</f>
        <v>0.9</v>
      </c>
      <c r="AJ12" s="197">
        <f>'Indicators Data'!AC41</f>
        <v>5.1532467532467534E-2</v>
      </c>
      <c r="AK12" s="197">
        <f>Vulnerability_scores!Z42</f>
        <v>0.3</v>
      </c>
      <c r="AL12" s="197">
        <f>'Indicators Data'!W41</f>
        <v>8.3020637898686675E-2</v>
      </c>
      <c r="AM12" s="197">
        <f>Vulnerability_scores!AB42</f>
        <v>0.7</v>
      </c>
      <c r="AN12" s="197">
        <f>Vulnerability_scores!AC42</f>
        <v>0.7</v>
      </c>
      <c r="AO12" s="197">
        <f>Vulnerability_scores!AD42</f>
        <v>0.3</v>
      </c>
      <c r="AP12" s="197">
        <f>Vulnerability_scores!AE42</f>
        <v>0.7</v>
      </c>
      <c r="AQ12" s="197">
        <f>Vulnerability_scores!AF42</f>
        <v>0.7</v>
      </c>
      <c r="AR12" s="197">
        <f>Vulnerability_scores!AG42</f>
        <v>0.7</v>
      </c>
      <c r="AS12" s="195">
        <f t="shared" si="0"/>
        <v>0.56803801103239471</v>
      </c>
      <c r="AT12" s="195">
        <f t="shared" si="1"/>
        <v>0.5027650477668254</v>
      </c>
      <c r="AU12" s="195">
        <f t="shared" si="2"/>
        <v>0.54192882572616696</v>
      </c>
      <c r="AV12" s="196">
        <f t="shared" si="3"/>
        <v>0.28104566671159414</v>
      </c>
      <c r="AW12" s="198">
        <f t="shared" si="4"/>
        <v>0.6</v>
      </c>
      <c r="AX12" s="198">
        <f t="shared" si="5"/>
        <v>0.4</v>
      </c>
      <c r="AY12" s="198">
        <f t="shared" si="6"/>
        <v>0.6</v>
      </c>
      <c r="AZ12" s="198">
        <f t="shared" si="7"/>
        <v>0.55656748695207225</v>
      </c>
      <c r="BA12" s="129">
        <f t="shared" si="8"/>
        <v>0.45984732646327781</v>
      </c>
      <c r="BB12" s="129">
        <f t="shared" si="9"/>
        <v>8.476898405614168E-2</v>
      </c>
      <c r="BC12" s="129" t="str" cm="1">
        <f t="array" ref="BC12">_xlfn.IFS(
   BB12&lt;=$BC$76,"Very Low",
   BB12&lt;=$BC$77,"Low",
   BB12&lt;=$BC$78,"Medium",
   BB12&lt;=$BC$79,"High",
   TRUE,"Very High"
)</f>
        <v>Very High</v>
      </c>
      <c r="BD12" s="136">
        <f t="shared" si="10"/>
        <v>7</v>
      </c>
      <c r="BE12" s="123">
        <f t="shared" si="11"/>
        <v>0.30161996464130025</v>
      </c>
    </row>
    <row r="13" spans="1:84" ht="15.5">
      <c r="A13" s="128">
        <v>41</v>
      </c>
      <c r="B13" s="110" t="s">
        <v>412</v>
      </c>
      <c r="C13" s="110" t="s">
        <v>413</v>
      </c>
      <c r="D13" s="110" t="s">
        <v>365</v>
      </c>
      <c r="E13" s="110" t="s">
        <v>414</v>
      </c>
      <c r="F13" s="110" t="s">
        <v>435</v>
      </c>
      <c r="G13" s="110" t="s">
        <v>436</v>
      </c>
      <c r="H13" s="110" t="s">
        <v>437</v>
      </c>
      <c r="I13" s="110" t="s">
        <v>437</v>
      </c>
      <c r="J13" s="210">
        <f>'Indicators Data'!AM30</f>
        <v>0.48179863763832159</v>
      </c>
      <c r="K13" s="210">
        <f>'Indicators Data'!AQ30</f>
        <v>0.81735078175143827</v>
      </c>
      <c r="L13" s="210">
        <f>'Indicators Data'!AS30</f>
        <v>0.70696148616699683</v>
      </c>
      <c r="M13" s="210">
        <f>'Indicators Data'!AO30</f>
        <v>4.2482120400741619E-2</v>
      </c>
      <c r="N13" s="210">
        <f>'Indicators Data'!AI30</f>
        <v>0.15229417507321832</v>
      </c>
      <c r="O13" s="210">
        <f>'Indicators Data'!AG30</f>
        <v>1</v>
      </c>
      <c r="P13" s="211">
        <f>'Indicators Data'!AK30</f>
        <v>0.53966001995497248</v>
      </c>
      <c r="Q13" s="211">
        <f>'Indicators Data'!AE30</f>
        <v>0</v>
      </c>
      <c r="R13" s="211">
        <f>'Indicators Data'!U30</f>
        <v>3.3517735112268139E-2</v>
      </c>
      <c r="S13" s="212">
        <f>Vulnerability_scores!H31</f>
        <v>0.7</v>
      </c>
      <c r="T13" s="212">
        <f>Vulnerability_scores!I31</f>
        <v>0.1</v>
      </c>
      <c r="U13" s="212">
        <f>Vulnerability_scores!J31</f>
        <v>0.5</v>
      </c>
      <c r="V13" s="212">
        <f>Vulnerability_scores!K31</f>
        <v>0.7</v>
      </c>
      <c r="W13" s="212">
        <f>Vulnerability_scores!L31</f>
        <v>0.3</v>
      </c>
      <c r="X13" s="212">
        <f>Vulnerability_scores!M31</f>
        <v>0.1</v>
      </c>
      <c r="Y13" s="212">
        <f>Vulnerability_scores!N31</f>
        <v>0.1</v>
      </c>
      <c r="Z13" s="197">
        <f>'Indicators Data'!AA42</f>
        <v>1</v>
      </c>
      <c r="AA13" s="197">
        <f>'Indicators Data'!Y42</f>
        <v>1</v>
      </c>
      <c r="AB13" s="197">
        <f>Vulnerability_scores!Q43</f>
        <v>0.3</v>
      </c>
      <c r="AC13" s="197">
        <f>Vulnerability_scores!R43</f>
        <v>0.3</v>
      </c>
      <c r="AD13" s="197">
        <f>Vulnerability_scores!S43</f>
        <v>0.7</v>
      </c>
      <c r="AE13" s="197">
        <f>Vulnerability_scores!T43</f>
        <v>0.1</v>
      </c>
      <c r="AF13" s="197">
        <f>Vulnerability_scores!U43</f>
        <v>0.3</v>
      </c>
      <c r="AG13" s="197">
        <f>Vulnerability_scores!V43</f>
        <v>0.3</v>
      </c>
      <c r="AH13" s="197">
        <f>Vulnerability_scores!W43</f>
        <v>0.7</v>
      </c>
      <c r="AI13" s="197">
        <f>Vulnerability_scores!X43</f>
        <v>0.3</v>
      </c>
      <c r="AJ13" s="197">
        <f>'Indicators Data'!AC42</f>
        <v>0</v>
      </c>
      <c r="AK13" s="197">
        <f>Vulnerability_scores!Z43</f>
        <v>0.3</v>
      </c>
      <c r="AL13" s="197">
        <f>'Indicators Data'!W42</f>
        <v>1</v>
      </c>
      <c r="AM13" s="197">
        <f>Vulnerability_scores!AB43</f>
        <v>0.3</v>
      </c>
      <c r="AN13" s="197">
        <f>Vulnerability_scores!AC43</f>
        <v>0.3</v>
      </c>
      <c r="AO13" s="197">
        <f>Vulnerability_scores!AD43</f>
        <v>0.3</v>
      </c>
      <c r="AP13" s="197">
        <f>Vulnerability_scores!AE43</f>
        <v>0.3</v>
      </c>
      <c r="AQ13" s="197">
        <f>Vulnerability_scores!AF43</f>
        <v>0.3</v>
      </c>
      <c r="AR13" s="197">
        <f>Vulnerability_scores!AG43</f>
        <v>0.3</v>
      </c>
      <c r="AS13" s="195">
        <f t="shared" si="0"/>
        <v>0.5579570742245431</v>
      </c>
      <c r="AT13" s="195">
        <f t="shared" si="1"/>
        <v>0.57614708753660915</v>
      </c>
      <c r="AU13" s="195">
        <f t="shared" si="2"/>
        <v>0.56523307954936941</v>
      </c>
      <c r="AV13" s="196">
        <f t="shared" si="3"/>
        <v>0.27653355699993987</v>
      </c>
      <c r="AW13" s="198">
        <f t="shared" si="4"/>
        <v>0.4</v>
      </c>
      <c r="AX13" s="198">
        <f t="shared" si="5"/>
        <v>0.5</v>
      </c>
      <c r="AY13" s="198">
        <f t="shared" si="6"/>
        <v>0.3</v>
      </c>
      <c r="AZ13" s="198">
        <f t="shared" si="7"/>
        <v>0.38959999999999995</v>
      </c>
      <c r="BA13" s="129">
        <f t="shared" si="8"/>
        <v>0.41045554551643643</v>
      </c>
      <c r="BB13" s="129">
        <f t="shared" si="9"/>
        <v>6.0896784102899934E-2</v>
      </c>
      <c r="BC13" s="129" t="str" cm="1">
        <f t="array" ref="BC13">_xlfn.IFS(
   BB13&lt;=$BC$76,"Very Low",
   BB13&lt;=$BC$77,"Low",
   BB13&lt;=$BC$78,"Medium",
   BB13&lt;=$BC$79,"High",
   TRUE,"Very High"
)</f>
        <v>High</v>
      </c>
      <c r="BD13" s="136">
        <f t="shared" si="10"/>
        <v>8</v>
      </c>
      <c r="BE13" s="123">
        <f t="shared" si="11"/>
        <v>0.2202148077924343</v>
      </c>
    </row>
    <row r="14" spans="1:84" ht="15.5">
      <c r="A14" s="128">
        <v>55</v>
      </c>
      <c r="B14" s="110" t="s">
        <v>412</v>
      </c>
      <c r="C14" s="110" t="s">
        <v>413</v>
      </c>
      <c r="D14" s="110" t="s">
        <v>367</v>
      </c>
      <c r="E14" s="110" t="s">
        <v>424</v>
      </c>
      <c r="F14" s="110" t="s">
        <v>438</v>
      </c>
      <c r="G14" s="110" t="s">
        <v>438</v>
      </c>
      <c r="H14" s="110" t="s">
        <v>426</v>
      </c>
      <c r="I14" s="110" t="s">
        <v>438</v>
      </c>
      <c r="J14" s="210">
        <f>'Indicators Data'!AM55</f>
        <v>5.9286878000253583E-2</v>
      </c>
      <c r="K14" s="210">
        <f>'Indicators Data'!AQ55</f>
        <v>0.93215443819013932</v>
      </c>
      <c r="L14" s="210">
        <f>'Indicators Data'!AS55</f>
        <v>0.84330446589723618</v>
      </c>
      <c r="M14" s="210">
        <f>'Indicators Data'!AO55</f>
        <v>5.9074972915170755E-2</v>
      </c>
      <c r="N14" s="210">
        <f>'Indicators Data'!AI55</f>
        <v>9.1062719448019823E-3</v>
      </c>
      <c r="O14" s="210">
        <f>'Indicators Data'!AG55</f>
        <v>0.80504945340968248</v>
      </c>
      <c r="P14" s="211">
        <f>'Indicators Data'!AK55</f>
        <v>0.33217054917558536</v>
      </c>
      <c r="Q14" s="211">
        <f>'Indicators Data'!AE55</f>
        <v>0.10228201247396139</v>
      </c>
      <c r="R14" s="211">
        <f>'Indicators Data'!U55</f>
        <v>0.41453676219496177</v>
      </c>
      <c r="S14" s="212">
        <f>Vulnerability_scores!H56</f>
        <v>0.7</v>
      </c>
      <c r="T14" s="212">
        <f>Vulnerability_scores!I56</f>
        <v>0.1</v>
      </c>
      <c r="U14" s="212">
        <f>Vulnerability_scores!J56</f>
        <v>0.7</v>
      </c>
      <c r="V14" s="212">
        <f>Vulnerability_scores!K56</f>
        <v>0.7</v>
      </c>
      <c r="W14" s="212">
        <f>Vulnerability_scores!L56</f>
        <v>0.1</v>
      </c>
      <c r="X14" s="212">
        <f>Vulnerability_scores!M56</f>
        <v>0.9</v>
      </c>
      <c r="Y14" s="212">
        <f>Vulnerability_scores!N56</f>
        <v>0.3</v>
      </c>
      <c r="Z14" s="197">
        <f>'Indicators Data'!AA56</f>
        <v>0.03</v>
      </c>
      <c r="AA14" s="197">
        <f>'Indicators Data'!Y56</f>
        <v>0</v>
      </c>
      <c r="AB14" s="197">
        <f>Vulnerability_scores!Q57</f>
        <v>0.3</v>
      </c>
      <c r="AC14" s="197">
        <f>Vulnerability_scores!R57</f>
        <v>0.3</v>
      </c>
      <c r="AD14" s="197">
        <f>Vulnerability_scores!S57</f>
        <v>0.3</v>
      </c>
      <c r="AE14" s="197">
        <f>Vulnerability_scores!T57</f>
        <v>0.7</v>
      </c>
      <c r="AF14" s="197">
        <f>Vulnerability_scores!U57</f>
        <v>0.3</v>
      </c>
      <c r="AG14" s="197">
        <f>Vulnerability_scores!V57</f>
        <v>0.1</v>
      </c>
      <c r="AH14" s="197">
        <f>Vulnerability_scores!W57</f>
        <v>0.7</v>
      </c>
      <c r="AI14" s="197">
        <f>Vulnerability_scores!X57</f>
        <v>0.3</v>
      </c>
      <c r="AJ14" s="197">
        <f>'Indicators Data'!AC56</f>
        <v>0.22223376623376623</v>
      </c>
      <c r="AK14" s="197">
        <f>Vulnerability_scores!Z57</f>
        <v>0.5</v>
      </c>
      <c r="AL14" s="197">
        <f>'Indicators Data'!W56</f>
        <v>2.8611632270168854E-2</v>
      </c>
      <c r="AM14" s="197">
        <f>Vulnerability_scores!AB57</f>
        <v>0.7</v>
      </c>
      <c r="AN14" s="197">
        <f>Vulnerability_scores!AC57</f>
        <v>0.7</v>
      </c>
      <c r="AO14" s="197">
        <f>Vulnerability_scores!AD57</f>
        <v>0.7</v>
      </c>
      <c r="AP14" s="197">
        <f>Vulnerability_scores!AE57</f>
        <v>0.7</v>
      </c>
      <c r="AQ14" s="197">
        <f>Vulnerability_scores!AF57</f>
        <v>0.7</v>
      </c>
      <c r="AR14" s="197">
        <f>Vulnerability_scores!AG57</f>
        <v>0.7</v>
      </c>
      <c r="AS14" s="195">
        <f t="shared" si="0"/>
        <v>0.48087701186553211</v>
      </c>
      <c r="AT14" s="195">
        <f t="shared" si="1"/>
        <v>0.40707786267724216</v>
      </c>
      <c r="AU14" s="195">
        <f t="shared" si="2"/>
        <v>0.45135735219021617</v>
      </c>
      <c r="AV14" s="196">
        <f t="shared" si="3"/>
        <v>0.27967723076897344</v>
      </c>
      <c r="AW14" s="198">
        <f t="shared" si="4"/>
        <v>0.5</v>
      </c>
      <c r="AX14" s="198">
        <f t="shared" si="5"/>
        <v>0.3</v>
      </c>
      <c r="AY14" s="198">
        <f t="shared" si="6"/>
        <v>0.7</v>
      </c>
      <c r="AZ14" s="198">
        <f t="shared" si="7"/>
        <v>0.46002367115810994</v>
      </c>
      <c r="BA14" s="129">
        <f t="shared" si="8"/>
        <v>0.39701941803909985</v>
      </c>
      <c r="BB14" s="129">
        <f t="shared" si="9"/>
        <v>5.8070800313811011E-2</v>
      </c>
      <c r="BC14" s="129" t="str" cm="1">
        <f t="array" ref="BC14">_xlfn.IFS(
   BB14&lt;=$BC$76,"Very Low",
   BB14&lt;=$BC$77,"Low",
   BB14&lt;=$BC$78,"Medium",
   BB14&lt;=$BC$79,"High",
   TRUE,"Very High"
)</f>
        <v>High</v>
      </c>
      <c r="BD14" s="136">
        <f t="shared" si="10"/>
        <v>9</v>
      </c>
      <c r="BE14" s="123">
        <f t="shared" si="11"/>
        <v>0.20763506615874722</v>
      </c>
      <c r="BN14"/>
      <c r="BO14"/>
      <c r="BP14"/>
    </row>
    <row r="15" spans="1:84" ht="15.5">
      <c r="A15" s="128">
        <v>45</v>
      </c>
      <c r="B15" s="110" t="s">
        <v>412</v>
      </c>
      <c r="C15" s="110" t="s">
        <v>413</v>
      </c>
      <c r="D15" s="110" t="s">
        <v>365</v>
      </c>
      <c r="E15" s="110" t="s">
        <v>414</v>
      </c>
      <c r="F15" s="110" t="s">
        <v>415</v>
      </c>
      <c r="G15" s="110" t="s">
        <v>416</v>
      </c>
      <c r="H15" s="110" t="s">
        <v>439</v>
      </c>
      <c r="I15" s="110" t="s">
        <v>439</v>
      </c>
      <c r="J15" s="210">
        <f>'Indicators Data'!AM34</f>
        <v>0.14978701220667476</v>
      </c>
      <c r="K15" s="210">
        <f>'Indicators Data'!AQ34</f>
        <v>0.73822567129865124</v>
      </c>
      <c r="L15" s="210">
        <f>'Indicators Data'!AS34</f>
        <v>0.86791078140782552</v>
      </c>
      <c r="M15" s="210">
        <f>'Indicators Data'!AO34</f>
        <v>5.2469069837720816E-2</v>
      </c>
      <c r="N15" s="210">
        <f>'Indicators Data'!AI34</f>
        <v>0.13159395494724838</v>
      </c>
      <c r="O15" s="210">
        <f>'Indicators Data'!AG34</f>
        <v>0.83732431025507548</v>
      </c>
      <c r="P15" s="211">
        <f>'Indicators Data'!AK34</f>
        <v>0.51406103952926119</v>
      </c>
      <c r="Q15" s="211">
        <f>'Indicators Data'!AE34</f>
        <v>0</v>
      </c>
      <c r="R15" s="211">
        <f>'Indicators Data'!U34</f>
        <v>0.38922155688622756</v>
      </c>
      <c r="S15" s="212">
        <f>Vulnerability_scores!H35</f>
        <v>0.7</v>
      </c>
      <c r="T15" s="212">
        <f>Vulnerability_scores!I35</f>
        <v>0.1</v>
      </c>
      <c r="U15" s="212">
        <f>Vulnerability_scores!J35</f>
        <v>0.7</v>
      </c>
      <c r="V15" s="212">
        <f>Vulnerability_scores!K35</f>
        <v>0.1</v>
      </c>
      <c r="W15" s="212">
        <f>Vulnerability_scores!L35</f>
        <v>0.3</v>
      </c>
      <c r="X15" s="212">
        <f>Vulnerability_scores!M35</f>
        <v>0.3</v>
      </c>
      <c r="Y15" s="212">
        <f>Vulnerability_scores!N35</f>
        <v>0.1</v>
      </c>
      <c r="Z15" s="197">
        <f>'Indicators Data'!AA46</f>
        <v>0.59083333333333332</v>
      </c>
      <c r="AA15" s="197">
        <f>'Indicators Data'!Y46</f>
        <v>0</v>
      </c>
      <c r="AB15" s="197">
        <f>Vulnerability_scores!Q47</f>
        <v>0.7</v>
      </c>
      <c r="AC15" s="197">
        <f>Vulnerability_scores!R47</f>
        <v>0.7</v>
      </c>
      <c r="AD15" s="197">
        <f>Vulnerability_scores!S47</f>
        <v>0.7</v>
      </c>
      <c r="AE15" s="197">
        <f>Vulnerability_scores!T47</f>
        <v>0.1</v>
      </c>
      <c r="AF15" s="197">
        <f>Vulnerability_scores!U47</f>
        <v>0.3</v>
      </c>
      <c r="AG15" s="197">
        <f>Vulnerability_scores!V47</f>
        <v>0.1</v>
      </c>
      <c r="AH15" s="197">
        <f>Vulnerability_scores!W47</f>
        <v>0.7</v>
      </c>
      <c r="AI15" s="197">
        <f>Vulnerability_scores!X47</f>
        <v>0.1</v>
      </c>
      <c r="AJ15" s="197">
        <f>'Indicators Data'!AC46</f>
        <v>0.15761038961038962</v>
      </c>
      <c r="AK15" s="197">
        <f>Vulnerability_scores!Z47</f>
        <v>0.5</v>
      </c>
      <c r="AL15" s="197">
        <f>'Indicators Data'!W46</f>
        <v>0.33442776735459662</v>
      </c>
      <c r="AM15" s="197">
        <f>Vulnerability_scores!AB47</f>
        <v>0.7</v>
      </c>
      <c r="AN15" s="197">
        <f>Vulnerability_scores!AC47</f>
        <v>0.3</v>
      </c>
      <c r="AO15" s="197">
        <f>Vulnerability_scores!AD47</f>
        <v>0.3</v>
      </c>
      <c r="AP15" s="197">
        <f>Vulnerability_scores!AE47</f>
        <v>0.3</v>
      </c>
      <c r="AQ15" s="197">
        <f>Vulnerability_scores!AF47</f>
        <v>0.3</v>
      </c>
      <c r="AR15" s="197">
        <f>Vulnerability_scores!AG47</f>
        <v>0.7</v>
      </c>
      <c r="AS15" s="195">
        <f t="shared" si="0"/>
        <v>0.44940086970936638</v>
      </c>
      <c r="AT15" s="195">
        <f t="shared" si="1"/>
        <v>0.48445913260116191</v>
      </c>
      <c r="AU15" s="195">
        <f t="shared" si="2"/>
        <v>0.46342417486608456</v>
      </c>
      <c r="AV15" s="196">
        <f t="shared" si="3"/>
        <v>0.33487483114187611</v>
      </c>
      <c r="AW15" s="198">
        <f t="shared" si="4"/>
        <v>0.4</v>
      </c>
      <c r="AX15" s="198">
        <f t="shared" si="5"/>
        <v>0.3</v>
      </c>
      <c r="AY15" s="198">
        <f t="shared" si="6"/>
        <v>0.4</v>
      </c>
      <c r="AZ15" s="198">
        <f t="shared" si="7"/>
        <v>0.36919373506168618</v>
      </c>
      <c r="BA15" s="129">
        <f t="shared" si="8"/>
        <v>0.38916424702321556</v>
      </c>
      <c r="BB15" s="129">
        <f t="shared" si="9"/>
        <v>5.7294840629042491E-2</v>
      </c>
      <c r="BC15" s="129" t="str" cm="1">
        <f t="array" ref="BC15">_xlfn.IFS(
   BB15&lt;=$BC$76,"Very Low",
   BB15&lt;=$BC$77,"Low",
   BB15&lt;=$BC$78,"Medium",
   BB15&lt;=$BC$79,"High",
   TRUE,"Very High"
)</f>
        <v>High</v>
      </c>
      <c r="BD15" s="136">
        <f t="shared" si="10"/>
        <v>10</v>
      </c>
      <c r="BE15" s="123">
        <f t="shared" si="11"/>
        <v>0.17109330203668974</v>
      </c>
      <c r="BO15"/>
      <c r="BP15"/>
    </row>
    <row r="16" spans="1:84" ht="15.5">
      <c r="A16" s="128">
        <v>49</v>
      </c>
      <c r="B16" s="110" t="s">
        <v>412</v>
      </c>
      <c r="C16" s="110" t="s">
        <v>413</v>
      </c>
      <c r="D16" s="110" t="s">
        <v>364</v>
      </c>
      <c r="E16" s="110" t="s">
        <v>440</v>
      </c>
      <c r="F16" s="110" t="s">
        <v>441</v>
      </c>
      <c r="G16" s="110" t="s">
        <v>442</v>
      </c>
      <c r="H16" s="110" t="s">
        <v>442</v>
      </c>
      <c r="I16" s="110" t="s">
        <v>442</v>
      </c>
      <c r="J16" s="210">
        <f>'Indicators Data'!AM24</f>
        <v>7.9185548979777851E-2</v>
      </c>
      <c r="K16" s="210">
        <f>'Indicators Data'!AQ24</f>
        <v>0.94433813248437304</v>
      </c>
      <c r="L16" s="210">
        <f>'Indicators Data'!AS24</f>
        <v>0.82302734587015347</v>
      </c>
      <c r="M16" s="210">
        <f>'Indicators Data'!AO24</f>
        <v>4.2482120400741619E-2</v>
      </c>
      <c r="N16" s="210">
        <f>'Indicators Data'!AI24</f>
        <v>3.1350106180038154E-2</v>
      </c>
      <c r="O16" s="210">
        <f>'Indicators Data'!AG24</f>
        <v>0.51275377407600209</v>
      </c>
      <c r="P16" s="211">
        <f>'Indicators Data'!AK24</f>
        <v>0.558617178466838</v>
      </c>
      <c r="Q16" s="211">
        <f>'Indicators Data'!AE24</f>
        <v>0</v>
      </c>
      <c r="R16" s="211">
        <f>'Indicators Data'!U24</f>
        <v>0</v>
      </c>
      <c r="S16" s="212">
        <f>Vulnerability_scores!H25</f>
        <v>0.7</v>
      </c>
      <c r="T16" s="212">
        <f>Vulnerability_scores!I25</f>
        <v>0.1</v>
      </c>
      <c r="U16" s="212">
        <f>Vulnerability_scores!J25</f>
        <v>0.7</v>
      </c>
      <c r="V16" s="212">
        <f>Vulnerability_scores!K25</f>
        <v>0.7</v>
      </c>
      <c r="W16" s="212">
        <f>Vulnerability_scores!L25</f>
        <v>0.3</v>
      </c>
      <c r="X16" s="212">
        <f>Vulnerability_scores!M25</f>
        <v>0.3</v>
      </c>
      <c r="Y16" s="212">
        <f>Vulnerability_scores!N25</f>
        <v>0.1</v>
      </c>
      <c r="Z16" s="197">
        <f>'Indicators Data'!AA50</f>
        <v>0.19541666666666668</v>
      </c>
      <c r="AA16" s="197">
        <f>'Indicators Data'!Y50</f>
        <v>0.35510887772194311</v>
      </c>
      <c r="AB16" s="197">
        <f>Vulnerability_scores!Q51</f>
        <v>0.3</v>
      </c>
      <c r="AC16" s="197">
        <f>Vulnerability_scores!R51</f>
        <v>0.3</v>
      </c>
      <c r="AD16" s="197">
        <f>Vulnerability_scores!S51</f>
        <v>0.7</v>
      </c>
      <c r="AE16" s="197">
        <f>Vulnerability_scores!T51</f>
        <v>0.9</v>
      </c>
      <c r="AF16" s="197">
        <f>Vulnerability_scores!U51</f>
        <v>0.7</v>
      </c>
      <c r="AG16" s="197">
        <f>Vulnerability_scores!V51</f>
        <v>0.5</v>
      </c>
      <c r="AH16" s="197">
        <f>Vulnerability_scores!W51</f>
        <v>0.7</v>
      </c>
      <c r="AI16" s="197">
        <f>Vulnerability_scores!X51</f>
        <v>0.3</v>
      </c>
      <c r="AJ16" s="197">
        <f>'Indicators Data'!AC50</f>
        <v>6.65974025974026E-2</v>
      </c>
      <c r="AK16" s="197">
        <f>Vulnerability_scores!Z51</f>
        <v>0.9</v>
      </c>
      <c r="AL16" s="197">
        <f>'Indicators Data'!W50</f>
        <v>0</v>
      </c>
      <c r="AM16" s="197">
        <f>Vulnerability_scores!AB51</f>
        <v>0.7</v>
      </c>
      <c r="AN16" s="197">
        <f>Vulnerability_scores!AC51</f>
        <v>0.7</v>
      </c>
      <c r="AO16" s="197">
        <f>Vulnerability_scores!AD51</f>
        <v>0.7</v>
      </c>
      <c r="AP16" s="197">
        <f>Vulnerability_scores!AE51</f>
        <v>0.7</v>
      </c>
      <c r="AQ16" s="197">
        <f>Vulnerability_scores!AF51</f>
        <v>0.7</v>
      </c>
      <c r="AR16" s="197">
        <f>Vulnerability_scores!AG51</f>
        <v>0.7</v>
      </c>
      <c r="AS16" s="195">
        <f t="shared" si="0"/>
        <v>0.48542613819986613</v>
      </c>
      <c r="AT16" s="195">
        <f t="shared" si="1"/>
        <v>0.27205194012802014</v>
      </c>
      <c r="AU16" s="195">
        <f t="shared" si="2"/>
        <v>0.4000764589711277</v>
      </c>
      <c r="AV16" s="196">
        <f t="shared" si="3"/>
        <v>0.279308589233419</v>
      </c>
      <c r="AW16" s="198">
        <f t="shared" si="4"/>
        <v>0.4</v>
      </c>
      <c r="AX16" s="198">
        <f t="shared" si="5"/>
        <v>0.5</v>
      </c>
      <c r="AY16" s="198">
        <f t="shared" si="6"/>
        <v>0.7</v>
      </c>
      <c r="AZ16" s="198">
        <f t="shared" si="7"/>
        <v>0.49957741571493819</v>
      </c>
      <c r="BA16" s="129">
        <f t="shared" si="8"/>
        <v>0.39298748797316163</v>
      </c>
      <c r="BB16" s="129">
        <f t="shared" si="9"/>
        <v>5.5825174077605656E-2</v>
      </c>
      <c r="BC16" s="129" t="str" cm="1">
        <f t="array" ref="BC16">_xlfn.IFS(
   BB16&lt;=$BC$76,"Very Low",
   BB16&lt;=$BC$77,"Low",
   BB16&lt;=$BC$78,"Medium",
   BB16&lt;=$BC$79,"High",
   TRUE,"Very High"
)</f>
        <v>High</v>
      </c>
      <c r="BD16" s="136">
        <f t="shared" si="10"/>
        <v>11</v>
      </c>
      <c r="BE16" s="123">
        <f t="shared" si="11"/>
        <v>0.19986916346117947</v>
      </c>
      <c r="BP16"/>
      <c r="BQ16" s="35"/>
    </row>
    <row r="17" spans="1:69" ht="15.5">
      <c r="A17" s="128">
        <v>48</v>
      </c>
      <c r="B17" s="110" t="s">
        <v>412</v>
      </c>
      <c r="C17" s="110" t="s">
        <v>413</v>
      </c>
      <c r="D17" s="110" t="s">
        <v>358</v>
      </c>
      <c r="E17" s="110" t="s">
        <v>443</v>
      </c>
      <c r="F17" s="110" t="s">
        <v>444</v>
      </c>
      <c r="G17" s="112" t="s">
        <v>445</v>
      </c>
      <c r="H17" s="110" t="s">
        <v>426</v>
      </c>
      <c r="I17" s="112" t="s">
        <v>445</v>
      </c>
      <c r="J17" s="210">
        <f>'Indicators Data'!AM41</f>
        <v>0.68362426933222176</v>
      </c>
      <c r="K17" s="210">
        <f>'Indicators Data'!AQ41</f>
        <v>0.35615922763432445</v>
      </c>
      <c r="L17" s="210">
        <f>'Indicators Data'!AS41</f>
        <v>1</v>
      </c>
      <c r="M17" s="210">
        <f>'Indicators Data'!AO41</f>
        <v>0.43776674718063924</v>
      </c>
      <c r="N17" s="210">
        <f>'Indicators Data'!AI41</f>
        <v>9.285714285714286E-3</v>
      </c>
      <c r="O17" s="210">
        <f>'Indicators Data'!AG41</f>
        <v>1.3534617386777721E-2</v>
      </c>
      <c r="P17" s="211">
        <f>'Indicators Data'!AK41</f>
        <v>1.8450491987379063E-2</v>
      </c>
      <c r="Q17" s="211">
        <f>'Indicators Data'!AE41</f>
        <v>0.87186028245564884</v>
      </c>
      <c r="R17" s="211">
        <f>'Indicators Data'!U41</f>
        <v>0</v>
      </c>
      <c r="S17" s="212">
        <f>Vulnerability_scores!H42</f>
        <v>0.7</v>
      </c>
      <c r="T17" s="212">
        <f>Vulnerability_scores!I42</f>
        <v>0.7</v>
      </c>
      <c r="U17" s="212">
        <f>Vulnerability_scores!J42</f>
        <v>0.7</v>
      </c>
      <c r="V17" s="212">
        <f>Vulnerability_scores!K42</f>
        <v>0.7</v>
      </c>
      <c r="W17" s="212">
        <f>Vulnerability_scores!L42</f>
        <v>0.1</v>
      </c>
      <c r="X17" s="212">
        <f>Vulnerability_scores!M42</f>
        <v>0.9</v>
      </c>
      <c r="Y17" s="212">
        <f>Vulnerability_scores!N42</f>
        <v>0.3</v>
      </c>
      <c r="Z17" s="197">
        <f>'Indicators Data'!AA49</f>
        <v>0.58333333333333337</v>
      </c>
      <c r="AA17" s="197">
        <f>'Indicators Data'!Y49</f>
        <v>0.57286432160804024</v>
      </c>
      <c r="AB17" s="197">
        <f>Vulnerability_scores!Q50</f>
        <v>0.3</v>
      </c>
      <c r="AC17" s="197">
        <f>Vulnerability_scores!R50</f>
        <v>0.3</v>
      </c>
      <c r="AD17" s="197">
        <f>Vulnerability_scores!S50</f>
        <v>0.7</v>
      </c>
      <c r="AE17" s="197">
        <f>Vulnerability_scores!T50</f>
        <v>0.9</v>
      </c>
      <c r="AF17" s="197">
        <f>Vulnerability_scores!U50</f>
        <v>0.7</v>
      </c>
      <c r="AG17" s="197">
        <f>Vulnerability_scores!V50</f>
        <v>0.5</v>
      </c>
      <c r="AH17" s="197">
        <f>Vulnerability_scores!W50</f>
        <v>0.7</v>
      </c>
      <c r="AI17" s="197">
        <f>Vulnerability_scores!X50</f>
        <v>0.3</v>
      </c>
      <c r="AJ17" s="197">
        <f>'Indicators Data'!AC49</f>
        <v>0.16290909090909089</v>
      </c>
      <c r="AK17" s="197">
        <f>Vulnerability_scores!Z50</f>
        <v>0.9</v>
      </c>
      <c r="AL17" s="197">
        <f>'Indicators Data'!W49</f>
        <v>0</v>
      </c>
      <c r="AM17" s="197">
        <f>Vulnerability_scores!AB50</f>
        <v>0.7</v>
      </c>
      <c r="AN17" s="197">
        <f>Vulnerability_scores!AC50</f>
        <v>0.7</v>
      </c>
      <c r="AO17" s="197">
        <f>Vulnerability_scores!AD50</f>
        <v>0.7</v>
      </c>
      <c r="AP17" s="197">
        <f>Vulnerability_scores!AE50</f>
        <v>0.7</v>
      </c>
      <c r="AQ17" s="197">
        <f>Vulnerability_scores!AF50</f>
        <v>0.3</v>
      </c>
      <c r="AR17" s="197">
        <f>Vulnerability_scores!AG50</f>
        <v>0.7</v>
      </c>
      <c r="AS17" s="195">
        <f t="shared" si="0"/>
        <v>0.586222290185622</v>
      </c>
      <c r="AT17" s="195">
        <f t="shared" si="1"/>
        <v>1.1410165836246003E-2</v>
      </c>
      <c r="AU17" s="195">
        <f t="shared" si="2"/>
        <v>0.35629744044587158</v>
      </c>
      <c r="AV17" s="196">
        <f t="shared" si="3"/>
        <v>0.27078333073038413</v>
      </c>
      <c r="AW17" s="198">
        <f t="shared" si="4"/>
        <v>0.6</v>
      </c>
      <c r="AX17" s="198">
        <f t="shared" si="5"/>
        <v>0.5</v>
      </c>
      <c r="AY17" s="198">
        <f t="shared" si="6"/>
        <v>0.6</v>
      </c>
      <c r="AZ17" s="198">
        <f t="shared" si="7"/>
        <v>0.57394269407644272</v>
      </c>
      <c r="BA17" s="129">
        <f t="shared" si="8"/>
        <v>0.40034115508423279</v>
      </c>
      <c r="BB17" s="129">
        <f t="shared" si="9"/>
        <v>5.5373651152205626E-2</v>
      </c>
      <c r="BC17" s="129" t="str" cm="1">
        <f t="array" ref="BC17">_xlfn.IFS(
   BB17&lt;=$BC$76,"Very Low",
   BB17&lt;=$BC$77,"Low",
   BB17&lt;=$BC$78,"Medium",
   BB17&lt;=$BC$79,"High",
   TRUE,"Very High"
)</f>
        <v>High</v>
      </c>
      <c r="BD17" s="136">
        <f t="shared" si="10"/>
        <v>12</v>
      </c>
      <c r="BE17" s="123">
        <f t="shared" si="11"/>
        <v>0.20449431286204445</v>
      </c>
      <c r="BP17"/>
    </row>
    <row r="18" spans="1:69" ht="15.5">
      <c r="A18" s="128">
        <v>43</v>
      </c>
      <c r="B18" s="110" t="s">
        <v>412</v>
      </c>
      <c r="C18" s="110" t="s">
        <v>413</v>
      </c>
      <c r="D18" s="110" t="s">
        <v>365</v>
      </c>
      <c r="E18" s="110" t="s">
        <v>414</v>
      </c>
      <c r="F18" s="110" t="s">
        <v>421</v>
      </c>
      <c r="G18" s="110" t="s">
        <v>422</v>
      </c>
      <c r="H18" s="110" t="s">
        <v>446</v>
      </c>
      <c r="I18" s="110" t="s">
        <v>446</v>
      </c>
      <c r="J18" s="210">
        <f>'Indicators Data'!AM32</f>
        <v>0.62880876034188649</v>
      </c>
      <c r="K18" s="210">
        <f>'Indicators Data'!AQ32</f>
        <v>0.70902642932646232</v>
      </c>
      <c r="L18" s="210">
        <f>'Indicators Data'!AS32</f>
        <v>0.79246907651802401</v>
      </c>
      <c r="M18" s="210">
        <f>'Indicators Data'!AO32</f>
        <v>0.11782226527619845</v>
      </c>
      <c r="N18" s="210">
        <f>'Indicators Data'!AI32</f>
        <v>2.0634920634920638E-2</v>
      </c>
      <c r="O18" s="210">
        <f>'Indicators Data'!AG32</f>
        <v>0.68870380010411247</v>
      </c>
      <c r="P18" s="211">
        <f>'Indicators Data'!AK32</f>
        <v>0.52977152085928458</v>
      </c>
      <c r="Q18" s="211">
        <f>'Indicators Data'!AE32</f>
        <v>0</v>
      </c>
      <c r="R18" s="211">
        <f>'Indicators Data'!U32</f>
        <v>0</v>
      </c>
      <c r="S18" s="212">
        <f>Vulnerability_scores!H33</f>
        <v>0.7</v>
      </c>
      <c r="T18" s="212">
        <f>Vulnerability_scores!I33</f>
        <v>0.1</v>
      </c>
      <c r="U18" s="212">
        <f>Vulnerability_scores!J33</f>
        <v>0.7</v>
      </c>
      <c r="V18" s="212">
        <f>Vulnerability_scores!K33</f>
        <v>0.7</v>
      </c>
      <c r="W18" s="212">
        <f>Vulnerability_scores!L33</f>
        <v>0.3</v>
      </c>
      <c r="X18" s="212">
        <f>Vulnerability_scores!M33</f>
        <v>0.3</v>
      </c>
      <c r="Y18" s="212">
        <f>Vulnerability_scores!N33</f>
        <v>0.1</v>
      </c>
      <c r="Z18" s="197">
        <f>'Indicators Data'!AA44</f>
        <v>0.70541666666666669</v>
      </c>
      <c r="AA18" s="197">
        <f>'Indicators Data'!Y44</f>
        <v>0</v>
      </c>
      <c r="AB18" s="197">
        <f>Vulnerability_scores!Q45</f>
        <v>0.3</v>
      </c>
      <c r="AC18" s="197">
        <f>Vulnerability_scores!R45</f>
        <v>0.3</v>
      </c>
      <c r="AD18" s="197">
        <f>Vulnerability_scores!S45</f>
        <v>0.7</v>
      </c>
      <c r="AE18" s="197">
        <f>Vulnerability_scores!T45</f>
        <v>0.1</v>
      </c>
      <c r="AF18" s="197">
        <f>Vulnerability_scores!U45</f>
        <v>0.3</v>
      </c>
      <c r="AG18" s="197">
        <f>Vulnerability_scores!V45</f>
        <v>0.1</v>
      </c>
      <c r="AH18" s="197">
        <f>Vulnerability_scores!W45</f>
        <v>0.7</v>
      </c>
      <c r="AI18" s="197">
        <f>Vulnerability_scores!X45</f>
        <v>0.1</v>
      </c>
      <c r="AJ18" s="197">
        <f>'Indicators Data'!AC44</f>
        <v>0.18825974025974027</v>
      </c>
      <c r="AK18" s="197">
        <f>Vulnerability_scores!Z45</f>
        <v>0.3</v>
      </c>
      <c r="AL18" s="197">
        <f>'Indicators Data'!W44</f>
        <v>0.42307692307692307</v>
      </c>
      <c r="AM18" s="197">
        <f>Vulnerability_scores!AB45</f>
        <v>0.7</v>
      </c>
      <c r="AN18" s="197">
        <f>Vulnerability_scores!AC45</f>
        <v>0.3</v>
      </c>
      <c r="AO18" s="197">
        <f>Vulnerability_scores!AD45</f>
        <v>0.7</v>
      </c>
      <c r="AP18" s="197">
        <f>Vulnerability_scores!AE45</f>
        <v>0.7</v>
      </c>
      <c r="AQ18" s="197">
        <f>Vulnerability_scores!AF45</f>
        <v>0.7</v>
      </c>
      <c r="AR18" s="197">
        <f>Vulnerability_scores!AG45</f>
        <v>0.7</v>
      </c>
      <c r="AS18" s="195">
        <f t="shared" si="0"/>
        <v>0.59766028685515338</v>
      </c>
      <c r="AT18" s="195">
        <f t="shared" si="1"/>
        <v>0.35466936036951652</v>
      </c>
      <c r="AU18" s="195">
        <f t="shared" si="2"/>
        <v>0.5004639162608987</v>
      </c>
      <c r="AV18" s="196">
        <f t="shared" si="3"/>
        <v>0.26488576042964229</v>
      </c>
      <c r="AW18" s="198">
        <f t="shared" si="4"/>
        <v>0.4</v>
      </c>
      <c r="AX18" s="198">
        <f t="shared" si="5"/>
        <v>0.3</v>
      </c>
      <c r="AY18" s="198">
        <f t="shared" si="6"/>
        <v>0.6</v>
      </c>
      <c r="AZ18" s="198">
        <f t="shared" si="7"/>
        <v>0.41002575990675971</v>
      </c>
      <c r="BA18" s="129">
        <f t="shared" si="8"/>
        <v>0.39179181219910025</v>
      </c>
      <c r="BB18" s="129">
        <f t="shared" si="9"/>
        <v>5.4355378542556246E-2</v>
      </c>
      <c r="BC18" s="129" t="str" cm="1">
        <f t="array" ref="BC18">_xlfn.IFS(
   BB18&lt;=$BC$76,"Very Low",
   BB18&lt;=$BC$77,"Low",
   BB18&lt;=$BC$78,"Medium",
   BB18&lt;=$BC$79,"High",
   TRUE,"Very High"
)</f>
        <v>High</v>
      </c>
      <c r="BD18" s="136">
        <f t="shared" si="10"/>
        <v>13</v>
      </c>
      <c r="BE18" s="123">
        <f t="shared" si="11"/>
        <v>0.20520309757078795</v>
      </c>
      <c r="BO18"/>
      <c r="BP18"/>
    </row>
    <row r="19" spans="1:69" ht="15.5">
      <c r="A19" s="128">
        <v>52</v>
      </c>
      <c r="B19" s="110" t="s">
        <v>427</v>
      </c>
      <c r="C19" s="110" t="s">
        <v>428</v>
      </c>
      <c r="D19" s="110" t="s">
        <v>361</v>
      </c>
      <c r="E19" s="110" t="s">
        <v>429</v>
      </c>
      <c r="F19" s="110" t="s">
        <v>430</v>
      </c>
      <c r="G19" s="110" t="s">
        <v>431</v>
      </c>
      <c r="H19" s="110" t="s">
        <v>447</v>
      </c>
      <c r="I19" s="110" t="s">
        <v>447</v>
      </c>
      <c r="J19" s="210">
        <f>'Indicators Data'!AM4</f>
        <v>0.62880876034188649</v>
      </c>
      <c r="K19" s="210">
        <f>'Indicators Data'!AQ4</f>
        <v>0.45620370968324192</v>
      </c>
      <c r="L19" s="210">
        <f>'Indicators Data'!AS4</f>
        <v>0.11471356107146204</v>
      </c>
      <c r="M19" s="210">
        <f>'Indicators Data'!AO4</f>
        <v>4.3555717465217053E-2</v>
      </c>
      <c r="N19" s="210">
        <f>'Indicators Data'!AI4</f>
        <v>7.8960155490767729E-3</v>
      </c>
      <c r="O19" s="210">
        <f>'Indicators Data'!AG4</f>
        <v>5.1275377407600208E-2</v>
      </c>
      <c r="P19" s="211">
        <f>'Indicators Data'!AK4</f>
        <v>3.152898914355784E-2</v>
      </c>
      <c r="Q19" s="211">
        <f>'Indicators Data'!AE4</f>
        <v>0.90313741587586116</v>
      </c>
      <c r="R19" s="211">
        <f>'Indicators Data'!U4</f>
        <v>0.63192419825072887</v>
      </c>
      <c r="S19" s="212">
        <f>Vulnerability_scores!H5</f>
        <v>0.3</v>
      </c>
      <c r="T19" s="212">
        <f>Vulnerability_scores!I5</f>
        <v>0.5</v>
      </c>
      <c r="U19" s="212">
        <f>Vulnerability_scores!J5</f>
        <v>0.7</v>
      </c>
      <c r="V19" s="212">
        <f>Vulnerability_scores!K5</f>
        <v>0.3</v>
      </c>
      <c r="W19" s="212">
        <f>Vulnerability_scores!L5</f>
        <v>0.9</v>
      </c>
      <c r="X19" s="212">
        <f>Vulnerability_scores!M5</f>
        <v>0.9</v>
      </c>
      <c r="Y19" s="212">
        <f>Vulnerability_scores!N5</f>
        <v>0.7</v>
      </c>
      <c r="Z19" s="197">
        <f>'Indicators Data'!AA53</f>
        <v>4.1666666666666669E-4</v>
      </c>
      <c r="AA19" s="197">
        <f>'Indicators Data'!Y53</f>
        <v>1.7587939698492462E-2</v>
      </c>
      <c r="AB19" s="197">
        <f>Vulnerability_scores!Q54</f>
        <v>0.3</v>
      </c>
      <c r="AC19" s="197">
        <f>Vulnerability_scores!R54</f>
        <v>0.3</v>
      </c>
      <c r="AD19" s="197">
        <f>Vulnerability_scores!S54</f>
        <v>0.7</v>
      </c>
      <c r="AE19" s="197">
        <f>Vulnerability_scores!T54</f>
        <v>0.3</v>
      </c>
      <c r="AF19" s="197">
        <f>Vulnerability_scores!U54</f>
        <v>0.7</v>
      </c>
      <c r="AG19" s="197">
        <f>Vulnerability_scores!V54</f>
        <v>0.1</v>
      </c>
      <c r="AH19" s="197">
        <f>Vulnerability_scores!W54</f>
        <v>0.7</v>
      </c>
      <c r="AI19" s="197">
        <f>Vulnerability_scores!X54</f>
        <v>0.7</v>
      </c>
      <c r="AJ19" s="197">
        <f>'Indicators Data'!AC53</f>
        <v>0.21205194805194805</v>
      </c>
      <c r="AK19" s="197">
        <f>Vulnerability_scores!Z54</f>
        <v>0.7</v>
      </c>
      <c r="AL19" s="197">
        <f>'Indicators Data'!W53</f>
        <v>1.2195121951219513E-2</v>
      </c>
      <c r="AM19" s="197">
        <f>Vulnerability_scores!AB54</f>
        <v>0.7</v>
      </c>
      <c r="AN19" s="197">
        <f>Vulnerability_scores!AC54</f>
        <v>0.7</v>
      </c>
      <c r="AO19" s="197">
        <f>Vulnerability_scores!AD54</f>
        <v>0.7</v>
      </c>
      <c r="AP19" s="197">
        <f>Vulnerability_scores!AE54</f>
        <v>0.7</v>
      </c>
      <c r="AQ19" s="197">
        <f>Vulnerability_scores!AF54</f>
        <v>0.7</v>
      </c>
      <c r="AR19" s="197">
        <f>Vulnerability_scores!AG54</f>
        <v>0.7</v>
      </c>
      <c r="AS19" s="195">
        <f t="shared" si="0"/>
        <v>0.38804903643115601</v>
      </c>
      <c r="AT19" s="195">
        <f t="shared" si="1"/>
        <v>2.9585696478338488E-2</v>
      </c>
      <c r="AU19" s="195">
        <f t="shared" si="2"/>
        <v>0.244663700450029</v>
      </c>
      <c r="AV19" s="196">
        <f t="shared" si="3"/>
        <v>0.41309055898468305</v>
      </c>
      <c r="AW19" s="198">
        <f t="shared" si="4"/>
        <v>0.6</v>
      </c>
      <c r="AX19" s="198">
        <f t="shared" si="5"/>
        <v>0.4</v>
      </c>
      <c r="AY19" s="198">
        <f t="shared" si="6"/>
        <v>0.7</v>
      </c>
      <c r="AZ19" s="198">
        <f t="shared" si="7"/>
        <v>0.53459076888136148</v>
      </c>
      <c r="BA19" s="129">
        <f t="shared" si="8"/>
        <v>0.39744834277202451</v>
      </c>
      <c r="BB19" s="129">
        <f t="shared" si="9"/>
        <v>5.403016137940183E-2</v>
      </c>
      <c r="BC19" s="129" t="str" cm="1">
        <f t="array" ref="BC19">_xlfn.IFS(
   BB19&lt;=$BC$76,"Very Low",
   BB19&lt;=$BC$77,"Low",
   BB19&lt;=$BC$78,"Medium",
   BB19&lt;=$BC$79,"High",
   TRUE,"Very High"
)</f>
        <v>High</v>
      </c>
      <c r="BD19" s="136">
        <f t="shared" si="10"/>
        <v>14</v>
      </c>
      <c r="BE19" s="123">
        <f t="shared" si="11"/>
        <v>0.13079495574094011</v>
      </c>
      <c r="BP19"/>
    </row>
    <row r="20" spans="1:69" ht="15.5">
      <c r="A20" s="128">
        <v>44</v>
      </c>
      <c r="B20" s="110" t="s">
        <v>412</v>
      </c>
      <c r="C20" s="110" t="s">
        <v>413</v>
      </c>
      <c r="D20" s="110" t="s">
        <v>365</v>
      </c>
      <c r="E20" s="110" t="s">
        <v>414</v>
      </c>
      <c r="F20" s="110" t="s">
        <v>448</v>
      </c>
      <c r="G20" s="110" t="s">
        <v>449</v>
      </c>
      <c r="H20" s="110" t="s">
        <v>449</v>
      </c>
      <c r="I20" s="110" t="s">
        <v>449</v>
      </c>
      <c r="J20" s="210">
        <f>'Indicators Data'!AM38</f>
        <v>0.26084592345588026</v>
      </c>
      <c r="K20" s="210">
        <f>'Indicators Data'!AQ38</f>
        <v>0.60274865355966589</v>
      </c>
      <c r="L20" s="210">
        <f>'Indicators Data'!AS38</f>
        <v>0.87057674156745202</v>
      </c>
      <c r="M20" s="210">
        <f>'Indicators Data'!AO38</f>
        <v>9.7304098161180505E-2</v>
      </c>
      <c r="N20" s="210">
        <f>'Indicators Data'!AI38</f>
        <v>1.2049588691924459E-2</v>
      </c>
      <c r="O20" s="210">
        <f>'Indicators Data'!AG38</f>
        <v>0.80530973451327426</v>
      </c>
      <c r="P20" s="211">
        <f>'Indicators Data'!AK38</f>
        <v>0.5859286713893852</v>
      </c>
      <c r="Q20" s="211">
        <f>'Indicators Data'!AE38</f>
        <v>0</v>
      </c>
      <c r="R20" s="211">
        <f>'Indicators Data'!U38</f>
        <v>0.25234619395203339</v>
      </c>
      <c r="S20" s="212">
        <f>Vulnerability_scores!H39</f>
        <v>0.7</v>
      </c>
      <c r="T20" s="212">
        <f>Vulnerability_scores!I39</f>
        <v>0.1</v>
      </c>
      <c r="U20" s="212">
        <f>Vulnerability_scores!J39</f>
        <v>0.5</v>
      </c>
      <c r="V20" s="212">
        <f>Vulnerability_scores!K39</f>
        <v>0.1</v>
      </c>
      <c r="W20" s="212">
        <f>Vulnerability_scores!L39</f>
        <v>0.3</v>
      </c>
      <c r="X20" s="212">
        <f>Vulnerability_scores!M39</f>
        <v>0.3</v>
      </c>
      <c r="Y20" s="212">
        <f>Vulnerability_scores!N39</f>
        <v>0.1</v>
      </c>
      <c r="Z20" s="197">
        <f>'Indicators Data'!AA45</f>
        <v>0.76833333333333342</v>
      </c>
      <c r="AA20" s="197">
        <f>'Indicators Data'!Y45</f>
        <v>0</v>
      </c>
      <c r="AB20" s="197">
        <f>Vulnerability_scores!Q46</f>
        <v>0.3</v>
      </c>
      <c r="AC20" s="197">
        <f>Vulnerability_scores!R46</f>
        <v>0.3</v>
      </c>
      <c r="AD20" s="197">
        <f>Vulnerability_scores!S46</f>
        <v>0.7</v>
      </c>
      <c r="AE20" s="197">
        <f>Vulnerability_scores!T46</f>
        <v>0.1</v>
      </c>
      <c r="AF20" s="197">
        <f>Vulnerability_scores!U46</f>
        <v>0.3</v>
      </c>
      <c r="AG20" s="197">
        <f>Vulnerability_scores!V46</f>
        <v>0.3</v>
      </c>
      <c r="AH20" s="197">
        <f>Vulnerability_scores!W46</f>
        <v>0.7</v>
      </c>
      <c r="AI20" s="197">
        <f>Vulnerability_scores!X46</f>
        <v>0.9</v>
      </c>
      <c r="AJ20" s="197">
        <f>'Indicators Data'!AC45</f>
        <v>0.11428571428571428</v>
      </c>
      <c r="AK20" s="197">
        <f>Vulnerability_scores!Z46</f>
        <v>0.7</v>
      </c>
      <c r="AL20" s="197">
        <f>'Indicators Data'!W45</f>
        <v>0.51594746716697937</v>
      </c>
      <c r="AM20" s="197">
        <f>Vulnerability_scores!AB46</f>
        <v>0.3</v>
      </c>
      <c r="AN20" s="197">
        <f>Vulnerability_scores!AC46</f>
        <v>0.3</v>
      </c>
      <c r="AO20" s="197">
        <f>Vulnerability_scores!AD46</f>
        <v>0.3</v>
      </c>
      <c r="AP20" s="197">
        <f>Vulnerability_scores!AE46</f>
        <v>0.3</v>
      </c>
      <c r="AQ20" s="197">
        <f>Vulnerability_scores!AF46</f>
        <v>0.3</v>
      </c>
      <c r="AR20" s="197">
        <f>Vulnerability_scores!AG46</f>
        <v>0.3</v>
      </c>
      <c r="AS20" s="195">
        <f t="shared" si="0"/>
        <v>0.44917833229328752</v>
      </c>
      <c r="AT20" s="195">
        <f t="shared" si="1"/>
        <v>0.40867966160259933</v>
      </c>
      <c r="AU20" s="195">
        <f t="shared" si="2"/>
        <v>0.43297886401701224</v>
      </c>
      <c r="AV20" s="196">
        <f t="shared" si="3"/>
        <v>0.34343357448509926</v>
      </c>
      <c r="AW20" s="198">
        <f t="shared" si="4"/>
        <v>0.3</v>
      </c>
      <c r="AX20" s="198">
        <f t="shared" si="5"/>
        <v>0.4</v>
      </c>
      <c r="AY20" s="198">
        <f t="shared" si="6"/>
        <v>0.3</v>
      </c>
      <c r="AZ20" s="198">
        <f t="shared" si="7"/>
        <v>0.36061319574734196</v>
      </c>
      <c r="BA20" s="129">
        <f t="shared" si="8"/>
        <v>0.37900854474981777</v>
      </c>
      <c r="BB20" s="129">
        <f t="shared" si="9"/>
        <v>5.362299430863126E-2</v>
      </c>
      <c r="BC20" s="129" t="str" cm="1">
        <f t="array" ref="BC20">_xlfn.IFS(
   BB20&lt;=$BC$76,"Very Low",
   BB20&lt;=$BC$77,"Low",
   BB20&lt;=$BC$78,"Medium",
   BB20&lt;=$BC$79,"High",
   TRUE,"Very High"
)</f>
        <v>High</v>
      </c>
      <c r="BD20" s="136">
        <f t="shared" si="10"/>
        <v>15</v>
      </c>
      <c r="BE20" s="123">
        <f t="shared" si="11"/>
        <v>0.1561378918442286</v>
      </c>
      <c r="BO20"/>
      <c r="BP20"/>
    </row>
    <row r="21" spans="1:69" ht="15.5">
      <c r="A21" s="128">
        <v>47</v>
      </c>
      <c r="B21" s="110" t="s">
        <v>412</v>
      </c>
      <c r="C21" s="110" t="s">
        <v>413</v>
      </c>
      <c r="D21" s="110" t="s">
        <v>365</v>
      </c>
      <c r="E21" s="110" t="s">
        <v>414</v>
      </c>
      <c r="F21" s="110" t="s">
        <v>435</v>
      </c>
      <c r="G21" s="110" t="s">
        <v>436</v>
      </c>
      <c r="H21" s="110" t="s">
        <v>450</v>
      </c>
      <c r="I21" s="110" t="s">
        <v>450</v>
      </c>
      <c r="J21" s="210">
        <f>'Indicators Data'!AM29</f>
        <v>0.1513818182688684</v>
      </c>
      <c r="K21" s="210">
        <f>'Indicators Data'!AQ29</f>
        <v>0.86799813351893862</v>
      </c>
      <c r="L21" s="210">
        <f>'Indicators Data'!AS29</f>
        <v>0.82402823084381582</v>
      </c>
      <c r="M21" s="210">
        <f>'Indicators Data'!AO29</f>
        <v>3.8647845170472747E-2</v>
      </c>
      <c r="N21" s="210">
        <f>'Indicators Data'!AI29</f>
        <v>5.0726208541079558E-2</v>
      </c>
      <c r="O21" s="210">
        <f>'Indicators Data'!AG29</f>
        <v>0.97241020301926084</v>
      </c>
      <c r="P21" s="211">
        <f>'Indicators Data'!AK29</f>
        <v>0.38462908356611847</v>
      </c>
      <c r="Q21" s="211">
        <f>'Indicators Data'!AE29</f>
        <v>6.071446966318267E-3</v>
      </c>
      <c r="R21" s="211">
        <f>'Indicators Data'!U29</f>
        <v>0.11684370257966616</v>
      </c>
      <c r="S21" s="212">
        <f>Vulnerability_scores!H30</f>
        <v>0.7</v>
      </c>
      <c r="T21" s="212">
        <f>Vulnerability_scores!I30</f>
        <v>0.1</v>
      </c>
      <c r="U21" s="212">
        <f>Vulnerability_scores!J30</f>
        <v>0.7</v>
      </c>
      <c r="V21" s="212">
        <f>Vulnerability_scores!K30</f>
        <v>0.1</v>
      </c>
      <c r="W21" s="212">
        <f>Vulnerability_scores!L30</f>
        <v>0.1</v>
      </c>
      <c r="X21" s="212">
        <f>Vulnerability_scores!M30</f>
        <v>0.9</v>
      </c>
      <c r="Y21" s="212">
        <f>Vulnerability_scores!N30</f>
        <v>0.1</v>
      </c>
      <c r="Z21" s="197">
        <f>'Indicators Data'!AA48</f>
        <v>0.44874999999999998</v>
      </c>
      <c r="AA21" s="197">
        <f>'Indicators Data'!Y48</f>
        <v>0.29731993299832493</v>
      </c>
      <c r="AB21" s="197">
        <f>Vulnerability_scores!Q49</f>
        <v>0.3</v>
      </c>
      <c r="AC21" s="197">
        <f>Vulnerability_scores!R49</f>
        <v>0.3</v>
      </c>
      <c r="AD21" s="197">
        <f>Vulnerability_scores!S49</f>
        <v>0.7</v>
      </c>
      <c r="AE21" s="197">
        <f>Vulnerability_scores!T49</f>
        <v>0.7</v>
      </c>
      <c r="AF21" s="197">
        <f>Vulnerability_scores!U49</f>
        <v>0.7</v>
      </c>
      <c r="AG21" s="197">
        <f>Vulnerability_scores!V49</f>
        <v>0.5</v>
      </c>
      <c r="AH21" s="197">
        <f>Vulnerability_scores!W49</f>
        <v>0.3</v>
      </c>
      <c r="AI21" s="197">
        <f>Vulnerability_scores!X49</f>
        <v>0.3</v>
      </c>
      <c r="AJ21" s="197">
        <f>'Indicators Data'!AC48</f>
        <v>0.1437922077922078</v>
      </c>
      <c r="AK21" s="197">
        <f>Vulnerability_scores!Z49</f>
        <v>0.9</v>
      </c>
      <c r="AL21" s="197">
        <f>'Indicators Data'!W48</f>
        <v>0</v>
      </c>
      <c r="AM21" s="197">
        <f>Vulnerability_scores!AB49</f>
        <v>0.7</v>
      </c>
      <c r="AN21" s="197">
        <f>Vulnerability_scores!AC49</f>
        <v>0.7</v>
      </c>
      <c r="AO21" s="197">
        <f>Vulnerability_scores!AD49</f>
        <v>0.7</v>
      </c>
      <c r="AP21" s="197">
        <f>Vulnerability_scores!AE49</f>
        <v>0.7</v>
      </c>
      <c r="AQ21" s="197">
        <f>Vulnerability_scores!AF49</f>
        <v>0.7</v>
      </c>
      <c r="AR21" s="197">
        <f>Vulnerability_scores!AG49</f>
        <v>0.7</v>
      </c>
      <c r="AS21" s="195">
        <f t="shared" si="0"/>
        <v>0.48357266326498377</v>
      </c>
      <c r="AT21" s="195">
        <f t="shared" si="1"/>
        <v>0.51156820578017015</v>
      </c>
      <c r="AU21" s="195">
        <f t="shared" si="2"/>
        <v>0.49477088027105831</v>
      </c>
      <c r="AV21" s="196">
        <f t="shared" si="3"/>
        <v>0.21750471638888796</v>
      </c>
      <c r="AW21" s="198">
        <f t="shared" si="4"/>
        <v>0.4</v>
      </c>
      <c r="AX21" s="198">
        <f t="shared" si="5"/>
        <v>0.4</v>
      </c>
      <c r="AY21" s="198">
        <f t="shared" si="6"/>
        <v>0.7</v>
      </c>
      <c r="AZ21" s="198">
        <f t="shared" si="7"/>
        <v>0.48129397913811461</v>
      </c>
      <c r="BA21" s="129">
        <f t="shared" si="8"/>
        <v>0.39785652526602028</v>
      </c>
      <c r="BB21" s="129">
        <f t="shared" si="9"/>
        <v>5.17944515605381E-2</v>
      </c>
      <c r="BC21" s="129" t="str" cm="1">
        <f t="array" ref="BC21">_xlfn.IFS(
   BB21&lt;=$BC$76,"Very Low",
   BB21&lt;=$BC$77,"Low",
   BB21&lt;=$BC$78,"Medium",
   BB21&lt;=$BC$79,"High",
   TRUE,"Very High"
)</f>
        <v>High</v>
      </c>
      <c r="BD21" s="136">
        <f t="shared" si="10"/>
        <v>16</v>
      </c>
      <c r="BE21" s="123">
        <f t="shared" si="11"/>
        <v>0.23813024572732533</v>
      </c>
      <c r="BP21"/>
    </row>
    <row r="22" spans="1:69" ht="15.5">
      <c r="A22" s="128">
        <v>50</v>
      </c>
      <c r="B22" s="110" t="s">
        <v>412</v>
      </c>
      <c r="C22" s="110" t="s">
        <v>413</v>
      </c>
      <c r="D22" s="110" t="s">
        <v>367</v>
      </c>
      <c r="E22" s="110" t="s">
        <v>424</v>
      </c>
      <c r="F22" s="110" t="s">
        <v>366</v>
      </c>
      <c r="G22" s="110" t="s">
        <v>366</v>
      </c>
      <c r="H22" s="110" t="s">
        <v>426</v>
      </c>
      <c r="I22" s="110" t="s">
        <v>366</v>
      </c>
      <c r="J22" s="210">
        <f>'Indicators Data'!AM58</f>
        <v>3.3062211738772919E-2</v>
      </c>
      <c r="K22" s="210">
        <f>'Indicators Data'!AQ58</f>
        <v>0.96098542114744145</v>
      </c>
      <c r="L22" s="210">
        <f>'Indicators Data'!AS58</f>
        <v>0.81587028236363379</v>
      </c>
      <c r="M22" s="210">
        <f>'Indicators Data'!AO58</f>
        <v>7.3393818613017383E-4</v>
      </c>
      <c r="N22" s="210">
        <f>'Indicators Data'!AI58</f>
        <v>5.8101322396613827E-3</v>
      </c>
      <c r="O22" s="210">
        <f>'Indicators Data'!AG58</f>
        <v>0.61868818323789687</v>
      </c>
      <c r="P22" s="211">
        <f>'Indicators Data'!AK58</f>
        <v>0.27113637968639343</v>
      </c>
      <c r="Q22" s="211">
        <f>'Indicators Data'!AE58</f>
        <v>0.30092174074910044</v>
      </c>
      <c r="R22" s="211">
        <f>'Indicators Data'!U58</f>
        <v>1.0663301522202066E-2</v>
      </c>
      <c r="S22" s="212">
        <f>Vulnerability_scores!H59</f>
        <v>0.7</v>
      </c>
      <c r="T22" s="212">
        <f>Vulnerability_scores!I59</f>
        <v>0.3</v>
      </c>
      <c r="U22" s="212">
        <f>Vulnerability_scores!J59</f>
        <v>0.7</v>
      </c>
      <c r="V22" s="212">
        <f>Vulnerability_scores!K59</f>
        <v>0.9</v>
      </c>
      <c r="W22" s="212">
        <f>Vulnerability_scores!L59</f>
        <v>0.1</v>
      </c>
      <c r="X22" s="212">
        <f>Vulnerability_scores!M59</f>
        <v>0.9</v>
      </c>
      <c r="Y22" s="212">
        <f>Vulnerability_scores!N59</f>
        <v>0.1</v>
      </c>
      <c r="Z22" s="197">
        <f>'Indicators Data'!AA51</f>
        <v>0.40625</v>
      </c>
      <c r="AA22" s="197">
        <f>'Indicators Data'!Y51</f>
        <v>0.22194304857621441</v>
      </c>
      <c r="AB22" s="197">
        <f>Vulnerability_scores!Q52</f>
        <v>0.3</v>
      </c>
      <c r="AC22" s="197">
        <f>Vulnerability_scores!R52</f>
        <v>0.3</v>
      </c>
      <c r="AD22" s="197">
        <f>Vulnerability_scores!S52</f>
        <v>0.7</v>
      </c>
      <c r="AE22" s="197">
        <f>Vulnerability_scores!T52</f>
        <v>0.7</v>
      </c>
      <c r="AF22" s="197">
        <f>Vulnerability_scores!U52</f>
        <v>0.7</v>
      </c>
      <c r="AG22" s="197">
        <f>Vulnerability_scores!V52</f>
        <v>0.7</v>
      </c>
      <c r="AH22" s="197">
        <f>Vulnerability_scores!W52</f>
        <v>0.7</v>
      </c>
      <c r="AI22" s="197">
        <f>Vulnerability_scores!X52</f>
        <v>0.3</v>
      </c>
      <c r="AJ22" s="197">
        <f>'Indicators Data'!AC51</f>
        <v>0.15251948051948053</v>
      </c>
      <c r="AK22" s="197">
        <f>Vulnerability_scores!Z52</f>
        <v>0.9</v>
      </c>
      <c r="AL22" s="197">
        <f>'Indicators Data'!W51</f>
        <v>0</v>
      </c>
      <c r="AM22" s="197">
        <f>Vulnerability_scores!AB52</f>
        <v>0.7</v>
      </c>
      <c r="AN22" s="197">
        <f>Vulnerability_scores!AC52</f>
        <v>0.7</v>
      </c>
      <c r="AO22" s="197">
        <f>Vulnerability_scores!AD52</f>
        <v>0.7</v>
      </c>
      <c r="AP22" s="197">
        <f>Vulnerability_scores!AE52</f>
        <v>0.7</v>
      </c>
      <c r="AQ22" s="197">
        <f>Vulnerability_scores!AF52</f>
        <v>0.7</v>
      </c>
      <c r="AR22" s="197">
        <f>Vulnerability_scores!AG52</f>
        <v>0.7</v>
      </c>
      <c r="AS22" s="195">
        <f t="shared" si="0"/>
        <v>0.46744991438703221</v>
      </c>
      <c r="AT22" s="195">
        <f t="shared" si="1"/>
        <v>0.31224915773877909</v>
      </c>
      <c r="AU22" s="195">
        <f t="shared" si="2"/>
        <v>0.40536961172773095</v>
      </c>
      <c r="AV22" s="196">
        <f t="shared" si="3"/>
        <v>0.22797737237236726</v>
      </c>
      <c r="AW22" s="198">
        <f t="shared" si="4"/>
        <v>0.5</v>
      </c>
      <c r="AX22" s="198">
        <f t="shared" si="5"/>
        <v>0.5</v>
      </c>
      <c r="AY22" s="198">
        <f t="shared" si="6"/>
        <v>0.7</v>
      </c>
      <c r="AZ22" s="198">
        <f t="shared" si="7"/>
        <v>0.54087326739759389</v>
      </c>
      <c r="BA22" s="129">
        <f t="shared" si="8"/>
        <v>0.39140675049923068</v>
      </c>
      <c r="BB22" s="129">
        <f t="shared" si="9"/>
        <v>4.99848565104326E-2</v>
      </c>
      <c r="BC22" s="129" t="str" cm="1">
        <f t="array" ref="BC22">_xlfn.IFS(
   BB22&lt;=$BC$76,"Very Low",
   BB22&lt;=$BC$77,"Low",
   BB22&lt;=$BC$78,"Medium",
   BB22&lt;=$BC$79,"High",
   TRUE,"Very High"
)</f>
        <v>High</v>
      </c>
      <c r="BD22" s="136">
        <f t="shared" si="10"/>
        <v>17</v>
      </c>
      <c r="BE22" s="123">
        <f t="shared" si="11"/>
        <v>0.21925358639887182</v>
      </c>
      <c r="BP22"/>
    </row>
    <row r="23" spans="1:69" ht="15.5">
      <c r="A23" s="128">
        <v>51</v>
      </c>
      <c r="B23" s="110" t="s">
        <v>412</v>
      </c>
      <c r="C23" s="110" t="s">
        <v>413</v>
      </c>
      <c r="D23" s="110" t="s">
        <v>365</v>
      </c>
      <c r="E23" s="110" t="s">
        <v>414</v>
      </c>
      <c r="F23" s="110" t="s">
        <v>451</v>
      </c>
      <c r="G23" s="110" t="s">
        <v>452</v>
      </c>
      <c r="H23" s="110" t="s">
        <v>452</v>
      </c>
      <c r="I23" s="110" t="s">
        <v>452</v>
      </c>
      <c r="J23" s="210">
        <f>'Indicators Data'!AM28</f>
        <v>0.12681055779395561</v>
      </c>
      <c r="K23" s="210">
        <f>'Indicators Data'!AQ28</f>
        <v>0.90473123739060657</v>
      </c>
      <c r="L23" s="210">
        <f>'Indicators Data'!AS28</f>
        <v>0.82977228026987082</v>
      </c>
      <c r="M23" s="210">
        <f>'Indicators Data'!AO28</f>
        <v>4.2482120400741619E-2</v>
      </c>
      <c r="N23" s="210">
        <f>'Indicators Data'!AI28</f>
        <v>1.7027929184095996E-2</v>
      </c>
      <c r="O23" s="210">
        <f>'Indicators Data'!AG28</f>
        <v>0.80166579906298807</v>
      </c>
      <c r="P23" s="211">
        <f>'Indicators Data'!AK28</f>
        <v>0.46628156736427023</v>
      </c>
      <c r="Q23" s="211">
        <f>'Indicators Data'!AE28</f>
        <v>0</v>
      </c>
      <c r="R23" s="211">
        <f>'Indicators Data'!U28</f>
        <v>0</v>
      </c>
      <c r="S23" s="212">
        <f>Vulnerability_scores!H29</f>
        <v>0.7</v>
      </c>
      <c r="T23" s="212">
        <f>Vulnerability_scores!I29</f>
        <v>0.1</v>
      </c>
      <c r="U23" s="212">
        <f>Vulnerability_scores!J29</f>
        <v>0.7</v>
      </c>
      <c r="V23" s="212">
        <f>Vulnerability_scores!K29</f>
        <v>0.1</v>
      </c>
      <c r="W23" s="212">
        <f>Vulnerability_scores!L29</f>
        <v>0.3</v>
      </c>
      <c r="X23" s="212">
        <f>Vulnerability_scores!M29</f>
        <v>0.3</v>
      </c>
      <c r="Y23" s="212">
        <f>Vulnerability_scores!N29</f>
        <v>0.1</v>
      </c>
      <c r="Z23" s="197">
        <f>'Indicators Data'!AA52</f>
        <v>0.28875000000000001</v>
      </c>
      <c r="AA23" s="197">
        <f>'Indicators Data'!Y52</f>
        <v>0.26046901172529313</v>
      </c>
      <c r="AB23" s="197">
        <f>Vulnerability_scores!Q53</f>
        <v>0.3</v>
      </c>
      <c r="AC23" s="197">
        <f>Vulnerability_scores!R53</f>
        <v>0.3</v>
      </c>
      <c r="AD23" s="197">
        <f>Vulnerability_scores!S53</f>
        <v>0.7</v>
      </c>
      <c r="AE23" s="197">
        <f>Vulnerability_scores!T53</f>
        <v>0.7</v>
      </c>
      <c r="AF23" s="197">
        <f>Vulnerability_scores!U53</f>
        <v>0.7</v>
      </c>
      <c r="AG23" s="197">
        <f>Vulnerability_scores!V53</f>
        <v>0.7</v>
      </c>
      <c r="AH23" s="197">
        <f>Vulnerability_scores!W53</f>
        <v>0.7</v>
      </c>
      <c r="AI23" s="197">
        <f>Vulnerability_scores!X53</f>
        <v>0.3</v>
      </c>
      <c r="AJ23" s="197">
        <f>'Indicators Data'!AC52</f>
        <v>0.17464935064935064</v>
      </c>
      <c r="AK23" s="197">
        <f>Vulnerability_scores!Z53</f>
        <v>0.9</v>
      </c>
      <c r="AL23" s="197">
        <f>'Indicators Data'!W52</f>
        <v>0</v>
      </c>
      <c r="AM23" s="197">
        <f>Vulnerability_scores!AB53</f>
        <v>0.7</v>
      </c>
      <c r="AN23" s="197">
        <f>Vulnerability_scores!AC53</f>
        <v>0.7</v>
      </c>
      <c r="AO23" s="197">
        <f>Vulnerability_scores!AD53</f>
        <v>0.7</v>
      </c>
      <c r="AP23" s="197">
        <f>Vulnerability_scores!AE53</f>
        <v>0.3</v>
      </c>
      <c r="AQ23" s="197">
        <f>Vulnerability_scores!AF53</f>
        <v>0.7</v>
      </c>
      <c r="AR23" s="197">
        <f>Vulnerability_scores!AG53</f>
        <v>0.7</v>
      </c>
      <c r="AS23" s="195">
        <f t="shared" si="0"/>
        <v>0.48922299850662276</v>
      </c>
      <c r="AT23" s="195">
        <f t="shared" si="1"/>
        <v>0.40934686412354204</v>
      </c>
      <c r="AU23" s="195">
        <f t="shared" si="2"/>
        <v>0.45727254475339052</v>
      </c>
      <c r="AV23" s="196">
        <f t="shared" si="3"/>
        <v>0.23314078368213512</v>
      </c>
      <c r="AW23" s="198">
        <f t="shared" si="4"/>
        <v>0.4</v>
      </c>
      <c r="AX23" s="198">
        <f t="shared" si="5"/>
        <v>0.5</v>
      </c>
      <c r="AY23" s="198">
        <f t="shared" si="6"/>
        <v>0.6</v>
      </c>
      <c r="AZ23" s="198">
        <f t="shared" si="7"/>
        <v>0.46388394228719332</v>
      </c>
      <c r="BA23" s="129">
        <f t="shared" si="8"/>
        <v>0.38476575690757303</v>
      </c>
      <c r="BB23" s="129">
        <f t="shared" si="9"/>
        <v>4.9454147277507465E-2</v>
      </c>
      <c r="BC23" s="129" t="str" cm="1">
        <f t="array" ref="BC23">_xlfn.IFS(
   BB23&lt;=$BC$76,"Very Low",
   BB23&lt;=$BC$77,"Low",
   BB23&lt;=$BC$78,"Medium",
   BB23&lt;=$BC$79,"High",
   TRUE,"Very High"
)</f>
        <v>High</v>
      </c>
      <c r="BD23" s="136">
        <f t="shared" si="10"/>
        <v>18</v>
      </c>
      <c r="BE23" s="123">
        <f t="shared" si="11"/>
        <v>0.21212139075989983</v>
      </c>
      <c r="BP23"/>
    </row>
    <row r="24" spans="1:69" ht="15.5">
      <c r="A24" s="128">
        <v>6</v>
      </c>
      <c r="B24" s="110" t="s">
        <v>412</v>
      </c>
      <c r="C24" s="110" t="s">
        <v>413</v>
      </c>
      <c r="D24" s="110" t="s">
        <v>364</v>
      </c>
      <c r="E24" s="110" t="s">
        <v>440</v>
      </c>
      <c r="F24" s="110" t="s">
        <v>453</v>
      </c>
      <c r="G24" s="110" t="s">
        <v>454</v>
      </c>
      <c r="H24" s="110" t="s">
        <v>454</v>
      </c>
      <c r="I24" s="110" t="s">
        <v>454</v>
      </c>
      <c r="J24" s="210">
        <f>'Indicators Data'!AM26</f>
        <v>0.31654310804784425</v>
      </c>
      <c r="K24" s="210">
        <f>'Indicators Data'!AQ26</f>
        <v>0.76473156423635202</v>
      </c>
      <c r="L24" s="210">
        <f>'Indicators Data'!AS26</f>
        <v>0.78380148624059132</v>
      </c>
      <c r="M24" s="210">
        <f>'Indicators Data'!AO26</f>
        <v>1.4264374147593017E-2</v>
      </c>
      <c r="N24" s="210">
        <f>'Indicators Data'!AI26</f>
        <v>0.15421504290762242</v>
      </c>
      <c r="O24" s="210">
        <f>'Indicators Data'!AG26</f>
        <v>0.37766788131181678</v>
      </c>
      <c r="P24" s="211">
        <f>'Indicators Data'!AK26</f>
        <v>7.0559147188945751E-2</v>
      </c>
      <c r="Q24" s="211">
        <f>'Indicators Data'!AE26</f>
        <v>5.9813546764248209E-2</v>
      </c>
      <c r="R24" s="211">
        <f>'Indicators Data'!U26</f>
        <v>1</v>
      </c>
      <c r="S24" s="212">
        <f>Vulnerability_scores!H27</f>
        <v>0.7</v>
      </c>
      <c r="T24" s="212">
        <f>Vulnerability_scores!I27</f>
        <v>0.1</v>
      </c>
      <c r="U24" s="212">
        <f>Vulnerability_scores!J27</f>
        <v>0.7</v>
      </c>
      <c r="V24" s="212">
        <f>Vulnerability_scores!K27</f>
        <v>0.1</v>
      </c>
      <c r="W24" s="212">
        <f>Vulnerability_scores!L27</f>
        <v>0.1</v>
      </c>
      <c r="X24" s="212">
        <f>Vulnerability_scores!M27</f>
        <v>0.3</v>
      </c>
      <c r="Y24" s="212">
        <f>Vulnerability_scores!N27</f>
        <v>0.1</v>
      </c>
      <c r="Z24" s="197">
        <f>'Indicators Data'!AA7</f>
        <v>7.8750000000000001E-2</v>
      </c>
      <c r="AA24" s="197">
        <f>'Indicators Data'!Y7</f>
        <v>0</v>
      </c>
      <c r="AB24" s="197">
        <f>Vulnerability_scores!Q8</f>
        <v>0.3</v>
      </c>
      <c r="AC24" s="197">
        <f>Vulnerability_scores!R8</f>
        <v>0.3</v>
      </c>
      <c r="AD24" s="197">
        <f>Vulnerability_scores!S8</f>
        <v>0.7</v>
      </c>
      <c r="AE24" s="197">
        <f>Vulnerability_scores!T8</f>
        <v>0.3</v>
      </c>
      <c r="AF24" s="197">
        <f>Vulnerability_scores!U8</f>
        <v>0.7</v>
      </c>
      <c r="AG24" s="197">
        <f>Vulnerability_scores!V8</f>
        <v>0.7</v>
      </c>
      <c r="AH24" s="197">
        <f>Vulnerability_scores!W8</f>
        <v>0.7</v>
      </c>
      <c r="AI24" s="197">
        <f>Vulnerability_scores!X8</f>
        <v>0.1</v>
      </c>
      <c r="AJ24" s="197">
        <f>'Indicators Data'!AC7</f>
        <v>0.96914285714285719</v>
      </c>
      <c r="AK24" s="197">
        <f>Vulnerability_scores!Z8</f>
        <v>0.5</v>
      </c>
      <c r="AL24" s="197">
        <f>'Indicators Data'!W7</f>
        <v>0</v>
      </c>
      <c r="AM24" s="197">
        <f>Vulnerability_scores!AB8</f>
        <v>0.7</v>
      </c>
      <c r="AN24" s="197">
        <f>Vulnerability_scores!AC8</f>
        <v>0.7</v>
      </c>
      <c r="AO24" s="197">
        <f>Vulnerability_scores!AD8</f>
        <v>0.7</v>
      </c>
      <c r="AP24" s="197">
        <f>Vulnerability_scores!AE8</f>
        <v>0.7</v>
      </c>
      <c r="AQ24" s="197">
        <f>Vulnerability_scores!AF8</f>
        <v>0.7</v>
      </c>
      <c r="AR24" s="197">
        <f>Vulnerability_scores!AG8</f>
        <v>0.7</v>
      </c>
      <c r="AS24" s="195">
        <f t="shared" si="0"/>
        <v>0.49343586749276286</v>
      </c>
      <c r="AT24" s="195">
        <f t="shared" si="1"/>
        <v>0.26594146210971958</v>
      </c>
      <c r="AU24" s="195">
        <f t="shared" si="2"/>
        <v>0.40243810533954555</v>
      </c>
      <c r="AV24" s="196">
        <f t="shared" si="3"/>
        <v>0.25322363762374733</v>
      </c>
      <c r="AW24" s="198">
        <f t="shared" si="4"/>
        <v>0.3</v>
      </c>
      <c r="AX24" s="198">
        <f t="shared" si="5"/>
        <v>0.4</v>
      </c>
      <c r="AY24" s="198">
        <f t="shared" si="6"/>
        <v>0.7</v>
      </c>
      <c r="AZ24" s="198">
        <f t="shared" si="7"/>
        <v>0.43431099999999978</v>
      </c>
      <c r="BA24" s="129">
        <f t="shared" si="8"/>
        <v>0.36332424765443089</v>
      </c>
      <c r="BB24" s="129">
        <f t="shared" si="9"/>
        <v>4.4259262000916233E-2</v>
      </c>
      <c r="BC24" s="129" t="str" cm="1">
        <f t="array" ref="BC24">_xlfn.IFS(
   BB24&lt;=$BC$76,"Very Low",
   BB24&lt;=$BC$77,"Low",
   BB24&lt;=$BC$78,"Medium",
   BB24&lt;=$BC$79,"High",
   TRUE,"Very High"
)</f>
        <v>Medium</v>
      </c>
      <c r="BD24" s="136">
        <f t="shared" si="10"/>
        <v>19</v>
      </c>
      <c r="BE24" s="123">
        <f t="shared" si="11"/>
        <v>0.17478329596812328</v>
      </c>
    </row>
    <row r="25" spans="1:69" ht="15.5">
      <c r="A25" s="128">
        <v>46</v>
      </c>
      <c r="B25" s="110" t="s">
        <v>427</v>
      </c>
      <c r="C25" s="110" t="s">
        <v>428</v>
      </c>
      <c r="D25" s="110" t="s">
        <v>359</v>
      </c>
      <c r="E25" s="110" t="s">
        <v>455</v>
      </c>
      <c r="F25" s="110" t="s">
        <v>456</v>
      </c>
      <c r="G25" s="110" t="s">
        <v>457</v>
      </c>
      <c r="H25" s="110" t="s">
        <v>457</v>
      </c>
      <c r="I25" s="110" t="s">
        <v>457</v>
      </c>
      <c r="J25" s="210">
        <f>'Indicators Data'!AM18</f>
        <v>0.78796685542481759</v>
      </c>
      <c r="K25" s="210">
        <f>'Indicators Data'!AQ18</f>
        <v>0.23379113260219087</v>
      </c>
      <c r="L25" s="210">
        <f>'Indicators Data'!AS18</f>
        <v>0.57322927073386565</v>
      </c>
      <c r="M25" s="210">
        <f>'Indicators Data'!AO18</f>
        <v>1</v>
      </c>
      <c r="N25" s="210">
        <f>'Indicators Data'!AI18</f>
        <v>3.8212815990593771E-2</v>
      </c>
      <c r="O25" s="210">
        <f>'Indicators Data'!AG18</f>
        <v>0.92477876106194701</v>
      </c>
      <c r="P25" s="211">
        <f>'Indicators Data'!AK18</f>
        <v>1.6329002746546962E-3</v>
      </c>
      <c r="Q25" s="211">
        <f>'Indicators Data'!AE18</f>
        <v>0.31061341749146482</v>
      </c>
      <c r="R25" s="211">
        <f>'Indicators Data'!U18</f>
        <v>0.37918871252204583</v>
      </c>
      <c r="S25" s="212">
        <f>Vulnerability_scores!H19</f>
        <v>0.3</v>
      </c>
      <c r="T25" s="212">
        <f>Vulnerability_scores!I19</f>
        <v>0.5</v>
      </c>
      <c r="U25" s="212">
        <f>Vulnerability_scores!J19</f>
        <v>0.7</v>
      </c>
      <c r="V25" s="212">
        <f>Vulnerability_scores!K19</f>
        <v>0.3</v>
      </c>
      <c r="W25" s="212">
        <f>Vulnerability_scores!L19</f>
        <v>0.1</v>
      </c>
      <c r="X25" s="212">
        <f>Vulnerability_scores!M19</f>
        <v>0.9</v>
      </c>
      <c r="Y25" s="212">
        <f>Vulnerability_scores!N19</f>
        <v>0.7</v>
      </c>
      <c r="Z25" s="197">
        <f>'Indicators Data'!AA47</f>
        <v>0.32124999999999998</v>
      </c>
      <c r="AA25" s="197">
        <f>'Indicators Data'!Y47</f>
        <v>0</v>
      </c>
      <c r="AB25" s="197">
        <f>Vulnerability_scores!Q48</f>
        <v>0.3</v>
      </c>
      <c r="AC25" s="197">
        <f>Vulnerability_scores!R48</f>
        <v>0.3</v>
      </c>
      <c r="AD25" s="197">
        <f>Vulnerability_scores!S48</f>
        <v>0.7</v>
      </c>
      <c r="AE25" s="197">
        <f>Vulnerability_scores!T48</f>
        <v>0.1</v>
      </c>
      <c r="AF25" s="197">
        <f>Vulnerability_scores!U48</f>
        <v>0.3</v>
      </c>
      <c r="AG25" s="197">
        <f>Vulnerability_scores!V48</f>
        <v>0.1</v>
      </c>
      <c r="AH25" s="197">
        <f>Vulnerability_scores!W48</f>
        <v>0.7</v>
      </c>
      <c r="AI25" s="197">
        <f>Vulnerability_scores!X48</f>
        <v>0.1</v>
      </c>
      <c r="AJ25" s="197">
        <f>'Indicators Data'!AC47</f>
        <v>0.12363636363636364</v>
      </c>
      <c r="AK25" s="197">
        <f>Vulnerability_scores!Z48</f>
        <v>0.3</v>
      </c>
      <c r="AL25" s="197">
        <f>'Indicators Data'!W47</f>
        <v>0.10834896810506567</v>
      </c>
      <c r="AM25" s="197">
        <f>Vulnerability_scores!AB48</f>
        <v>0.7</v>
      </c>
      <c r="AN25" s="197">
        <f>Vulnerability_scores!AC48</f>
        <v>0.3</v>
      </c>
      <c r="AO25" s="197">
        <f>Vulnerability_scores!AD48</f>
        <v>0.3</v>
      </c>
      <c r="AP25" s="197">
        <f>Vulnerability_scores!AE48</f>
        <v>0.7</v>
      </c>
      <c r="AQ25" s="197">
        <f>Vulnerability_scores!AF48</f>
        <v>0.7</v>
      </c>
      <c r="AR25" s="197">
        <f>Vulnerability_scores!AG48</f>
        <v>0.7</v>
      </c>
      <c r="AS25" s="195">
        <f t="shared" si="0"/>
        <v>0.60279087446464708</v>
      </c>
      <c r="AT25" s="195">
        <f t="shared" si="1"/>
        <v>0.4814957885262704</v>
      </c>
      <c r="AU25" s="195">
        <f t="shared" si="2"/>
        <v>0.55427284008929645</v>
      </c>
      <c r="AV25" s="196">
        <f t="shared" si="3"/>
        <v>0.16983821788917597</v>
      </c>
      <c r="AW25" s="198">
        <f t="shared" si="4"/>
        <v>0.5</v>
      </c>
      <c r="AX25" s="198">
        <f t="shared" si="5"/>
        <v>0.2</v>
      </c>
      <c r="AY25" s="198">
        <f t="shared" si="6"/>
        <v>0.6</v>
      </c>
      <c r="AZ25" s="198">
        <f t="shared" si="7"/>
        <v>0.41892058928875986</v>
      </c>
      <c r="BA25" s="129">
        <f t="shared" si="8"/>
        <v>0.38101054908907744</v>
      </c>
      <c r="BB25" s="129">
        <f t="shared" si="9"/>
        <v>3.9435806607168056E-2</v>
      </c>
      <c r="BC25" s="129" t="str" cm="1">
        <f t="array" ref="BC25">_xlfn.IFS(
   BB25&lt;=$BC$76,"Very Low",
   BB25&lt;=$BC$77,"Low",
   BB25&lt;=$BC$78,"Medium",
   BB25&lt;=$BC$79,"High",
   TRUE,"Very High"
)</f>
        <v>Medium</v>
      </c>
      <c r="BD25" s="136">
        <f t="shared" si="10"/>
        <v>20</v>
      </c>
      <c r="BE25" s="123">
        <f t="shared" si="11"/>
        <v>0.23219630479696263</v>
      </c>
      <c r="BP25"/>
      <c r="BQ25" s="35"/>
    </row>
    <row r="26" spans="1:69" ht="15.5">
      <c r="A26" s="128">
        <v>57</v>
      </c>
      <c r="B26" s="110" t="s">
        <v>412</v>
      </c>
      <c r="C26" s="110" t="s">
        <v>413</v>
      </c>
      <c r="D26" s="110" t="s">
        <v>365</v>
      </c>
      <c r="E26" s="110" t="s">
        <v>414</v>
      </c>
      <c r="F26" s="110" t="s">
        <v>418</v>
      </c>
      <c r="G26" s="110" t="s">
        <v>419</v>
      </c>
      <c r="H26" s="110" t="s">
        <v>458</v>
      </c>
      <c r="I26" s="110" t="s">
        <v>458</v>
      </c>
      <c r="J26" s="210">
        <f>'Indicators Data'!AM36</f>
        <v>0.51218370859224982</v>
      </c>
      <c r="K26" s="210">
        <f>'Indicators Data'!AQ36</f>
        <v>0.72225769160249031</v>
      </c>
      <c r="L26" s="210">
        <f>'Indicators Data'!AS36</f>
        <v>0.83484661989737241</v>
      </c>
      <c r="M26" s="210">
        <f>'Indicators Data'!AO36</f>
        <v>9.3004335199577293E-2</v>
      </c>
      <c r="N26" s="210">
        <f>'Indicators Data'!AI36</f>
        <v>0.12730414746543781</v>
      </c>
      <c r="O26" s="210">
        <f>'Indicators Data'!AG36</f>
        <v>0.61972930765226453</v>
      </c>
      <c r="P26" s="211">
        <f>'Indicators Data'!AK36</f>
        <v>0.3679269510519948</v>
      </c>
      <c r="Q26" s="211">
        <f>'Indicators Data'!AE36</f>
        <v>0</v>
      </c>
      <c r="R26" s="211">
        <f>'Indicators Data'!U36</f>
        <v>0</v>
      </c>
      <c r="S26" s="212">
        <f>Vulnerability_scores!H37</f>
        <v>0.7</v>
      </c>
      <c r="T26" s="212">
        <f>Vulnerability_scores!I37</f>
        <v>0.1</v>
      </c>
      <c r="U26" s="212">
        <f>Vulnerability_scores!J37</f>
        <v>0.7</v>
      </c>
      <c r="V26" s="212">
        <f>Vulnerability_scores!K37</f>
        <v>0.1</v>
      </c>
      <c r="W26" s="212">
        <f>Vulnerability_scores!L37</f>
        <v>0.3</v>
      </c>
      <c r="X26" s="212">
        <f>Vulnerability_scores!M37</f>
        <v>0.3</v>
      </c>
      <c r="Y26" s="212">
        <f>Vulnerability_scores!N37</f>
        <v>0.1</v>
      </c>
      <c r="Z26" s="197">
        <f>'Indicators Data'!AA58</f>
        <v>4.7499999999999994E-2</v>
      </c>
      <c r="AA26" s="197">
        <f>'Indicators Data'!Y58</f>
        <v>0</v>
      </c>
      <c r="AB26" s="197">
        <f>Vulnerability_scores!Q59</f>
        <v>0.3</v>
      </c>
      <c r="AC26" s="197">
        <f>Vulnerability_scores!R59</f>
        <v>0.3</v>
      </c>
      <c r="AD26" s="197">
        <f>Vulnerability_scores!S59</f>
        <v>0.7</v>
      </c>
      <c r="AE26" s="197">
        <f>Vulnerability_scores!T59</f>
        <v>0.7</v>
      </c>
      <c r="AF26" s="197">
        <f>Vulnerability_scores!U59</f>
        <v>0.7</v>
      </c>
      <c r="AG26" s="197">
        <f>Vulnerability_scores!V59</f>
        <v>0.1</v>
      </c>
      <c r="AH26" s="197">
        <f>Vulnerability_scores!W59</f>
        <v>0.7</v>
      </c>
      <c r="AI26" s="197">
        <f>Vulnerability_scores!X59</f>
        <v>0.7</v>
      </c>
      <c r="AJ26" s="197">
        <f>'Indicators Data'!AC58</f>
        <v>0.21132467532467533</v>
      </c>
      <c r="AK26" s="197">
        <f>Vulnerability_scores!Z59</f>
        <v>0.9</v>
      </c>
      <c r="AL26" s="197">
        <f>'Indicators Data'!W58</f>
        <v>0</v>
      </c>
      <c r="AM26" s="197">
        <f>Vulnerability_scores!AB59</f>
        <v>0.7</v>
      </c>
      <c r="AN26" s="197">
        <f>Vulnerability_scores!AC59</f>
        <v>0.7</v>
      </c>
      <c r="AO26" s="197">
        <f>Vulnerability_scores!AD59</f>
        <v>0.3</v>
      </c>
      <c r="AP26" s="197">
        <f>Vulnerability_scores!AE59</f>
        <v>0.7</v>
      </c>
      <c r="AQ26" s="197">
        <f>Vulnerability_scores!AF59</f>
        <v>0.3</v>
      </c>
      <c r="AR26" s="197">
        <f>Vulnerability_scores!AG59</f>
        <v>0.7</v>
      </c>
      <c r="AS26" s="195">
        <f t="shared" si="0"/>
        <v>0.56612229258107172</v>
      </c>
      <c r="AT26" s="195">
        <f t="shared" si="1"/>
        <v>0.37351672755885118</v>
      </c>
      <c r="AU26" s="195">
        <f t="shared" si="2"/>
        <v>0.48908006657218345</v>
      </c>
      <c r="AV26" s="196">
        <f t="shared" si="3"/>
        <v>0.1839634755259974</v>
      </c>
      <c r="AW26" s="198">
        <f t="shared" si="4"/>
        <v>0.4</v>
      </c>
      <c r="AX26" s="198">
        <f t="shared" si="5"/>
        <v>0.4</v>
      </c>
      <c r="AY26" s="198">
        <f t="shared" si="6"/>
        <v>0.6</v>
      </c>
      <c r="AZ26" s="198">
        <f t="shared" si="7"/>
        <v>0.42886709090909081</v>
      </c>
      <c r="BA26" s="129">
        <f t="shared" si="8"/>
        <v>0.36730354433575724</v>
      </c>
      <c r="BB26" s="129">
        <f t="shared" si="9"/>
        <v>3.8586402527491778E-2</v>
      </c>
      <c r="BC26" s="129" t="str" cm="1">
        <f t="array" ref="BC26">_xlfn.IFS(
   BB26&lt;=$BC$76,"Very Low",
   BB26&lt;=$BC$77,"Low",
   BB26&lt;=$BC$78,"Medium",
   BB26&lt;=$BC$79,"High",
   TRUE,"Very High"
)</f>
        <v>Medium</v>
      </c>
      <c r="BD26" s="136">
        <f t="shared" si="10"/>
        <v>21</v>
      </c>
      <c r="BE26" s="123">
        <f t="shared" si="11"/>
        <v>0.20975034537243678</v>
      </c>
      <c r="BN26"/>
      <c r="BP26"/>
    </row>
    <row r="27" spans="1:69" ht="15.5">
      <c r="A27" s="128">
        <v>63</v>
      </c>
      <c r="B27" s="110" t="s">
        <v>427</v>
      </c>
      <c r="C27" s="110" t="s">
        <v>428</v>
      </c>
      <c r="D27" s="110" t="s">
        <v>361</v>
      </c>
      <c r="E27" s="110" t="s">
        <v>429</v>
      </c>
      <c r="F27" s="110" t="s">
        <v>430</v>
      </c>
      <c r="G27" s="110" t="s">
        <v>431</v>
      </c>
      <c r="H27" s="110" t="s">
        <v>459</v>
      </c>
      <c r="I27" s="110" t="s">
        <v>459</v>
      </c>
      <c r="J27" s="210">
        <f>'Indicators Data'!AM16</f>
        <v>1</v>
      </c>
      <c r="K27" s="210">
        <f>'Indicators Data'!AQ16</f>
        <v>0.69050593872206745</v>
      </c>
      <c r="L27" s="210">
        <f>'Indicators Data'!AS16</f>
        <v>0</v>
      </c>
      <c r="M27" s="210">
        <f>'Indicators Data'!AO16</f>
        <v>0.15557656893180022</v>
      </c>
      <c r="N27" s="210">
        <f>'Indicators Data'!AI16</f>
        <v>0.18571428571428569</v>
      </c>
      <c r="O27" s="210">
        <f>'Indicators Data'!AG16</f>
        <v>0.10203019260801667</v>
      </c>
      <c r="P27" s="211">
        <f>'Indicators Data'!AK16</f>
        <v>1.3963419780634242E-3</v>
      </c>
      <c r="Q27" s="211">
        <f>'Indicators Data'!AE16</f>
        <v>2.0408014419085029E-3</v>
      </c>
      <c r="R27" s="211">
        <f>'Indicators Data'!U16</f>
        <v>1</v>
      </c>
      <c r="S27" s="212">
        <f>Vulnerability_scores!H17</f>
        <v>0.3</v>
      </c>
      <c r="T27" s="212">
        <f>Vulnerability_scores!I17</f>
        <v>0.5</v>
      </c>
      <c r="U27" s="212">
        <f>Vulnerability_scores!J17</f>
        <v>0.3</v>
      </c>
      <c r="V27" s="212">
        <f>Vulnerability_scores!K17</f>
        <v>0.3</v>
      </c>
      <c r="W27" s="212">
        <f>Vulnerability_scores!L17</f>
        <v>0.9</v>
      </c>
      <c r="X27" s="212">
        <f>Vulnerability_scores!M17</f>
        <v>0.9</v>
      </c>
      <c r="Y27" s="212">
        <f>Vulnerability_scores!N17</f>
        <v>0.7</v>
      </c>
      <c r="Z27" s="197">
        <f>'Indicators Data'!AA64</f>
        <v>0</v>
      </c>
      <c r="AA27" s="197">
        <f>'Indicators Data'!Y64</f>
        <v>0</v>
      </c>
      <c r="AB27" s="197">
        <f>Vulnerability_scores!Q65</f>
        <v>0.3</v>
      </c>
      <c r="AC27" s="197">
        <f>Vulnerability_scores!R65</f>
        <v>0.3</v>
      </c>
      <c r="AD27" s="197">
        <f>Vulnerability_scores!S65</f>
        <v>0.7</v>
      </c>
      <c r="AE27" s="197">
        <f>Vulnerability_scores!T65</f>
        <v>0.1</v>
      </c>
      <c r="AF27" s="197">
        <f>Vulnerability_scores!U65</f>
        <v>0.3</v>
      </c>
      <c r="AG27" s="197">
        <f>Vulnerability_scores!V65</f>
        <v>0.3</v>
      </c>
      <c r="AH27" s="197">
        <f>Vulnerability_scores!W65</f>
        <v>0.7</v>
      </c>
      <c r="AI27" s="197">
        <f>Vulnerability_scores!X65</f>
        <v>0.3</v>
      </c>
      <c r="AJ27" s="197">
        <f>'Indicators Data'!AC64</f>
        <v>4.6441558441558436E-2</v>
      </c>
      <c r="AK27" s="197">
        <f>Vulnerability_scores!Z65</f>
        <v>0.9</v>
      </c>
      <c r="AL27" s="197">
        <f>'Indicators Data'!W64</f>
        <v>0</v>
      </c>
      <c r="AM27" s="197">
        <f>Vulnerability_scores!AB65</f>
        <v>0.7</v>
      </c>
      <c r="AN27" s="197">
        <f>Vulnerability_scores!AC65</f>
        <v>0.3</v>
      </c>
      <c r="AO27" s="197">
        <f>Vulnerability_scores!AD65</f>
        <v>0.3</v>
      </c>
      <c r="AP27" s="197">
        <f>Vulnerability_scores!AE65</f>
        <v>0.7</v>
      </c>
      <c r="AQ27" s="197">
        <f>Vulnerability_scores!AF65</f>
        <v>0.7</v>
      </c>
      <c r="AR27" s="197">
        <f>Vulnerability_scores!AG65</f>
        <v>0.7</v>
      </c>
      <c r="AS27" s="195">
        <f t="shared" si="0"/>
        <v>0.58943140772932257</v>
      </c>
      <c r="AT27" s="195">
        <f t="shared" si="1"/>
        <v>0.14387223916115119</v>
      </c>
      <c r="AU27" s="195">
        <f t="shared" si="2"/>
        <v>0.41120774030205398</v>
      </c>
      <c r="AV27" s="196">
        <f t="shared" si="3"/>
        <v>0.20131041142160427</v>
      </c>
      <c r="AW27" s="198">
        <f t="shared" si="4"/>
        <v>0.5</v>
      </c>
      <c r="AX27" s="198">
        <f t="shared" si="5"/>
        <v>0.3</v>
      </c>
      <c r="AY27" s="198">
        <f t="shared" si="6"/>
        <v>0.6</v>
      </c>
      <c r="AZ27" s="198">
        <f t="shared" si="7"/>
        <v>0.45530036363636345</v>
      </c>
      <c r="BA27" s="129">
        <f t="shared" si="8"/>
        <v>0.35593950512000722</v>
      </c>
      <c r="BB27" s="129">
        <f t="shared" si="9"/>
        <v>3.7689945939656772E-2</v>
      </c>
      <c r="BC27" s="129" t="str" cm="1">
        <f t="array" ref="BC27">_xlfn.IFS(
   BB27&lt;=$BC$76,"Very Low",
   BB27&lt;=$BC$77,"Low",
   BB27&lt;=$BC$78,"Medium",
   BB27&lt;=$BC$79,"High",
   TRUE,"Very High"
)</f>
        <v>Medium</v>
      </c>
      <c r="BD27" s="136">
        <f t="shared" si="10"/>
        <v>22</v>
      </c>
      <c r="BE27" s="123">
        <f t="shared" si="11"/>
        <v>0.18722303368961249</v>
      </c>
      <c r="BN27"/>
      <c r="BQ27" s="35"/>
    </row>
    <row r="28" spans="1:69" ht="15.5">
      <c r="A28" s="128">
        <v>53</v>
      </c>
      <c r="B28" s="110" t="s">
        <v>412</v>
      </c>
      <c r="C28" s="110" t="s">
        <v>413</v>
      </c>
      <c r="D28" s="110" t="s">
        <v>365</v>
      </c>
      <c r="E28" s="110" t="s">
        <v>414</v>
      </c>
      <c r="F28" s="110" t="s">
        <v>448</v>
      </c>
      <c r="G28" s="110" t="s">
        <v>460</v>
      </c>
      <c r="H28" s="110" t="s">
        <v>461</v>
      </c>
      <c r="I28" s="110" t="s">
        <v>461</v>
      </c>
      <c r="J28" s="210">
        <f>'Indicators Data'!AM39</f>
        <v>0.32680449410315793</v>
      </c>
      <c r="K28" s="210">
        <f>'Indicators Data'!AQ39</f>
        <v>0.90557833982656466</v>
      </c>
      <c r="L28" s="210">
        <f>'Indicators Data'!AS39</f>
        <v>0.82548724147637875</v>
      </c>
      <c r="M28" s="210">
        <f>'Indicators Data'!AO39</f>
        <v>0.12121257179559426</v>
      </c>
      <c r="N28" s="210">
        <f>'Indicators Data'!AI39</f>
        <v>9.1511387163561081E-2</v>
      </c>
      <c r="O28" s="210">
        <f>'Indicators Data'!AG39</f>
        <v>0.86100989068193656</v>
      </c>
      <c r="P28" s="211">
        <f>'Indicators Data'!AK39</f>
        <v>0.24964967027271315</v>
      </c>
      <c r="Q28" s="211">
        <f>'Indicators Data'!AE39</f>
        <v>9.2524860284648423E-3</v>
      </c>
      <c r="R28" s="211">
        <f>'Indicators Data'!U39</f>
        <v>0.2236024844720497</v>
      </c>
      <c r="S28" s="212">
        <f>Vulnerability_scores!H40</f>
        <v>0.7</v>
      </c>
      <c r="T28" s="212">
        <f>Vulnerability_scores!I40</f>
        <v>0.1</v>
      </c>
      <c r="U28" s="212">
        <f>Vulnerability_scores!J40</f>
        <v>0.7</v>
      </c>
      <c r="V28" s="212">
        <f>Vulnerability_scores!K40</f>
        <v>0.1</v>
      </c>
      <c r="W28" s="212">
        <f>Vulnerability_scores!L40</f>
        <v>0.3</v>
      </c>
      <c r="X28" s="212">
        <f>Vulnerability_scores!M40</f>
        <v>0.3</v>
      </c>
      <c r="Y28" s="212">
        <f>Vulnerability_scores!N40</f>
        <v>0.1</v>
      </c>
      <c r="Z28" s="197">
        <f>'Indicators Data'!AA54</f>
        <v>3.3333333333333333E-2</v>
      </c>
      <c r="AA28" s="197">
        <f>'Indicators Data'!Y54</f>
        <v>0</v>
      </c>
      <c r="AB28" s="197">
        <f>Vulnerability_scores!Q55</f>
        <v>0.3</v>
      </c>
      <c r="AC28" s="197">
        <f>Vulnerability_scores!R55</f>
        <v>0.3</v>
      </c>
      <c r="AD28" s="197">
        <f>Vulnerability_scores!S55</f>
        <v>0.3</v>
      </c>
      <c r="AE28" s="197">
        <f>Vulnerability_scores!T55</f>
        <v>0.1</v>
      </c>
      <c r="AF28" s="197">
        <f>Vulnerability_scores!U55</f>
        <v>0.3</v>
      </c>
      <c r="AG28" s="197">
        <f>Vulnerability_scores!V55</f>
        <v>0.1</v>
      </c>
      <c r="AH28" s="197">
        <f>Vulnerability_scores!W55</f>
        <v>0.7</v>
      </c>
      <c r="AI28" s="197">
        <f>Vulnerability_scores!X55</f>
        <v>0.3</v>
      </c>
      <c r="AJ28" s="197">
        <f>'Indicators Data'!AC54</f>
        <v>0.20436363636363639</v>
      </c>
      <c r="AK28" s="197">
        <f>Vulnerability_scores!Z55</f>
        <v>0.7</v>
      </c>
      <c r="AL28" s="197">
        <f>'Indicators Data'!W54</f>
        <v>0</v>
      </c>
      <c r="AM28" s="197">
        <f>Vulnerability_scores!AB55</f>
        <v>0.7</v>
      </c>
      <c r="AN28" s="197">
        <f>Vulnerability_scores!AC55</f>
        <v>0.7</v>
      </c>
      <c r="AO28" s="197">
        <f>Vulnerability_scores!AD55</f>
        <v>0.7</v>
      </c>
      <c r="AP28" s="197">
        <f>Vulnerability_scores!AE55</f>
        <v>0.7</v>
      </c>
      <c r="AQ28" s="197">
        <f>Vulnerability_scores!AF55</f>
        <v>0.7</v>
      </c>
      <c r="AR28" s="197">
        <f>Vulnerability_scores!AG55</f>
        <v>0.7</v>
      </c>
      <c r="AS28" s="195">
        <f t="shared" si="0"/>
        <v>0.56857758018856974</v>
      </c>
      <c r="AT28" s="195">
        <f t="shared" si="1"/>
        <v>0.47626063892274878</v>
      </c>
      <c r="AU28" s="195">
        <f t="shared" si="2"/>
        <v>0.53165080368224138</v>
      </c>
      <c r="AV28" s="196">
        <f t="shared" si="3"/>
        <v>0.17232107783930595</v>
      </c>
      <c r="AW28" s="198">
        <f t="shared" si="4"/>
        <v>0.4</v>
      </c>
      <c r="AX28" s="198">
        <f t="shared" si="5"/>
        <v>0.3</v>
      </c>
      <c r="AY28" s="198">
        <f t="shared" si="6"/>
        <v>0.7</v>
      </c>
      <c r="AZ28" s="198">
        <f t="shared" si="7"/>
        <v>0.38678884848484824</v>
      </c>
      <c r="BA28" s="129">
        <f t="shared" si="8"/>
        <v>0.36358691000213184</v>
      </c>
      <c r="BB28" s="129">
        <f t="shared" si="9"/>
        <v>3.5435520926096573E-2</v>
      </c>
      <c r="BC28" s="129" t="str" cm="1">
        <f t="array" ref="BC28">_xlfn.IFS(
   BB28&lt;=$BC$76,"Very Low",
   BB28&lt;=$BC$77,"Low",
   BB28&lt;=$BC$78,"Medium",
   BB28&lt;=$BC$79,"High",
   TRUE,"Very High"
)</f>
        <v>Medium</v>
      </c>
      <c r="BD28" s="136">
        <f t="shared" si="10"/>
        <v>23</v>
      </c>
      <c r="BE28" s="123">
        <f t="shared" si="11"/>
        <v>0.20563660215229826</v>
      </c>
      <c r="BN28"/>
      <c r="BO28"/>
      <c r="BP28"/>
    </row>
    <row r="29" spans="1:69" ht="15.5">
      <c r="A29" s="128">
        <v>4</v>
      </c>
      <c r="B29" s="110" t="s">
        <v>427</v>
      </c>
      <c r="C29" s="110" t="s">
        <v>428</v>
      </c>
      <c r="D29" s="110" t="s">
        <v>361</v>
      </c>
      <c r="E29" s="110" t="s">
        <v>429</v>
      </c>
      <c r="F29" s="110" t="s">
        <v>430</v>
      </c>
      <c r="G29" s="110" t="s">
        <v>431</v>
      </c>
      <c r="H29" s="110" t="s">
        <v>462</v>
      </c>
      <c r="I29" s="110" t="s">
        <v>462</v>
      </c>
      <c r="J29" s="210">
        <f>'Indicators Data'!AM14</f>
        <v>0.62880876034188649</v>
      </c>
      <c r="K29" s="210">
        <f>'Indicators Data'!AQ14</f>
        <v>0.40509006609187403</v>
      </c>
      <c r="L29" s="210">
        <f>'Indicators Data'!AS14</f>
        <v>0.2645132920836254</v>
      </c>
      <c r="M29" s="210">
        <f>'Indicators Data'!AO14</f>
        <v>4.3547725427516136E-2</v>
      </c>
      <c r="N29" s="210">
        <f>'Indicators Data'!AI14</f>
        <v>1.1813885859687385E-2</v>
      </c>
      <c r="O29" s="210">
        <f>'Indicators Data'!AG14</f>
        <v>2.3945861530452892E-2</v>
      </c>
      <c r="P29" s="211">
        <f>'Indicators Data'!AK14</f>
        <v>2.0708225883834561E-2</v>
      </c>
      <c r="Q29" s="211">
        <f>'Indicators Data'!AE14</f>
        <v>0.60346137382119669</v>
      </c>
      <c r="R29" s="211">
        <f>'Indicators Data'!U14</f>
        <v>0.37404580152671757</v>
      </c>
      <c r="S29" s="212">
        <f>Vulnerability_scores!H15</f>
        <v>0.3</v>
      </c>
      <c r="T29" s="212">
        <f>Vulnerability_scores!I15</f>
        <v>0.5</v>
      </c>
      <c r="U29" s="212">
        <f>Vulnerability_scores!J15</f>
        <v>0.3</v>
      </c>
      <c r="V29" s="212">
        <f>Vulnerability_scores!K15</f>
        <v>0.3</v>
      </c>
      <c r="W29" s="212">
        <f>Vulnerability_scores!L15</f>
        <v>0.9</v>
      </c>
      <c r="X29" s="212">
        <f>Vulnerability_scores!M15</f>
        <v>0.9</v>
      </c>
      <c r="Y29" s="212">
        <f>Vulnerability_scores!N15</f>
        <v>0.7</v>
      </c>
      <c r="Z29" s="197">
        <f>'Indicators Data'!AA5</f>
        <v>0.45375000000000004</v>
      </c>
      <c r="AA29" s="197">
        <f>'Indicators Data'!Y5</f>
        <v>0.19765494137353434</v>
      </c>
      <c r="AB29" s="197">
        <f>Vulnerability_scores!Q6</f>
        <v>0.3</v>
      </c>
      <c r="AC29" s="197">
        <f>Vulnerability_scores!R6</f>
        <v>0.7</v>
      </c>
      <c r="AD29" s="197">
        <f>Vulnerability_scores!S6</f>
        <v>0.7</v>
      </c>
      <c r="AE29" s="197">
        <f>Vulnerability_scores!T6</f>
        <v>0.3</v>
      </c>
      <c r="AF29" s="197">
        <f>Vulnerability_scores!U6</f>
        <v>0.7</v>
      </c>
      <c r="AG29" s="197">
        <f>Vulnerability_scores!V6</f>
        <v>0.5</v>
      </c>
      <c r="AH29" s="197">
        <f>Vulnerability_scores!W6</f>
        <v>0.7</v>
      </c>
      <c r="AI29" s="197">
        <f>Vulnerability_scores!X6</f>
        <v>0.1</v>
      </c>
      <c r="AJ29" s="197">
        <f>'Indicators Data'!AC5</f>
        <v>0.8352207792207792</v>
      </c>
      <c r="AK29" s="197">
        <f>Vulnerability_scores!Z6</f>
        <v>0.3</v>
      </c>
      <c r="AL29" s="197">
        <f>'Indicators Data'!W5</f>
        <v>0.11069418386491557</v>
      </c>
      <c r="AM29" s="197">
        <f>Vulnerability_scores!AB6</f>
        <v>0.7</v>
      </c>
      <c r="AN29" s="197">
        <f>Vulnerability_scores!AC6</f>
        <v>0.7</v>
      </c>
      <c r="AO29" s="197">
        <f>Vulnerability_scores!AD6</f>
        <v>0.7</v>
      </c>
      <c r="AP29" s="197">
        <f>Vulnerability_scores!AE6</f>
        <v>0.7</v>
      </c>
      <c r="AQ29" s="197">
        <f>Vulnerability_scores!AF6</f>
        <v>0.7</v>
      </c>
      <c r="AR29" s="197">
        <f>Vulnerability_scores!AG6</f>
        <v>0.7</v>
      </c>
      <c r="AS29" s="195">
        <f t="shared" si="0"/>
        <v>0.39597644506311047</v>
      </c>
      <c r="AT29" s="195">
        <f t="shared" si="1"/>
        <v>1.7879873695070138E-2</v>
      </c>
      <c r="AU29" s="195">
        <f t="shared" si="2"/>
        <v>0.24473781651589432</v>
      </c>
      <c r="AV29" s="196">
        <f t="shared" si="3"/>
        <v>0.26620168539361977</v>
      </c>
      <c r="AW29" s="198">
        <f t="shared" si="4"/>
        <v>0.5</v>
      </c>
      <c r="AX29" s="198">
        <f t="shared" si="5"/>
        <v>0.4</v>
      </c>
      <c r="AY29" s="198">
        <f t="shared" si="6"/>
        <v>0.7</v>
      </c>
      <c r="AZ29" s="198">
        <f t="shared" si="7"/>
        <v>0.52306681662134058</v>
      </c>
      <c r="BA29" s="129">
        <f t="shared" si="8"/>
        <v>0.34466877284361824</v>
      </c>
      <c r="BB29" s="129">
        <f t="shared" si="9"/>
        <v>3.4077603937911718E-2</v>
      </c>
      <c r="BC29" s="129" t="str" cm="1">
        <f t="array" ref="BC29">_xlfn.IFS(
   BB29&lt;=$BC$76,"Very Low",
   BB29&lt;=$BC$77,"Low",
   BB29&lt;=$BC$78,"Medium",
   BB29&lt;=$BC$79,"High",
   TRUE,"Very High"
)</f>
        <v>Medium</v>
      </c>
      <c r="BD29" s="136">
        <f t="shared" si="10"/>
        <v>24</v>
      </c>
      <c r="BE29" s="123">
        <f t="shared" si="11"/>
        <v>0.12801423059182659</v>
      </c>
      <c r="BQ29" s="35"/>
    </row>
    <row r="30" spans="1:69" ht="15.5">
      <c r="A30" s="128">
        <v>1</v>
      </c>
      <c r="B30" s="110" t="s">
        <v>427</v>
      </c>
      <c r="C30" s="110" t="s">
        <v>428</v>
      </c>
      <c r="D30" s="110" t="s">
        <v>361</v>
      </c>
      <c r="E30" s="110" t="s">
        <v>429</v>
      </c>
      <c r="F30" s="110" t="s">
        <v>430</v>
      </c>
      <c r="G30" s="110" t="s">
        <v>431</v>
      </c>
      <c r="H30" s="110" t="s">
        <v>463</v>
      </c>
      <c r="I30" s="110" t="s">
        <v>463</v>
      </c>
      <c r="J30" s="210">
        <f>'Indicators Data'!AM2</f>
        <v>0.65962338215007421</v>
      </c>
      <c r="K30" s="210">
        <f>'Indicators Data'!AQ2</f>
        <v>0.28662136889499173</v>
      </c>
      <c r="L30" s="210">
        <f>'Indicators Data'!AS2</f>
        <v>0.29651217344747827</v>
      </c>
      <c r="M30" s="210">
        <f>'Indicators Data'!AO2</f>
        <v>4.2482120400741619E-2</v>
      </c>
      <c r="N30" s="210">
        <f>'Indicators Data'!AI2</f>
        <v>6.6924066924066924E-2</v>
      </c>
      <c r="O30" s="210">
        <f>'Indicators Data'!AG2</f>
        <v>7.2097865694950553E-2</v>
      </c>
      <c r="P30" s="211">
        <f>'Indicators Data'!AK2</f>
        <v>7.5895014916273318E-2</v>
      </c>
      <c r="Q30" s="211">
        <f>'Indicators Data'!AE2</f>
        <v>0.76592821399130417</v>
      </c>
      <c r="R30" s="211">
        <f>'Indicators Data'!U2</f>
        <v>9.4208494208494212E-2</v>
      </c>
      <c r="S30" s="212">
        <f>Vulnerability_scores!H3</f>
        <v>0.3</v>
      </c>
      <c r="T30" s="212">
        <f>Vulnerability_scores!I3</f>
        <v>0.1</v>
      </c>
      <c r="U30" s="212">
        <f>Vulnerability_scores!J3</f>
        <v>0.5</v>
      </c>
      <c r="V30" s="212">
        <f>Vulnerability_scores!K3</f>
        <v>0.3</v>
      </c>
      <c r="W30" s="212">
        <f>Vulnerability_scores!L3</f>
        <v>0.9</v>
      </c>
      <c r="X30" s="212">
        <f>Vulnerability_scores!M3</f>
        <v>0.9</v>
      </c>
      <c r="Y30" s="212">
        <f>Vulnerability_scores!N3</f>
        <v>0.7</v>
      </c>
      <c r="Z30" s="197">
        <f>'Indicators Data'!AA2</f>
        <v>3.7499999999999999E-2</v>
      </c>
      <c r="AA30" s="197">
        <f>'Indicators Data'!Y2</f>
        <v>4.6901172529313237E-2</v>
      </c>
      <c r="AB30" s="197">
        <f>Vulnerability_scores!Q3</f>
        <v>0.3</v>
      </c>
      <c r="AC30" s="197">
        <f>Vulnerability_scores!R3</f>
        <v>0.3</v>
      </c>
      <c r="AD30" s="197">
        <f>Vulnerability_scores!S3</f>
        <v>0.3</v>
      </c>
      <c r="AE30" s="197">
        <f>Vulnerability_scores!T3</f>
        <v>0.3</v>
      </c>
      <c r="AF30" s="197">
        <f>Vulnerability_scores!U3</f>
        <v>0.7</v>
      </c>
      <c r="AG30" s="197">
        <f>Vulnerability_scores!V3</f>
        <v>0.5</v>
      </c>
      <c r="AH30" s="197">
        <f>Vulnerability_scores!W3</f>
        <v>0.7</v>
      </c>
      <c r="AI30" s="197">
        <f>Vulnerability_scores!X3</f>
        <v>0.3</v>
      </c>
      <c r="AJ30" s="197">
        <f>'Indicators Data'!AC2</f>
        <v>0.92945454545454542</v>
      </c>
      <c r="AK30" s="197">
        <f>Vulnerability_scores!Z3</f>
        <v>0.5</v>
      </c>
      <c r="AL30" s="197">
        <f>'Indicators Data'!W2</f>
        <v>1.8761726078799251E-2</v>
      </c>
      <c r="AM30" s="197">
        <f>Vulnerability_scores!AB3</f>
        <v>0.7</v>
      </c>
      <c r="AN30" s="197">
        <f>Vulnerability_scores!AC3</f>
        <v>0.7</v>
      </c>
      <c r="AO30" s="197">
        <f>Vulnerability_scores!AD3</f>
        <v>0.7</v>
      </c>
      <c r="AP30" s="197">
        <f>Vulnerability_scores!AE3</f>
        <v>0.3</v>
      </c>
      <c r="AQ30" s="197">
        <f>Vulnerability_scores!AF3</f>
        <v>0.3</v>
      </c>
      <c r="AR30" s="197">
        <f>Vulnerability_scores!AG3</f>
        <v>0.7</v>
      </c>
      <c r="AS30" s="195">
        <f t="shared" si="0"/>
        <v>0.37191396598972531</v>
      </c>
      <c r="AT30" s="195">
        <f t="shared" si="1"/>
        <v>6.9510966309508732E-2</v>
      </c>
      <c r="AU30" s="195">
        <f t="shared" si="2"/>
        <v>0.25095276611763867</v>
      </c>
      <c r="AV30" s="196">
        <f t="shared" si="3"/>
        <v>0.28656767049722676</v>
      </c>
      <c r="AW30" s="198">
        <f t="shared" si="4"/>
        <v>0.5</v>
      </c>
      <c r="AX30" s="198">
        <f t="shared" si="5"/>
        <v>0.4</v>
      </c>
      <c r="AY30" s="198">
        <f t="shared" si="6"/>
        <v>0.6</v>
      </c>
      <c r="AZ30" s="198">
        <f t="shared" si="7"/>
        <v>0.47197610250410593</v>
      </c>
      <c r="BA30" s="129">
        <f t="shared" si="8"/>
        <v>0.33649884637299038</v>
      </c>
      <c r="BB30" s="129">
        <f t="shared" si="9"/>
        <v>3.3942137619818291E-2</v>
      </c>
      <c r="BC30" s="129" t="str" cm="1">
        <f t="array" ref="BC30">_xlfn.IFS(
   BB30&lt;=$BC$76,"Very Low",
   BB30&lt;=$BC$77,"Low",
   BB30&lt;=$BC$78,"Medium",
   BB30&lt;=$BC$79,"High",
   TRUE,"Very High"
)</f>
        <v>Medium</v>
      </c>
      <c r="BD30" s="136">
        <f t="shared" si="10"/>
        <v>25</v>
      </c>
      <c r="BE30" s="123">
        <f t="shared" si="11"/>
        <v>0.11844370846482755</v>
      </c>
      <c r="BN30"/>
    </row>
    <row r="31" spans="1:69" ht="15.5">
      <c r="A31" s="128">
        <v>2</v>
      </c>
      <c r="B31" s="110" t="s">
        <v>427</v>
      </c>
      <c r="C31" s="110" t="s">
        <v>428</v>
      </c>
      <c r="D31" s="110" t="s">
        <v>361</v>
      </c>
      <c r="E31" s="110" t="s">
        <v>429</v>
      </c>
      <c r="F31" s="110" t="s">
        <v>430</v>
      </c>
      <c r="G31" s="110" t="s">
        <v>431</v>
      </c>
      <c r="H31" s="110" t="s">
        <v>464</v>
      </c>
      <c r="I31" s="110" t="s">
        <v>464</v>
      </c>
      <c r="J31" s="210">
        <f>'Indicators Data'!AM11</f>
        <v>0.62880876034188649</v>
      </c>
      <c r="K31" s="210">
        <f>'Indicators Data'!AQ11</f>
        <v>0.37108744204135863</v>
      </c>
      <c r="L31" s="210">
        <f>'Indicators Data'!AS11</f>
        <v>0.25510607724844936</v>
      </c>
      <c r="M31" s="210">
        <f>'Indicators Data'!AO11</f>
        <v>5.5353583844041904E-2</v>
      </c>
      <c r="N31" s="210">
        <f>'Indicators Data'!AI11</f>
        <v>1.3911182450508291E-2</v>
      </c>
      <c r="O31" s="210">
        <f>'Indicators Data'!AG11</f>
        <v>3.1754294638209266E-2</v>
      </c>
      <c r="P31" s="211">
        <f>'Indicators Data'!AK11</f>
        <v>1.3715871150298285E-2</v>
      </c>
      <c r="Q31" s="211">
        <f>'Indicators Data'!AE11</f>
        <v>0.7521240967396936</v>
      </c>
      <c r="R31" s="211">
        <f>'Indicators Data'!U11</f>
        <v>0.15248796147672553</v>
      </c>
      <c r="S31" s="212">
        <f>Vulnerability_scores!H12</f>
        <v>0.3</v>
      </c>
      <c r="T31" s="212">
        <f>Vulnerability_scores!I12</f>
        <v>0.5</v>
      </c>
      <c r="U31" s="212">
        <f>Vulnerability_scores!J12</f>
        <v>0.5</v>
      </c>
      <c r="V31" s="212">
        <f>Vulnerability_scores!K12</f>
        <v>0.3</v>
      </c>
      <c r="W31" s="212">
        <f>Vulnerability_scores!L12</f>
        <v>0.9</v>
      </c>
      <c r="X31" s="212">
        <f>Vulnerability_scores!M12</f>
        <v>0.9</v>
      </c>
      <c r="Y31" s="212">
        <f>Vulnerability_scores!N12</f>
        <v>0.7</v>
      </c>
      <c r="Z31" s="197">
        <f>'Indicators Data'!AA3</f>
        <v>0.10833333333333334</v>
      </c>
      <c r="AA31" s="197">
        <f>'Indicators Data'!Y3</f>
        <v>0.10050251256281408</v>
      </c>
      <c r="AB31" s="197">
        <f>Vulnerability_scores!Q4</f>
        <v>0.3</v>
      </c>
      <c r="AC31" s="197">
        <f>Vulnerability_scores!R4</f>
        <v>0.3</v>
      </c>
      <c r="AD31" s="197">
        <f>Vulnerability_scores!S4</f>
        <v>0.7</v>
      </c>
      <c r="AE31" s="197">
        <f>Vulnerability_scores!T4</f>
        <v>0.3</v>
      </c>
      <c r="AF31" s="197">
        <f>Vulnerability_scores!U4</f>
        <v>0.7</v>
      </c>
      <c r="AG31" s="197">
        <f>Vulnerability_scores!V4</f>
        <v>0.5</v>
      </c>
      <c r="AH31" s="197">
        <f>Vulnerability_scores!W4</f>
        <v>0.7</v>
      </c>
      <c r="AI31" s="197">
        <f>Vulnerability_scores!X4</f>
        <v>0.1</v>
      </c>
      <c r="AJ31" s="197">
        <f>'Indicators Data'!AC3</f>
        <v>0.9087792207792208</v>
      </c>
      <c r="AK31" s="197">
        <f>Vulnerability_scores!Z4</f>
        <v>0.7</v>
      </c>
      <c r="AL31" s="197">
        <f>'Indicators Data'!W3</f>
        <v>7.3639774859287063E-2</v>
      </c>
      <c r="AM31" s="197">
        <f>Vulnerability_scores!AB4</f>
        <v>0.7</v>
      </c>
      <c r="AN31" s="197">
        <f>Vulnerability_scores!AC4</f>
        <v>0.7</v>
      </c>
      <c r="AO31" s="197">
        <f>Vulnerability_scores!AD4</f>
        <v>0.7</v>
      </c>
      <c r="AP31" s="197">
        <f>Vulnerability_scores!AE4</f>
        <v>0.7</v>
      </c>
      <c r="AQ31" s="197">
        <f>Vulnerability_scores!AF4</f>
        <v>0.7</v>
      </c>
      <c r="AR31" s="197">
        <f>Vulnerability_scores!AG4</f>
        <v>0.7</v>
      </c>
      <c r="AS31" s="195">
        <f t="shared" si="0"/>
        <v>0.38504201097649698</v>
      </c>
      <c r="AT31" s="195">
        <f t="shared" si="1"/>
        <v>2.2832738544358775E-2</v>
      </c>
      <c r="AU31" s="195">
        <f t="shared" si="2"/>
        <v>0.24015830200364169</v>
      </c>
      <c r="AV31" s="196">
        <f t="shared" si="3"/>
        <v>0.26299275689240231</v>
      </c>
      <c r="AW31" s="198">
        <f t="shared" si="4"/>
        <v>0.6</v>
      </c>
      <c r="AX31" s="198">
        <f t="shared" si="5"/>
        <v>0.4</v>
      </c>
      <c r="AY31" s="198">
        <f t="shared" si="6"/>
        <v>0.7</v>
      </c>
      <c r="AZ31" s="198">
        <f t="shared" si="7"/>
        <v>0.53729449904705728</v>
      </c>
      <c r="BA31" s="129">
        <f t="shared" si="8"/>
        <v>0.34681518598103372</v>
      </c>
      <c r="BB31" s="129">
        <f t="shared" si="9"/>
        <v>3.3935463571421721E-2</v>
      </c>
      <c r="BC31" s="129" t="str" cm="1">
        <f t="array" ref="BC31">_xlfn.IFS(
   BB31&lt;=$BC$76,"Very Low",
   BB31&lt;=$BC$77,"Low",
   BB31&lt;=$BC$78,"Medium",
   BB31&lt;=$BC$79,"High",
   TRUE,"Very High"
)</f>
        <v>Medium</v>
      </c>
      <c r="BD31" s="136">
        <f t="shared" si="10"/>
        <v>26</v>
      </c>
      <c r="BE31" s="123">
        <f t="shared" si="11"/>
        <v>0.12903573456703857</v>
      </c>
      <c r="BN31"/>
      <c r="BO31"/>
      <c r="BQ31" s="35"/>
    </row>
    <row r="32" spans="1:69" ht="15.5">
      <c r="A32" s="128">
        <v>9</v>
      </c>
      <c r="B32" s="110" t="s">
        <v>427</v>
      </c>
      <c r="C32" s="110" t="s">
        <v>428</v>
      </c>
      <c r="D32" s="110" t="s">
        <v>361</v>
      </c>
      <c r="E32" s="110" t="s">
        <v>429</v>
      </c>
      <c r="F32" s="110" t="s">
        <v>430</v>
      </c>
      <c r="G32" s="110" t="s">
        <v>465</v>
      </c>
      <c r="H32" s="110" t="s">
        <v>465</v>
      </c>
      <c r="I32" s="110" t="s">
        <v>465</v>
      </c>
      <c r="J32" s="210">
        <f>'Indicators Data'!AM6</f>
        <v>0.40857484565395663</v>
      </c>
      <c r="K32" s="210">
        <f>'Indicators Data'!AQ6</f>
        <v>0.6717571759366241</v>
      </c>
      <c r="L32" s="210">
        <f>'Indicators Data'!AS6</f>
        <v>0.19997828962740952</v>
      </c>
      <c r="M32" s="210">
        <f>'Indicators Data'!AO6</f>
        <v>4.2482120400741619E-2</v>
      </c>
      <c r="N32" s="210">
        <f>'Indicators Data'!AI6</f>
        <v>8.8120657515675296E-3</v>
      </c>
      <c r="O32" s="210">
        <f>'Indicators Data'!AG6</f>
        <v>1.5096304008328997E-2</v>
      </c>
      <c r="P32" s="211">
        <f>'Indicators Data'!AK6</f>
        <v>0</v>
      </c>
      <c r="Q32" s="211">
        <f>'Indicators Data'!AE6</f>
        <v>0.23422620062266794</v>
      </c>
      <c r="R32" s="211">
        <f>'Indicators Data'!U6</f>
        <v>1</v>
      </c>
      <c r="S32" s="212">
        <f>Vulnerability_scores!H7</f>
        <v>0.3</v>
      </c>
      <c r="T32" s="212">
        <f>Vulnerability_scores!I7</f>
        <v>0.5</v>
      </c>
      <c r="U32" s="212">
        <f>Vulnerability_scores!J7</f>
        <v>0.7</v>
      </c>
      <c r="V32" s="212">
        <f>Vulnerability_scores!K7</f>
        <v>0.3</v>
      </c>
      <c r="W32" s="212">
        <f>Vulnerability_scores!L7</f>
        <v>0.9</v>
      </c>
      <c r="X32" s="212">
        <f>Vulnerability_scores!M7</f>
        <v>0.9</v>
      </c>
      <c r="Y32" s="212">
        <f>Vulnerability_scores!N7</f>
        <v>0.3</v>
      </c>
      <c r="Z32" s="197">
        <f>'Indicators Data'!AA10</f>
        <v>0.26583333333333331</v>
      </c>
      <c r="AA32" s="197">
        <f>'Indicators Data'!Y10</f>
        <v>0</v>
      </c>
      <c r="AB32" s="197">
        <f>Vulnerability_scores!Q11</f>
        <v>0.7</v>
      </c>
      <c r="AC32" s="197">
        <f>Vulnerability_scores!R11</f>
        <v>0.3</v>
      </c>
      <c r="AD32" s="197">
        <f>Vulnerability_scores!S11</f>
        <v>0.7</v>
      </c>
      <c r="AE32" s="197">
        <f>Vulnerability_scores!T11</f>
        <v>0.3</v>
      </c>
      <c r="AF32" s="197">
        <f>Vulnerability_scores!U11</f>
        <v>0.3</v>
      </c>
      <c r="AG32" s="197">
        <f>Vulnerability_scores!V11</f>
        <v>0.5</v>
      </c>
      <c r="AH32" s="197">
        <f>Vulnerability_scores!W11</f>
        <v>0.7</v>
      </c>
      <c r="AI32" s="197">
        <f>Vulnerability_scores!X11</f>
        <v>0.1</v>
      </c>
      <c r="AJ32" s="197">
        <f>'Indicators Data'!AC10</f>
        <v>0.99657142857142855</v>
      </c>
      <c r="AK32" s="197">
        <f>Vulnerability_scores!Z11</f>
        <v>0.5</v>
      </c>
      <c r="AL32" s="197">
        <f>'Indicators Data'!W10</f>
        <v>0</v>
      </c>
      <c r="AM32" s="197">
        <f>Vulnerability_scores!AB11</f>
        <v>0.7</v>
      </c>
      <c r="AN32" s="197">
        <f>Vulnerability_scores!AC11</f>
        <v>0.7</v>
      </c>
      <c r="AO32" s="197">
        <f>Vulnerability_scores!AD11</f>
        <v>0.7</v>
      </c>
      <c r="AP32" s="197">
        <f>Vulnerability_scores!AE11</f>
        <v>0.3</v>
      </c>
      <c r="AQ32" s="197">
        <f>Vulnerability_scores!AF11</f>
        <v>0.7</v>
      </c>
      <c r="AR32" s="197">
        <f>Vulnerability_scores!AG11</f>
        <v>0.7</v>
      </c>
      <c r="AS32" s="195">
        <f t="shared" si="0"/>
        <v>0.40052074220155209</v>
      </c>
      <c r="AT32" s="195">
        <f t="shared" si="1"/>
        <v>1.1954184879948263E-2</v>
      </c>
      <c r="AU32" s="195">
        <f t="shared" si="2"/>
        <v>0.24509411927291055</v>
      </c>
      <c r="AV32" s="196">
        <f t="shared" si="3"/>
        <v>0.27026786018680038</v>
      </c>
      <c r="AW32" s="198">
        <f t="shared" si="4"/>
        <v>0.6</v>
      </c>
      <c r="AX32" s="198">
        <f t="shared" si="5"/>
        <v>0.4</v>
      </c>
      <c r="AY32" s="198">
        <f t="shared" si="6"/>
        <v>0.6</v>
      </c>
      <c r="AZ32" s="198">
        <f t="shared" si="7"/>
        <v>0.51122066666666643</v>
      </c>
      <c r="BA32" s="129">
        <f t="shared" si="8"/>
        <v>0.34219421537545913</v>
      </c>
      <c r="BB32" s="129">
        <f t="shared" si="9"/>
        <v>3.3863800469495831E-2</v>
      </c>
      <c r="BC32" s="129" t="str" cm="1">
        <f t="array" ref="BC32">_xlfn.IFS(
   BB32&lt;=$BC$76,"Very Low",
   BB32&lt;=$BC$77,"Low",
   BB32&lt;=$BC$78,"Medium",
   BB32&lt;=$BC$79,"High",
   TRUE,"Very High"
)</f>
        <v>Medium</v>
      </c>
      <c r="BD32" s="136">
        <f t="shared" si="10"/>
        <v>27</v>
      </c>
      <c r="BE32" s="123">
        <f t="shared" si="11"/>
        <v>0.12529717905077678</v>
      </c>
    </row>
    <row r="33" spans="1:69" ht="15.5">
      <c r="A33" s="128">
        <v>11</v>
      </c>
      <c r="B33" s="110" t="s">
        <v>427</v>
      </c>
      <c r="C33" s="110" t="s">
        <v>428</v>
      </c>
      <c r="D33" s="110" t="s">
        <v>359</v>
      </c>
      <c r="E33" s="110" t="s">
        <v>455</v>
      </c>
      <c r="F33" s="110" t="s">
        <v>456</v>
      </c>
      <c r="G33" s="110" t="s">
        <v>466</v>
      </c>
      <c r="H33" s="110" t="s">
        <v>466</v>
      </c>
      <c r="I33" s="110" t="s">
        <v>466</v>
      </c>
      <c r="J33" s="210">
        <f>'Indicators Data'!AM17</f>
        <v>0.72124503309060939</v>
      </c>
      <c r="K33" s="210">
        <f>'Indicators Data'!AQ17</f>
        <v>1.7249274603896803E-2</v>
      </c>
      <c r="L33" s="210">
        <f>'Indicators Data'!AS17</f>
        <v>0.5636307102419601</v>
      </c>
      <c r="M33" s="210">
        <f>'Indicators Data'!AO17</f>
        <v>0.12314018557255993</v>
      </c>
      <c r="N33" s="210">
        <f>'Indicators Data'!AI17</f>
        <v>0.12380952380952379</v>
      </c>
      <c r="O33" s="210">
        <f>'Indicators Data'!AG17</f>
        <v>0.47735554398750651</v>
      </c>
      <c r="P33" s="211">
        <f>'Indicators Data'!AK17</f>
        <v>3.0772000726949413E-4</v>
      </c>
      <c r="Q33" s="211">
        <f>'Indicators Data'!AE17</f>
        <v>0.103586582228112</v>
      </c>
      <c r="R33" s="211">
        <f>'Indicators Data'!U17</f>
        <v>0.8571428571428571</v>
      </c>
      <c r="S33" s="212">
        <f>Vulnerability_scores!H18</f>
        <v>0.3</v>
      </c>
      <c r="T33" s="212">
        <f>Vulnerability_scores!I18</f>
        <v>0.7</v>
      </c>
      <c r="U33" s="212">
        <f>Vulnerability_scores!J18</f>
        <v>0.3</v>
      </c>
      <c r="V33" s="212">
        <f>Vulnerability_scores!K18</f>
        <v>0.3</v>
      </c>
      <c r="W33" s="212">
        <f>Vulnerability_scores!L18</f>
        <v>0.9</v>
      </c>
      <c r="X33" s="212">
        <f>Vulnerability_scores!M18</f>
        <v>0.9</v>
      </c>
      <c r="Y33" s="212">
        <f>Vulnerability_scores!N18</f>
        <v>0.3</v>
      </c>
      <c r="Z33" s="197">
        <f>'Indicators Data'!AA12</f>
        <v>7.7916666666666676E-2</v>
      </c>
      <c r="AA33" s="197">
        <f>'Indicators Data'!Y12</f>
        <v>1.2562814070351759E-2</v>
      </c>
      <c r="AB33" s="197">
        <f>Vulnerability_scores!Q13</f>
        <v>0.3</v>
      </c>
      <c r="AC33" s="197">
        <f>Vulnerability_scores!R13</f>
        <v>0.3</v>
      </c>
      <c r="AD33" s="197">
        <f>Vulnerability_scores!S13</f>
        <v>0.7</v>
      </c>
      <c r="AE33" s="197">
        <f>Vulnerability_scores!T13</f>
        <v>0.3</v>
      </c>
      <c r="AF33" s="197">
        <f>Vulnerability_scores!U13</f>
        <v>0.7</v>
      </c>
      <c r="AG33" s="197">
        <f>Vulnerability_scores!V13</f>
        <v>0.5</v>
      </c>
      <c r="AH33" s="197">
        <f>Vulnerability_scores!W13</f>
        <v>0.7</v>
      </c>
      <c r="AI33" s="197">
        <f>Vulnerability_scores!X13</f>
        <v>0.1</v>
      </c>
      <c r="AJ33" s="197">
        <f>'Indicators Data'!AC12</f>
        <v>0.9184415584415585</v>
      </c>
      <c r="AK33" s="197">
        <f>Vulnerability_scores!Z13</f>
        <v>0.3</v>
      </c>
      <c r="AL33" s="197">
        <f>'Indicators Data'!W12</f>
        <v>3.9868667917448405E-2</v>
      </c>
      <c r="AM33" s="197">
        <f>Vulnerability_scores!AB13</f>
        <v>0.7</v>
      </c>
      <c r="AN33" s="197">
        <f>Vulnerability_scores!AC13</f>
        <v>0.7</v>
      </c>
      <c r="AO33" s="197">
        <f>Vulnerability_scores!AD13</f>
        <v>0.7</v>
      </c>
      <c r="AP33" s="197">
        <f>Vulnerability_scores!AE13</f>
        <v>0.7</v>
      </c>
      <c r="AQ33" s="197">
        <f>Vulnerability_scores!AF13</f>
        <v>0.7</v>
      </c>
      <c r="AR33" s="197">
        <f>Vulnerability_scores!AG13</f>
        <v>0.7</v>
      </c>
      <c r="AS33" s="195">
        <f t="shared" si="0"/>
        <v>0.36062658520058877</v>
      </c>
      <c r="AT33" s="195">
        <f t="shared" si="1"/>
        <v>0.30058253389851519</v>
      </c>
      <c r="AU33" s="195">
        <f t="shared" si="2"/>
        <v>0.33660896467975931</v>
      </c>
      <c r="AV33" s="196">
        <f t="shared" si="3"/>
        <v>0.20265840610063979</v>
      </c>
      <c r="AW33" s="198">
        <f t="shared" si="4"/>
        <v>0.5</v>
      </c>
      <c r="AX33" s="198">
        <f t="shared" si="5"/>
        <v>0.4</v>
      </c>
      <c r="AY33" s="198">
        <f t="shared" si="6"/>
        <v>0.7</v>
      </c>
      <c r="AZ33" s="198">
        <f t="shared" si="7"/>
        <v>0.48849353223419933</v>
      </c>
      <c r="BA33" s="129">
        <f t="shared" si="8"/>
        <v>0.34258696767153279</v>
      </c>
      <c r="BB33" s="129">
        <f t="shared" si="9"/>
        <v>3.3323385604362599E-2</v>
      </c>
      <c r="BC33" s="129" t="str" cm="1">
        <f t="array" ref="BC33">_xlfn.IFS(
   BB33&lt;=$BC$76,"Very Low",
   BB33&lt;=$BC$77,"Low",
   BB33&lt;=$BC$78,"Medium",
   BB33&lt;=$BC$79,"High",
   TRUE,"Very High"
)</f>
        <v>Medium</v>
      </c>
      <c r="BD33" s="136">
        <f t="shared" si="10"/>
        <v>28</v>
      </c>
      <c r="BE33" s="123">
        <f t="shared" si="11"/>
        <v>0.16443130213811247</v>
      </c>
      <c r="BQ33" s="35"/>
    </row>
    <row r="34" spans="1:69" ht="15.5">
      <c r="A34" s="128">
        <v>5</v>
      </c>
      <c r="B34" s="110" t="s">
        <v>427</v>
      </c>
      <c r="C34" s="110" t="s">
        <v>428</v>
      </c>
      <c r="D34" s="110" t="s">
        <v>361</v>
      </c>
      <c r="E34" s="110" t="s">
        <v>429</v>
      </c>
      <c r="F34" s="110" t="s">
        <v>430</v>
      </c>
      <c r="G34" s="110" t="s">
        <v>431</v>
      </c>
      <c r="H34" s="110" t="s">
        <v>467</v>
      </c>
      <c r="I34" s="110" t="s">
        <v>467</v>
      </c>
      <c r="J34" s="210">
        <f>'Indicators Data'!AM3</f>
        <v>0.62880876034188649</v>
      </c>
      <c r="K34" s="210">
        <f>'Indicators Data'!AQ3</f>
        <v>0.24350812416640175</v>
      </c>
      <c r="L34" s="210">
        <f>'Indicators Data'!AS3</f>
        <v>0.22869301717143267</v>
      </c>
      <c r="M34" s="210">
        <f>'Indicators Data'!AO3</f>
        <v>4.4618631971836707E-2</v>
      </c>
      <c r="N34" s="210">
        <f>'Indicators Data'!AI3</f>
        <v>3.5839598997493727E-2</v>
      </c>
      <c r="O34" s="210">
        <f>'Indicators Data'!AG3</f>
        <v>2.3945861530452892E-2</v>
      </c>
      <c r="P34" s="211">
        <f>'Indicators Data'!AK3</f>
        <v>1.4714712272362245E-2</v>
      </c>
      <c r="Q34" s="211">
        <f>'Indicators Data'!AE3</f>
        <v>0.28414587442094136</v>
      </c>
      <c r="R34" s="211">
        <f>'Indicators Data'!U3</f>
        <v>0.95939849624060147</v>
      </c>
      <c r="S34" s="212">
        <f>Vulnerability_scores!H4</f>
        <v>0.3</v>
      </c>
      <c r="T34" s="212">
        <f>Vulnerability_scores!I4</f>
        <v>0.7</v>
      </c>
      <c r="U34" s="212">
        <f>Vulnerability_scores!J4</f>
        <v>0.7</v>
      </c>
      <c r="V34" s="212">
        <f>Vulnerability_scores!K4</f>
        <v>0.3</v>
      </c>
      <c r="W34" s="212">
        <f>Vulnerability_scores!L4</f>
        <v>0.9</v>
      </c>
      <c r="X34" s="212">
        <f>Vulnerability_scores!M4</f>
        <v>0.9</v>
      </c>
      <c r="Y34" s="212">
        <f>Vulnerability_scores!N4</f>
        <v>0.7</v>
      </c>
      <c r="Z34" s="197">
        <f>'Indicators Data'!AA6</f>
        <v>0.44791666666666669</v>
      </c>
      <c r="AA34" s="197">
        <f>'Indicators Data'!Y6</f>
        <v>0</v>
      </c>
      <c r="AB34" s="197">
        <f>Vulnerability_scores!Q7</f>
        <v>0.3</v>
      </c>
      <c r="AC34" s="197">
        <f>Vulnerability_scores!R7</f>
        <v>0.3</v>
      </c>
      <c r="AD34" s="197">
        <f>Vulnerability_scores!S7</f>
        <v>0.7</v>
      </c>
      <c r="AE34" s="197">
        <f>Vulnerability_scores!T7</f>
        <v>0.3</v>
      </c>
      <c r="AF34" s="197">
        <f>Vulnerability_scores!U7</f>
        <v>0.7</v>
      </c>
      <c r="AG34" s="197">
        <f>Vulnerability_scores!V7</f>
        <v>0.5</v>
      </c>
      <c r="AH34" s="197">
        <f>Vulnerability_scores!W7</f>
        <v>0.7</v>
      </c>
      <c r="AI34" s="197">
        <f>Vulnerability_scores!X7</f>
        <v>0.1</v>
      </c>
      <c r="AJ34" s="197">
        <f>'Indicators Data'!AC6</f>
        <v>0.85205194805194806</v>
      </c>
      <c r="AK34" s="197">
        <f>Vulnerability_scores!Z7</f>
        <v>0.5</v>
      </c>
      <c r="AL34" s="197">
        <f>'Indicators Data'!W6</f>
        <v>0</v>
      </c>
      <c r="AM34" s="197">
        <f>Vulnerability_scores!AB7</f>
        <v>0.7</v>
      </c>
      <c r="AN34" s="197">
        <f>Vulnerability_scores!AC7</f>
        <v>0.7</v>
      </c>
      <c r="AO34" s="197">
        <f>Vulnerability_scores!AD7</f>
        <v>0.7</v>
      </c>
      <c r="AP34" s="197">
        <f>Vulnerability_scores!AE7</f>
        <v>0.3</v>
      </c>
      <c r="AQ34" s="197">
        <f>Vulnerability_scores!AF7</f>
        <v>0.7</v>
      </c>
      <c r="AR34" s="197">
        <f>Vulnerability_scores!AG7</f>
        <v>0.7</v>
      </c>
      <c r="AS34" s="195">
        <f t="shared" si="0"/>
        <v>0.33632423635997438</v>
      </c>
      <c r="AT34" s="195">
        <f t="shared" si="1"/>
        <v>2.9892730263973311E-2</v>
      </c>
      <c r="AU34" s="195">
        <f t="shared" si="2"/>
        <v>0.21375163392157392</v>
      </c>
      <c r="AV34" s="196">
        <f t="shared" si="3"/>
        <v>0.28448081771058387</v>
      </c>
      <c r="AW34" s="198">
        <f t="shared" si="4"/>
        <v>0.7</v>
      </c>
      <c r="AX34" s="198">
        <f t="shared" si="5"/>
        <v>0.4</v>
      </c>
      <c r="AY34" s="198">
        <f t="shared" si="6"/>
        <v>0.6</v>
      </c>
      <c r="AZ34" s="198">
        <f t="shared" si="7"/>
        <v>0.54361578787878773</v>
      </c>
      <c r="BA34" s="129">
        <f t="shared" si="8"/>
        <v>0.34728274650364854</v>
      </c>
      <c r="BB34" s="129">
        <f t="shared" si="9"/>
        <v>3.3056319082384787E-2</v>
      </c>
      <c r="BC34" s="129" t="str" cm="1">
        <f t="array" ref="BC34">_xlfn.IFS(
   BB34&lt;=$BC$76,"Very Low",
   BB34&lt;=$BC$77,"Low",
   BB34&lt;=$BC$78,"Medium",
   BB34&lt;=$BC$79,"High",
   TRUE,"Very High"
)</f>
        <v>Medium</v>
      </c>
      <c r="BD34" s="136">
        <f t="shared" si="10"/>
        <v>29</v>
      </c>
      <c r="BE34" s="123">
        <f t="shared" si="11"/>
        <v>0.11619876288465462</v>
      </c>
    </row>
    <row r="35" spans="1:69" ht="15.5">
      <c r="A35" s="128">
        <v>56</v>
      </c>
      <c r="B35" s="110" t="s">
        <v>412</v>
      </c>
      <c r="C35" s="110" t="s">
        <v>413</v>
      </c>
      <c r="D35" s="110" t="s">
        <v>364</v>
      </c>
      <c r="E35" s="110" t="s">
        <v>440</v>
      </c>
      <c r="F35" s="110" t="s">
        <v>468</v>
      </c>
      <c r="G35" s="110" t="s">
        <v>469</v>
      </c>
      <c r="H35" s="110" t="s">
        <v>469</v>
      </c>
      <c r="I35" s="110" t="s">
        <v>469</v>
      </c>
      <c r="J35" s="210">
        <f>'Indicators Data'!AM25</f>
        <v>0.60715008548716498</v>
      </c>
      <c r="K35" s="210">
        <f>'Indicators Data'!AQ25</f>
        <v>0.9479834957412121</v>
      </c>
      <c r="L35" s="210">
        <f>'Indicators Data'!AS25</f>
        <v>0.85221675783183271</v>
      </c>
      <c r="M35" s="210">
        <f>'Indicators Data'!AO25</f>
        <v>9.7812452274137165E-2</v>
      </c>
      <c r="N35" s="210">
        <f>'Indicators Data'!AI25</f>
        <v>0.17182941370474666</v>
      </c>
      <c r="O35" s="210">
        <f>'Indicators Data'!AG25</f>
        <v>0.49765747006767308</v>
      </c>
      <c r="P35" s="211">
        <f>'Indicators Data'!AK25</f>
        <v>0.18191111707180832</v>
      </c>
      <c r="Q35" s="211">
        <f>'Indicators Data'!AE25</f>
        <v>9.15749976933867E-2</v>
      </c>
      <c r="R35" s="211">
        <f>'Indicators Data'!U25</f>
        <v>2.0397290509171169E-2</v>
      </c>
      <c r="S35" s="212">
        <f>Vulnerability_scores!H26</f>
        <v>0.7</v>
      </c>
      <c r="T35" s="212">
        <f>Vulnerability_scores!I26</f>
        <v>0.1</v>
      </c>
      <c r="U35" s="212">
        <f>Vulnerability_scores!J26</f>
        <v>0.7</v>
      </c>
      <c r="V35" s="212">
        <f>Vulnerability_scores!K26</f>
        <v>0.7</v>
      </c>
      <c r="W35" s="212">
        <f>Vulnerability_scores!L26</f>
        <v>0.3</v>
      </c>
      <c r="X35" s="212">
        <f>Vulnerability_scores!M26</f>
        <v>0.3</v>
      </c>
      <c r="Y35" s="212">
        <f>Vulnerability_scores!N26</f>
        <v>0.1</v>
      </c>
      <c r="Z35" s="197">
        <f>'Indicators Data'!AA57</f>
        <v>2.4166666666666666E-2</v>
      </c>
      <c r="AA35" s="197">
        <f>'Indicators Data'!Y57</f>
        <v>0</v>
      </c>
      <c r="AB35" s="197">
        <f>Vulnerability_scores!Q58</f>
        <v>0.3</v>
      </c>
      <c r="AC35" s="197">
        <f>Vulnerability_scores!R58</f>
        <v>0.3</v>
      </c>
      <c r="AD35" s="197">
        <f>Vulnerability_scores!S58</f>
        <v>0.7</v>
      </c>
      <c r="AE35" s="197">
        <f>Vulnerability_scores!T58</f>
        <v>0.3</v>
      </c>
      <c r="AF35" s="197">
        <f>Vulnerability_scores!U58</f>
        <v>0.7</v>
      </c>
      <c r="AG35" s="197">
        <f>Vulnerability_scores!V58</f>
        <v>0.1</v>
      </c>
      <c r="AH35" s="197">
        <f>Vulnerability_scores!W58</f>
        <v>0.7</v>
      </c>
      <c r="AI35" s="197">
        <f>Vulnerability_scores!X58</f>
        <v>0.9</v>
      </c>
      <c r="AJ35" s="197">
        <f>'Indicators Data'!AC57</f>
        <v>0.23553246753246754</v>
      </c>
      <c r="AK35" s="197">
        <f>Vulnerability_scores!Z58</f>
        <v>0.9</v>
      </c>
      <c r="AL35" s="197">
        <f>'Indicators Data'!W57</f>
        <v>1.4071294559099437E-3</v>
      </c>
      <c r="AM35" s="197">
        <f>Vulnerability_scores!AB58</f>
        <v>0.7</v>
      </c>
      <c r="AN35" s="197">
        <f>Vulnerability_scores!AC58</f>
        <v>0.7</v>
      </c>
      <c r="AO35" s="197">
        <f>Vulnerability_scores!AD58</f>
        <v>0.7</v>
      </c>
      <c r="AP35" s="197">
        <f>Vulnerability_scores!AE58</f>
        <v>0.7</v>
      </c>
      <c r="AQ35" s="197">
        <f>Vulnerability_scores!AF58</f>
        <v>0.7</v>
      </c>
      <c r="AR35" s="197">
        <f>Vulnerability_scores!AG58</f>
        <v>0.7</v>
      </c>
      <c r="AS35" s="195">
        <f t="shared" si="0"/>
        <v>0.67671606209378743</v>
      </c>
      <c r="AT35" s="195">
        <f t="shared" si="1"/>
        <v>0.33474344188620986</v>
      </c>
      <c r="AU35" s="195">
        <f t="shared" si="2"/>
        <v>0.53992701401075638</v>
      </c>
      <c r="AV35" s="196">
        <f t="shared" si="3"/>
        <v>0.1225075159457544</v>
      </c>
      <c r="AW35" s="198">
        <f t="shared" si="4"/>
        <v>0.4</v>
      </c>
      <c r="AX35" s="198">
        <f t="shared" si="5"/>
        <v>0.4</v>
      </c>
      <c r="AY35" s="198">
        <f t="shared" si="6"/>
        <v>0.7</v>
      </c>
      <c r="AZ35" s="198">
        <f t="shared" si="7"/>
        <v>0.47071764204900768</v>
      </c>
      <c r="BA35" s="129">
        <f t="shared" si="8"/>
        <v>0.37771739066850613</v>
      </c>
      <c r="BB35" s="129">
        <f t="shared" si="9"/>
        <v>3.1135673638374731E-2</v>
      </c>
      <c r="BC35" s="129" t="str" cm="1">
        <f t="array" ref="BC35">_xlfn.IFS(
   BB35&lt;=$BC$76,"Very Low",
   BB35&lt;=$BC$77,"Low",
   BB35&lt;=$BC$78,"Medium",
   BB35&lt;=$BC$79,"High",
   TRUE,"Very High"
)</f>
        <v>Medium</v>
      </c>
      <c r="BD35" s="136">
        <f t="shared" si="10"/>
        <v>30</v>
      </c>
      <c r="BE35" s="123">
        <f t="shared" si="11"/>
        <v>0.25415317091370476</v>
      </c>
      <c r="BN35"/>
      <c r="BP35"/>
    </row>
    <row r="36" spans="1:69" ht="15.5">
      <c r="A36" s="128">
        <v>58</v>
      </c>
      <c r="B36" s="110" t="s">
        <v>412</v>
      </c>
      <c r="C36" s="110" t="s">
        <v>413</v>
      </c>
      <c r="D36" s="110" t="s">
        <v>364</v>
      </c>
      <c r="E36" s="110" t="s">
        <v>440</v>
      </c>
      <c r="F36" s="110" t="s">
        <v>470</v>
      </c>
      <c r="G36" s="110" t="s">
        <v>470</v>
      </c>
      <c r="H36" s="110" t="s">
        <v>470</v>
      </c>
      <c r="I36" s="110" t="s">
        <v>470</v>
      </c>
      <c r="J36" s="210">
        <f>'Indicators Data'!AM22</f>
        <v>9.8847850119538824E-2</v>
      </c>
      <c r="K36" s="210">
        <f>'Indicators Data'!AQ22</f>
        <v>0.99907922170420904</v>
      </c>
      <c r="L36" s="210">
        <f>'Indicators Data'!AS22</f>
        <v>0.8131012899273069</v>
      </c>
      <c r="M36" s="210">
        <f>'Indicators Data'!AO22</f>
        <v>2.191020060241328E-2</v>
      </c>
      <c r="N36" s="210">
        <f>'Indicators Data'!AI22</f>
        <v>0.382024882024882</v>
      </c>
      <c r="O36" s="210">
        <f>'Indicators Data'!AG22</f>
        <v>0.64263404476834984</v>
      </c>
      <c r="P36" s="211">
        <f>'Indicators Data'!AK22</f>
        <v>8.7523665750839766E-2</v>
      </c>
      <c r="Q36" s="211">
        <f>'Indicators Data'!AE22</f>
        <v>9.6370088783625948E-2</v>
      </c>
      <c r="R36" s="211">
        <f>'Indicators Data'!U22</f>
        <v>0.32561132561132561</v>
      </c>
      <c r="S36" s="212">
        <f>Vulnerability_scores!H23</f>
        <v>0.7</v>
      </c>
      <c r="T36" s="212">
        <f>Vulnerability_scores!I23</f>
        <v>0.1</v>
      </c>
      <c r="U36" s="212">
        <f>Vulnerability_scores!J23</f>
        <v>0.5</v>
      </c>
      <c r="V36" s="212">
        <f>Vulnerability_scores!K23</f>
        <v>0.7</v>
      </c>
      <c r="W36" s="212">
        <f>Vulnerability_scores!L23</f>
        <v>0.3</v>
      </c>
      <c r="X36" s="212">
        <f>Vulnerability_scores!M23</f>
        <v>0.3</v>
      </c>
      <c r="Y36" s="212">
        <f>Vulnerability_scores!N23</f>
        <v>0.1</v>
      </c>
      <c r="Z36" s="197">
        <f>'Indicators Data'!AA59</f>
        <v>5.6666666666666671E-2</v>
      </c>
      <c r="AA36" s="197">
        <f>'Indicators Data'!Y59</f>
        <v>0</v>
      </c>
      <c r="AB36" s="197">
        <f>Vulnerability_scores!Q60</f>
        <v>0.3</v>
      </c>
      <c r="AC36" s="197">
        <f>Vulnerability_scores!R60</f>
        <v>0.3</v>
      </c>
      <c r="AD36" s="197">
        <f>Vulnerability_scores!S60</f>
        <v>0.7</v>
      </c>
      <c r="AE36" s="197">
        <f>Vulnerability_scores!T60</f>
        <v>0.1</v>
      </c>
      <c r="AF36" s="197">
        <f>Vulnerability_scores!U60</f>
        <v>0.3</v>
      </c>
      <c r="AG36" s="197">
        <f>Vulnerability_scores!V60</f>
        <v>0.5</v>
      </c>
      <c r="AH36" s="197">
        <f>Vulnerability_scores!W60</f>
        <v>0.7</v>
      </c>
      <c r="AI36" s="197">
        <f>Vulnerability_scores!X60</f>
        <v>0.1</v>
      </c>
      <c r="AJ36" s="197">
        <f>'Indicators Data'!AC59</f>
        <v>9.1636363636363641E-2</v>
      </c>
      <c r="AK36" s="197">
        <f>Vulnerability_scores!Z60</f>
        <v>0.9</v>
      </c>
      <c r="AL36" s="197">
        <f>'Indicators Data'!W59</f>
        <v>5.3470919324577856E-2</v>
      </c>
      <c r="AM36" s="197">
        <f>Vulnerability_scores!AB60</f>
        <v>0.7</v>
      </c>
      <c r="AN36" s="197">
        <f>Vulnerability_scores!AC60</f>
        <v>0.7</v>
      </c>
      <c r="AO36" s="197">
        <f>Vulnerability_scores!AD60</f>
        <v>0.7</v>
      </c>
      <c r="AP36" s="197">
        <f>Vulnerability_scores!AE60</f>
        <v>0.7</v>
      </c>
      <c r="AQ36" s="197">
        <f>Vulnerability_scores!AF60</f>
        <v>0.7</v>
      </c>
      <c r="AR36" s="197">
        <f>Vulnerability_scores!AG60</f>
        <v>0.7</v>
      </c>
      <c r="AS36" s="195">
        <f t="shared" si="0"/>
        <v>0.50514427236286952</v>
      </c>
      <c r="AT36" s="195">
        <f t="shared" si="1"/>
        <v>0.51232946339661589</v>
      </c>
      <c r="AU36" s="195">
        <f t="shared" si="2"/>
        <v>0.50801834877636809</v>
      </c>
      <c r="AV36" s="196">
        <f t="shared" si="3"/>
        <v>0.1377951246327728</v>
      </c>
      <c r="AW36" s="198">
        <f t="shared" si="4"/>
        <v>0.4</v>
      </c>
      <c r="AX36" s="198">
        <f t="shared" si="5"/>
        <v>0.3</v>
      </c>
      <c r="AY36" s="198">
        <f t="shared" si="6"/>
        <v>0.7</v>
      </c>
      <c r="AZ36" s="198">
        <f t="shared" si="7"/>
        <v>0.42079633725623955</v>
      </c>
      <c r="BA36" s="129">
        <f t="shared" si="8"/>
        <v>0.35553660355512678</v>
      </c>
      <c r="BB36" s="129">
        <f t="shared" si="9"/>
        <v>2.9456775268162708E-2</v>
      </c>
      <c r="BC36" s="129" t="str" cm="1">
        <f t="array" ref="BC36">_xlfn.IFS(
   BB36&lt;=$BC$76,"Very Low",
   BB36&lt;=$BC$77,"Low",
   BB36&lt;=$BC$78,"Medium",
   BB36&lt;=$BC$79,"High",
   TRUE,"Very High"
)</f>
        <v>Low</v>
      </c>
      <c r="BD36" s="136">
        <f t="shared" si="10"/>
        <v>31</v>
      </c>
      <c r="BE36" s="123">
        <f t="shared" si="11"/>
        <v>0.21377226042405853</v>
      </c>
      <c r="BN36"/>
      <c r="BP36"/>
      <c r="BQ36" s="35"/>
    </row>
    <row r="37" spans="1:69" ht="15.5">
      <c r="A37" s="128">
        <v>7</v>
      </c>
      <c r="B37" s="110" t="s">
        <v>412</v>
      </c>
      <c r="C37" s="110" t="s">
        <v>428</v>
      </c>
      <c r="D37" s="110" t="s">
        <v>358</v>
      </c>
      <c r="E37" s="110" t="s">
        <v>443</v>
      </c>
      <c r="F37" s="110" t="s">
        <v>471</v>
      </c>
      <c r="G37" s="110" t="s">
        <v>472</v>
      </c>
      <c r="H37" s="110" t="s">
        <v>426</v>
      </c>
      <c r="I37" s="110" t="s">
        <v>472</v>
      </c>
      <c r="J37" s="210">
        <f>'Indicators Data'!AM64</f>
        <v>0.31005172296682731</v>
      </c>
      <c r="K37" s="210">
        <f>'Indicators Data'!AQ64</f>
        <v>0.61674616493813972</v>
      </c>
      <c r="L37" s="210">
        <f>'Indicators Data'!AS64</f>
        <v>0.89134326490886218</v>
      </c>
      <c r="M37" s="210">
        <f>'Indicators Data'!AO64</f>
        <v>9.7357934265284524E-2</v>
      </c>
      <c r="N37" s="210">
        <f>'Indicators Data'!AI64</f>
        <v>1.4524328249818445E-2</v>
      </c>
      <c r="O37" s="210">
        <f>'Indicators Data'!AG64</f>
        <v>3.3836543466944304E-3</v>
      </c>
      <c r="P37" s="211">
        <f>'Indicators Data'!AK64</f>
        <v>9.3890225091652815E-3</v>
      </c>
      <c r="Q37" s="211">
        <f>'Indicators Data'!AE64</f>
        <v>0.62778128735064664</v>
      </c>
      <c r="R37" s="211">
        <f>'Indicators Data'!U64</f>
        <v>0</v>
      </c>
      <c r="S37" s="212">
        <f>Vulnerability_scores!H65</f>
        <v>0.3</v>
      </c>
      <c r="T37" s="212">
        <f>Vulnerability_scores!I65</f>
        <v>0.5</v>
      </c>
      <c r="U37" s="212">
        <f>Vulnerability_scores!J65</f>
        <v>0.9</v>
      </c>
      <c r="V37" s="212">
        <f>Vulnerability_scores!K65</f>
        <v>0.1</v>
      </c>
      <c r="W37" s="212">
        <f>Vulnerability_scores!L65</f>
        <v>0.9</v>
      </c>
      <c r="X37" s="212">
        <f>Vulnerability_scores!M65</f>
        <v>0.9</v>
      </c>
      <c r="Y37" s="212">
        <f>Vulnerability_scores!N65</f>
        <v>0.3</v>
      </c>
      <c r="Z37" s="197">
        <f>'Indicators Data'!AA8</f>
        <v>0.18999999999999997</v>
      </c>
      <c r="AA37" s="197">
        <f>'Indicators Data'!Y8</f>
        <v>0</v>
      </c>
      <c r="AB37" s="197">
        <f>Vulnerability_scores!Q9</f>
        <v>0.3</v>
      </c>
      <c r="AC37" s="197">
        <f>Vulnerability_scores!R9</f>
        <v>0.3</v>
      </c>
      <c r="AD37" s="197">
        <f>Vulnerability_scores!S9</f>
        <v>0.7</v>
      </c>
      <c r="AE37" s="197">
        <f>Vulnerability_scores!T9</f>
        <v>0.3</v>
      </c>
      <c r="AF37" s="197">
        <f>Vulnerability_scores!U9</f>
        <v>0.7</v>
      </c>
      <c r="AG37" s="197">
        <f>Vulnerability_scores!V9</f>
        <v>0.5</v>
      </c>
      <c r="AH37" s="197">
        <f>Vulnerability_scores!W9</f>
        <v>0.7</v>
      </c>
      <c r="AI37" s="197">
        <f>Vulnerability_scores!X9</f>
        <v>0.1</v>
      </c>
      <c r="AJ37" s="197">
        <f>'Indicators Data'!AC8</f>
        <v>0.98368831168831172</v>
      </c>
      <c r="AK37" s="197">
        <f>Vulnerability_scores!Z9</f>
        <v>0.3</v>
      </c>
      <c r="AL37" s="197">
        <f>'Indicators Data'!W8</f>
        <v>5.8630393996247657E-2</v>
      </c>
      <c r="AM37" s="197">
        <f>Vulnerability_scores!AB9</f>
        <v>0.7</v>
      </c>
      <c r="AN37" s="197">
        <f>Vulnerability_scores!AC9</f>
        <v>0.7</v>
      </c>
      <c r="AO37" s="197">
        <f>Vulnerability_scores!AD9</f>
        <v>0.7</v>
      </c>
      <c r="AP37" s="197">
        <f>Vulnerability_scores!AE9</f>
        <v>0.7</v>
      </c>
      <c r="AQ37" s="197">
        <f>Vulnerability_scores!AF9</f>
        <v>0.7</v>
      </c>
      <c r="AR37" s="197">
        <f>Vulnerability_scores!AG9</f>
        <v>0.7</v>
      </c>
      <c r="AS37" s="195">
        <f t="shared" si="0"/>
        <v>0.47371616249734683</v>
      </c>
      <c r="AT37" s="195">
        <f t="shared" si="1"/>
        <v>8.9539912982564366E-3</v>
      </c>
      <c r="AU37" s="195">
        <f t="shared" si="2"/>
        <v>0.28781129401771066</v>
      </c>
      <c r="AV37" s="196">
        <f t="shared" si="3"/>
        <v>0.19302889745977664</v>
      </c>
      <c r="AW37" s="198">
        <f t="shared" si="4"/>
        <v>0.6</v>
      </c>
      <c r="AX37" s="198">
        <f t="shared" si="5"/>
        <v>0.4</v>
      </c>
      <c r="AY37" s="198">
        <f t="shared" si="6"/>
        <v>0.7</v>
      </c>
      <c r="AZ37" s="198">
        <f t="shared" si="7"/>
        <v>0.52058492375916754</v>
      </c>
      <c r="BA37" s="129">
        <f t="shared" si="8"/>
        <v>0.33380837174555161</v>
      </c>
      <c r="BB37" s="129">
        <f t="shared" si="9"/>
        <v>2.892156227954655E-2</v>
      </c>
      <c r="BC37" s="129" t="str" cm="1">
        <f t="array" ref="BC37">_xlfn.IFS(
   BB37&lt;=$BC$76,"Very Low",
   BB37&lt;=$BC$77,"Low",
   BB37&lt;=$BC$78,"Medium",
   BB37&lt;=$BC$79,"High",
   TRUE,"Very High"
)</f>
        <v>Low</v>
      </c>
      <c r="BD37" s="136">
        <f t="shared" si="10"/>
        <v>32</v>
      </c>
      <c r="BE37" s="123">
        <f t="shared" si="11"/>
        <v>0.14983022055323725</v>
      </c>
    </row>
    <row r="38" spans="1:69" ht="15.5">
      <c r="A38" s="128">
        <v>10</v>
      </c>
      <c r="B38" s="110" t="s">
        <v>412</v>
      </c>
      <c r="C38" s="110" t="s">
        <v>413</v>
      </c>
      <c r="D38" s="110" t="s">
        <v>367</v>
      </c>
      <c r="E38" s="110" t="s">
        <v>424</v>
      </c>
      <c r="F38" s="110" t="s">
        <v>473</v>
      </c>
      <c r="G38" s="110" t="s">
        <v>473</v>
      </c>
      <c r="H38" s="110" t="s">
        <v>426</v>
      </c>
      <c r="I38" s="110" t="s">
        <v>473</v>
      </c>
      <c r="J38" s="210">
        <f>'Indicators Data'!AM54</f>
        <v>2.1035660795689758E-2</v>
      </c>
      <c r="K38" s="210">
        <f>'Indicators Data'!AQ54</f>
        <v>0.99666167185417398</v>
      </c>
      <c r="L38" s="210">
        <f>'Indicators Data'!AS54</f>
        <v>0.83664416515338003</v>
      </c>
      <c r="M38" s="210">
        <f>'Indicators Data'!AO54</f>
        <v>0</v>
      </c>
      <c r="N38" s="210">
        <f>'Indicators Data'!AI54</f>
        <v>2.7366774930831225E-2</v>
      </c>
      <c r="O38" s="210">
        <f>'Indicators Data'!AG54</f>
        <v>0.42321707444039569</v>
      </c>
      <c r="P38" s="211">
        <f>'Indicators Data'!AK54</f>
        <v>0.10572018485162429</v>
      </c>
      <c r="Q38" s="211">
        <f>'Indicators Data'!AE54</f>
        <v>0.31833083813267782</v>
      </c>
      <c r="R38" s="211">
        <f>'Indicators Data'!U54</f>
        <v>0.128112594731144</v>
      </c>
      <c r="S38" s="212">
        <f>Vulnerability_scores!H55</f>
        <v>0.3</v>
      </c>
      <c r="T38" s="212">
        <f>Vulnerability_scores!I55</f>
        <v>0.3</v>
      </c>
      <c r="U38" s="212">
        <f>Vulnerability_scores!J55</f>
        <v>0.5</v>
      </c>
      <c r="V38" s="212">
        <f>Vulnerability_scores!K55</f>
        <v>0.1</v>
      </c>
      <c r="W38" s="212">
        <f>Vulnerability_scores!L55</f>
        <v>0.3</v>
      </c>
      <c r="X38" s="212">
        <f>Vulnerability_scores!M55</f>
        <v>0.3</v>
      </c>
      <c r="Y38" s="212">
        <f>Vulnerability_scores!N55</f>
        <v>0.1</v>
      </c>
      <c r="Z38" s="197">
        <f>'Indicators Data'!AA11</f>
        <v>0.12791666666666665</v>
      </c>
      <c r="AA38" s="197">
        <f>'Indicators Data'!Y11</f>
        <v>2.0100502512562814E-2</v>
      </c>
      <c r="AB38" s="197">
        <f>Vulnerability_scores!Q12</f>
        <v>0.3</v>
      </c>
      <c r="AC38" s="197">
        <f>Vulnerability_scores!R12</f>
        <v>0.3</v>
      </c>
      <c r="AD38" s="197">
        <f>Vulnerability_scores!S12</f>
        <v>0.7</v>
      </c>
      <c r="AE38" s="197">
        <f>Vulnerability_scores!T12</f>
        <v>0.3</v>
      </c>
      <c r="AF38" s="197">
        <f>Vulnerability_scores!U12</f>
        <v>0.7</v>
      </c>
      <c r="AG38" s="197">
        <f>Vulnerability_scores!V12</f>
        <v>0.5</v>
      </c>
      <c r="AH38" s="197">
        <f>Vulnerability_scores!W12</f>
        <v>0.7</v>
      </c>
      <c r="AI38" s="197">
        <f>Vulnerability_scores!X12</f>
        <v>0.1</v>
      </c>
      <c r="AJ38" s="197">
        <f>'Indicators Data'!AC11</f>
        <v>0.92051948051948052</v>
      </c>
      <c r="AK38" s="197">
        <f>Vulnerability_scores!Z12</f>
        <v>0.3</v>
      </c>
      <c r="AL38" s="197">
        <f>'Indicators Data'!W11</f>
        <v>0</v>
      </c>
      <c r="AM38" s="197">
        <f>Vulnerability_scores!AB12</f>
        <v>0.7</v>
      </c>
      <c r="AN38" s="197">
        <f>Vulnerability_scores!AC12</f>
        <v>0.7</v>
      </c>
      <c r="AO38" s="197">
        <f>Vulnerability_scores!AD12</f>
        <v>0.7</v>
      </c>
      <c r="AP38" s="197">
        <f>Vulnerability_scores!AE12</f>
        <v>0.7</v>
      </c>
      <c r="AQ38" s="197">
        <f>Vulnerability_scores!AF12</f>
        <v>0.7</v>
      </c>
      <c r="AR38" s="197">
        <f>Vulnerability_scores!AG12</f>
        <v>0.7</v>
      </c>
      <c r="AS38" s="195">
        <f t="shared" ref="AS38:AS64" si="12">SUMPRODUCT(J38:M38, J$4:M$4) / SUM(J$4:M$4)</f>
        <v>0.47867313840885128</v>
      </c>
      <c r="AT38" s="195">
        <f t="shared" ref="AT38:AT64" si="13">SUMPRODUCT(N38:O38, N$4:O$4) / SUM(N$4:O$4)</f>
        <v>0.22529192468561346</v>
      </c>
      <c r="AU38" s="195">
        <f t="shared" ref="AU38:AU64" si="14">SUMPRODUCT(J38:O38,J$4:O$4)/SUM(J$4:O$4)</f>
        <v>0.37732065291955613</v>
      </c>
      <c r="AV38" s="196">
        <f t="shared" ref="AV38:AV64" si="15">SUMPRODUCT(P38:R38, P$4:R$4) / SUM(P$4:R$4)</f>
        <v>0.1739818628118443</v>
      </c>
      <c r="AW38" s="198">
        <f t="shared" ref="AW38:AW64" si="16">ROUND(SUMPRODUCT(S38:Y38, S$4:Y$4) / SUM(S$4:Y$4),1)</f>
        <v>0.3</v>
      </c>
      <c r="AX38" s="198">
        <f t="shared" ref="AX38:AX64" si="17">ROUND(SUMPRODUCT(Z38:AL38, Z$4:AL$4) / SUM(Z$4:AL$4),1)</f>
        <v>0.4</v>
      </c>
      <c r="AY38" s="198">
        <f t="shared" ref="AY38:AY64" si="18">ROUND(SUMPRODUCT(AM38:AR38, AM$4:AR$4) / SUM(AM$4:AR$4),1)</f>
        <v>0.7</v>
      </c>
      <c r="AZ38" s="198">
        <f t="shared" ref="AZ38:AZ64" si="19">SUMPRODUCT(S38:AR38, S$4:AR$4) / SUM(S$4:AR$4)</f>
        <v>0.4007368988883811</v>
      </c>
      <c r="BA38" s="129">
        <f t="shared" ref="BA38:BA64" si="20">(AU38+AV38+AZ38)/3</f>
        <v>0.31734647153992718</v>
      </c>
      <c r="BB38" s="129">
        <f t="shared" ref="BB38:BB64" si="21">AU38*AV38*AZ38</f>
        <v>2.6307155193464202E-2</v>
      </c>
      <c r="BC38" s="129" t="str" cm="1">
        <f t="array" ref="BC38">_xlfn.IFS(
   BB38&lt;=$BC$76,"Very Low",
   BB38&lt;=$BC$77,"Low",
   BB38&lt;=$BC$78,"Medium",
   BB38&lt;=$BC$79,"High",
   TRUE,"Very High"
)</f>
        <v>Low</v>
      </c>
      <c r="BD38" s="136">
        <f t="shared" ref="BD38:BD64" si="22">_xlfn.RANK.EQ(BB38,BB$6:BB$68)</f>
        <v>33</v>
      </c>
      <c r="BE38" s="123">
        <f t="shared" ref="BE38:BE64" si="23">AU38*AZ38</f>
        <v>0.15120630833752211</v>
      </c>
    </row>
    <row r="39" spans="1:69" ht="15.5">
      <c r="A39" s="128">
        <v>3</v>
      </c>
      <c r="B39" s="110" t="s">
        <v>427</v>
      </c>
      <c r="C39" s="110" t="s">
        <v>428</v>
      </c>
      <c r="D39" s="110" t="s">
        <v>361</v>
      </c>
      <c r="E39" s="110" t="s">
        <v>429</v>
      </c>
      <c r="F39" s="110" t="s">
        <v>430</v>
      </c>
      <c r="G39" s="110" t="s">
        <v>465</v>
      </c>
      <c r="H39" s="110" t="s">
        <v>474</v>
      </c>
      <c r="I39" s="110" t="s">
        <v>474</v>
      </c>
      <c r="J39" s="210">
        <f>'Indicators Data'!AM15</f>
        <v>0.62880876034188649</v>
      </c>
      <c r="K39" s="210">
        <f>'Indicators Data'!AQ15</f>
        <v>0.28816579656588026</v>
      </c>
      <c r="L39" s="210">
        <f>'Indicators Data'!AS15</f>
        <v>0</v>
      </c>
      <c r="M39" s="210">
        <f>'Indicators Data'!AO15</f>
        <v>6.6279737950823162E-2</v>
      </c>
      <c r="N39" s="210">
        <f>'Indicators Data'!AI15</f>
        <v>2.4679639297579492E-2</v>
      </c>
      <c r="O39" s="210">
        <f>'Indicators Data'!AG15</f>
        <v>6.5070275897969806E-3</v>
      </c>
      <c r="P39" s="211">
        <f>'Indicators Data'!AK15</f>
        <v>2.3955089817311988E-2</v>
      </c>
      <c r="Q39" s="211">
        <f>'Indicators Data'!AE15</f>
        <v>0.79861458729222234</v>
      </c>
      <c r="R39" s="211">
        <f>'Indicators Data'!U15</f>
        <v>0</v>
      </c>
      <c r="S39" s="212">
        <f>Vulnerability_scores!H16</f>
        <v>0.3</v>
      </c>
      <c r="T39" s="212">
        <f>Vulnerability_scores!I16</f>
        <v>0.5</v>
      </c>
      <c r="U39" s="212">
        <f>Vulnerability_scores!J16</f>
        <v>0.5</v>
      </c>
      <c r="V39" s="212">
        <f>Vulnerability_scores!K16</f>
        <v>0.3</v>
      </c>
      <c r="W39" s="212">
        <f>Vulnerability_scores!L16</f>
        <v>0.9</v>
      </c>
      <c r="X39" s="212">
        <f>Vulnerability_scores!M16</f>
        <v>0.9</v>
      </c>
      <c r="Y39" s="212">
        <f>Vulnerability_scores!N16</f>
        <v>0.7</v>
      </c>
      <c r="Z39" s="197">
        <f>'Indicators Data'!AA4</f>
        <v>6.8333333333333329E-2</v>
      </c>
      <c r="AA39" s="197">
        <f>'Indicators Data'!Y4</f>
        <v>7.8726968174204354E-2</v>
      </c>
      <c r="AB39" s="197">
        <f>Vulnerability_scores!Q5</f>
        <v>0.3</v>
      </c>
      <c r="AC39" s="197">
        <f>Vulnerability_scores!R5</f>
        <v>0.7</v>
      </c>
      <c r="AD39" s="197">
        <f>Vulnerability_scores!S5</f>
        <v>0.7</v>
      </c>
      <c r="AE39" s="197">
        <f>Vulnerability_scores!T5</f>
        <v>0.3</v>
      </c>
      <c r="AF39" s="197">
        <f>Vulnerability_scores!U5</f>
        <v>0.7</v>
      </c>
      <c r="AG39" s="197">
        <f>Vulnerability_scores!V5</f>
        <v>0.5</v>
      </c>
      <c r="AH39" s="197">
        <f>Vulnerability_scores!W5</f>
        <v>0.7</v>
      </c>
      <c r="AI39" s="197">
        <f>Vulnerability_scores!X5</f>
        <v>0.1</v>
      </c>
      <c r="AJ39" s="197">
        <f>'Indicators Data'!AC4</f>
        <v>0.91833766233766234</v>
      </c>
      <c r="AK39" s="197">
        <f>Vulnerability_scores!Z5</f>
        <v>0.3</v>
      </c>
      <c r="AL39" s="197">
        <f>'Indicators Data'!W4</f>
        <v>2.8142589118198873E-2</v>
      </c>
      <c r="AM39" s="197">
        <f>Vulnerability_scores!AB5</f>
        <v>0.7</v>
      </c>
      <c r="AN39" s="197">
        <f>Vulnerability_scores!AC5</f>
        <v>0.7</v>
      </c>
      <c r="AO39" s="197">
        <f>Vulnerability_scores!AD5</f>
        <v>0.7</v>
      </c>
      <c r="AP39" s="197">
        <f>Vulnerability_scores!AE5</f>
        <v>0.7</v>
      </c>
      <c r="AQ39" s="197">
        <f>Vulnerability_scores!AF5</f>
        <v>0.7</v>
      </c>
      <c r="AR39" s="197">
        <f>Vulnerability_scores!AG5</f>
        <v>0.7</v>
      </c>
      <c r="AS39" s="195">
        <f t="shared" si="12"/>
        <v>0.31670480862772615</v>
      </c>
      <c r="AT39" s="195">
        <f t="shared" si="13"/>
        <v>1.5593333443688238E-2</v>
      </c>
      <c r="AU39" s="195">
        <f t="shared" si="14"/>
        <v>0.19626021855411099</v>
      </c>
      <c r="AV39" s="196">
        <f t="shared" si="15"/>
        <v>0.25156192109632269</v>
      </c>
      <c r="AW39" s="198">
        <f t="shared" si="16"/>
        <v>0.6</v>
      </c>
      <c r="AX39" s="198">
        <f t="shared" si="17"/>
        <v>0.4</v>
      </c>
      <c r="AY39" s="198">
        <f t="shared" si="18"/>
        <v>0.7</v>
      </c>
      <c r="AZ39" s="198">
        <f t="shared" si="19"/>
        <v>0.52661719243439875</v>
      </c>
      <c r="BA39" s="129">
        <f t="shared" si="20"/>
        <v>0.32481311069494417</v>
      </c>
      <c r="BB39" s="129">
        <f t="shared" si="21"/>
        <v>2.5999932121620519E-2</v>
      </c>
      <c r="BC39" s="129" t="str" cm="1">
        <f t="array" ref="BC39">_xlfn.IFS(
   BB39&lt;=$BC$76,"Very Low",
   BB39&lt;=$BC$77,"Low",
   BB39&lt;=$BC$78,"Medium",
   BB39&lt;=$BC$79,"High",
   TRUE,"Very High"
)</f>
        <v>Low</v>
      </c>
      <c r="BD39" s="136">
        <f t="shared" si="22"/>
        <v>34</v>
      </c>
      <c r="BE39" s="123">
        <f t="shared" si="23"/>
        <v>0.10335400528152743</v>
      </c>
      <c r="BN39"/>
      <c r="BQ39" s="35"/>
    </row>
    <row r="40" spans="1:69" ht="15.5">
      <c r="A40" s="128">
        <v>12</v>
      </c>
      <c r="B40" s="110" t="s">
        <v>427</v>
      </c>
      <c r="C40" s="110" t="s">
        <v>428</v>
      </c>
      <c r="D40" s="110" t="s">
        <v>361</v>
      </c>
      <c r="E40" s="110" t="s">
        <v>429</v>
      </c>
      <c r="F40" s="110" t="s">
        <v>475</v>
      </c>
      <c r="G40" s="110" t="s">
        <v>476</v>
      </c>
      <c r="H40" s="110" t="s">
        <v>476</v>
      </c>
      <c r="I40" s="110" t="s">
        <v>476</v>
      </c>
      <c r="J40" s="210">
        <f>'Indicators Data'!AM7</f>
        <v>0.37588436793542079</v>
      </c>
      <c r="K40" s="210">
        <f>'Indicators Data'!AQ7</f>
        <v>0.5182640173852604</v>
      </c>
      <c r="L40" s="210">
        <f>'Indicators Data'!AS7</f>
        <v>0.14745574671722608</v>
      </c>
      <c r="M40" s="210">
        <f>'Indicators Data'!AO7</f>
        <v>5.2078518742420025E-2</v>
      </c>
      <c r="N40" s="210">
        <f>'Indicators Data'!AI7</f>
        <v>1.3651601437860979E-2</v>
      </c>
      <c r="O40" s="210">
        <f>'Indicators Data'!AG7</f>
        <v>3.8001041124414374E-2</v>
      </c>
      <c r="P40" s="211">
        <f>'Indicators Data'!AK7</f>
        <v>1.9464179864459211E-2</v>
      </c>
      <c r="Q40" s="211">
        <f>'Indicators Data'!AE7</f>
        <v>7.0170539101850601E-2</v>
      </c>
      <c r="R40" s="211">
        <f>'Indicators Data'!U7</f>
        <v>1</v>
      </c>
      <c r="S40" s="212">
        <f>Vulnerability_scores!H8</f>
        <v>0.3</v>
      </c>
      <c r="T40" s="212">
        <f>Vulnerability_scores!I8</f>
        <v>0.5</v>
      </c>
      <c r="U40" s="212">
        <f>Vulnerability_scores!J8</f>
        <v>0.5</v>
      </c>
      <c r="V40" s="212">
        <f>Vulnerability_scores!K8</f>
        <v>0.3</v>
      </c>
      <c r="W40" s="212">
        <f>Vulnerability_scores!L8</f>
        <v>0.9</v>
      </c>
      <c r="X40" s="212">
        <f>Vulnerability_scores!M8</f>
        <v>0.9</v>
      </c>
      <c r="Y40" s="212">
        <f>Vulnerability_scores!N8</f>
        <v>0.7</v>
      </c>
      <c r="Z40" s="197">
        <f>'Indicators Data'!AA13</f>
        <v>8.2083333333333328E-2</v>
      </c>
      <c r="AA40" s="197">
        <f>'Indicators Data'!Y13</f>
        <v>1.1725293132328309E-2</v>
      </c>
      <c r="AB40" s="197">
        <f>Vulnerability_scores!Q14</f>
        <v>0.3</v>
      </c>
      <c r="AC40" s="197">
        <f>Vulnerability_scores!R14</f>
        <v>0.3</v>
      </c>
      <c r="AD40" s="197">
        <f>Vulnerability_scores!S14</f>
        <v>0.7</v>
      </c>
      <c r="AE40" s="197">
        <f>Vulnerability_scores!T14</f>
        <v>0.3</v>
      </c>
      <c r="AF40" s="197">
        <f>Vulnerability_scores!U14</f>
        <v>0.7</v>
      </c>
      <c r="AG40" s="197">
        <f>Vulnerability_scores!V14</f>
        <v>0.5</v>
      </c>
      <c r="AH40" s="197">
        <f>Vulnerability_scores!W14</f>
        <v>0.7</v>
      </c>
      <c r="AI40" s="197">
        <f>Vulnerability_scores!X14</f>
        <v>0.1</v>
      </c>
      <c r="AJ40" s="197">
        <f>'Indicators Data'!AC13</f>
        <v>0.91781818181818187</v>
      </c>
      <c r="AK40" s="197">
        <f>Vulnerability_scores!Z14</f>
        <v>0.5</v>
      </c>
      <c r="AL40" s="197">
        <f>'Indicators Data'!W13</f>
        <v>3.7523452157598502E-2</v>
      </c>
      <c r="AM40" s="197">
        <f>Vulnerability_scores!AB14</f>
        <v>0.7</v>
      </c>
      <c r="AN40" s="197">
        <f>Vulnerability_scores!AC14</f>
        <v>0.7</v>
      </c>
      <c r="AO40" s="197">
        <f>Vulnerability_scores!AD14</f>
        <v>0.7</v>
      </c>
      <c r="AP40" s="197">
        <f>Vulnerability_scores!AE14</f>
        <v>0.7</v>
      </c>
      <c r="AQ40" s="197">
        <f>Vulnerability_scores!AF14</f>
        <v>0.7</v>
      </c>
      <c r="AR40" s="197">
        <f>Vulnerability_scores!AG14</f>
        <v>0.7</v>
      </c>
      <c r="AS40" s="195">
        <f t="shared" si="12"/>
        <v>0.3313051726835014</v>
      </c>
      <c r="AT40" s="195">
        <f t="shared" si="13"/>
        <v>2.5826321281137678E-2</v>
      </c>
      <c r="AU40" s="195">
        <f t="shared" si="14"/>
        <v>0.20911363212255593</v>
      </c>
      <c r="AV40" s="196">
        <f t="shared" si="15"/>
        <v>0.23078325166278479</v>
      </c>
      <c r="AW40" s="198">
        <f t="shared" si="16"/>
        <v>0.6</v>
      </c>
      <c r="AX40" s="198">
        <f t="shared" si="17"/>
        <v>0.4</v>
      </c>
      <c r="AY40" s="198">
        <f t="shared" si="18"/>
        <v>0.7</v>
      </c>
      <c r="AZ40" s="198">
        <f t="shared" si="19"/>
        <v>0.52446024414328152</v>
      </c>
      <c r="BA40" s="129">
        <f t="shared" si="20"/>
        <v>0.32145237597620741</v>
      </c>
      <c r="BB40" s="129">
        <f t="shared" si="21"/>
        <v>2.5310411517218433E-2</v>
      </c>
      <c r="BC40" s="129" t="str" cm="1">
        <f t="array" ref="BC40">_xlfn.IFS(
   BB40&lt;=$BC$76,"Very Low",
   BB40&lt;=$BC$77,"Low",
   BB40&lt;=$BC$78,"Medium",
   BB40&lt;=$BC$79,"High",
   TRUE,"Very High"
)</f>
        <v>Low</v>
      </c>
      <c r="BD40" s="136">
        <f t="shared" si="22"/>
        <v>35</v>
      </c>
      <c r="BE40" s="123">
        <f t="shared" si="23"/>
        <v>0.10967178655668404</v>
      </c>
    </row>
    <row r="41" spans="1:69" ht="15.5">
      <c r="A41" s="128">
        <v>62</v>
      </c>
      <c r="B41" s="110" t="s">
        <v>427</v>
      </c>
      <c r="C41" s="110" t="s">
        <v>428</v>
      </c>
      <c r="D41" s="110" t="s">
        <v>361</v>
      </c>
      <c r="E41" s="110" t="s">
        <v>429</v>
      </c>
      <c r="F41" s="110" t="s">
        <v>430</v>
      </c>
      <c r="G41" s="110" t="s">
        <v>431</v>
      </c>
      <c r="H41" s="110" t="s">
        <v>477</v>
      </c>
      <c r="I41" s="110" t="s">
        <v>477</v>
      </c>
      <c r="J41" s="210">
        <f>'Indicators Data'!AM13</f>
        <v>0.62880876034188649</v>
      </c>
      <c r="K41" s="210">
        <f>'Indicators Data'!AQ13</f>
        <v>0.22027064184955342</v>
      </c>
      <c r="L41" s="210">
        <f>'Indicators Data'!AS13</f>
        <v>5.2469186909749319E-2</v>
      </c>
      <c r="M41" s="210">
        <f>'Indicators Data'!AO13</f>
        <v>4.2482120400741619E-2</v>
      </c>
      <c r="N41" s="210">
        <f>'Indicators Data'!AI13</f>
        <v>5.8558558558558557E-2</v>
      </c>
      <c r="O41" s="210">
        <f>'Indicators Data'!AG13</f>
        <v>5.9083810515356584E-2</v>
      </c>
      <c r="P41" s="211">
        <f>'Indicators Data'!AK13</f>
        <v>5.058905714412359E-3</v>
      </c>
      <c r="Q41" s="211">
        <f>'Indicators Data'!AE13</f>
        <v>0.95023668797945238</v>
      </c>
      <c r="R41" s="211">
        <f>'Indicators Data'!U13</f>
        <v>0</v>
      </c>
      <c r="S41" s="212">
        <f>Vulnerability_scores!H14</f>
        <v>0.3</v>
      </c>
      <c r="T41" s="212">
        <f>Vulnerability_scores!I14</f>
        <v>0.5</v>
      </c>
      <c r="U41" s="212">
        <f>Vulnerability_scores!J14</f>
        <v>0.5</v>
      </c>
      <c r="V41" s="212">
        <f>Vulnerability_scores!K14</f>
        <v>0.3</v>
      </c>
      <c r="W41" s="212">
        <f>Vulnerability_scores!L14</f>
        <v>0.9</v>
      </c>
      <c r="X41" s="212">
        <f>Vulnerability_scores!M14</f>
        <v>0.9</v>
      </c>
      <c r="Y41" s="212">
        <f>Vulnerability_scores!N14</f>
        <v>0.7</v>
      </c>
      <c r="Z41" s="197">
        <f>'Indicators Data'!AA63</f>
        <v>0.10458333333333332</v>
      </c>
      <c r="AA41" s="197">
        <f>'Indicators Data'!Y63</f>
        <v>0</v>
      </c>
      <c r="AB41" s="197">
        <f>Vulnerability_scores!Q64</f>
        <v>0.3</v>
      </c>
      <c r="AC41" s="197">
        <f>Vulnerability_scores!R64</f>
        <v>0.3</v>
      </c>
      <c r="AD41" s="197">
        <f>Vulnerability_scores!S64</f>
        <v>0.7</v>
      </c>
      <c r="AE41" s="197">
        <f>Vulnerability_scores!T64</f>
        <v>0.1</v>
      </c>
      <c r="AF41" s="197">
        <f>Vulnerability_scores!U64</f>
        <v>0.3</v>
      </c>
      <c r="AG41" s="197">
        <f>Vulnerability_scores!V64</f>
        <v>0.3</v>
      </c>
      <c r="AH41" s="197">
        <f>Vulnerability_scores!W64</f>
        <v>0.7</v>
      </c>
      <c r="AI41" s="197">
        <f>Vulnerability_scores!X64</f>
        <v>0.3</v>
      </c>
      <c r="AJ41" s="197">
        <f>'Indicators Data'!AC63</f>
        <v>3.9272727272727272E-2</v>
      </c>
      <c r="AK41" s="197">
        <f>Vulnerability_scores!Z64</f>
        <v>0.5</v>
      </c>
      <c r="AL41" s="197">
        <f>'Indicators Data'!W63</f>
        <v>1.6416510318949341E-2</v>
      </c>
      <c r="AM41" s="197">
        <f>Vulnerability_scores!AB64</f>
        <v>0.3</v>
      </c>
      <c r="AN41" s="197">
        <f>Vulnerability_scores!AC64</f>
        <v>0.3</v>
      </c>
      <c r="AO41" s="197">
        <f>Vulnerability_scores!AD64</f>
        <v>0.3</v>
      </c>
      <c r="AP41" s="197">
        <f>Vulnerability_scores!AE64</f>
        <v>0.3</v>
      </c>
      <c r="AQ41" s="197">
        <f>Vulnerability_scores!AF64</f>
        <v>0.7</v>
      </c>
      <c r="AR41" s="197">
        <f>Vulnerability_scores!AG64</f>
        <v>0.7</v>
      </c>
      <c r="AS41" s="195">
        <f t="shared" si="12"/>
        <v>0.2988516852822285</v>
      </c>
      <c r="AT41" s="195">
        <f t="shared" si="13"/>
        <v>5.8821184536957567E-2</v>
      </c>
      <c r="AU41" s="195">
        <f t="shared" si="14"/>
        <v>0.20283948498412011</v>
      </c>
      <c r="AV41" s="196">
        <f t="shared" si="15"/>
        <v>0.28760045925104188</v>
      </c>
      <c r="AW41" s="198">
        <f t="shared" si="16"/>
        <v>0.6</v>
      </c>
      <c r="AX41" s="198">
        <f t="shared" si="17"/>
        <v>0.3</v>
      </c>
      <c r="AY41" s="198">
        <f t="shared" si="18"/>
        <v>0.4</v>
      </c>
      <c r="AZ41" s="198">
        <f t="shared" si="19"/>
        <v>0.42885096531923345</v>
      </c>
      <c r="BA41" s="129">
        <f t="shared" si="20"/>
        <v>0.30643030318479852</v>
      </c>
      <c r="BB41" s="129">
        <f t="shared" si="21"/>
        <v>2.5017762560516962E-2</v>
      </c>
      <c r="BC41" s="129" t="str" cm="1">
        <f t="array" ref="BC41">_xlfn.IFS(
   BB41&lt;=$BC$76,"Very Low",
   BB41&lt;=$BC$77,"Low",
   BB41&lt;=$BC$78,"Medium",
   BB41&lt;=$BC$79,"High",
   TRUE,"Very High"
)</f>
        <v>Low</v>
      </c>
      <c r="BD41" s="136">
        <f t="shared" si="22"/>
        <v>36</v>
      </c>
      <c r="BE41" s="123">
        <f t="shared" si="23"/>
        <v>8.6987908940296066E-2</v>
      </c>
      <c r="BN41"/>
      <c r="BQ41" s="35"/>
    </row>
    <row r="42" spans="1:69" ht="15.5">
      <c r="A42" s="128">
        <v>54</v>
      </c>
      <c r="B42" s="110" t="s">
        <v>412</v>
      </c>
      <c r="C42" s="110" t="s">
        <v>413</v>
      </c>
      <c r="D42" s="110" t="s">
        <v>367</v>
      </c>
      <c r="E42" s="110" t="s">
        <v>424</v>
      </c>
      <c r="F42" s="110" t="s">
        <v>478</v>
      </c>
      <c r="G42" s="110" t="s">
        <v>478</v>
      </c>
      <c r="H42" s="110" t="s">
        <v>426</v>
      </c>
      <c r="I42" s="110" t="s">
        <v>478</v>
      </c>
      <c r="J42" s="210">
        <f>'Indicators Data'!AM56</f>
        <v>0.56790456665040945</v>
      </c>
      <c r="K42" s="210">
        <f>'Indicators Data'!AQ56</f>
        <v>0.71138384255113285</v>
      </c>
      <c r="L42" s="210">
        <f>'Indicators Data'!AS56</f>
        <v>0.92132197770455104</v>
      </c>
      <c r="M42" s="210">
        <f>'Indicators Data'!AO56</f>
        <v>0.1498418268482678</v>
      </c>
      <c r="N42" s="210">
        <f>'Indicators Data'!AI56</f>
        <v>4.0123456790123455E-2</v>
      </c>
      <c r="O42" s="210">
        <f>'Indicators Data'!AG56</f>
        <v>0.82483081728266527</v>
      </c>
      <c r="P42" s="211">
        <f>'Indicators Data'!AK56</f>
        <v>0.20530456068316513</v>
      </c>
      <c r="Q42" s="211">
        <f>'Indicators Data'!AE56</f>
        <v>6.8190789060615462E-4</v>
      </c>
      <c r="R42" s="211">
        <f>'Indicators Data'!U56</f>
        <v>0</v>
      </c>
      <c r="S42" s="212">
        <f>Vulnerability_scores!H57</f>
        <v>0.7</v>
      </c>
      <c r="T42" s="212">
        <f>Vulnerability_scores!I57</f>
        <v>0.1</v>
      </c>
      <c r="U42" s="212">
        <f>Vulnerability_scores!J57</f>
        <v>0.7</v>
      </c>
      <c r="V42" s="212">
        <f>Vulnerability_scores!K57</f>
        <v>0.7</v>
      </c>
      <c r="W42" s="212">
        <f>Vulnerability_scores!L57</f>
        <v>0.3</v>
      </c>
      <c r="X42" s="212">
        <f>Vulnerability_scores!M57</f>
        <v>0.9</v>
      </c>
      <c r="Y42" s="212">
        <f>Vulnerability_scores!N57</f>
        <v>0.3</v>
      </c>
      <c r="Z42" s="197">
        <f>'Indicators Data'!AA55</f>
        <v>0</v>
      </c>
      <c r="AA42" s="197">
        <f>'Indicators Data'!Y55</f>
        <v>0</v>
      </c>
      <c r="AB42" s="197">
        <f>Vulnerability_scores!Q56</f>
        <v>0.3</v>
      </c>
      <c r="AC42" s="197">
        <f>Vulnerability_scores!R56</f>
        <v>0.3</v>
      </c>
      <c r="AD42" s="197">
        <f>Vulnerability_scores!S56</f>
        <v>0.3</v>
      </c>
      <c r="AE42" s="197">
        <f>Vulnerability_scores!T56</f>
        <v>0.3</v>
      </c>
      <c r="AF42" s="197">
        <f>Vulnerability_scores!U56</f>
        <v>0.3</v>
      </c>
      <c r="AG42" s="197">
        <f>Vulnerability_scores!V56</f>
        <v>0.1</v>
      </c>
      <c r="AH42" s="197">
        <f>Vulnerability_scores!W56</f>
        <v>0.7</v>
      </c>
      <c r="AI42" s="197">
        <f>Vulnerability_scores!X56</f>
        <v>0.3</v>
      </c>
      <c r="AJ42" s="197">
        <f>'Indicators Data'!AC55</f>
        <v>0.21174025974025973</v>
      </c>
      <c r="AK42" s="197">
        <f>Vulnerability_scores!Z56</f>
        <v>0.9</v>
      </c>
      <c r="AL42" s="197">
        <f>'Indicators Data'!W55</f>
        <v>0</v>
      </c>
      <c r="AM42" s="197">
        <f>Vulnerability_scores!AB56</f>
        <v>0.7</v>
      </c>
      <c r="AN42" s="197">
        <f>Vulnerability_scores!AC56</f>
        <v>0.3</v>
      </c>
      <c r="AO42" s="197">
        <f>Vulnerability_scores!AD56</f>
        <v>0.3</v>
      </c>
      <c r="AP42" s="197">
        <f>Vulnerability_scores!AE56</f>
        <v>0.3</v>
      </c>
      <c r="AQ42" s="197">
        <f>Vulnerability_scores!AF56</f>
        <v>0.3</v>
      </c>
      <c r="AR42" s="197">
        <f>Vulnerability_scores!AG56</f>
        <v>0.3</v>
      </c>
      <c r="AS42" s="195">
        <f t="shared" si="12"/>
        <v>0.60495677049265062</v>
      </c>
      <c r="AT42" s="195">
        <f t="shared" si="13"/>
        <v>0.43247713703639434</v>
      </c>
      <c r="AU42" s="195">
        <f t="shared" si="14"/>
        <v>0.53596491711014815</v>
      </c>
      <c r="AV42" s="196">
        <f t="shared" si="15"/>
        <v>0.10285685270876441</v>
      </c>
      <c r="AW42" s="198">
        <f t="shared" si="16"/>
        <v>0.5</v>
      </c>
      <c r="AX42" s="198">
        <f t="shared" si="17"/>
        <v>0.3</v>
      </c>
      <c r="AY42" s="198">
        <f t="shared" si="18"/>
        <v>0.4</v>
      </c>
      <c r="AZ42" s="198">
        <f t="shared" si="19"/>
        <v>0.40432872727272717</v>
      </c>
      <c r="BA42" s="129">
        <f t="shared" si="20"/>
        <v>0.3477168323638799</v>
      </c>
      <c r="BB42" s="129">
        <f t="shared" si="21"/>
        <v>2.2289698439465332E-2</v>
      </c>
      <c r="BC42" s="129" t="str" cm="1">
        <f t="array" ref="BC42">_xlfn.IFS(
   BB42&lt;=$BC$76,"Very Low",
   BB42&lt;=$BC$77,"Low",
   BB42&lt;=$BC$78,"Medium",
   BB42&lt;=$BC$79,"High",
   TRUE,"Very High"
)</f>
        <v>Low</v>
      </c>
      <c r="BD42" s="136">
        <f t="shared" si="22"/>
        <v>37</v>
      </c>
      <c r="BE42" s="123">
        <f t="shared" si="23"/>
        <v>0.21670601279797891</v>
      </c>
      <c r="BN42"/>
      <c r="BO42"/>
      <c r="BP42"/>
    </row>
    <row r="43" spans="1:69" ht="15.5">
      <c r="A43" s="128">
        <v>59</v>
      </c>
      <c r="B43" s="110" t="s">
        <v>412</v>
      </c>
      <c r="C43" s="110" t="s">
        <v>413</v>
      </c>
      <c r="D43" s="110" t="s">
        <v>364</v>
      </c>
      <c r="E43" s="110" t="s">
        <v>440</v>
      </c>
      <c r="F43" s="110" t="s">
        <v>479</v>
      </c>
      <c r="G43" s="110" t="s">
        <v>480</v>
      </c>
      <c r="H43" s="110" t="s">
        <v>480</v>
      </c>
      <c r="I43" s="110" t="s">
        <v>480</v>
      </c>
      <c r="J43" s="210">
        <f>'Indicators Data'!AM23</f>
        <v>0.2969400350084746</v>
      </c>
      <c r="K43" s="210">
        <f>'Indicators Data'!AQ23</f>
        <v>0.96107040104054564</v>
      </c>
      <c r="L43" s="210">
        <f>'Indicators Data'!AS23</f>
        <v>0.81017222948967726</v>
      </c>
      <c r="M43" s="210">
        <f>'Indicators Data'!AO23</f>
        <v>2.7299939690990392E-2</v>
      </c>
      <c r="N43" s="210">
        <f>'Indicators Data'!AI23</f>
        <v>7.8083705732545278E-2</v>
      </c>
      <c r="O43" s="210">
        <f>'Indicators Data'!AG23</f>
        <v>0.8118167621030713</v>
      </c>
      <c r="P43" s="211">
        <f>'Indicators Data'!AK23</f>
        <v>7.747754827485423E-2</v>
      </c>
      <c r="Q43" s="211">
        <f>'Indicators Data'!AE23</f>
        <v>0.16329899555740507</v>
      </c>
      <c r="R43" s="211">
        <f>'Indicators Data'!U23</f>
        <v>1.4127144298688193E-2</v>
      </c>
      <c r="S43" s="212">
        <f>Vulnerability_scores!H24</f>
        <v>0.7</v>
      </c>
      <c r="T43" s="212">
        <f>Vulnerability_scores!I24</f>
        <v>0.1</v>
      </c>
      <c r="U43" s="212">
        <f>Vulnerability_scores!J24</f>
        <v>0.5</v>
      </c>
      <c r="V43" s="212">
        <f>Vulnerability_scores!K24</f>
        <v>0.7</v>
      </c>
      <c r="W43" s="212">
        <f>Vulnerability_scores!L24</f>
        <v>0.3</v>
      </c>
      <c r="X43" s="212">
        <f>Vulnerability_scores!M24</f>
        <v>0.9</v>
      </c>
      <c r="Y43" s="212">
        <f>Vulnerability_scores!N24</f>
        <v>0.1</v>
      </c>
      <c r="Z43" s="197">
        <f>'Indicators Data'!AA60</f>
        <v>0.21708333333333332</v>
      </c>
      <c r="AA43" s="197">
        <f>'Indicators Data'!Y60</f>
        <v>0.11390284757118929</v>
      </c>
      <c r="AB43" s="197">
        <f>Vulnerability_scores!Q61</f>
        <v>0.3</v>
      </c>
      <c r="AC43" s="197">
        <f>Vulnerability_scores!R61</f>
        <v>0.3</v>
      </c>
      <c r="AD43" s="197">
        <f>Vulnerability_scores!S61</f>
        <v>0.7</v>
      </c>
      <c r="AE43" s="197">
        <f>Vulnerability_scores!T61</f>
        <v>0.1</v>
      </c>
      <c r="AF43" s="197">
        <f>Vulnerability_scores!U61</f>
        <v>0.3</v>
      </c>
      <c r="AG43" s="197">
        <f>Vulnerability_scores!V61</f>
        <v>0.7</v>
      </c>
      <c r="AH43" s="197">
        <f>Vulnerability_scores!W61</f>
        <v>0.7</v>
      </c>
      <c r="AI43" s="197">
        <f>Vulnerability_scores!X61</f>
        <v>0.3</v>
      </c>
      <c r="AJ43" s="197">
        <f>'Indicators Data'!AC60</f>
        <v>8.0519480519480519E-2</v>
      </c>
      <c r="AK43" s="197">
        <f>Vulnerability_scores!Z61</f>
        <v>0.9</v>
      </c>
      <c r="AL43" s="197">
        <f>'Indicators Data'!W60</f>
        <v>0</v>
      </c>
      <c r="AM43" s="197">
        <f>Vulnerability_scores!AB61</f>
        <v>0.7</v>
      </c>
      <c r="AN43" s="197">
        <f>Vulnerability_scores!AC61</f>
        <v>0.7</v>
      </c>
      <c r="AO43" s="197">
        <f>Vulnerability_scores!AD61</f>
        <v>0.7</v>
      </c>
      <c r="AP43" s="197">
        <f>Vulnerability_scores!AE61</f>
        <v>0.7</v>
      </c>
      <c r="AQ43" s="197">
        <f>Vulnerability_scores!AF61</f>
        <v>0.7</v>
      </c>
      <c r="AR43" s="197">
        <f>Vulnerability_scores!AG61</f>
        <v>0.7</v>
      </c>
      <c r="AS43" s="195">
        <f t="shared" si="12"/>
        <v>0.55891550687978486</v>
      </c>
      <c r="AT43" s="195">
        <f t="shared" si="13"/>
        <v>0.4449502339178083</v>
      </c>
      <c r="AU43" s="195">
        <f t="shared" si="14"/>
        <v>0.51332939769499419</v>
      </c>
      <c r="AV43" s="196">
        <f t="shared" si="15"/>
        <v>9.055390166438626E-2</v>
      </c>
      <c r="AW43" s="198">
        <f t="shared" si="16"/>
        <v>0.5</v>
      </c>
      <c r="AX43" s="198">
        <f t="shared" si="17"/>
        <v>0.4</v>
      </c>
      <c r="AY43" s="198">
        <f t="shared" si="18"/>
        <v>0.7</v>
      </c>
      <c r="AZ43" s="198">
        <f t="shared" si="19"/>
        <v>0.47275232602405948</v>
      </c>
      <c r="BA43" s="129">
        <f t="shared" si="20"/>
        <v>0.35887854179447998</v>
      </c>
      <c r="BB43" s="129">
        <f t="shared" si="21"/>
        <v>2.1975409573452485E-2</v>
      </c>
      <c r="BC43" s="129" t="str" cm="1">
        <f t="array" ref="BC43">_xlfn.IFS(
   BB43&lt;=$BC$76,"Very Low",
   BB43&lt;=$BC$77,"Low",
   BB43&lt;=$BC$78,"Medium",
   BB43&lt;=$BC$79,"High",
   TRUE,"Very High"
)</f>
        <v>Low</v>
      </c>
      <c r="BD43" s="136">
        <f t="shared" si="22"/>
        <v>38</v>
      </c>
      <c r="BE43" s="123">
        <f t="shared" si="23"/>
        <v>0.24267766677683797</v>
      </c>
      <c r="BN43"/>
      <c r="BP43"/>
      <c r="BQ43" s="35"/>
    </row>
    <row r="44" spans="1:69" ht="15.5">
      <c r="A44" s="128">
        <v>8</v>
      </c>
      <c r="B44" s="110" t="s">
        <v>412</v>
      </c>
      <c r="C44" s="110" t="s">
        <v>413</v>
      </c>
      <c r="D44" s="110" t="s">
        <v>354</v>
      </c>
      <c r="E44" s="110" t="s">
        <v>481</v>
      </c>
      <c r="F44" s="110" t="s">
        <v>482</v>
      </c>
      <c r="G44" s="110" t="s">
        <v>483</v>
      </c>
      <c r="H44" s="110" t="s">
        <v>426</v>
      </c>
      <c r="I44" s="110" t="s">
        <v>483</v>
      </c>
      <c r="J44" s="210">
        <f>'Indicators Data'!AM48</f>
        <v>0.16341429848084049</v>
      </c>
      <c r="K44" s="210">
        <f>'Indicators Data'!AQ48</f>
        <v>0.90010823818928032</v>
      </c>
      <c r="L44" s="210">
        <f>'Indicators Data'!AS48</f>
        <v>0.97529433193687798</v>
      </c>
      <c r="M44" s="210">
        <f>'Indicators Data'!AO48</f>
        <v>6.9506785937188856E-2</v>
      </c>
      <c r="N44" s="210">
        <f>'Indicators Data'!AI48</f>
        <v>0.11400678414825846</v>
      </c>
      <c r="O44" s="210">
        <f>'Indicators Data'!AG48</f>
        <v>4.6850598646538261E-3</v>
      </c>
      <c r="P44" s="211">
        <f>'Indicators Data'!AK48</f>
        <v>3.6719844225978855E-2</v>
      </c>
      <c r="Q44" s="211">
        <f>'Indicators Data'!AE48</f>
        <v>0.38763968848970604</v>
      </c>
      <c r="R44" s="211">
        <f>'Indicators Data'!U48</f>
        <v>0</v>
      </c>
      <c r="S44" s="212">
        <f>Vulnerability_scores!H49</f>
        <v>0.3</v>
      </c>
      <c r="T44" s="212">
        <f>Vulnerability_scores!I49</f>
        <v>0.3</v>
      </c>
      <c r="U44" s="212">
        <f>Vulnerability_scores!J49</f>
        <v>0.7</v>
      </c>
      <c r="V44" s="212">
        <f>Vulnerability_scores!K49</f>
        <v>0.7</v>
      </c>
      <c r="W44" s="212">
        <f>Vulnerability_scores!L49</f>
        <v>0.1</v>
      </c>
      <c r="X44" s="212">
        <f>Vulnerability_scores!M49</f>
        <v>0.1</v>
      </c>
      <c r="Y44" s="212">
        <f>Vulnerability_scores!N49</f>
        <v>0.3</v>
      </c>
      <c r="Z44" s="197">
        <f>'Indicators Data'!AA9</f>
        <v>0.30624999999999997</v>
      </c>
      <c r="AA44" s="197">
        <f>'Indicators Data'!Y9</f>
        <v>0</v>
      </c>
      <c r="AB44" s="197">
        <f>Vulnerability_scores!Q10</f>
        <v>0.3</v>
      </c>
      <c r="AC44" s="197">
        <f>Vulnerability_scores!R10</f>
        <v>0.3</v>
      </c>
      <c r="AD44" s="197">
        <f>Vulnerability_scores!S10</f>
        <v>0.7</v>
      </c>
      <c r="AE44" s="197">
        <f>Vulnerability_scores!T10</f>
        <v>0.3</v>
      </c>
      <c r="AF44" s="197">
        <f>Vulnerability_scores!U10</f>
        <v>0.7</v>
      </c>
      <c r="AG44" s="197">
        <f>Vulnerability_scores!V10</f>
        <v>0.5</v>
      </c>
      <c r="AH44" s="197">
        <f>Vulnerability_scores!W10</f>
        <v>0.7</v>
      </c>
      <c r="AI44" s="197">
        <f>Vulnerability_scores!X10</f>
        <v>0.1</v>
      </c>
      <c r="AJ44" s="197">
        <f>'Indicators Data'!AC9</f>
        <v>1</v>
      </c>
      <c r="AK44" s="197">
        <f>Vulnerability_scores!Z10</f>
        <v>0.3</v>
      </c>
      <c r="AL44" s="197">
        <f>'Indicators Data'!W9</f>
        <v>0</v>
      </c>
      <c r="AM44" s="197">
        <f>Vulnerability_scores!AB10</f>
        <v>0.7</v>
      </c>
      <c r="AN44" s="197">
        <f>Vulnerability_scores!AC10</f>
        <v>0.7</v>
      </c>
      <c r="AO44" s="197">
        <f>Vulnerability_scores!AD10</f>
        <v>0.7</v>
      </c>
      <c r="AP44" s="197">
        <f>Vulnerability_scores!AE10</f>
        <v>0.3</v>
      </c>
      <c r="AQ44" s="197">
        <f>Vulnerability_scores!AF10</f>
        <v>0.7</v>
      </c>
      <c r="AR44" s="197">
        <f>Vulnerability_scores!AG10</f>
        <v>0.7</v>
      </c>
      <c r="AS44" s="195">
        <f t="shared" si="12"/>
        <v>0.52864103186905143</v>
      </c>
      <c r="AT44" s="195">
        <f t="shared" si="13"/>
        <v>5.9345922006456144E-2</v>
      </c>
      <c r="AU44" s="195">
        <f t="shared" si="14"/>
        <v>0.34092298792401332</v>
      </c>
      <c r="AV44" s="196">
        <f t="shared" si="15"/>
        <v>0.13465182865990125</v>
      </c>
      <c r="AW44" s="198">
        <f t="shared" si="16"/>
        <v>0.4</v>
      </c>
      <c r="AX44" s="198">
        <f t="shared" si="17"/>
        <v>0.4</v>
      </c>
      <c r="AY44" s="198">
        <f t="shared" si="18"/>
        <v>0.6</v>
      </c>
      <c r="AZ44" s="198">
        <f t="shared" si="19"/>
        <v>0.42492499999999983</v>
      </c>
      <c r="BA44" s="129">
        <f t="shared" si="20"/>
        <v>0.30016660552797148</v>
      </c>
      <c r="BB44" s="129">
        <f t="shared" si="21"/>
        <v>1.9506566153588756E-2</v>
      </c>
      <c r="BC44" s="129" t="str" cm="1">
        <f t="array" ref="BC44">_xlfn.IFS(
   BB44&lt;=$BC$76,"Very Low",
   BB44&lt;=$BC$77,"Low",
   BB44&lt;=$BC$78,"Medium",
   BB44&lt;=$BC$79,"High",
   TRUE,"Very High"
)</f>
        <v>Low</v>
      </c>
      <c r="BD44" s="136">
        <f t="shared" si="22"/>
        <v>39</v>
      </c>
      <c r="BE44" s="123">
        <f t="shared" si="23"/>
        <v>0.14486670064361129</v>
      </c>
    </row>
    <row r="45" spans="1:69" ht="15.5">
      <c r="A45" s="128">
        <v>61</v>
      </c>
      <c r="B45" s="110" t="s">
        <v>412</v>
      </c>
      <c r="C45" s="110" t="s">
        <v>413</v>
      </c>
      <c r="D45" s="110" t="s">
        <v>364</v>
      </c>
      <c r="E45" s="110" t="s">
        <v>440</v>
      </c>
      <c r="F45" s="110" t="s">
        <v>484</v>
      </c>
      <c r="G45" s="110" t="s">
        <v>484</v>
      </c>
      <c r="H45" s="110" t="s">
        <v>485</v>
      </c>
      <c r="I45" s="110" t="s">
        <v>485</v>
      </c>
      <c r="J45" s="210">
        <f>'Indicators Data'!AM27</f>
        <v>3.9555189608463694E-2</v>
      </c>
      <c r="K45" s="210">
        <f>'Indicators Data'!AQ27</f>
        <v>1</v>
      </c>
      <c r="L45" s="210">
        <f>'Indicators Data'!AS27</f>
        <v>0.9300686820515931</v>
      </c>
      <c r="M45" s="210">
        <f>'Indicators Data'!AO27</f>
        <v>1.5190681004735019E-2</v>
      </c>
      <c r="N45" s="210">
        <f>'Indicators Data'!AI27</f>
        <v>7.3852446599000157E-2</v>
      </c>
      <c r="O45" s="210">
        <f>'Indicators Data'!AG27</f>
        <v>0.48698594482040614</v>
      </c>
      <c r="P45" s="211">
        <f>'Indicators Data'!AK27</f>
        <v>0.23295967661489206</v>
      </c>
      <c r="Q45" s="211">
        <f>'Indicators Data'!AE27</f>
        <v>2.7618500331098049E-2</v>
      </c>
      <c r="R45" s="211">
        <f>'Indicators Data'!U27</f>
        <v>0</v>
      </c>
      <c r="S45" s="212">
        <f>Vulnerability_scores!H28</f>
        <v>0.7</v>
      </c>
      <c r="T45" s="212">
        <f>Vulnerability_scores!I28</f>
        <v>0.1</v>
      </c>
      <c r="U45" s="212">
        <f>Vulnerability_scores!J28</f>
        <v>0.7</v>
      </c>
      <c r="V45" s="212">
        <f>Vulnerability_scores!K28</f>
        <v>0.1</v>
      </c>
      <c r="W45" s="212">
        <f>Vulnerability_scores!L28</f>
        <v>0.3</v>
      </c>
      <c r="X45" s="212">
        <f>Vulnerability_scores!M28</f>
        <v>0.3</v>
      </c>
      <c r="Y45" s="212">
        <f>Vulnerability_scores!N28</f>
        <v>0.1</v>
      </c>
      <c r="Z45" s="197">
        <f>'Indicators Data'!AA62</f>
        <v>5.4166666666666669E-3</v>
      </c>
      <c r="AA45" s="197">
        <f>'Indicators Data'!Y62</f>
        <v>1.1725293132328309E-2</v>
      </c>
      <c r="AB45" s="197">
        <f>Vulnerability_scores!Q63</f>
        <v>0.3</v>
      </c>
      <c r="AC45" s="197">
        <f>Vulnerability_scores!R63</f>
        <v>0.3</v>
      </c>
      <c r="AD45" s="197">
        <f>Vulnerability_scores!S63</f>
        <v>0.7</v>
      </c>
      <c r="AE45" s="197">
        <f>Vulnerability_scores!T63</f>
        <v>0.1</v>
      </c>
      <c r="AF45" s="197">
        <f>Vulnerability_scores!U63</f>
        <v>0.3</v>
      </c>
      <c r="AG45" s="197">
        <f>Vulnerability_scores!V63</f>
        <v>0.1</v>
      </c>
      <c r="AH45" s="197">
        <f>Vulnerability_scores!W63</f>
        <v>0.7</v>
      </c>
      <c r="AI45" s="197">
        <f>Vulnerability_scores!X63</f>
        <v>0.3</v>
      </c>
      <c r="AJ45" s="197">
        <f>'Indicators Data'!AC62</f>
        <v>1.3506493506493507E-3</v>
      </c>
      <c r="AK45" s="197">
        <f>Vulnerability_scores!Z63</f>
        <v>0.7</v>
      </c>
      <c r="AL45" s="197">
        <f>'Indicators Data'!W62</f>
        <v>2.9549718574108819E-2</v>
      </c>
      <c r="AM45" s="197">
        <f>Vulnerability_scores!AB63</f>
        <v>0.3</v>
      </c>
      <c r="AN45" s="197">
        <f>Vulnerability_scores!AC63</f>
        <v>0.7</v>
      </c>
      <c r="AO45" s="197">
        <f>Vulnerability_scores!AD63</f>
        <v>0.3</v>
      </c>
      <c r="AP45" s="197">
        <f>Vulnerability_scores!AE63</f>
        <v>0.3</v>
      </c>
      <c r="AQ45" s="197">
        <f>Vulnerability_scores!AF63</f>
        <v>0.3</v>
      </c>
      <c r="AR45" s="197">
        <f>Vulnerability_scores!AG63</f>
        <v>0.3</v>
      </c>
      <c r="AS45" s="195">
        <f t="shared" si="12"/>
        <v>0.50406162371220919</v>
      </c>
      <c r="AT45" s="195">
        <f t="shared" si="13"/>
        <v>0.28041919570970314</v>
      </c>
      <c r="AU45" s="195">
        <f t="shared" si="14"/>
        <v>0.41460465251120676</v>
      </c>
      <c r="AV45" s="196">
        <f t="shared" si="15"/>
        <v>0.12476538840677544</v>
      </c>
      <c r="AW45" s="198">
        <f t="shared" si="16"/>
        <v>0.4</v>
      </c>
      <c r="AX45" s="198">
        <f t="shared" si="17"/>
        <v>0.3</v>
      </c>
      <c r="AY45" s="198">
        <f t="shared" si="18"/>
        <v>0.4</v>
      </c>
      <c r="AZ45" s="198">
        <f t="shared" si="19"/>
        <v>0.32584255536051954</v>
      </c>
      <c r="BA45" s="129">
        <f t="shared" si="20"/>
        <v>0.28840419875950057</v>
      </c>
      <c r="BB45" s="129">
        <f t="shared" si="21"/>
        <v>1.6855284879697778E-2</v>
      </c>
      <c r="BC45" s="129" t="str" cm="1">
        <f t="array" ref="BC45">_xlfn.IFS(
   BB45&lt;=$BC$76,"Very Low",
   BB45&lt;=$BC$77,"Low",
   BB45&lt;=$BC$78,"Medium",
   BB45&lt;=$BC$79,"High",
   TRUE,"Very High"
)</f>
        <v>Low</v>
      </c>
      <c r="BD45" s="136">
        <f t="shared" si="22"/>
        <v>40</v>
      </c>
      <c r="BE45" s="123">
        <f t="shared" si="23"/>
        <v>0.13509583943861186</v>
      </c>
      <c r="BN45"/>
    </row>
    <row r="46" spans="1:69" ht="15.5">
      <c r="A46" s="128">
        <v>14</v>
      </c>
      <c r="B46" s="110" t="s">
        <v>412</v>
      </c>
      <c r="C46" s="110" t="s">
        <v>413</v>
      </c>
      <c r="D46" s="110" t="s">
        <v>354</v>
      </c>
      <c r="E46" s="110" t="s">
        <v>481</v>
      </c>
      <c r="F46" s="110" t="s">
        <v>486</v>
      </c>
      <c r="G46" s="110" t="s">
        <v>487</v>
      </c>
      <c r="H46" s="110" t="s">
        <v>426</v>
      </c>
      <c r="I46" s="110" t="s">
        <v>487</v>
      </c>
      <c r="J46" s="210">
        <f>'Indicators Data'!AM51</f>
        <v>0.12232147679521983</v>
      </c>
      <c r="K46" s="210">
        <f>'Indicators Data'!AQ51</f>
        <v>0.74570817048953331</v>
      </c>
      <c r="L46" s="210">
        <f>'Indicators Data'!AS51</f>
        <v>0.8839433396072629</v>
      </c>
      <c r="M46" s="210">
        <f>'Indicators Data'!AO51</f>
        <v>7.3830480525136966E-2</v>
      </c>
      <c r="N46" s="210">
        <f>'Indicators Data'!AI51</f>
        <v>9.4872523931380917E-2</v>
      </c>
      <c r="O46" s="210">
        <f>'Indicators Data'!AG51</f>
        <v>1.8740239458615304E-2</v>
      </c>
      <c r="P46" s="211">
        <f>'Indicators Data'!AK51</f>
        <v>5.495848515813322E-3</v>
      </c>
      <c r="Q46" s="211">
        <f>'Indicators Data'!AE51</f>
        <v>0.3905424278219905</v>
      </c>
      <c r="R46" s="211">
        <f>'Indicators Data'!U51</f>
        <v>0</v>
      </c>
      <c r="S46" s="212">
        <f>Vulnerability_scores!H52</f>
        <v>0.3</v>
      </c>
      <c r="T46" s="212">
        <f>Vulnerability_scores!I52</f>
        <v>0.3</v>
      </c>
      <c r="U46" s="212">
        <f>Vulnerability_scores!J52</f>
        <v>0.7</v>
      </c>
      <c r="V46" s="212">
        <f>Vulnerability_scores!K52</f>
        <v>0.3</v>
      </c>
      <c r="W46" s="212">
        <f>Vulnerability_scores!L52</f>
        <v>0.1</v>
      </c>
      <c r="X46" s="212">
        <f>Vulnerability_scores!M52</f>
        <v>0.1</v>
      </c>
      <c r="Y46" s="212">
        <f>Vulnerability_scores!N52</f>
        <v>0.1</v>
      </c>
      <c r="Z46" s="197">
        <f>'Indicators Data'!AA15</f>
        <v>0.41416666666666663</v>
      </c>
      <c r="AA46" s="197">
        <f>'Indicators Data'!Y15</f>
        <v>0.16582914572864321</v>
      </c>
      <c r="AB46" s="197">
        <f>Vulnerability_scores!Q16</f>
        <v>0.3</v>
      </c>
      <c r="AC46" s="197">
        <f>Vulnerability_scores!R16</f>
        <v>0.3</v>
      </c>
      <c r="AD46" s="197">
        <f>Vulnerability_scores!S16</f>
        <v>0.7</v>
      </c>
      <c r="AE46" s="197">
        <f>Vulnerability_scores!T16</f>
        <v>0.3</v>
      </c>
      <c r="AF46" s="197">
        <f>Vulnerability_scores!U16</f>
        <v>0.7</v>
      </c>
      <c r="AG46" s="197">
        <f>Vulnerability_scores!V16</f>
        <v>0.5</v>
      </c>
      <c r="AH46" s="197">
        <f>Vulnerability_scores!W16</f>
        <v>0.7</v>
      </c>
      <c r="AI46" s="197">
        <f>Vulnerability_scores!X16</f>
        <v>0.1</v>
      </c>
      <c r="AJ46" s="197">
        <f>'Indicators Data'!AC15</f>
        <v>0.84332467532467537</v>
      </c>
      <c r="AK46" s="197">
        <f>Vulnerability_scores!Z16</f>
        <v>0.5</v>
      </c>
      <c r="AL46" s="197">
        <f>'Indicators Data'!W15</f>
        <v>9.2870544090056281E-2</v>
      </c>
      <c r="AM46" s="197">
        <f>Vulnerability_scores!AB16</f>
        <v>0.7</v>
      </c>
      <c r="AN46" s="197">
        <f>Vulnerability_scores!AC16</f>
        <v>0.7</v>
      </c>
      <c r="AO46" s="197">
        <f>Vulnerability_scores!AD16</f>
        <v>0.7</v>
      </c>
      <c r="AP46" s="197">
        <f>Vulnerability_scores!AE16</f>
        <v>0.7</v>
      </c>
      <c r="AQ46" s="197">
        <f>Vulnerability_scores!AF16</f>
        <v>0.7</v>
      </c>
      <c r="AR46" s="197">
        <f>Vulnerability_scores!AG16</f>
        <v>0.7</v>
      </c>
      <c r="AS46" s="195">
        <f t="shared" si="12"/>
        <v>0.44897218578365106</v>
      </c>
      <c r="AT46" s="195">
        <f t="shared" si="13"/>
        <v>5.6806381694998118E-2</v>
      </c>
      <c r="AU46" s="195">
        <f t="shared" si="14"/>
        <v>0.2921058641481899</v>
      </c>
      <c r="AV46" s="196">
        <f t="shared" si="15"/>
        <v>0.11991065260450381</v>
      </c>
      <c r="AW46" s="198">
        <f t="shared" si="16"/>
        <v>0.3</v>
      </c>
      <c r="AX46" s="198">
        <f t="shared" si="17"/>
        <v>0.4</v>
      </c>
      <c r="AY46" s="198">
        <f t="shared" si="18"/>
        <v>0.7</v>
      </c>
      <c r="AZ46" s="198">
        <f t="shared" si="19"/>
        <v>0.42472996530609131</v>
      </c>
      <c r="BA46" s="129">
        <f t="shared" si="20"/>
        <v>0.27891549401959498</v>
      </c>
      <c r="BB46" s="129">
        <f t="shared" si="21"/>
        <v>1.487684864132937E-2</v>
      </c>
      <c r="BC46" s="129" t="str" cm="1">
        <f t="array" ref="BC46">_xlfn.IFS(
   BB46&lt;=$BC$76,"Very Low",
   BB46&lt;=$BC$77,"Low",
   BB46&lt;=$BC$78,"Medium",
   BB46&lt;=$BC$79,"High",
   TRUE,"Very High"
)</f>
        <v>Very Low</v>
      </c>
      <c r="BD46" s="136">
        <f t="shared" si="22"/>
        <v>41</v>
      </c>
      <c r="BE46" s="123">
        <f t="shared" si="23"/>
        <v>0.12406611354536652</v>
      </c>
    </row>
    <row r="47" spans="1:69" ht="15.5">
      <c r="A47" s="128">
        <v>18</v>
      </c>
      <c r="B47" s="110" t="s">
        <v>412</v>
      </c>
      <c r="C47" s="110" t="s">
        <v>413</v>
      </c>
      <c r="D47" s="110" t="s">
        <v>358</v>
      </c>
      <c r="E47" s="110" t="s">
        <v>443</v>
      </c>
      <c r="F47" s="110" t="s">
        <v>488</v>
      </c>
      <c r="G47" s="110" t="s">
        <v>489</v>
      </c>
      <c r="H47" s="110" t="s">
        <v>426</v>
      </c>
      <c r="I47" s="110" t="s">
        <v>489</v>
      </c>
      <c r="J47" s="210">
        <f>'Indicators Data'!AM59</f>
        <v>0.32401982874443874</v>
      </c>
      <c r="K47" s="210">
        <f>'Indicators Data'!AQ59</f>
        <v>0.58471446761637591</v>
      </c>
      <c r="L47" s="210">
        <f>'Indicators Data'!AS59</f>
        <v>0.85037137616164271</v>
      </c>
      <c r="M47" s="210">
        <f>'Indicators Data'!AO59</f>
        <v>0.10156045418055636</v>
      </c>
      <c r="N47" s="210">
        <f>'Indicators Data'!AI59</f>
        <v>6.6924066924066924E-2</v>
      </c>
      <c r="O47" s="210">
        <f>'Indicators Data'!AG59</f>
        <v>1.5616866215512756E-3</v>
      </c>
      <c r="P47" s="211">
        <f>'Indicators Data'!AK59</f>
        <v>3.4535513059826659E-3</v>
      </c>
      <c r="Q47" s="211">
        <f>'Indicators Data'!AE59</f>
        <v>0.35046025587368262</v>
      </c>
      <c r="R47" s="211">
        <f>'Indicators Data'!U59</f>
        <v>0</v>
      </c>
      <c r="S47" s="212">
        <f>Vulnerability_scores!H60</f>
        <v>0.3</v>
      </c>
      <c r="T47" s="212">
        <f>Vulnerability_scores!I60</f>
        <v>0.7</v>
      </c>
      <c r="U47" s="212">
        <f>Vulnerability_scores!J60</f>
        <v>0.7</v>
      </c>
      <c r="V47" s="212">
        <f>Vulnerability_scores!K60</f>
        <v>0.3</v>
      </c>
      <c r="W47" s="212">
        <f>Vulnerability_scores!L60</f>
        <v>0.1</v>
      </c>
      <c r="X47" s="212">
        <f>Vulnerability_scores!M60</f>
        <v>0.1</v>
      </c>
      <c r="Y47" s="212">
        <f>Vulnerability_scores!N60</f>
        <v>0.3</v>
      </c>
      <c r="Z47" s="197">
        <f>'Indicators Data'!AA19</f>
        <v>8.0416666666666664E-2</v>
      </c>
      <c r="AA47" s="197">
        <f>'Indicators Data'!Y19</f>
        <v>3.3500837520938024E-3</v>
      </c>
      <c r="AB47" s="197">
        <f>Vulnerability_scores!Q20</f>
        <v>0.3</v>
      </c>
      <c r="AC47" s="197">
        <f>Vulnerability_scores!R20</f>
        <v>0.3</v>
      </c>
      <c r="AD47" s="197">
        <f>Vulnerability_scores!S20</f>
        <v>0.7</v>
      </c>
      <c r="AE47" s="197">
        <f>Vulnerability_scores!T20</f>
        <v>0.1</v>
      </c>
      <c r="AF47" s="197">
        <f>Vulnerability_scores!U20</f>
        <v>0.3</v>
      </c>
      <c r="AG47" s="197">
        <f>Vulnerability_scores!V20</f>
        <v>0.5</v>
      </c>
      <c r="AH47" s="197">
        <f>Vulnerability_scores!W20</f>
        <v>0.7</v>
      </c>
      <c r="AI47" s="197">
        <f>Vulnerability_scores!X20</f>
        <v>0.1</v>
      </c>
      <c r="AJ47" s="197">
        <f>'Indicators Data'!AC19</f>
        <v>2.3168831168831169E-2</v>
      </c>
      <c r="AK47" s="197">
        <f>Vulnerability_scores!Z20</f>
        <v>0.9</v>
      </c>
      <c r="AL47" s="197">
        <f>'Indicators Data'!W19</f>
        <v>8.9587242026266417E-2</v>
      </c>
      <c r="AM47" s="197">
        <f>Vulnerability_scores!AB20</f>
        <v>0.7</v>
      </c>
      <c r="AN47" s="197">
        <f>Vulnerability_scores!AC20</f>
        <v>0.7</v>
      </c>
      <c r="AO47" s="197">
        <f>Vulnerability_scores!AD20</f>
        <v>0.7</v>
      </c>
      <c r="AP47" s="197">
        <f>Vulnerability_scores!AE20</f>
        <v>0.7</v>
      </c>
      <c r="AQ47" s="197">
        <f>Vulnerability_scores!AF20</f>
        <v>0.7</v>
      </c>
      <c r="AR47" s="197">
        <f>Vulnerability_scores!AG20</f>
        <v>0.7</v>
      </c>
      <c r="AS47" s="195">
        <f t="shared" si="12"/>
        <v>0.46156673717730479</v>
      </c>
      <c r="AT47" s="195">
        <f t="shared" si="13"/>
        <v>3.42428767728091E-2</v>
      </c>
      <c r="AU47" s="195">
        <f t="shared" si="14"/>
        <v>0.2906371930155065</v>
      </c>
      <c r="AV47" s="196">
        <f t="shared" si="15"/>
        <v>0.10686485241509611</v>
      </c>
      <c r="AW47" s="198">
        <f t="shared" si="16"/>
        <v>0.4</v>
      </c>
      <c r="AX47" s="198">
        <f t="shared" si="17"/>
        <v>0.3</v>
      </c>
      <c r="AY47" s="198">
        <f t="shared" si="18"/>
        <v>0.7</v>
      </c>
      <c r="AZ47" s="198">
        <f t="shared" si="19"/>
        <v>0.42449950673287956</v>
      </c>
      <c r="BA47" s="129">
        <f t="shared" si="20"/>
        <v>0.27400051738782744</v>
      </c>
      <c r="BB47" s="129">
        <f t="shared" si="21"/>
        <v>1.3184488042920958E-2</v>
      </c>
      <c r="BC47" s="129" t="str" cm="1">
        <f t="array" ref="BC47">_xlfn.IFS(
   BB47&lt;=$BC$76,"Very Low",
   BB47&lt;=$BC$77,"Low",
   BB47&lt;=$BC$78,"Medium",
   BB47&lt;=$BC$79,"High",
   TRUE,"Very High"
)</f>
        <v>Very Low</v>
      </c>
      <c r="BD47" s="136">
        <f t="shared" si="22"/>
        <v>42</v>
      </c>
      <c r="BE47" s="123">
        <f t="shared" si="23"/>
        <v>0.12337534507331122</v>
      </c>
    </row>
    <row r="48" spans="1:69" ht="15.5">
      <c r="A48" s="128">
        <v>30</v>
      </c>
      <c r="B48" s="110" t="s">
        <v>412</v>
      </c>
      <c r="C48" s="110" t="s">
        <v>413</v>
      </c>
      <c r="D48" s="110" t="s">
        <v>356</v>
      </c>
      <c r="E48" s="110" t="s">
        <v>490</v>
      </c>
      <c r="F48" s="110" t="s">
        <v>491</v>
      </c>
      <c r="G48" s="110" t="s">
        <v>492</v>
      </c>
      <c r="H48" s="110" t="s">
        <v>426</v>
      </c>
      <c r="I48" s="110" t="s">
        <v>492</v>
      </c>
      <c r="J48" s="210">
        <f>'Indicators Data'!AM47</f>
        <v>0.2755393304275659</v>
      </c>
      <c r="K48" s="210">
        <f>'Indicators Data'!AQ47</f>
        <v>0.69222158017101154</v>
      </c>
      <c r="L48" s="210">
        <f>'Indicators Data'!AS47</f>
        <v>0.81401754124510817</v>
      </c>
      <c r="M48" s="210">
        <f>'Indicators Data'!AO47</f>
        <v>1.0992982271605436E-2</v>
      </c>
      <c r="N48" s="210">
        <f>'Indicators Data'!AI47</f>
        <v>2.7426160337552737E-2</v>
      </c>
      <c r="O48" s="210">
        <f>'Indicators Data'!AG47</f>
        <v>6.5070275897969806E-3</v>
      </c>
      <c r="P48" s="211">
        <f>'Indicators Data'!AK47</f>
        <v>7.4364501225739695E-4</v>
      </c>
      <c r="Q48" s="211">
        <f>'Indicators Data'!AE47</f>
        <v>0.3902161149514819</v>
      </c>
      <c r="R48" s="211">
        <f>'Indicators Data'!U47</f>
        <v>0</v>
      </c>
      <c r="S48" s="212">
        <f>Vulnerability_scores!H48</f>
        <v>0.3</v>
      </c>
      <c r="T48" s="212">
        <f>Vulnerability_scores!I48</f>
        <v>0.3</v>
      </c>
      <c r="U48" s="212">
        <f>Vulnerability_scores!J48</f>
        <v>0.3</v>
      </c>
      <c r="V48" s="212">
        <f>Vulnerability_scores!K48</f>
        <v>0.1</v>
      </c>
      <c r="W48" s="212">
        <f>Vulnerability_scores!L48</f>
        <v>0.1</v>
      </c>
      <c r="X48" s="212">
        <f>Vulnerability_scores!M48</f>
        <v>0.9</v>
      </c>
      <c r="Y48" s="212">
        <f>Vulnerability_scores!N48</f>
        <v>0.3</v>
      </c>
      <c r="Z48" s="197">
        <f>'Indicators Data'!AA31</f>
        <v>2.5000000000000001E-3</v>
      </c>
      <c r="AA48" s="197">
        <f>'Indicators Data'!Y31</f>
        <v>0</v>
      </c>
      <c r="AB48" s="197">
        <f>Vulnerability_scores!Q32</f>
        <v>0.3</v>
      </c>
      <c r="AC48" s="197">
        <f>Vulnerability_scores!R32</f>
        <v>0.3</v>
      </c>
      <c r="AD48" s="197">
        <f>Vulnerability_scores!S32</f>
        <v>0.7</v>
      </c>
      <c r="AE48" s="197">
        <f>Vulnerability_scores!T32</f>
        <v>0.5</v>
      </c>
      <c r="AF48" s="197">
        <f>Vulnerability_scores!U32</f>
        <v>0.3</v>
      </c>
      <c r="AG48" s="197">
        <f>Vulnerability_scores!V32</f>
        <v>0.1</v>
      </c>
      <c r="AH48" s="197">
        <f>Vulnerability_scores!W32</f>
        <v>0.7</v>
      </c>
      <c r="AI48" s="197">
        <f>Vulnerability_scores!X32</f>
        <v>0.3</v>
      </c>
      <c r="AJ48" s="197">
        <f>'Indicators Data'!AC31</f>
        <v>0.22597402597402597</v>
      </c>
      <c r="AK48" s="197">
        <f>Vulnerability_scores!Z32</f>
        <v>0.5</v>
      </c>
      <c r="AL48" s="197">
        <f>'Indicators Data'!W31</f>
        <v>2.1106941838649158E-2</v>
      </c>
      <c r="AM48" s="197">
        <f>Vulnerability_scores!AB32</f>
        <v>0.7</v>
      </c>
      <c r="AN48" s="197">
        <f>Vulnerability_scores!AC32</f>
        <v>0.7</v>
      </c>
      <c r="AO48" s="197">
        <f>Vulnerability_scores!AD32</f>
        <v>0.7</v>
      </c>
      <c r="AP48" s="197">
        <f>Vulnerability_scores!AE32</f>
        <v>0.7</v>
      </c>
      <c r="AQ48" s="197">
        <f>Vulnerability_scores!AF32</f>
        <v>0.7</v>
      </c>
      <c r="AR48" s="197">
        <f>Vulnerability_scores!AG32</f>
        <v>0.7</v>
      </c>
      <c r="AS48" s="195">
        <f t="shared" si="12"/>
        <v>0.46008872411897811</v>
      </c>
      <c r="AT48" s="195">
        <f t="shared" si="13"/>
        <v>1.6966593963674861E-2</v>
      </c>
      <c r="AU48" s="195">
        <f t="shared" si="14"/>
        <v>0.28283987205685679</v>
      </c>
      <c r="AV48" s="196">
        <f t="shared" si="15"/>
        <v>0.11743665699157327</v>
      </c>
      <c r="AW48" s="198">
        <f t="shared" si="16"/>
        <v>0.3</v>
      </c>
      <c r="AX48" s="198">
        <f t="shared" si="17"/>
        <v>0.3</v>
      </c>
      <c r="AY48" s="198">
        <f t="shared" si="18"/>
        <v>0.7</v>
      </c>
      <c r="AZ48" s="198">
        <f t="shared" si="19"/>
        <v>0.3945682670987547</v>
      </c>
      <c r="BA48" s="129">
        <f t="shared" si="20"/>
        <v>0.26494826538239491</v>
      </c>
      <c r="BB48" s="129">
        <f t="shared" si="21"/>
        <v>1.3105888429787224E-2</v>
      </c>
      <c r="BC48" s="129" t="str" cm="1">
        <f t="array" ref="BC48">_xlfn.IFS(
   BB48&lt;=$BC$76,"Very Low",
   BB48&lt;=$BC$77,"Low",
   BB48&lt;=$BC$78,"Medium",
   BB48&lt;=$BC$79,"High",
   TRUE,"Very High"
)</f>
        <v>Very Low</v>
      </c>
      <c r="BD48" s="136">
        <f t="shared" si="22"/>
        <v>43</v>
      </c>
      <c r="BE48" s="123">
        <f t="shared" si="23"/>
        <v>0.11159963818390747</v>
      </c>
    </row>
    <row r="49" spans="1:69" ht="15.5">
      <c r="A49" s="128">
        <v>17</v>
      </c>
      <c r="B49" s="110" t="s">
        <v>412</v>
      </c>
      <c r="C49" s="110" t="s">
        <v>413</v>
      </c>
      <c r="D49" s="110" t="s">
        <v>358</v>
      </c>
      <c r="E49" s="110" t="s">
        <v>443</v>
      </c>
      <c r="F49" s="110" t="s">
        <v>493</v>
      </c>
      <c r="G49" s="110" t="s">
        <v>494</v>
      </c>
      <c r="H49" s="110" t="s">
        <v>426</v>
      </c>
      <c r="I49" s="110" t="s">
        <v>494</v>
      </c>
      <c r="J49" s="210">
        <f>'Indicators Data'!AM61</f>
        <v>0.3465407563253588</v>
      </c>
      <c r="K49" s="210">
        <f>'Indicators Data'!AQ61</f>
        <v>0.57831514626117519</v>
      </c>
      <c r="L49" s="210">
        <f>'Indicators Data'!AS61</f>
        <v>0.87345428586673135</v>
      </c>
      <c r="M49" s="210">
        <f>'Indicators Data'!AO61</f>
        <v>0.14661470493721751</v>
      </c>
      <c r="N49" s="210">
        <f>'Indicators Data'!AI61</f>
        <v>0</v>
      </c>
      <c r="O49" s="210">
        <f>'Indicators Data'!AG61</f>
        <v>5.2056220718375845E-4</v>
      </c>
      <c r="P49" s="211">
        <f>'Indicators Data'!AK61</f>
        <v>9.433562774213847E-3</v>
      </c>
      <c r="Q49" s="211">
        <f>'Indicators Data'!AE61</f>
        <v>0.2484692413700377</v>
      </c>
      <c r="R49" s="211">
        <f>'Indicators Data'!U61</f>
        <v>0</v>
      </c>
      <c r="S49" s="212">
        <f>Vulnerability_scores!H62</f>
        <v>0.7</v>
      </c>
      <c r="T49" s="212">
        <f>Vulnerability_scores!I62</f>
        <v>0.7</v>
      </c>
      <c r="U49" s="212">
        <f>Vulnerability_scores!J62</f>
        <v>0.9</v>
      </c>
      <c r="V49" s="212">
        <f>Vulnerability_scores!K62</f>
        <v>0.1</v>
      </c>
      <c r="W49" s="212">
        <f>Vulnerability_scores!L62</f>
        <v>0.9</v>
      </c>
      <c r="X49" s="212">
        <f>Vulnerability_scores!M62</f>
        <v>0.9</v>
      </c>
      <c r="Y49" s="212">
        <f>Vulnerability_scores!N62</f>
        <v>0.3</v>
      </c>
      <c r="Z49" s="197">
        <f>'Indicators Data'!AA18</f>
        <v>0</v>
      </c>
      <c r="AA49" s="197">
        <f>'Indicators Data'!Y18</f>
        <v>0</v>
      </c>
      <c r="AB49" s="197">
        <f>Vulnerability_scores!Q19</f>
        <v>0.3</v>
      </c>
      <c r="AC49" s="197">
        <f>Vulnerability_scores!R19</f>
        <v>0.3</v>
      </c>
      <c r="AD49" s="197">
        <f>Vulnerability_scores!S19</f>
        <v>0.7</v>
      </c>
      <c r="AE49" s="197">
        <f>Vulnerability_scores!T19</f>
        <v>0.1</v>
      </c>
      <c r="AF49" s="197">
        <f>Vulnerability_scores!U19</f>
        <v>0.7</v>
      </c>
      <c r="AG49" s="197">
        <f>Vulnerability_scores!V19</f>
        <v>0.5</v>
      </c>
      <c r="AH49" s="197">
        <f>Vulnerability_scores!W19</f>
        <v>0.7</v>
      </c>
      <c r="AI49" s="197">
        <f>Vulnerability_scores!X19</f>
        <v>0.1</v>
      </c>
      <c r="AJ49" s="197">
        <f>'Indicators Data'!AC18</f>
        <v>0.83532467532467536</v>
      </c>
      <c r="AK49" s="197">
        <f>Vulnerability_scores!Z19</f>
        <v>0.7</v>
      </c>
      <c r="AL49" s="197">
        <f>'Indicators Data'!W18</f>
        <v>0</v>
      </c>
      <c r="AM49" s="197">
        <f>Vulnerability_scores!AB19</f>
        <v>0.7</v>
      </c>
      <c r="AN49" s="197">
        <f>Vulnerability_scores!AC19</f>
        <v>0.7</v>
      </c>
      <c r="AO49" s="197">
        <f>Vulnerability_scores!AD19</f>
        <v>0.7</v>
      </c>
      <c r="AP49" s="197">
        <f>Vulnerability_scores!AE19</f>
        <v>0.7</v>
      </c>
      <c r="AQ49" s="197">
        <f>Vulnerability_scores!AF19</f>
        <v>0.7</v>
      </c>
      <c r="AR49" s="197">
        <f>Vulnerability_scores!AG19</f>
        <v>0.7</v>
      </c>
      <c r="AS49" s="195">
        <f t="shared" si="12"/>
        <v>0.47829679932950286</v>
      </c>
      <c r="AT49" s="195">
        <f t="shared" si="13"/>
        <v>2.6028110359187923E-4</v>
      </c>
      <c r="AU49" s="195">
        <f t="shared" si="14"/>
        <v>0.28708219203913848</v>
      </c>
      <c r="AV49" s="196">
        <f t="shared" si="15"/>
        <v>7.9257553798118233E-2</v>
      </c>
      <c r="AW49" s="198">
        <f t="shared" si="16"/>
        <v>0.7</v>
      </c>
      <c r="AX49" s="198">
        <f t="shared" si="17"/>
        <v>0.4</v>
      </c>
      <c r="AY49" s="198">
        <f t="shared" si="18"/>
        <v>0.7</v>
      </c>
      <c r="AZ49" s="198">
        <f t="shared" si="19"/>
        <v>0.55498909090909077</v>
      </c>
      <c r="BA49" s="129">
        <f t="shared" si="20"/>
        <v>0.30710961224878247</v>
      </c>
      <c r="BB49" s="129">
        <f t="shared" si="21"/>
        <v>1.2627906696151929E-2</v>
      </c>
      <c r="BC49" s="129" t="str" cm="1">
        <f t="array" ref="BC49">_xlfn.IFS(
   BB49&lt;=$BC$76,"Very Low",
   BB49&lt;=$BC$77,"Low",
   BB49&lt;=$BC$78,"Medium",
   BB49&lt;=$BC$79,"High",
   TRUE,"Very High"
)</f>
        <v>Very Low</v>
      </c>
      <c r="BD49" s="136">
        <f t="shared" si="22"/>
        <v>44</v>
      </c>
      <c r="BE49" s="123">
        <f t="shared" si="23"/>
        <v>0.15932748477599049</v>
      </c>
    </row>
    <row r="50" spans="1:69" ht="15.5">
      <c r="A50" s="128">
        <v>60</v>
      </c>
      <c r="B50" s="110" t="s">
        <v>412</v>
      </c>
      <c r="C50" s="110" t="s">
        <v>413</v>
      </c>
      <c r="D50" s="110" t="s">
        <v>354</v>
      </c>
      <c r="E50" s="110" t="s">
        <v>481</v>
      </c>
      <c r="F50" s="110" t="s">
        <v>495</v>
      </c>
      <c r="G50" s="110" t="s">
        <v>496</v>
      </c>
      <c r="H50" s="110" t="s">
        <v>426</v>
      </c>
      <c r="I50" s="110" t="s">
        <v>496</v>
      </c>
      <c r="J50" s="210">
        <f>'Indicators Data'!AM49</f>
        <v>0.73856080384185818</v>
      </c>
      <c r="K50" s="210">
        <f>'Indicators Data'!AQ49</f>
        <v>0.84283250328235637</v>
      </c>
      <c r="L50" s="210">
        <f>'Indicators Data'!AS49</f>
        <v>0.891858426292365</v>
      </c>
      <c r="M50" s="210">
        <f>'Indicators Data'!AO49</f>
        <v>0.34864505894293746</v>
      </c>
      <c r="N50" s="210">
        <f>'Indicators Data'!AI49</f>
        <v>0.1287962962962963</v>
      </c>
      <c r="O50" s="210">
        <f>'Indicators Data'!AG49</f>
        <v>3.6439354502863096E-3</v>
      </c>
      <c r="P50" s="211">
        <f>'Indicators Data'!AK49</f>
        <v>1.791535517607229E-2</v>
      </c>
      <c r="Q50" s="211">
        <f>'Indicators Data'!AE49</f>
        <v>4.902371096101274E-2</v>
      </c>
      <c r="R50" s="211">
        <f>'Indicators Data'!U49</f>
        <v>0.24944444444444444</v>
      </c>
      <c r="S50" s="212">
        <f>Vulnerability_scores!H50</f>
        <v>0.3</v>
      </c>
      <c r="T50" s="212">
        <f>Vulnerability_scores!I50</f>
        <v>0.5</v>
      </c>
      <c r="U50" s="212">
        <f>Vulnerability_scores!J50</f>
        <v>0.7</v>
      </c>
      <c r="V50" s="212">
        <f>Vulnerability_scores!K50</f>
        <v>0.1</v>
      </c>
      <c r="W50" s="212">
        <f>Vulnerability_scores!L50</f>
        <v>0.1</v>
      </c>
      <c r="X50" s="212">
        <f>Vulnerability_scores!M50</f>
        <v>0.9</v>
      </c>
      <c r="Y50" s="212">
        <f>Vulnerability_scores!N50</f>
        <v>0.1</v>
      </c>
      <c r="Z50" s="197">
        <f>'Indicators Data'!AA61</f>
        <v>0</v>
      </c>
      <c r="AA50" s="197">
        <f>'Indicators Data'!Y61</f>
        <v>0</v>
      </c>
      <c r="AB50" s="197">
        <f>Vulnerability_scores!Q62</f>
        <v>0.3</v>
      </c>
      <c r="AC50" s="197">
        <f>Vulnerability_scores!R62</f>
        <v>0.3</v>
      </c>
      <c r="AD50" s="197">
        <f>Vulnerability_scores!S62</f>
        <v>0.7</v>
      </c>
      <c r="AE50" s="197">
        <f>Vulnerability_scores!T62</f>
        <v>0.1</v>
      </c>
      <c r="AF50" s="197">
        <f>Vulnerability_scores!U62</f>
        <v>0.3</v>
      </c>
      <c r="AG50" s="197">
        <f>Vulnerability_scores!V62</f>
        <v>0.1</v>
      </c>
      <c r="AH50" s="197">
        <f>Vulnerability_scores!W62</f>
        <v>0.7</v>
      </c>
      <c r="AI50" s="197">
        <f>Vulnerability_scores!X62</f>
        <v>0.3</v>
      </c>
      <c r="AJ50" s="197">
        <f>'Indicators Data'!AC61</f>
        <v>6.5038961038961035E-2</v>
      </c>
      <c r="AK50" s="197">
        <f>Vulnerability_scores!Z62</f>
        <v>0.7</v>
      </c>
      <c r="AL50" s="197">
        <f>'Indicators Data'!W61</f>
        <v>0</v>
      </c>
      <c r="AM50" s="197">
        <f>Vulnerability_scores!AB62</f>
        <v>0.3</v>
      </c>
      <c r="AN50" s="197">
        <f>Vulnerability_scores!AC62</f>
        <v>0.3</v>
      </c>
      <c r="AO50" s="197">
        <f>Vulnerability_scores!AD62</f>
        <v>0.7</v>
      </c>
      <c r="AP50" s="197">
        <f>Vulnerability_scores!AE62</f>
        <v>0.7</v>
      </c>
      <c r="AQ50" s="197">
        <f>Vulnerability_scores!AF62</f>
        <v>0.3</v>
      </c>
      <c r="AR50" s="197">
        <f>Vulnerability_scores!AG62</f>
        <v>0.3</v>
      </c>
      <c r="AS50" s="195">
        <f t="shared" si="12"/>
        <v>0.73388168324728875</v>
      </c>
      <c r="AT50" s="195">
        <f t="shared" si="13"/>
        <v>6.6220115873291296E-2</v>
      </c>
      <c r="AU50" s="195">
        <f t="shared" si="14"/>
        <v>0.46681705629768971</v>
      </c>
      <c r="AV50" s="196">
        <f t="shared" si="15"/>
        <v>7.3553679765228863E-2</v>
      </c>
      <c r="AW50" s="198">
        <f t="shared" si="16"/>
        <v>0.4</v>
      </c>
      <c r="AX50" s="198">
        <f t="shared" si="17"/>
        <v>0.3</v>
      </c>
      <c r="AY50" s="198">
        <f t="shared" si="18"/>
        <v>0.4</v>
      </c>
      <c r="AZ50" s="198">
        <f t="shared" si="19"/>
        <v>0.35902109090909079</v>
      </c>
      <c r="BA50" s="129">
        <f t="shared" si="20"/>
        <v>0.29979727565733644</v>
      </c>
      <c r="BB50" s="129">
        <f t="shared" si="21"/>
        <v>1.2327388483986656E-2</v>
      </c>
      <c r="BC50" s="129" t="str" cm="1">
        <f t="array" ref="BC50">_xlfn.IFS(
   BB50&lt;=$BC$76,"Very Low",
   BB50&lt;=$BC$77,"Low",
   BB50&lt;=$BC$78,"Medium",
   BB50&lt;=$BC$79,"High",
   TRUE,"Very High"
)</f>
        <v>Very Low</v>
      </c>
      <c r="BD50" s="136">
        <f t="shared" si="22"/>
        <v>45</v>
      </c>
      <c r="BE50" s="123">
        <f t="shared" si="23"/>
        <v>0.16759716880696701</v>
      </c>
      <c r="BN50"/>
      <c r="BP50"/>
    </row>
    <row r="51" spans="1:69" ht="15.5">
      <c r="A51" s="128">
        <v>25</v>
      </c>
      <c r="B51" s="110" t="s">
        <v>412</v>
      </c>
      <c r="C51" s="110" t="s">
        <v>413</v>
      </c>
      <c r="D51" s="110" t="s">
        <v>356</v>
      </c>
      <c r="E51" s="110" t="s">
        <v>490</v>
      </c>
      <c r="F51" s="110" t="s">
        <v>497</v>
      </c>
      <c r="G51" s="110" t="s">
        <v>498</v>
      </c>
      <c r="H51" s="110" t="s">
        <v>426</v>
      </c>
      <c r="I51" s="110" t="s">
        <v>498</v>
      </c>
      <c r="J51" s="210">
        <f>'Indicators Data'!AM43</f>
        <v>0.23048445785075397</v>
      </c>
      <c r="K51" s="210">
        <f>'Indicators Data'!AQ43</f>
        <v>0.63904110788477009</v>
      </c>
      <c r="L51" s="210">
        <f>'Indicators Data'!AS43</f>
        <v>0.79323629900702619</v>
      </c>
      <c r="M51" s="210">
        <f>'Indicators Data'!AO43</f>
        <v>9.099234579154436E-2</v>
      </c>
      <c r="N51" s="210">
        <f>'Indicators Data'!AI43</f>
        <v>0</v>
      </c>
      <c r="O51" s="210">
        <f>'Indicators Data'!AG43</f>
        <v>2.342529932326913E-3</v>
      </c>
      <c r="P51" s="211">
        <f>'Indicators Data'!AK43</f>
        <v>1.1162135911696132E-2</v>
      </c>
      <c r="Q51" s="211">
        <f>'Indicators Data'!AE43</f>
        <v>0.38868176259302878</v>
      </c>
      <c r="R51" s="211">
        <f>'Indicators Data'!U43</f>
        <v>1.7794117647058825E-2</v>
      </c>
      <c r="S51" s="212">
        <f>Vulnerability_scores!H44</f>
        <v>0.3</v>
      </c>
      <c r="T51" s="212">
        <f>Vulnerability_scores!I44</f>
        <v>0.3</v>
      </c>
      <c r="U51" s="212">
        <f>Vulnerability_scores!J44</f>
        <v>0.3</v>
      </c>
      <c r="V51" s="212">
        <f>Vulnerability_scores!K44</f>
        <v>0.1</v>
      </c>
      <c r="W51" s="212">
        <f>Vulnerability_scores!L44</f>
        <v>0.1</v>
      </c>
      <c r="X51" s="212">
        <f>Vulnerability_scores!M44</f>
        <v>0.1</v>
      </c>
      <c r="Y51" s="212">
        <f>Vulnerability_scores!N44</f>
        <v>0.3</v>
      </c>
      <c r="Z51" s="197">
        <f>'Indicators Data'!AA26</f>
        <v>9.1249999999999998E-2</v>
      </c>
      <c r="AA51" s="197">
        <f>'Indicators Data'!Y26</f>
        <v>0</v>
      </c>
      <c r="AB51" s="197">
        <f>Vulnerability_scores!Q27</f>
        <v>0.3</v>
      </c>
      <c r="AC51" s="197">
        <f>Vulnerability_scores!R27</f>
        <v>0.3</v>
      </c>
      <c r="AD51" s="197">
        <f>Vulnerability_scores!S27</f>
        <v>0.3</v>
      </c>
      <c r="AE51" s="197">
        <f>Vulnerability_scores!T27</f>
        <v>0.7</v>
      </c>
      <c r="AF51" s="197">
        <f>Vulnerability_scores!U27</f>
        <v>0.7</v>
      </c>
      <c r="AG51" s="197">
        <f>Vulnerability_scores!V27</f>
        <v>0.1</v>
      </c>
      <c r="AH51" s="197">
        <f>Vulnerability_scores!W27</f>
        <v>0.7</v>
      </c>
      <c r="AI51" s="197">
        <f>Vulnerability_scores!X27</f>
        <v>0.1</v>
      </c>
      <c r="AJ51" s="197">
        <f>'Indicators Data'!AC26</f>
        <v>0.23241558441558444</v>
      </c>
      <c r="AK51" s="197">
        <f>Vulnerability_scores!Z27</f>
        <v>0.5</v>
      </c>
      <c r="AL51" s="197">
        <f>'Indicators Data'!W26</f>
        <v>0.24061913696060036</v>
      </c>
      <c r="AM51" s="197">
        <f>Vulnerability_scores!AB27</f>
        <v>0.7</v>
      </c>
      <c r="AN51" s="197">
        <f>Vulnerability_scores!AC27</f>
        <v>0.7</v>
      </c>
      <c r="AO51" s="197">
        <f>Vulnerability_scores!AD27</f>
        <v>0.7</v>
      </c>
      <c r="AP51" s="197">
        <f>Vulnerability_scores!AE27</f>
        <v>0.7</v>
      </c>
      <c r="AQ51" s="197">
        <f>Vulnerability_scores!AF27</f>
        <v>0.7</v>
      </c>
      <c r="AR51" s="197">
        <f>Vulnerability_scores!AG27</f>
        <v>0.7</v>
      </c>
      <c r="AS51" s="195">
        <f t="shared" si="12"/>
        <v>0.43721329604493647</v>
      </c>
      <c r="AT51" s="195">
        <f t="shared" si="13"/>
        <v>1.1712649661634565E-3</v>
      </c>
      <c r="AU51" s="195">
        <f t="shared" si="14"/>
        <v>0.26279648361342722</v>
      </c>
      <c r="AV51" s="196">
        <f t="shared" si="15"/>
        <v>0.12574442026316845</v>
      </c>
      <c r="AW51" s="198">
        <f t="shared" si="16"/>
        <v>0.2</v>
      </c>
      <c r="AX51" s="198">
        <f t="shared" si="17"/>
        <v>0.3</v>
      </c>
      <c r="AY51" s="198">
        <f t="shared" si="18"/>
        <v>0.7</v>
      </c>
      <c r="AZ51" s="198">
        <f t="shared" si="19"/>
        <v>0.35946997219853294</v>
      </c>
      <c r="BA51" s="129">
        <f t="shared" si="20"/>
        <v>0.24933695869170955</v>
      </c>
      <c r="BB51" s="129">
        <f t="shared" si="21"/>
        <v>1.1878754062312313E-2</v>
      </c>
      <c r="BC51" s="129" t="str" cm="1">
        <f t="array" ref="BC51">_xlfn.IFS(
   BB51&lt;=$BC$76,"Very Low",
   BB51&lt;=$BC$77,"Low",
   BB51&lt;=$BC$78,"Medium",
   BB51&lt;=$BC$79,"High",
   TRUE,"Very High"
)</f>
        <v>Very Low</v>
      </c>
      <c r="BD51" s="136">
        <f t="shared" si="22"/>
        <v>46</v>
      </c>
      <c r="BE51" s="123">
        <f t="shared" si="23"/>
        <v>9.4467444658390895E-2</v>
      </c>
    </row>
    <row r="52" spans="1:69" ht="15.5">
      <c r="A52" s="128">
        <v>24</v>
      </c>
      <c r="B52" s="110" t="s">
        <v>412</v>
      </c>
      <c r="C52" s="110" t="s">
        <v>499</v>
      </c>
      <c r="D52" s="110" t="s">
        <v>358</v>
      </c>
      <c r="E52" s="110" t="s">
        <v>443</v>
      </c>
      <c r="F52" s="110" t="s">
        <v>500</v>
      </c>
      <c r="G52" s="110" t="s">
        <v>501</v>
      </c>
      <c r="H52" s="110" t="s">
        <v>426</v>
      </c>
      <c r="I52" s="110" t="s">
        <v>501</v>
      </c>
      <c r="J52" s="210">
        <f>'Indicators Data'!AM62</f>
        <v>0.35986725496341732</v>
      </c>
      <c r="K52" s="210">
        <f>'Indicators Data'!AQ62</f>
        <v>0.68567170267076072</v>
      </c>
      <c r="L52" s="210">
        <f>'Indicators Data'!AS62</f>
        <v>0.96949692651038855</v>
      </c>
      <c r="M52" s="210">
        <f>'Indicators Data'!AO62</f>
        <v>0.14486488681427667</v>
      </c>
      <c r="N52" s="210">
        <f>'Indicators Data'!AI62</f>
        <v>1.6593727206418669E-2</v>
      </c>
      <c r="O52" s="210">
        <f>'Indicators Data'!AG62</f>
        <v>1.1972930765226444E-2</v>
      </c>
      <c r="P52" s="211">
        <f>'Indicators Data'!AK62</f>
        <v>1.4660460922271645E-2</v>
      </c>
      <c r="Q52" s="211">
        <f>'Indicators Data'!AE62</f>
        <v>0.10991238305458603</v>
      </c>
      <c r="R52" s="211">
        <f>'Indicators Data'!U62</f>
        <v>0.1349380014587892</v>
      </c>
      <c r="S52" s="212">
        <f>Vulnerability_scores!H63</f>
        <v>0.3</v>
      </c>
      <c r="T52" s="212">
        <f>Vulnerability_scores!I63</f>
        <v>0.7</v>
      </c>
      <c r="U52" s="212">
        <f>Vulnerability_scores!J63</f>
        <v>0.5</v>
      </c>
      <c r="V52" s="212">
        <f>Vulnerability_scores!K63</f>
        <v>0.1</v>
      </c>
      <c r="W52" s="212">
        <f>Vulnerability_scores!L63</f>
        <v>0.9</v>
      </c>
      <c r="X52" s="212">
        <f>Vulnerability_scores!M63</f>
        <v>0.9</v>
      </c>
      <c r="Y52" s="212">
        <f>Vulnerability_scores!N63</f>
        <v>0.3</v>
      </c>
      <c r="Z52" s="197">
        <f>'Indicators Data'!AA25</f>
        <v>4.3750000000000004E-2</v>
      </c>
      <c r="AA52" s="197">
        <f>'Indicators Data'!Y25</f>
        <v>0</v>
      </c>
      <c r="AB52" s="197">
        <f>Vulnerability_scores!Q26</f>
        <v>0.3</v>
      </c>
      <c r="AC52" s="197">
        <f>Vulnerability_scores!R26</f>
        <v>0.3</v>
      </c>
      <c r="AD52" s="197">
        <f>Vulnerability_scores!S26</f>
        <v>0.3</v>
      </c>
      <c r="AE52" s="197">
        <f>Vulnerability_scores!T26</f>
        <v>0.7</v>
      </c>
      <c r="AF52" s="197">
        <f>Vulnerability_scores!U26</f>
        <v>0.7</v>
      </c>
      <c r="AG52" s="197">
        <f>Vulnerability_scores!V26</f>
        <v>0.1</v>
      </c>
      <c r="AH52" s="197">
        <f>Vulnerability_scores!W26</f>
        <v>0.7</v>
      </c>
      <c r="AI52" s="197">
        <f>Vulnerability_scores!X26</f>
        <v>0.1</v>
      </c>
      <c r="AJ52" s="197">
        <f>'Indicators Data'!AC25</f>
        <v>0.22306493506493505</v>
      </c>
      <c r="AK52" s="197">
        <f>Vulnerability_scores!Z26</f>
        <v>0.3</v>
      </c>
      <c r="AL52" s="197">
        <f>'Indicators Data'!W25</f>
        <v>0.29643527204502818</v>
      </c>
      <c r="AM52" s="197">
        <f>Vulnerability_scores!AB26</f>
        <v>0.7</v>
      </c>
      <c r="AN52" s="197">
        <f>Vulnerability_scores!AC26</f>
        <v>0.7</v>
      </c>
      <c r="AO52" s="197">
        <f>Vulnerability_scores!AD26</f>
        <v>0.7</v>
      </c>
      <c r="AP52" s="197">
        <f>Vulnerability_scores!AE26</f>
        <v>0.3</v>
      </c>
      <c r="AQ52" s="197">
        <f>Vulnerability_scores!AF26</f>
        <v>0.7</v>
      </c>
      <c r="AR52" s="197">
        <f>Vulnerability_scores!AG26</f>
        <v>0.7</v>
      </c>
      <c r="AS52" s="195">
        <f t="shared" si="12"/>
        <v>0.53423995476550357</v>
      </c>
      <c r="AT52" s="195">
        <f t="shared" si="13"/>
        <v>1.4283328985822557E-2</v>
      </c>
      <c r="AU52" s="195">
        <f t="shared" si="14"/>
        <v>0.32625730445363116</v>
      </c>
      <c r="AV52" s="196">
        <f t="shared" si="15"/>
        <v>6.7291545669269481E-2</v>
      </c>
      <c r="AW52" s="198">
        <f t="shared" si="16"/>
        <v>0.5</v>
      </c>
      <c r="AX52" s="198">
        <f t="shared" si="17"/>
        <v>0.3</v>
      </c>
      <c r="AY52" s="198">
        <f t="shared" si="18"/>
        <v>0.6</v>
      </c>
      <c r="AZ52" s="198">
        <f t="shared" si="19"/>
        <v>0.45902100579907873</v>
      </c>
      <c r="BA52" s="129">
        <f t="shared" si="20"/>
        <v>0.28418995197399316</v>
      </c>
      <c r="BB52" s="129">
        <f t="shared" si="21"/>
        <v>1.0077511629721E-2</v>
      </c>
      <c r="BC52" s="129" t="str" cm="1">
        <f t="array" ref="BC52">_xlfn.IFS(
   BB52&lt;=$BC$76,"Very Low",
   BB52&lt;=$BC$77,"Low",
   BB52&lt;=$BC$78,"Medium",
   BB52&lt;=$BC$79,"High",
   TRUE,"Very High"
)</f>
        <v>Very Low</v>
      </c>
      <c r="BD52" s="136">
        <f t="shared" si="22"/>
        <v>47</v>
      </c>
      <c r="BE52" s="123">
        <f t="shared" si="23"/>
        <v>0.14975895603960201</v>
      </c>
    </row>
    <row r="53" spans="1:69" ht="15.5">
      <c r="A53" s="128">
        <v>31</v>
      </c>
      <c r="B53" s="110" t="s">
        <v>412</v>
      </c>
      <c r="C53" s="110" t="s">
        <v>413</v>
      </c>
      <c r="D53" s="110" t="s">
        <v>356</v>
      </c>
      <c r="E53" s="110" t="s">
        <v>490</v>
      </c>
      <c r="F53" s="110" t="s">
        <v>502</v>
      </c>
      <c r="G53" s="110" t="s">
        <v>503</v>
      </c>
      <c r="H53" s="110" t="s">
        <v>426</v>
      </c>
      <c r="I53" s="110" t="s">
        <v>503</v>
      </c>
      <c r="J53" s="210">
        <f>'Indicators Data'!AM42</f>
        <v>0</v>
      </c>
      <c r="K53" s="210">
        <f>'Indicators Data'!AQ42</f>
        <v>0.27596467305054989</v>
      </c>
      <c r="L53" s="210">
        <f>'Indicators Data'!AS42</f>
        <v>0.71050138081649394</v>
      </c>
      <c r="M53" s="210">
        <f>'Indicators Data'!AO42</f>
        <v>0.23322340327533708</v>
      </c>
      <c r="N53" s="210">
        <f>'Indicators Data'!AI42</f>
        <v>2.1107322617308001E-2</v>
      </c>
      <c r="O53" s="210">
        <f>'Indicators Data'!AG42</f>
        <v>2.342529932326913E-2</v>
      </c>
      <c r="P53" s="211">
        <f>'Indicators Data'!AK42</f>
        <v>1.1269237974611657E-2</v>
      </c>
      <c r="Q53" s="211">
        <f>'Indicators Data'!AE42</f>
        <v>0.45666894543802816</v>
      </c>
      <c r="R53" s="211">
        <f>'Indicators Data'!U42</f>
        <v>0</v>
      </c>
      <c r="S53" s="212">
        <f>Vulnerability_scores!H43</f>
        <v>0.7</v>
      </c>
      <c r="T53" s="212">
        <f>Vulnerability_scores!I43</f>
        <v>0.3</v>
      </c>
      <c r="U53" s="212">
        <f>Vulnerability_scores!J43</f>
        <v>0.5</v>
      </c>
      <c r="V53" s="212">
        <f>Vulnerability_scores!K43</f>
        <v>0.1</v>
      </c>
      <c r="W53" s="212">
        <f>Vulnerability_scores!L43</f>
        <v>0.1</v>
      </c>
      <c r="X53" s="212">
        <f>Vulnerability_scores!M43</f>
        <v>0.9</v>
      </c>
      <c r="Y53" s="212">
        <f>Vulnerability_scores!N43</f>
        <v>0.3</v>
      </c>
      <c r="Z53" s="197">
        <f>'Indicators Data'!AA32</f>
        <v>0</v>
      </c>
      <c r="AA53" s="197">
        <f>'Indicators Data'!Y32</f>
        <v>1.6750418760469014E-2</v>
      </c>
      <c r="AB53" s="197">
        <f>Vulnerability_scores!Q33</f>
        <v>0.3</v>
      </c>
      <c r="AC53" s="197">
        <f>Vulnerability_scores!R33</f>
        <v>0.3</v>
      </c>
      <c r="AD53" s="197">
        <f>Vulnerability_scores!S33</f>
        <v>0.7</v>
      </c>
      <c r="AE53" s="197">
        <f>Vulnerability_scores!T33</f>
        <v>0.5</v>
      </c>
      <c r="AF53" s="197">
        <f>Vulnerability_scores!U33</f>
        <v>0.3</v>
      </c>
      <c r="AG53" s="197">
        <f>Vulnerability_scores!V33</f>
        <v>0.1</v>
      </c>
      <c r="AH53" s="197">
        <f>Vulnerability_scores!W33</f>
        <v>0.7</v>
      </c>
      <c r="AI53" s="197">
        <f>Vulnerability_scores!X33</f>
        <v>0.3</v>
      </c>
      <c r="AJ53" s="197">
        <f>'Indicators Data'!AC32</f>
        <v>0.22140259740259738</v>
      </c>
      <c r="AK53" s="197">
        <f>Vulnerability_scores!Z33</f>
        <v>0.7</v>
      </c>
      <c r="AL53" s="197">
        <f>'Indicators Data'!W32</f>
        <v>1.3133208255159476E-2</v>
      </c>
      <c r="AM53" s="197">
        <f>Vulnerability_scores!AB33</f>
        <v>0.7</v>
      </c>
      <c r="AN53" s="197">
        <f>Vulnerability_scores!AC33</f>
        <v>0.7</v>
      </c>
      <c r="AO53" s="197">
        <f>Vulnerability_scores!AD33</f>
        <v>0.7</v>
      </c>
      <c r="AP53" s="197">
        <f>Vulnerability_scores!AE33</f>
        <v>0.7</v>
      </c>
      <c r="AQ53" s="197">
        <f>Vulnerability_scores!AF33</f>
        <v>0.7</v>
      </c>
      <c r="AR53" s="197">
        <f>Vulnerability_scores!AG33</f>
        <v>0.7</v>
      </c>
      <c r="AS53" s="195">
        <f t="shared" si="12"/>
        <v>0.24927568836548852</v>
      </c>
      <c r="AT53" s="195">
        <f t="shared" si="13"/>
        <v>2.2266310970288569E-2</v>
      </c>
      <c r="AU53" s="195">
        <f t="shared" si="14"/>
        <v>0.1584719374074085</v>
      </c>
      <c r="AV53" s="196">
        <f t="shared" si="15"/>
        <v>0.14263530261871427</v>
      </c>
      <c r="AW53" s="198">
        <f t="shared" si="16"/>
        <v>0.4</v>
      </c>
      <c r="AX53" s="198">
        <f t="shared" si="17"/>
        <v>0.3</v>
      </c>
      <c r="AY53" s="198">
        <f t="shared" si="18"/>
        <v>0.7</v>
      </c>
      <c r="AZ53" s="198">
        <f t="shared" si="19"/>
        <v>0.44283701930883568</v>
      </c>
      <c r="BA53" s="129">
        <f t="shared" si="20"/>
        <v>0.24798141977831947</v>
      </c>
      <c r="BB53" s="129">
        <f t="shared" si="21"/>
        <v>1.0009751922198043E-2</v>
      </c>
      <c r="BC53" s="129" t="str" cm="1">
        <f t="array" ref="BC53">_xlfn.IFS(
   BB53&lt;=$BC$76,"Very Low",
   BB53&lt;=$BC$77,"Low",
   BB53&lt;=$BC$78,"Medium",
   BB53&lt;=$BC$79,"High",
   TRUE,"Very High"
)</f>
        <v>Very Low</v>
      </c>
      <c r="BD53" s="136">
        <f t="shared" si="22"/>
        <v>48</v>
      </c>
      <c r="BE53" s="123">
        <f t="shared" si="23"/>
        <v>7.0177240405593158E-2</v>
      </c>
    </row>
    <row r="54" spans="1:69" ht="15.5">
      <c r="A54" s="128">
        <v>27</v>
      </c>
      <c r="B54" s="110" t="s">
        <v>412</v>
      </c>
      <c r="C54" s="110" t="s">
        <v>413</v>
      </c>
      <c r="D54" s="110" t="s">
        <v>358</v>
      </c>
      <c r="E54" s="110" t="s">
        <v>443</v>
      </c>
      <c r="F54" s="110" t="s">
        <v>504</v>
      </c>
      <c r="G54" s="110" t="s">
        <v>505</v>
      </c>
      <c r="H54" s="110" t="s">
        <v>426</v>
      </c>
      <c r="I54" s="110" t="s">
        <v>505</v>
      </c>
      <c r="J54" s="210">
        <f>'Indicators Data'!AM19</f>
        <v>0.17182722817587706</v>
      </c>
      <c r="K54" s="210">
        <f>'Indicators Data'!AQ19</f>
        <v>0.58618708926937946</v>
      </c>
      <c r="L54" s="210">
        <f>'Indicators Data'!AS19</f>
        <v>0.892184081881222</v>
      </c>
      <c r="M54" s="210">
        <f>'Indicators Data'!AO19</f>
        <v>2.9188590127292809E-2</v>
      </c>
      <c r="N54" s="210">
        <f>'Indicators Data'!AI19</f>
        <v>3.8348082595870206E-2</v>
      </c>
      <c r="O54" s="210">
        <f>'Indicators Data'!AG19</f>
        <v>4.6850598646538261E-3</v>
      </c>
      <c r="P54" s="211">
        <f>'Indicators Data'!AK19</f>
        <v>9.1009581115241364E-3</v>
      </c>
      <c r="Q54" s="211">
        <f>'Indicators Data'!AE19</f>
        <v>0.30503153038471564</v>
      </c>
      <c r="R54" s="211">
        <f>'Indicators Data'!U19</f>
        <v>0</v>
      </c>
      <c r="S54" s="212">
        <f>Vulnerability_scores!H20</f>
        <v>0.3</v>
      </c>
      <c r="T54" s="212">
        <f>Vulnerability_scores!I20</f>
        <v>0.7</v>
      </c>
      <c r="U54" s="212">
        <f>Vulnerability_scores!J20</f>
        <v>0.7</v>
      </c>
      <c r="V54" s="212">
        <f>Vulnerability_scores!K20</f>
        <v>0.1</v>
      </c>
      <c r="W54" s="212">
        <f>Vulnerability_scores!L20</f>
        <v>0.1</v>
      </c>
      <c r="X54" s="212">
        <f>Vulnerability_scores!M20</f>
        <v>0.1</v>
      </c>
      <c r="Y54" s="212">
        <f>Vulnerability_scores!N20</f>
        <v>0.3</v>
      </c>
      <c r="Z54" s="197">
        <f>'Indicators Data'!AA28</f>
        <v>0</v>
      </c>
      <c r="AA54" s="197">
        <f>'Indicators Data'!Y28</f>
        <v>2.9313232830820771E-2</v>
      </c>
      <c r="AB54" s="197">
        <f>Vulnerability_scores!Q29</f>
        <v>0.3</v>
      </c>
      <c r="AC54" s="197">
        <f>Vulnerability_scores!R29</f>
        <v>0.3</v>
      </c>
      <c r="AD54" s="197">
        <f>Vulnerability_scores!S29</f>
        <v>0.3</v>
      </c>
      <c r="AE54" s="197">
        <f>Vulnerability_scores!T29</f>
        <v>0.3</v>
      </c>
      <c r="AF54" s="197">
        <f>Vulnerability_scores!U29</f>
        <v>0.3</v>
      </c>
      <c r="AG54" s="197">
        <f>Vulnerability_scores!V29</f>
        <v>0.1</v>
      </c>
      <c r="AH54" s="197">
        <f>Vulnerability_scores!W29</f>
        <v>0.7</v>
      </c>
      <c r="AI54" s="197">
        <f>Vulnerability_scores!X29</f>
        <v>0.9</v>
      </c>
      <c r="AJ54" s="197">
        <f>'Indicators Data'!AC28</f>
        <v>0.22212987012987012</v>
      </c>
      <c r="AK54" s="197">
        <f>Vulnerability_scores!Z29</f>
        <v>0.3</v>
      </c>
      <c r="AL54" s="197">
        <f>'Indicators Data'!W28</f>
        <v>9.3808630393996256E-3</v>
      </c>
      <c r="AM54" s="197">
        <f>Vulnerability_scores!AB29</f>
        <v>0.7</v>
      </c>
      <c r="AN54" s="197">
        <f>Vulnerability_scores!AC29</f>
        <v>0.7</v>
      </c>
      <c r="AO54" s="197">
        <f>Vulnerability_scores!AD29</f>
        <v>0.7</v>
      </c>
      <c r="AP54" s="197">
        <f>Vulnerability_scores!AE29</f>
        <v>0.7</v>
      </c>
      <c r="AQ54" s="197">
        <f>Vulnerability_scores!AF29</f>
        <v>0.7</v>
      </c>
      <c r="AR54" s="197">
        <f>Vulnerability_scores!AG29</f>
        <v>0.7</v>
      </c>
      <c r="AS54" s="195">
        <f t="shared" si="12"/>
        <v>0.406233551149838</v>
      </c>
      <c r="AT54" s="195">
        <f t="shared" si="13"/>
        <v>2.1516571230262016E-2</v>
      </c>
      <c r="AU54" s="195">
        <f t="shared" si="14"/>
        <v>0.25234675918200761</v>
      </c>
      <c r="AV54" s="196">
        <f t="shared" si="15"/>
        <v>9.6059938171176765E-2</v>
      </c>
      <c r="AW54" s="198">
        <f t="shared" si="16"/>
        <v>0.4</v>
      </c>
      <c r="AX54" s="198">
        <f t="shared" si="17"/>
        <v>0.3</v>
      </c>
      <c r="AY54" s="198">
        <f t="shared" si="18"/>
        <v>0.7</v>
      </c>
      <c r="AZ54" s="198">
        <f t="shared" si="19"/>
        <v>0.40805482984197211</v>
      </c>
      <c r="BA54" s="129">
        <f t="shared" si="20"/>
        <v>0.25215384239838551</v>
      </c>
      <c r="BB54" s="129">
        <f t="shared" si="21"/>
        <v>9.8914180446395602E-3</v>
      </c>
      <c r="BC54" s="129" t="str" cm="1">
        <f t="array" ref="BC54">_xlfn.IFS(
   BB54&lt;=$BC$76,"Very Low",
   BB54&lt;=$BC$77,"Low",
   BB54&lt;=$BC$78,"Medium",
   BB54&lt;=$BC$79,"High",
   TRUE,"Very High"
)</f>
        <v>Very Low</v>
      </c>
      <c r="BD54" s="136">
        <f t="shared" si="22"/>
        <v>49</v>
      </c>
      <c r="BE54" s="123">
        <f t="shared" si="23"/>
        <v>0.10297131387918723</v>
      </c>
      <c r="BQ54" s="35"/>
    </row>
    <row r="55" spans="1:69" ht="15.5">
      <c r="A55" s="128">
        <v>29</v>
      </c>
      <c r="B55" s="110" t="s">
        <v>412</v>
      </c>
      <c r="C55" s="110" t="s">
        <v>413</v>
      </c>
      <c r="D55" s="110" t="s">
        <v>358</v>
      </c>
      <c r="E55" s="110" t="s">
        <v>443</v>
      </c>
      <c r="F55" s="110" t="s">
        <v>506</v>
      </c>
      <c r="G55" s="110" t="s">
        <v>507</v>
      </c>
      <c r="H55" s="110" t="s">
        <v>426</v>
      </c>
      <c r="I55" s="110" t="s">
        <v>508</v>
      </c>
      <c r="J55" s="210">
        <f>'Indicators Data'!AM40</f>
        <v>0.21744227554733409</v>
      </c>
      <c r="K55" s="210">
        <f>'Indicators Data'!AQ40</f>
        <v>0.5519163211579865</v>
      </c>
      <c r="L55" s="210">
        <f>'Indicators Data'!AS40</f>
        <v>0.91751162332871516</v>
      </c>
      <c r="M55" s="210">
        <f>'Indicators Data'!AO40</f>
        <v>9.3425864600963568E-2</v>
      </c>
      <c r="N55" s="210">
        <f>'Indicators Data'!AI40</f>
        <v>2.3773489721276322E-2</v>
      </c>
      <c r="O55" s="210">
        <f>'Indicators Data'!AG40</f>
        <v>7.02758979698074E-3</v>
      </c>
      <c r="P55" s="211">
        <f>'Indicators Data'!AK40</f>
        <v>6.5195369429704121E-3</v>
      </c>
      <c r="Q55" s="211">
        <f>'Indicators Data'!AE40</f>
        <v>0.24644156058390237</v>
      </c>
      <c r="R55" s="211">
        <f>'Indicators Data'!U40</f>
        <v>0</v>
      </c>
      <c r="S55" s="212">
        <f>Vulnerability_scores!H41</f>
        <v>0.3</v>
      </c>
      <c r="T55" s="212">
        <f>Vulnerability_scores!I41</f>
        <v>0.5</v>
      </c>
      <c r="U55" s="212">
        <f>Vulnerability_scores!J41</f>
        <v>0.7</v>
      </c>
      <c r="V55" s="212">
        <f>Vulnerability_scores!K41</f>
        <v>0.1</v>
      </c>
      <c r="W55" s="212">
        <f>Vulnerability_scores!L41</f>
        <v>0.1</v>
      </c>
      <c r="X55" s="212">
        <f>Vulnerability_scores!M41</f>
        <v>0.1</v>
      </c>
      <c r="Y55" s="212">
        <f>Vulnerability_scores!N41</f>
        <v>0.3</v>
      </c>
      <c r="Z55" s="197">
        <f>'Indicators Data'!AA30</f>
        <v>3.3750000000000002E-2</v>
      </c>
      <c r="AA55" s="197">
        <f>'Indicators Data'!Y30</f>
        <v>3.3500837520938024E-3</v>
      </c>
      <c r="AB55" s="197">
        <f>Vulnerability_scores!Q31</f>
        <v>0.3</v>
      </c>
      <c r="AC55" s="197">
        <f>Vulnerability_scores!R31</f>
        <v>0.3</v>
      </c>
      <c r="AD55" s="197">
        <f>Vulnerability_scores!S31</f>
        <v>0.3</v>
      </c>
      <c r="AE55" s="197">
        <f>Vulnerability_scores!T31</f>
        <v>0.7</v>
      </c>
      <c r="AF55" s="197">
        <f>Vulnerability_scores!U31</f>
        <v>0.7</v>
      </c>
      <c r="AG55" s="197">
        <f>Vulnerability_scores!V31</f>
        <v>0.1</v>
      </c>
      <c r="AH55" s="197">
        <f>Vulnerability_scores!W31</f>
        <v>0.7</v>
      </c>
      <c r="AI55" s="197">
        <f>Vulnerability_scores!X31</f>
        <v>0.3</v>
      </c>
      <c r="AJ55" s="197">
        <f>'Indicators Data'!AC30</f>
        <v>0.23594805194805196</v>
      </c>
      <c r="AK55" s="197">
        <f>Vulnerability_scores!Z31</f>
        <v>0.5</v>
      </c>
      <c r="AL55" s="197">
        <f>'Indicators Data'!W30</f>
        <v>1.4071294559099437E-3</v>
      </c>
      <c r="AM55" s="197">
        <f>Vulnerability_scores!AB31</f>
        <v>0.7</v>
      </c>
      <c r="AN55" s="197">
        <f>Vulnerability_scores!AC31</f>
        <v>0.7</v>
      </c>
      <c r="AO55" s="197">
        <f>Vulnerability_scores!AD31</f>
        <v>0.7</v>
      </c>
      <c r="AP55" s="197">
        <f>Vulnerability_scores!AE31</f>
        <v>0.7</v>
      </c>
      <c r="AQ55" s="197">
        <f>Vulnerability_scores!AF31</f>
        <v>0.7</v>
      </c>
      <c r="AR55" s="197">
        <f>Vulnerability_scores!AG31</f>
        <v>0.7</v>
      </c>
      <c r="AS55" s="195">
        <f t="shared" si="12"/>
        <v>0.42494244689005334</v>
      </c>
      <c r="AT55" s="195">
        <f t="shared" si="13"/>
        <v>1.540053975912853E-2</v>
      </c>
      <c r="AU55" s="195">
        <f t="shared" si="14"/>
        <v>0.26112568403768338</v>
      </c>
      <c r="AV55" s="196">
        <f t="shared" si="15"/>
        <v>7.7192236646655921E-2</v>
      </c>
      <c r="AW55" s="198">
        <f t="shared" si="16"/>
        <v>0.3</v>
      </c>
      <c r="AX55" s="198">
        <f t="shared" si="17"/>
        <v>0.3</v>
      </c>
      <c r="AY55" s="198">
        <f t="shared" si="18"/>
        <v>0.7</v>
      </c>
      <c r="AZ55" s="198">
        <f t="shared" si="19"/>
        <v>0.40385494842939446</v>
      </c>
      <c r="BA55" s="129">
        <f t="shared" si="20"/>
        <v>0.24739095637124456</v>
      </c>
      <c r="BB55" s="129">
        <f t="shared" si="21"/>
        <v>8.1404539546259206E-3</v>
      </c>
      <c r="BC55" s="129" t="str" cm="1">
        <f t="array" ref="BC55">_xlfn.IFS(
   BB55&lt;=$BC$76,"Very Low",
   BB55&lt;=$BC$77,"Low",
   BB55&lt;=$BC$78,"Medium",
   BB55&lt;=$BC$79,"High",
   TRUE,"Very High"
)</f>
        <v>Very Low</v>
      </c>
      <c r="BD55" s="136">
        <f t="shared" si="22"/>
        <v>50</v>
      </c>
      <c r="BE55" s="123">
        <f t="shared" si="23"/>
        <v>0.10545689966062897</v>
      </c>
    </row>
    <row r="56" spans="1:69" ht="15.5">
      <c r="A56" s="128">
        <v>23</v>
      </c>
      <c r="B56" s="110" t="s">
        <v>412</v>
      </c>
      <c r="C56" s="110" t="s">
        <v>509</v>
      </c>
      <c r="D56" s="110" t="s">
        <v>358</v>
      </c>
      <c r="E56" s="110" t="s">
        <v>443</v>
      </c>
      <c r="F56" s="110" t="s">
        <v>504</v>
      </c>
      <c r="G56" s="110" t="s">
        <v>504</v>
      </c>
      <c r="H56" s="110" t="s">
        <v>426</v>
      </c>
      <c r="I56" s="110" t="s">
        <v>504</v>
      </c>
      <c r="J56" s="210">
        <f>'Indicators Data'!AM63</f>
        <v>0.48318662248441041</v>
      </c>
      <c r="K56" s="210">
        <f>'Indicators Data'!AQ63</f>
        <v>0.59864828261039449</v>
      </c>
      <c r="L56" s="210">
        <f>'Indicators Data'!AS63</f>
        <v>0.87948719363996453</v>
      </c>
      <c r="M56" s="210">
        <f>'Indicators Data'!AO63</f>
        <v>0.26363392654942591</v>
      </c>
      <c r="N56" s="210">
        <f>'Indicators Data'!AI63</f>
        <v>4.5614035087719294E-3</v>
      </c>
      <c r="O56" s="210">
        <f>'Indicators Data'!AG63</f>
        <v>4.6850598646538261E-3</v>
      </c>
      <c r="P56" s="211">
        <f>'Indicators Data'!AK63</f>
        <v>8.5856169735722809E-3</v>
      </c>
      <c r="Q56" s="211">
        <f>'Indicators Data'!AE63</f>
        <v>0.14232511310592813</v>
      </c>
      <c r="R56" s="211">
        <f>'Indicators Data'!U63</f>
        <v>0</v>
      </c>
      <c r="S56" s="212">
        <f>Vulnerability_scores!H64</f>
        <v>0.3</v>
      </c>
      <c r="T56" s="212">
        <f>Vulnerability_scores!I64</f>
        <v>0.3</v>
      </c>
      <c r="U56" s="212">
        <f>Vulnerability_scores!J64</f>
        <v>0.7</v>
      </c>
      <c r="V56" s="212">
        <f>Vulnerability_scores!K64</f>
        <v>0.1</v>
      </c>
      <c r="W56" s="212">
        <f>Vulnerability_scores!L64</f>
        <v>0.9</v>
      </c>
      <c r="X56" s="212">
        <f>Vulnerability_scores!M64</f>
        <v>0.9</v>
      </c>
      <c r="Y56" s="212">
        <f>Vulnerability_scores!N64</f>
        <v>0.3</v>
      </c>
      <c r="Z56" s="197">
        <f>'Indicators Data'!AA24</f>
        <v>5.0416666666666665E-2</v>
      </c>
      <c r="AA56" s="197">
        <f>'Indicators Data'!Y24</f>
        <v>0</v>
      </c>
      <c r="AB56" s="197">
        <f>Vulnerability_scores!Q25</f>
        <v>0.3</v>
      </c>
      <c r="AC56" s="197">
        <f>Vulnerability_scores!R25</f>
        <v>0.3</v>
      </c>
      <c r="AD56" s="197">
        <f>Vulnerability_scores!S25</f>
        <v>0.3</v>
      </c>
      <c r="AE56" s="197">
        <f>Vulnerability_scores!T25</f>
        <v>0.7</v>
      </c>
      <c r="AF56" s="197">
        <f>Vulnerability_scores!U25</f>
        <v>0.7</v>
      </c>
      <c r="AG56" s="197">
        <f>Vulnerability_scores!V25</f>
        <v>0.1</v>
      </c>
      <c r="AH56" s="197">
        <f>Vulnerability_scores!W25</f>
        <v>0.7</v>
      </c>
      <c r="AI56" s="197">
        <f>Vulnerability_scores!X25</f>
        <v>0.1</v>
      </c>
      <c r="AJ56" s="197">
        <f>'Indicators Data'!AC24</f>
        <v>0.21361038961038958</v>
      </c>
      <c r="AK56" s="197">
        <f>Vulnerability_scores!Z25</f>
        <v>0.3</v>
      </c>
      <c r="AL56" s="197">
        <f>'Indicators Data'!W24</f>
        <v>0.14305816135084426</v>
      </c>
      <c r="AM56" s="197">
        <f>Vulnerability_scores!AB25</f>
        <v>0.7</v>
      </c>
      <c r="AN56" s="197">
        <f>Vulnerability_scores!AC25</f>
        <v>0.7</v>
      </c>
      <c r="AO56" s="197">
        <f>Vulnerability_scores!AD25</f>
        <v>0.7</v>
      </c>
      <c r="AP56" s="197">
        <f>Vulnerability_scores!AE25</f>
        <v>0.7</v>
      </c>
      <c r="AQ56" s="197">
        <f>Vulnerability_scores!AF25</f>
        <v>0.7</v>
      </c>
      <c r="AR56" s="197">
        <f>Vulnerability_scores!AG25</f>
        <v>0.7</v>
      </c>
      <c r="AS56" s="195">
        <f t="shared" si="12"/>
        <v>0.55113182172983333</v>
      </c>
      <c r="AT56" s="195">
        <f t="shared" si="13"/>
        <v>4.6232316867128777E-3</v>
      </c>
      <c r="AU56" s="195">
        <f t="shared" si="14"/>
        <v>0.33252838571258514</v>
      </c>
      <c r="AV56" s="196">
        <f t="shared" si="15"/>
        <v>4.6990342418564576E-2</v>
      </c>
      <c r="AW56" s="198">
        <f t="shared" si="16"/>
        <v>0.5</v>
      </c>
      <c r="AX56" s="198">
        <f t="shared" si="17"/>
        <v>0.3</v>
      </c>
      <c r="AY56" s="198">
        <f t="shared" si="18"/>
        <v>0.7</v>
      </c>
      <c r="AZ56" s="198">
        <f t="shared" si="19"/>
        <v>0.45939505276024767</v>
      </c>
      <c r="BA56" s="129">
        <f t="shared" si="20"/>
        <v>0.27963792696379913</v>
      </c>
      <c r="BB56" s="129">
        <f t="shared" si="21"/>
        <v>7.1783337685954358E-3</v>
      </c>
      <c r="BC56" s="129" t="str" cm="1">
        <f t="array" ref="BC56">_xlfn.IFS(
   BB56&lt;=$BC$76,"Very Low",
   BB56&lt;=$BC$77,"Low",
   BB56&lt;=$BC$78,"Medium",
   BB56&lt;=$BC$79,"High",
   TRUE,"Very High"
)</f>
        <v>Very Low</v>
      </c>
      <c r="BD56" s="136">
        <f t="shared" si="22"/>
        <v>51</v>
      </c>
      <c r="BE56" s="123">
        <f t="shared" si="23"/>
        <v>0.15276189529871304</v>
      </c>
    </row>
    <row r="57" spans="1:69" ht="15.5">
      <c r="A57" s="128">
        <v>22</v>
      </c>
      <c r="B57" s="110" t="s">
        <v>412</v>
      </c>
      <c r="C57" s="110" t="s">
        <v>413</v>
      </c>
      <c r="D57" s="110" t="s">
        <v>358</v>
      </c>
      <c r="E57" s="110" t="s">
        <v>443</v>
      </c>
      <c r="F57" s="110" t="s">
        <v>500</v>
      </c>
      <c r="G57" s="110" t="s">
        <v>510</v>
      </c>
      <c r="H57" s="110" t="s">
        <v>426</v>
      </c>
      <c r="I57" s="110" t="s">
        <v>510</v>
      </c>
      <c r="J57" s="210">
        <f>'Indicators Data'!AM20</f>
        <v>0.3815046753107329</v>
      </c>
      <c r="K57" s="210">
        <f>'Indicators Data'!AQ20</f>
        <v>0.61490169091849145</v>
      </c>
      <c r="L57" s="210">
        <f>'Indicators Data'!AS20</f>
        <v>0.94166717262873956</v>
      </c>
      <c r="M57" s="210">
        <f>'Indicators Data'!AO20</f>
        <v>9.4339753999439474E-2</v>
      </c>
      <c r="N57" s="210">
        <f>'Indicators Data'!AI20</f>
        <v>0.13027426160337552</v>
      </c>
      <c r="O57" s="210">
        <f>'Indicators Data'!AG20</f>
        <v>1.1452368558042688E-2</v>
      </c>
      <c r="P57" s="211">
        <f>'Indicators Data'!AK20</f>
        <v>1.3270851340665246E-3</v>
      </c>
      <c r="Q57" s="211">
        <f>'Indicators Data'!AE20</f>
        <v>0.15972926773216545</v>
      </c>
      <c r="R57" s="211">
        <f>'Indicators Data'!U20</f>
        <v>0</v>
      </c>
      <c r="S57" s="212">
        <f>Vulnerability_scores!H21</f>
        <v>0.7</v>
      </c>
      <c r="T57" s="212">
        <f>Vulnerability_scores!I21</f>
        <v>0.3</v>
      </c>
      <c r="U57" s="212">
        <f>Vulnerability_scores!J21</f>
        <v>0.7</v>
      </c>
      <c r="V57" s="212">
        <f>Vulnerability_scores!K21</f>
        <v>0.1</v>
      </c>
      <c r="W57" s="212">
        <f>Vulnerability_scores!L21</f>
        <v>0.1</v>
      </c>
      <c r="X57" s="212">
        <f>Vulnerability_scores!M21</f>
        <v>0.1</v>
      </c>
      <c r="Y57" s="212">
        <f>Vulnerability_scores!N21</f>
        <v>0.3</v>
      </c>
      <c r="Z57" s="197">
        <f>'Indicators Data'!AA23</f>
        <v>1.5833333333333335E-2</v>
      </c>
      <c r="AA57" s="197">
        <f>'Indicators Data'!Y23</f>
        <v>5.8626465661641546E-3</v>
      </c>
      <c r="AB57" s="197">
        <f>Vulnerability_scores!Q24</f>
        <v>0.3</v>
      </c>
      <c r="AC57" s="197">
        <f>Vulnerability_scores!R24</f>
        <v>0.3</v>
      </c>
      <c r="AD57" s="197">
        <f>Vulnerability_scores!S24</f>
        <v>0.3</v>
      </c>
      <c r="AE57" s="197">
        <f>Vulnerability_scores!T24</f>
        <v>0.3</v>
      </c>
      <c r="AF57" s="197">
        <f>Vulnerability_scores!U24</f>
        <v>0.7</v>
      </c>
      <c r="AG57" s="197">
        <f>Vulnerability_scores!V24</f>
        <v>0.1</v>
      </c>
      <c r="AH57" s="197">
        <f>Vulnerability_scores!W24</f>
        <v>0.7</v>
      </c>
      <c r="AI57" s="197">
        <f>Vulnerability_scores!X24</f>
        <v>0.1</v>
      </c>
      <c r="AJ57" s="197">
        <f>'Indicators Data'!AC23</f>
        <v>0.2238961038961039</v>
      </c>
      <c r="AK57" s="197">
        <f>Vulnerability_scores!Z24</f>
        <v>0.9</v>
      </c>
      <c r="AL57" s="197">
        <f>'Indicators Data'!W23</f>
        <v>9.2870544090056281E-2</v>
      </c>
      <c r="AM57" s="197">
        <f>Vulnerability_scores!AB24</f>
        <v>0.7</v>
      </c>
      <c r="AN57" s="197">
        <f>Vulnerability_scores!AC24</f>
        <v>0.7</v>
      </c>
      <c r="AO57" s="197">
        <f>Vulnerability_scores!AD24</f>
        <v>0.7</v>
      </c>
      <c r="AP57" s="197">
        <f>Vulnerability_scores!AE24</f>
        <v>0.3</v>
      </c>
      <c r="AQ57" s="197">
        <f>Vulnerability_scores!AF24</f>
        <v>0.3</v>
      </c>
      <c r="AR57" s="197">
        <f>Vulnerability_scores!AG24</f>
        <v>0.7</v>
      </c>
      <c r="AS57" s="195">
        <f t="shared" si="12"/>
        <v>0.50480327651443802</v>
      </c>
      <c r="AT57" s="195">
        <f t="shared" si="13"/>
        <v>7.0863315080709102E-2</v>
      </c>
      <c r="AU57" s="195">
        <f t="shared" si="14"/>
        <v>0.33122729194094647</v>
      </c>
      <c r="AV57" s="196">
        <f t="shared" si="15"/>
        <v>4.8582322886682898E-2</v>
      </c>
      <c r="AW57" s="198">
        <f t="shared" si="16"/>
        <v>0.4</v>
      </c>
      <c r="AX57" s="198">
        <f t="shared" si="17"/>
        <v>0.3</v>
      </c>
      <c r="AY57" s="198">
        <f t="shared" si="18"/>
        <v>0.6</v>
      </c>
      <c r="AZ57" s="198">
        <f t="shared" si="19"/>
        <v>0.3842206386729255</v>
      </c>
      <c r="BA57" s="129">
        <f t="shared" si="20"/>
        <v>0.25467675116685162</v>
      </c>
      <c r="BB57" s="129">
        <f t="shared" si="21"/>
        <v>6.1827983099128521E-3</v>
      </c>
      <c r="BC57" s="129" t="str" cm="1">
        <f t="array" ref="BC57">_xlfn.IFS(
   BB57&lt;=$BC$76,"Very Low",
   BB57&lt;=$BC$77,"Low",
   BB57&lt;=$BC$78,"Medium",
   BB57&lt;=$BC$79,"High",
   TRUE,"Very High"
)</f>
        <v>Very Low</v>
      </c>
      <c r="BD57" s="136">
        <f t="shared" si="22"/>
        <v>52</v>
      </c>
      <c r="BE57" s="123">
        <f t="shared" si="23"/>
        <v>0.12726436165545399</v>
      </c>
      <c r="BQ57" s="35"/>
    </row>
    <row r="58" spans="1:69" ht="15.5">
      <c r="A58" s="128">
        <v>16</v>
      </c>
      <c r="B58" s="110" t="s">
        <v>412</v>
      </c>
      <c r="C58" s="110" t="s">
        <v>413</v>
      </c>
      <c r="D58" s="110" t="s">
        <v>354</v>
      </c>
      <c r="E58" s="110" t="s">
        <v>481</v>
      </c>
      <c r="F58" s="110" t="s">
        <v>511</v>
      </c>
      <c r="G58" s="110" t="s">
        <v>512</v>
      </c>
      <c r="H58" s="110" t="s">
        <v>426</v>
      </c>
      <c r="I58" s="110" t="s">
        <v>512</v>
      </c>
      <c r="J58" s="210">
        <f>'Indicators Data'!AM52</f>
        <v>0.30086310200316474</v>
      </c>
      <c r="K58" s="210">
        <f>'Indicators Data'!AQ52</f>
        <v>0.65067793763815951</v>
      </c>
      <c r="L58" s="210">
        <f>'Indicators Data'!AS52</f>
        <v>0.885429948171085</v>
      </c>
      <c r="M58" s="210">
        <f>'Indicators Data'!AO52</f>
        <v>0.12257999087005672</v>
      </c>
      <c r="N58" s="210">
        <f>'Indicators Data'!AI52</f>
        <v>5.4031587697423111E-2</v>
      </c>
      <c r="O58" s="210">
        <f>'Indicators Data'!AG52</f>
        <v>3.9562727745965642E-2</v>
      </c>
      <c r="P58" s="211">
        <f>'Indicators Data'!AK52</f>
        <v>4.1290786592192456E-5</v>
      </c>
      <c r="Q58" s="211">
        <f>'Indicators Data'!AE52</f>
        <v>0.16354619998726455</v>
      </c>
      <c r="R58" s="211">
        <f>'Indicators Data'!U52</f>
        <v>0</v>
      </c>
      <c r="S58" s="212">
        <f>Vulnerability_scores!H53</f>
        <v>0.3</v>
      </c>
      <c r="T58" s="212">
        <f>Vulnerability_scores!I53</f>
        <v>0.7</v>
      </c>
      <c r="U58" s="212">
        <f>Vulnerability_scores!J53</f>
        <v>0.7</v>
      </c>
      <c r="V58" s="212">
        <f>Vulnerability_scores!K53</f>
        <v>0.3</v>
      </c>
      <c r="W58" s="212">
        <f>Vulnerability_scores!L53</f>
        <v>0.1</v>
      </c>
      <c r="X58" s="212">
        <f>Vulnerability_scores!M53</f>
        <v>0.1</v>
      </c>
      <c r="Y58" s="212">
        <f>Vulnerability_scores!N53</f>
        <v>0.3</v>
      </c>
      <c r="Z58" s="197">
        <f>'Indicators Data'!AA17</f>
        <v>0.11333333333333334</v>
      </c>
      <c r="AA58" s="197">
        <f>'Indicators Data'!Y17</f>
        <v>0</v>
      </c>
      <c r="AB58" s="197">
        <f>Vulnerability_scores!Q18</f>
        <v>0.3</v>
      </c>
      <c r="AC58" s="197">
        <f>Vulnerability_scores!R18</f>
        <v>0.3</v>
      </c>
      <c r="AD58" s="197">
        <f>Vulnerability_scores!S18</f>
        <v>0.3</v>
      </c>
      <c r="AE58" s="197">
        <f>Vulnerability_scores!T18</f>
        <v>0.3</v>
      </c>
      <c r="AF58" s="197">
        <f>Vulnerability_scores!U18</f>
        <v>0.3</v>
      </c>
      <c r="AG58" s="197">
        <f>Vulnerability_scores!V18</f>
        <v>0.5</v>
      </c>
      <c r="AH58" s="197">
        <f>Vulnerability_scores!W18</f>
        <v>0.7</v>
      </c>
      <c r="AI58" s="197">
        <f>Vulnerability_scores!X18</f>
        <v>0.3</v>
      </c>
      <c r="AJ58" s="197">
        <f>'Indicators Data'!AC17</f>
        <v>0.86805194805194807</v>
      </c>
      <c r="AK58" s="197">
        <f>Vulnerability_scores!Z18</f>
        <v>0.5</v>
      </c>
      <c r="AL58" s="197">
        <f>'Indicators Data'!W17</f>
        <v>0</v>
      </c>
      <c r="AM58" s="197">
        <f>Vulnerability_scores!AB18</f>
        <v>0.3</v>
      </c>
      <c r="AN58" s="197">
        <f>Vulnerability_scores!AC18</f>
        <v>0.7</v>
      </c>
      <c r="AO58" s="197">
        <f>Vulnerability_scores!AD18</f>
        <v>0.7</v>
      </c>
      <c r="AP58" s="197">
        <f>Vulnerability_scores!AE18</f>
        <v>0.3</v>
      </c>
      <c r="AQ58" s="197">
        <f>Vulnerability_scores!AF18</f>
        <v>0.7</v>
      </c>
      <c r="AR58" s="197">
        <f>Vulnerability_scores!AG18</f>
        <v>0.7</v>
      </c>
      <c r="AS58" s="195">
        <f t="shared" si="12"/>
        <v>0.48518200305396497</v>
      </c>
      <c r="AT58" s="195">
        <f t="shared" si="13"/>
        <v>4.6797157721694377E-2</v>
      </c>
      <c r="AU58" s="195">
        <f t="shared" si="14"/>
        <v>0.30982806492105675</v>
      </c>
      <c r="AV58" s="196">
        <f t="shared" si="15"/>
        <v>4.9084505389475459E-2</v>
      </c>
      <c r="AW58" s="198">
        <f t="shared" si="16"/>
        <v>0.4</v>
      </c>
      <c r="AX58" s="198">
        <f t="shared" si="17"/>
        <v>0.3</v>
      </c>
      <c r="AY58" s="198">
        <f t="shared" si="18"/>
        <v>0.6</v>
      </c>
      <c r="AZ58" s="198">
        <f t="shared" si="19"/>
        <v>0.40617212121212104</v>
      </c>
      <c r="BA58" s="129">
        <f t="shared" si="20"/>
        <v>0.25502823050755108</v>
      </c>
      <c r="BB58" s="129">
        <f t="shared" si="21"/>
        <v>6.1769670505298939E-3</v>
      </c>
      <c r="BC58" s="129" t="str" cm="1">
        <f t="array" ref="BC58">_xlfn.IFS(
   BB58&lt;=$BC$76,"Very Low",
   BB58&lt;=$BC$77,"Low",
   BB58&lt;=$BC$78,"Medium",
   BB58&lt;=$BC$79,"High",
   TRUE,"Very High"
)</f>
        <v>Very Low</v>
      </c>
      <c r="BD58" s="136">
        <f t="shared" si="22"/>
        <v>53</v>
      </c>
      <c r="BE58" s="123">
        <f t="shared" si="23"/>
        <v>0.12584352234003238</v>
      </c>
    </row>
    <row r="59" spans="1:69" ht="15.5">
      <c r="A59" s="128">
        <v>19</v>
      </c>
      <c r="B59" s="110" t="s">
        <v>412</v>
      </c>
      <c r="C59" s="110" t="s">
        <v>413</v>
      </c>
      <c r="D59" s="110" t="s">
        <v>354</v>
      </c>
      <c r="E59" s="110" t="s">
        <v>481</v>
      </c>
      <c r="F59" s="110" t="s">
        <v>513</v>
      </c>
      <c r="G59" s="110" t="s">
        <v>514</v>
      </c>
      <c r="H59" s="110" t="s">
        <v>426</v>
      </c>
      <c r="I59" s="110" t="s">
        <v>514</v>
      </c>
      <c r="J59" s="210">
        <f>'Indicators Data'!AM50</f>
        <v>0.23026362918428717</v>
      </c>
      <c r="K59" s="210">
        <f>'Indicators Data'!AQ50</f>
        <v>0.70110199158844189</v>
      </c>
      <c r="L59" s="210">
        <f>'Indicators Data'!AS50</f>
        <v>0.97300554350445889</v>
      </c>
      <c r="M59" s="210">
        <f>'Indicators Data'!AO50</f>
        <v>0.10262807202424627</v>
      </c>
      <c r="N59" s="210">
        <f>'Indicators Data'!AI50</f>
        <v>4.1599999999999991E-2</v>
      </c>
      <c r="O59" s="210">
        <f>'Indicators Data'!AG50</f>
        <v>9.8906819364914123E-3</v>
      </c>
      <c r="P59" s="211">
        <f>'Indicators Data'!AK50</f>
        <v>5.7129379544116664E-3</v>
      </c>
      <c r="Q59" s="211">
        <f>'Indicators Data'!AE50</f>
        <v>0.15409560132963382</v>
      </c>
      <c r="R59" s="211">
        <f>'Indicators Data'!U50</f>
        <v>0</v>
      </c>
      <c r="S59" s="212">
        <f>Vulnerability_scores!H51</f>
        <v>0.3</v>
      </c>
      <c r="T59" s="212">
        <f>Vulnerability_scores!I51</f>
        <v>0.3</v>
      </c>
      <c r="U59" s="212">
        <f>Vulnerability_scores!J51</f>
        <v>0.5</v>
      </c>
      <c r="V59" s="212">
        <f>Vulnerability_scores!K51</f>
        <v>0.7</v>
      </c>
      <c r="W59" s="212">
        <f>Vulnerability_scores!L51</f>
        <v>0.1</v>
      </c>
      <c r="X59" s="212">
        <f>Vulnerability_scores!M51</f>
        <v>0.1</v>
      </c>
      <c r="Y59" s="212">
        <f>Vulnerability_scores!N51</f>
        <v>0.3</v>
      </c>
      <c r="Z59" s="197">
        <f>'Indicators Data'!AA20</f>
        <v>0</v>
      </c>
      <c r="AA59" s="197">
        <f>'Indicators Data'!Y20</f>
        <v>0</v>
      </c>
      <c r="AB59" s="197">
        <f>Vulnerability_scores!Q21</f>
        <v>0.3</v>
      </c>
      <c r="AC59" s="197">
        <f>Vulnerability_scores!R21</f>
        <v>0.3</v>
      </c>
      <c r="AD59" s="197">
        <f>Vulnerability_scores!S21</f>
        <v>0.7</v>
      </c>
      <c r="AE59" s="197">
        <f>Vulnerability_scores!T21</f>
        <v>0.3</v>
      </c>
      <c r="AF59" s="197">
        <f>Vulnerability_scores!U21</f>
        <v>0.7</v>
      </c>
      <c r="AG59" s="197">
        <f>Vulnerability_scores!V21</f>
        <v>0.7</v>
      </c>
      <c r="AH59" s="197">
        <f>Vulnerability_scores!W21</f>
        <v>0.7</v>
      </c>
      <c r="AI59" s="197">
        <f>Vulnerability_scores!X21</f>
        <v>0.1</v>
      </c>
      <c r="AJ59" s="197">
        <f>'Indicators Data'!AC20</f>
        <v>0</v>
      </c>
      <c r="AK59" s="197">
        <f>Vulnerability_scores!Z21</f>
        <v>0.9</v>
      </c>
      <c r="AL59" s="197">
        <f>'Indicators Data'!W20</f>
        <v>0</v>
      </c>
      <c r="AM59" s="197">
        <f>Vulnerability_scores!AB21</f>
        <v>0.7</v>
      </c>
      <c r="AN59" s="197">
        <f>Vulnerability_scores!AC21</f>
        <v>0.7</v>
      </c>
      <c r="AO59" s="197">
        <f>Vulnerability_scores!AD21</f>
        <v>0.3</v>
      </c>
      <c r="AP59" s="197">
        <f>Vulnerability_scores!AE21</f>
        <v>0.7</v>
      </c>
      <c r="AQ59" s="197">
        <f>Vulnerability_scores!AF21</f>
        <v>0.3</v>
      </c>
      <c r="AR59" s="197">
        <f>Vulnerability_scores!AG21</f>
        <v>0.7</v>
      </c>
      <c r="AS59" s="195">
        <f t="shared" si="12"/>
        <v>0.48972747617902723</v>
      </c>
      <c r="AT59" s="195">
        <f t="shared" si="13"/>
        <v>2.5745340968245701E-2</v>
      </c>
      <c r="AU59" s="195">
        <f t="shared" si="14"/>
        <v>0.30413462209471459</v>
      </c>
      <c r="AV59" s="196">
        <f t="shared" si="15"/>
        <v>4.9085149376095975E-2</v>
      </c>
      <c r="AW59" s="198">
        <f t="shared" si="16"/>
        <v>0.3</v>
      </c>
      <c r="AX59" s="198">
        <f t="shared" si="17"/>
        <v>0.4</v>
      </c>
      <c r="AY59" s="198">
        <f t="shared" si="18"/>
        <v>0.6</v>
      </c>
      <c r="AZ59" s="198">
        <f t="shared" si="19"/>
        <v>0.39399999999999985</v>
      </c>
      <c r="BA59" s="129">
        <f t="shared" si="20"/>
        <v>0.24907325715693682</v>
      </c>
      <c r="BB59" s="129">
        <f t="shared" si="21"/>
        <v>5.8818263822488547E-3</v>
      </c>
      <c r="BC59" s="129" t="str" cm="1">
        <f t="array" ref="BC59">_xlfn.IFS(
   BB59&lt;=$BC$76,"Very Low",
   BB59&lt;=$BC$77,"Low",
   BB59&lt;=$BC$78,"Medium",
   BB59&lt;=$BC$79,"High",
   TRUE,"Very High"
)</f>
        <v>Very Low</v>
      </c>
      <c r="BD59" s="136">
        <f t="shared" si="22"/>
        <v>54</v>
      </c>
      <c r="BE59" s="123">
        <f t="shared" si="23"/>
        <v>0.1198290411053175</v>
      </c>
    </row>
    <row r="60" spans="1:69" ht="15.5">
      <c r="A60" s="128">
        <v>21</v>
      </c>
      <c r="B60" s="110" t="s">
        <v>427</v>
      </c>
      <c r="C60" s="110" t="s">
        <v>428</v>
      </c>
      <c r="D60" s="110" t="s">
        <v>361</v>
      </c>
      <c r="E60" s="110" t="s">
        <v>429</v>
      </c>
      <c r="F60" s="110" t="s">
        <v>475</v>
      </c>
      <c r="G60" s="110" t="s">
        <v>515</v>
      </c>
      <c r="H60" s="110" t="s">
        <v>515</v>
      </c>
      <c r="I60" s="110" t="s">
        <v>515</v>
      </c>
      <c r="J60" s="210">
        <f>'Indicators Data'!AM10</f>
        <v>0.5507966470741521</v>
      </c>
      <c r="K60" s="210">
        <f>'Indicators Data'!AQ10</f>
        <v>0.55838123524293004</v>
      </c>
      <c r="L60" s="210">
        <f>'Indicators Data'!AS10</f>
        <v>7.7215331938717865E-2</v>
      </c>
      <c r="M60" s="210">
        <f>'Indicators Data'!AO10</f>
        <v>0.11041594594945871</v>
      </c>
      <c r="N60" s="210">
        <f>'Indicators Data'!AI10</f>
        <v>9.6059113300492605E-3</v>
      </c>
      <c r="O60" s="210">
        <f>'Indicators Data'!AG10</f>
        <v>4.0603852160333159E-2</v>
      </c>
      <c r="P60" s="211">
        <f>'Indicators Data'!AK10</f>
        <v>1.08930268050505E-2</v>
      </c>
      <c r="Q60" s="211">
        <f>'Indicators Data'!AE10</f>
        <v>0</v>
      </c>
      <c r="R60" s="211">
        <f>'Indicators Data'!U10</f>
        <v>0.18625615763546799</v>
      </c>
      <c r="S60" s="212">
        <f>Vulnerability_scores!H11</f>
        <v>0.3</v>
      </c>
      <c r="T60" s="212">
        <f>Vulnerability_scores!I11</f>
        <v>0.3</v>
      </c>
      <c r="U60" s="212">
        <f>Vulnerability_scores!J11</f>
        <v>0.7</v>
      </c>
      <c r="V60" s="212">
        <f>Vulnerability_scores!K11</f>
        <v>0.1</v>
      </c>
      <c r="W60" s="212">
        <f>Vulnerability_scores!L11</f>
        <v>0.9</v>
      </c>
      <c r="X60" s="212">
        <f>Vulnerability_scores!M11</f>
        <v>0.9</v>
      </c>
      <c r="Y60" s="212">
        <f>Vulnerability_scores!N11</f>
        <v>0.7</v>
      </c>
      <c r="Z60" s="197">
        <f>'Indicators Data'!AA22</f>
        <v>0</v>
      </c>
      <c r="AA60" s="197">
        <f>'Indicators Data'!Y22</f>
        <v>0</v>
      </c>
      <c r="AB60" s="197">
        <f>Vulnerability_scores!Q23</f>
        <v>0.3</v>
      </c>
      <c r="AC60" s="197">
        <f>Vulnerability_scores!R23</f>
        <v>0.3</v>
      </c>
      <c r="AD60" s="197">
        <f>Vulnerability_scores!S23</f>
        <v>0.3</v>
      </c>
      <c r="AE60" s="197">
        <f>Vulnerability_scores!T23</f>
        <v>0.7</v>
      </c>
      <c r="AF60" s="197">
        <f>Vulnerability_scores!U23</f>
        <v>0.7</v>
      </c>
      <c r="AG60" s="197">
        <f>Vulnerability_scores!V23</f>
        <v>0.1</v>
      </c>
      <c r="AH60" s="197">
        <f>Vulnerability_scores!W23</f>
        <v>0.7</v>
      </c>
      <c r="AI60" s="197">
        <f>Vulnerability_scores!X23</f>
        <v>0.9</v>
      </c>
      <c r="AJ60" s="197">
        <f>'Indicators Data'!AC22</f>
        <v>0.22805194805194803</v>
      </c>
      <c r="AK60" s="197">
        <f>Vulnerability_scores!Z23</f>
        <v>0.9</v>
      </c>
      <c r="AL60" s="197">
        <f>'Indicators Data'!W22</f>
        <v>0.13039399624765477</v>
      </c>
      <c r="AM60" s="197">
        <f>Vulnerability_scores!AB23</f>
        <v>0.3</v>
      </c>
      <c r="AN60" s="197">
        <f>Vulnerability_scores!AC23</f>
        <v>0.7</v>
      </c>
      <c r="AO60" s="197">
        <f>Vulnerability_scores!AD23</f>
        <v>0.7</v>
      </c>
      <c r="AP60" s="197">
        <f>Vulnerability_scores!AE23</f>
        <v>0.7</v>
      </c>
      <c r="AQ60" s="197">
        <f>Vulnerability_scores!AF23</f>
        <v>0.7</v>
      </c>
      <c r="AR60" s="197">
        <f>Vulnerability_scores!AG23</f>
        <v>0.7</v>
      </c>
      <c r="AS60" s="195">
        <f t="shared" si="12"/>
        <v>0.40099784042039022</v>
      </c>
      <c r="AT60" s="195">
        <f t="shared" si="13"/>
        <v>2.5104881745191206E-2</v>
      </c>
      <c r="AU60" s="195">
        <f t="shared" si="14"/>
        <v>0.25064065695031057</v>
      </c>
      <c r="AV60" s="196">
        <f t="shared" si="15"/>
        <v>4.269774492961885E-2</v>
      </c>
      <c r="AW60" s="198">
        <f t="shared" si="16"/>
        <v>0.6</v>
      </c>
      <c r="AX60" s="198">
        <f t="shared" si="17"/>
        <v>0.4</v>
      </c>
      <c r="AY60" s="198">
        <f t="shared" si="18"/>
        <v>0.6</v>
      </c>
      <c r="AZ60" s="198">
        <f t="shared" si="19"/>
        <v>0.52243648644038865</v>
      </c>
      <c r="BA60" s="129">
        <f t="shared" si="20"/>
        <v>0.27192496277343936</v>
      </c>
      <c r="BB60" s="129">
        <f t="shared" si="21"/>
        <v>5.5910060047855703E-3</v>
      </c>
      <c r="BC60" s="129" t="str" cm="1">
        <f t="array" ref="BC60">_xlfn.IFS(
   BB60&lt;=$BC$76,"Very Low",
   BB60&lt;=$BC$77,"Low",
   BB60&lt;=$BC$78,"Medium",
   BB60&lt;=$BC$79,"High",
   TRUE,"Very High"
)</f>
        <v>Very Low</v>
      </c>
      <c r="BD60" s="136">
        <f t="shared" si="22"/>
        <v>56</v>
      </c>
      <c r="BE60" s="123">
        <f t="shared" si="23"/>
        <v>0.13094382417623104</v>
      </c>
      <c r="BQ60" s="35"/>
    </row>
    <row r="61" spans="1:69" ht="15.5">
      <c r="A61" s="128">
        <v>28</v>
      </c>
      <c r="B61" s="110" t="s">
        <v>427</v>
      </c>
      <c r="C61" s="110" t="s">
        <v>428</v>
      </c>
      <c r="D61" s="110" t="s">
        <v>361</v>
      </c>
      <c r="E61" s="110" t="s">
        <v>429</v>
      </c>
      <c r="F61" s="110" t="s">
        <v>430</v>
      </c>
      <c r="G61" s="110" t="s">
        <v>465</v>
      </c>
      <c r="H61" s="110" t="s">
        <v>516</v>
      </c>
      <c r="I61" s="110" t="s">
        <v>516</v>
      </c>
      <c r="J61" s="210">
        <f>'Indicators Data'!AM5</f>
        <v>0.37579430583723455</v>
      </c>
      <c r="K61" s="210">
        <f>'Indicators Data'!AQ5</f>
        <v>0</v>
      </c>
      <c r="L61" s="210">
        <f>'Indicators Data'!AS5</f>
        <v>0.29026032208625629</v>
      </c>
      <c r="M61" s="210">
        <f>'Indicators Data'!AO5</f>
        <v>4.2482120400741619E-2</v>
      </c>
      <c r="N61" s="210">
        <f>'Indicators Data'!AI5</f>
        <v>9.6726190476190462E-3</v>
      </c>
      <c r="O61" s="210">
        <f>'Indicators Data'!AG5</f>
        <v>2.6028110359187923E-3</v>
      </c>
      <c r="P61" s="211">
        <f>'Indicators Data'!AK5</f>
        <v>2.0209225513982285E-2</v>
      </c>
      <c r="Q61" s="211">
        <f>'Indicators Data'!AE5</f>
        <v>0.26704214868786952</v>
      </c>
      <c r="R61" s="211">
        <f>'Indicators Data'!U5</f>
        <v>0</v>
      </c>
      <c r="S61" s="212">
        <f>Vulnerability_scores!H6</f>
        <v>0.3</v>
      </c>
      <c r="T61" s="212">
        <f>Vulnerability_scores!I6</f>
        <v>0.7</v>
      </c>
      <c r="U61" s="212">
        <f>Vulnerability_scores!J6</f>
        <v>0.5</v>
      </c>
      <c r="V61" s="212">
        <f>Vulnerability_scores!K6</f>
        <v>0.3</v>
      </c>
      <c r="W61" s="212">
        <f>Vulnerability_scores!L6</f>
        <v>0.9</v>
      </c>
      <c r="X61" s="212">
        <f>Vulnerability_scores!M6</f>
        <v>0.9</v>
      </c>
      <c r="Y61" s="212">
        <f>Vulnerability_scores!N6</f>
        <v>0.7</v>
      </c>
      <c r="Z61" s="197">
        <f>'Indicators Data'!AA29</f>
        <v>1.6250000000000001E-2</v>
      </c>
      <c r="AA61" s="197">
        <f>'Indicators Data'!Y29</f>
        <v>5.0251256281407036E-3</v>
      </c>
      <c r="AB61" s="197">
        <f>Vulnerability_scores!Q30</f>
        <v>0.3</v>
      </c>
      <c r="AC61" s="197">
        <f>Vulnerability_scores!R30</f>
        <v>0.3</v>
      </c>
      <c r="AD61" s="197">
        <f>Vulnerability_scores!S30</f>
        <v>0.3</v>
      </c>
      <c r="AE61" s="197">
        <f>Vulnerability_scores!T30</f>
        <v>0.7</v>
      </c>
      <c r="AF61" s="197">
        <f>Vulnerability_scores!U30</f>
        <v>0.7</v>
      </c>
      <c r="AG61" s="197">
        <f>Vulnerability_scores!V30</f>
        <v>0.1</v>
      </c>
      <c r="AH61" s="197">
        <f>Vulnerability_scores!W30</f>
        <v>0.7</v>
      </c>
      <c r="AI61" s="197">
        <f>Vulnerability_scores!X30</f>
        <v>0.3</v>
      </c>
      <c r="AJ61" s="197">
        <f>'Indicators Data'!AC29</f>
        <v>0.23625974025974025</v>
      </c>
      <c r="AK61" s="197">
        <f>Vulnerability_scores!Z30</f>
        <v>0.7</v>
      </c>
      <c r="AL61" s="197">
        <f>'Indicators Data'!W29</f>
        <v>1.3602251407129454E-2</v>
      </c>
      <c r="AM61" s="197">
        <f>Vulnerability_scores!AB30</f>
        <v>0.7</v>
      </c>
      <c r="AN61" s="197">
        <f>Vulnerability_scores!AC30</f>
        <v>0.7</v>
      </c>
      <c r="AO61" s="197">
        <f>Vulnerability_scores!AD30</f>
        <v>0.7</v>
      </c>
      <c r="AP61" s="197">
        <f>Vulnerability_scores!AE30</f>
        <v>0.7</v>
      </c>
      <c r="AQ61" s="197">
        <f>Vulnerability_scores!AF30</f>
        <v>0.7</v>
      </c>
      <c r="AR61" s="197">
        <f>Vulnerability_scores!AG30</f>
        <v>0.7</v>
      </c>
      <c r="AS61" s="195">
        <f t="shared" si="12"/>
        <v>0.18072184236024452</v>
      </c>
      <c r="AT61" s="195">
        <f t="shared" si="13"/>
        <v>6.1377150417689201E-3</v>
      </c>
      <c r="AU61" s="195">
        <f t="shared" si="14"/>
        <v>0.11088819143285426</v>
      </c>
      <c r="AV61" s="196">
        <f t="shared" si="15"/>
        <v>9.0217257363351983E-2</v>
      </c>
      <c r="AW61" s="198">
        <f t="shared" si="16"/>
        <v>0.6</v>
      </c>
      <c r="AX61" s="198">
        <f t="shared" si="17"/>
        <v>0.3</v>
      </c>
      <c r="AY61" s="198">
        <f t="shared" si="18"/>
        <v>0.7</v>
      </c>
      <c r="AZ61" s="198">
        <f t="shared" si="19"/>
        <v>0.51992214079179777</v>
      </c>
      <c r="BA61" s="129">
        <f t="shared" si="20"/>
        <v>0.24034252986266802</v>
      </c>
      <c r="BB61" s="129">
        <f t="shared" si="21"/>
        <v>5.2013159168900801E-3</v>
      </c>
      <c r="BC61" s="129" t="str" cm="1">
        <f t="array" ref="BC61">_xlfn.IFS(
   BB61&lt;=$BC$76,"Very Low",
   BB61&lt;=$BC$77,"Low",
   BB61&lt;=$BC$78,"Medium",
   BB61&lt;=$BC$79,"High",
   TRUE,"Very High"
)</f>
        <v>Very Low</v>
      </c>
      <c r="BD61" s="136">
        <f t="shared" si="22"/>
        <v>57</v>
      </c>
      <c r="BE61" s="123">
        <f t="shared" si="23"/>
        <v>5.7653225878300275E-2</v>
      </c>
    </row>
    <row r="62" spans="1:69" ht="15.5">
      <c r="A62" s="128">
        <v>20</v>
      </c>
      <c r="B62" s="110" t="s">
        <v>427</v>
      </c>
      <c r="C62" s="110" t="s">
        <v>428</v>
      </c>
      <c r="D62" s="110" t="s">
        <v>361</v>
      </c>
      <c r="E62" s="110" t="s">
        <v>429</v>
      </c>
      <c r="F62" s="110" t="s">
        <v>475</v>
      </c>
      <c r="G62" s="110" t="s">
        <v>515</v>
      </c>
      <c r="H62" s="110" t="s">
        <v>517</v>
      </c>
      <c r="I62" s="110" t="s">
        <v>517</v>
      </c>
      <c r="J62" s="210">
        <f>'Indicators Data'!AM8</f>
        <v>0.61435079151304928</v>
      </c>
      <c r="K62" s="210">
        <f>'Indicators Data'!AQ8</f>
        <v>0.56038456544943804</v>
      </c>
      <c r="L62" s="210">
        <f>'Indicators Data'!AS8</f>
        <v>0.16408074050769145</v>
      </c>
      <c r="M62" s="210">
        <f>'Indicators Data'!AO8</f>
        <v>4.8852041178839456E-2</v>
      </c>
      <c r="N62" s="210">
        <f>'Indicators Data'!AI8</f>
        <v>4.8796643850739674E-2</v>
      </c>
      <c r="O62" s="210">
        <f>'Indicators Data'!AG8</f>
        <v>2.6288391462779802E-2</v>
      </c>
      <c r="P62" s="211">
        <f>'Indicators Data'!AK8</f>
        <v>5.2753405885285445E-2</v>
      </c>
      <c r="Q62" s="211">
        <f>'Indicators Data'!AE8</f>
        <v>5.4315450750376214E-2</v>
      </c>
      <c r="R62" s="211">
        <f>'Indicators Data'!U8</f>
        <v>0</v>
      </c>
      <c r="S62" s="212">
        <f>Vulnerability_scores!H9</f>
        <v>0.3</v>
      </c>
      <c r="T62" s="212">
        <f>Vulnerability_scores!I9</f>
        <v>0.5</v>
      </c>
      <c r="U62" s="212">
        <f>Vulnerability_scores!J9</f>
        <v>0.5</v>
      </c>
      <c r="V62" s="212">
        <f>Vulnerability_scores!K9</f>
        <v>0.3</v>
      </c>
      <c r="W62" s="212">
        <f>Vulnerability_scores!L9</f>
        <v>0.9</v>
      </c>
      <c r="X62" s="212">
        <f>Vulnerability_scores!M9</f>
        <v>0.9</v>
      </c>
      <c r="Y62" s="212">
        <f>Vulnerability_scores!N9</f>
        <v>0.3</v>
      </c>
      <c r="Z62" s="197">
        <f>'Indicators Data'!AA21</f>
        <v>0</v>
      </c>
      <c r="AA62" s="197">
        <f>'Indicators Data'!Y21</f>
        <v>2.1775544388609718E-2</v>
      </c>
      <c r="AB62" s="197">
        <f>Vulnerability_scores!Q22</f>
        <v>0.3</v>
      </c>
      <c r="AC62" s="197">
        <f>Vulnerability_scores!R22</f>
        <v>0.3</v>
      </c>
      <c r="AD62" s="197">
        <f>Vulnerability_scores!S22</f>
        <v>0.7</v>
      </c>
      <c r="AE62" s="197">
        <f>Vulnerability_scores!T22</f>
        <v>0.7</v>
      </c>
      <c r="AF62" s="197">
        <f>Vulnerability_scores!U22</f>
        <v>0.3</v>
      </c>
      <c r="AG62" s="197">
        <f>Vulnerability_scores!V22</f>
        <v>0.1</v>
      </c>
      <c r="AH62" s="197">
        <f>Vulnerability_scores!W22</f>
        <v>0.7</v>
      </c>
      <c r="AI62" s="197">
        <f>Vulnerability_scores!X22</f>
        <v>0.3</v>
      </c>
      <c r="AJ62" s="197">
        <f>'Indicators Data'!AC21</f>
        <v>0.22140259740259738</v>
      </c>
      <c r="AK62" s="197">
        <f>Vulnerability_scores!Z22</f>
        <v>0.7</v>
      </c>
      <c r="AL62" s="197">
        <f>'Indicators Data'!W21</f>
        <v>2.0637898686679174E-2</v>
      </c>
      <c r="AM62" s="197">
        <f>Vulnerability_scores!AB22</f>
        <v>0.3</v>
      </c>
      <c r="AN62" s="197">
        <f>Vulnerability_scores!AC22</f>
        <v>0.3</v>
      </c>
      <c r="AO62" s="197">
        <f>Vulnerability_scores!AD22</f>
        <v>0.3</v>
      </c>
      <c r="AP62" s="197">
        <f>Vulnerability_scores!AE22</f>
        <v>0.3</v>
      </c>
      <c r="AQ62" s="197">
        <f>Vulnerability_scores!AF22</f>
        <v>0.7</v>
      </c>
      <c r="AR62" s="197">
        <f>Vulnerability_scores!AG22</f>
        <v>0.3</v>
      </c>
      <c r="AS62" s="195">
        <f t="shared" si="12"/>
        <v>0.42706724926858436</v>
      </c>
      <c r="AT62" s="195">
        <f t="shared" si="13"/>
        <v>3.7542517656759741E-2</v>
      </c>
      <c r="AU62" s="195">
        <f t="shared" si="14"/>
        <v>0.27125735662385453</v>
      </c>
      <c r="AV62" s="196">
        <f t="shared" si="15"/>
        <v>4.267133816775559E-2</v>
      </c>
      <c r="AW62" s="198">
        <f t="shared" si="16"/>
        <v>0.5</v>
      </c>
      <c r="AX62" s="198">
        <f t="shared" si="17"/>
        <v>0.3</v>
      </c>
      <c r="AY62" s="198">
        <f t="shared" si="18"/>
        <v>0.4</v>
      </c>
      <c r="AZ62" s="198">
        <f t="shared" si="19"/>
        <v>0.42004815566604398</v>
      </c>
      <c r="BA62" s="129">
        <f t="shared" si="20"/>
        <v>0.24465895015255135</v>
      </c>
      <c r="BB62" s="129">
        <f t="shared" si="21"/>
        <v>4.8620214436070411E-3</v>
      </c>
      <c r="BC62" s="129" t="str" cm="1">
        <f t="array" ref="BC62">_xlfn.IFS(
   BB62&lt;=$BC$76,"Very Low",
   BB62&lt;=$BC$77,"Low",
   BB62&lt;=$BC$78,"Medium",
   BB62&lt;=$BC$79,"High",
   TRUE,"Very High"
)</f>
        <v>Very Low</v>
      </c>
      <c r="BD62" s="136">
        <f t="shared" si="22"/>
        <v>58</v>
      </c>
      <c r="BE62" s="123">
        <f t="shared" si="23"/>
        <v>0.11394115236069645</v>
      </c>
      <c r="BQ62" s="35"/>
    </row>
    <row r="63" spans="1:69" ht="15.5">
      <c r="A63" s="128">
        <v>15</v>
      </c>
      <c r="B63" s="110" t="s">
        <v>412</v>
      </c>
      <c r="C63" s="110" t="s">
        <v>413</v>
      </c>
      <c r="D63" s="110" t="s">
        <v>358</v>
      </c>
      <c r="E63" s="110" t="s">
        <v>443</v>
      </c>
      <c r="F63" s="110" t="s">
        <v>518</v>
      </c>
      <c r="G63" s="110" t="s">
        <v>519</v>
      </c>
      <c r="H63" s="110" t="s">
        <v>426</v>
      </c>
      <c r="I63" s="110" t="s">
        <v>519</v>
      </c>
      <c r="J63" s="210">
        <f>'Indicators Data'!AM60</f>
        <v>0.27116898275755713</v>
      </c>
      <c r="K63" s="210">
        <f>'Indicators Data'!AQ60</f>
        <v>0.77543437583425401</v>
      </c>
      <c r="L63" s="210">
        <f>'Indicators Data'!AS60</f>
        <v>0.8243318080876656</v>
      </c>
      <c r="M63" s="210">
        <f>'Indicators Data'!AO60</f>
        <v>6.0895424384153983E-2</v>
      </c>
      <c r="N63" s="210">
        <f>'Indicators Data'!AI60</f>
        <v>1.7253965093901387E-3</v>
      </c>
      <c r="O63" s="210">
        <f>'Indicators Data'!AG60</f>
        <v>3.1233732431025507E-3</v>
      </c>
      <c r="P63" s="211">
        <f>'Indicators Data'!AK60</f>
        <v>6.0963203867730954E-4</v>
      </c>
      <c r="Q63" s="211">
        <f>'Indicators Data'!AE60</f>
        <v>4.3889380211599924E-2</v>
      </c>
      <c r="R63" s="211">
        <f>'Indicators Data'!U60</f>
        <v>7.4258411307983274E-2</v>
      </c>
      <c r="S63" s="212">
        <f>Vulnerability_scores!H61</f>
        <v>0.3</v>
      </c>
      <c r="T63" s="212">
        <f>Vulnerability_scores!I61</f>
        <v>0.3</v>
      </c>
      <c r="U63" s="212">
        <f>Vulnerability_scores!J61</f>
        <v>0.9</v>
      </c>
      <c r="V63" s="212">
        <f>Vulnerability_scores!K61</f>
        <v>0.7</v>
      </c>
      <c r="W63" s="212">
        <f>Vulnerability_scores!L61</f>
        <v>0.9</v>
      </c>
      <c r="X63" s="212">
        <f>Vulnerability_scores!M61</f>
        <v>0.9</v>
      </c>
      <c r="Y63" s="212">
        <f>Vulnerability_scores!N61</f>
        <v>0.3</v>
      </c>
      <c r="Z63" s="197">
        <f>'Indicators Data'!AA16</f>
        <v>3.7499999999999999E-2</v>
      </c>
      <c r="AA63" s="197">
        <f>'Indicators Data'!Y16</f>
        <v>4.6901172529313237E-2</v>
      </c>
      <c r="AB63" s="197">
        <f>Vulnerability_scores!Q17</f>
        <v>0.3</v>
      </c>
      <c r="AC63" s="197">
        <f>Vulnerability_scores!R17</f>
        <v>0.3</v>
      </c>
      <c r="AD63" s="197">
        <f>Vulnerability_scores!S17</f>
        <v>0.7</v>
      </c>
      <c r="AE63" s="197">
        <f>Vulnerability_scores!T17</f>
        <v>0.3</v>
      </c>
      <c r="AF63" s="197">
        <f>Vulnerability_scores!U17</f>
        <v>0.3</v>
      </c>
      <c r="AG63" s="197">
        <f>Vulnerability_scores!V17</f>
        <v>0.5</v>
      </c>
      <c r="AH63" s="197">
        <f>Vulnerability_scores!W17</f>
        <v>0.7</v>
      </c>
      <c r="AI63" s="197">
        <f>Vulnerability_scores!X17</f>
        <v>0.1</v>
      </c>
      <c r="AJ63" s="197">
        <f>'Indicators Data'!AC16</f>
        <v>0.92945454545454542</v>
      </c>
      <c r="AK63" s="197">
        <f>Vulnerability_scores!Z17</f>
        <v>0.5</v>
      </c>
      <c r="AL63" s="197">
        <f>'Indicators Data'!W16</f>
        <v>1.8761726078799251E-2</v>
      </c>
      <c r="AM63" s="197">
        <f>Vulnerability_scores!AB17</f>
        <v>0.7</v>
      </c>
      <c r="AN63" s="197">
        <f>Vulnerability_scores!AC17</f>
        <v>0.7</v>
      </c>
      <c r="AO63" s="197">
        <f>Vulnerability_scores!AD17</f>
        <v>0.7</v>
      </c>
      <c r="AP63" s="197">
        <f>Vulnerability_scores!AE17</f>
        <v>0.7</v>
      </c>
      <c r="AQ63" s="197">
        <f>Vulnerability_scores!AF17</f>
        <v>0.7</v>
      </c>
      <c r="AR63" s="197">
        <f>Vulnerability_scores!AG17</f>
        <v>0.7</v>
      </c>
      <c r="AS63" s="195">
        <f t="shared" si="12"/>
        <v>0.4964056582759071</v>
      </c>
      <c r="AT63" s="195">
        <f t="shared" si="13"/>
        <v>2.4243848762463445E-3</v>
      </c>
      <c r="AU63" s="195">
        <f t="shared" si="14"/>
        <v>0.29881314891604283</v>
      </c>
      <c r="AV63" s="196">
        <f t="shared" si="15"/>
        <v>2.8323312344415288E-2</v>
      </c>
      <c r="AW63" s="198">
        <f t="shared" si="16"/>
        <v>0.6</v>
      </c>
      <c r="AX63" s="198">
        <f t="shared" si="17"/>
        <v>0.4</v>
      </c>
      <c r="AY63" s="198">
        <f t="shared" si="18"/>
        <v>0.7</v>
      </c>
      <c r="AZ63" s="198">
        <f t="shared" si="19"/>
        <v>0.52877610250410589</v>
      </c>
      <c r="BA63" s="129">
        <f t="shared" si="20"/>
        <v>0.28530418792152129</v>
      </c>
      <c r="BB63" s="129">
        <f t="shared" si="21"/>
        <v>4.4752321118408846E-3</v>
      </c>
      <c r="BC63" s="129" t="str" cm="1">
        <f t="array" ref="BC63">_xlfn.IFS(
   BB63&lt;=$BC$76,"Very Low",
   BB63&lt;=$BC$77,"Low",
   BB63&lt;=$BC$78,"Medium",
   BB63&lt;=$BC$79,"High",
   TRUE,"Very High"
)</f>
        <v>Very Low</v>
      </c>
      <c r="BD63" s="136">
        <f t="shared" si="22"/>
        <v>59</v>
      </c>
      <c r="BE63" s="123">
        <f t="shared" si="23"/>
        <v>0.15800525226080411</v>
      </c>
    </row>
    <row r="64" spans="1:69" ht="15.5">
      <c r="A64" s="128">
        <v>32</v>
      </c>
      <c r="B64" s="110" t="s">
        <v>412</v>
      </c>
      <c r="C64" s="110" t="s">
        <v>413</v>
      </c>
      <c r="D64" s="110" t="s">
        <v>356</v>
      </c>
      <c r="E64" s="110" t="s">
        <v>490</v>
      </c>
      <c r="F64" s="110" t="s">
        <v>520</v>
      </c>
      <c r="G64" s="110" t="s">
        <v>521</v>
      </c>
      <c r="H64" s="110" t="s">
        <v>426</v>
      </c>
      <c r="I64" s="110" t="s">
        <v>521</v>
      </c>
      <c r="J64" s="210">
        <f>'Indicators Data'!AM46</f>
        <v>0.37163660601282122</v>
      </c>
      <c r="K64" s="210">
        <f>'Indicators Data'!AQ46</f>
        <v>0.63783820095059873</v>
      </c>
      <c r="L64" s="210">
        <f>'Indicators Data'!AS46</f>
        <v>0.76408552414910957</v>
      </c>
      <c r="M64" s="210">
        <f>'Indicators Data'!AO46</f>
        <v>0.31294599625893266</v>
      </c>
      <c r="N64" s="210">
        <f>'Indicators Data'!AI46</f>
        <v>7.8510317060895798E-2</v>
      </c>
      <c r="O64" s="210">
        <f>'Indicators Data'!AG46</f>
        <v>1.0411244143675169E-3</v>
      </c>
      <c r="P64" s="211">
        <f>'Indicators Data'!AK46</f>
        <v>3.9716750433023357E-3</v>
      </c>
      <c r="Q64" s="211">
        <f>'Indicators Data'!AE46</f>
        <v>0.10144240405097482</v>
      </c>
      <c r="R64" s="211">
        <f>'Indicators Data'!U46</f>
        <v>0</v>
      </c>
      <c r="S64" s="212">
        <f>Vulnerability_scores!H47</f>
        <v>0.3</v>
      </c>
      <c r="T64" s="212">
        <f>Vulnerability_scores!I47</f>
        <v>0.3</v>
      </c>
      <c r="U64" s="212">
        <f>Vulnerability_scores!J47</f>
        <v>0.5</v>
      </c>
      <c r="V64" s="212">
        <f>Vulnerability_scores!K47</f>
        <v>0.1</v>
      </c>
      <c r="W64" s="212">
        <f>Vulnerability_scores!L47</f>
        <v>0.5</v>
      </c>
      <c r="X64" s="212">
        <f>Vulnerability_scores!M47</f>
        <v>0.1</v>
      </c>
      <c r="Y64" s="212">
        <f>Vulnerability_scores!N47</f>
        <v>0.3</v>
      </c>
      <c r="Z64" s="197">
        <f>'Indicators Data'!AA33</f>
        <v>0</v>
      </c>
      <c r="AA64" s="197">
        <f>'Indicators Data'!Y33</f>
        <v>4.1876046901172534E-3</v>
      </c>
      <c r="AB64" s="197">
        <f>Vulnerability_scores!Q34</f>
        <v>0.3</v>
      </c>
      <c r="AC64" s="197">
        <f>Vulnerability_scores!R34</f>
        <v>0.3</v>
      </c>
      <c r="AD64" s="197">
        <f>Vulnerability_scores!S34</f>
        <v>0.7</v>
      </c>
      <c r="AE64" s="197">
        <f>Vulnerability_scores!T34</f>
        <v>0.5</v>
      </c>
      <c r="AF64" s="197">
        <f>Vulnerability_scores!U34</f>
        <v>0.3</v>
      </c>
      <c r="AG64" s="197">
        <f>Vulnerability_scores!V34</f>
        <v>0.1</v>
      </c>
      <c r="AH64" s="197">
        <f>Vulnerability_scores!W34</f>
        <v>0.7</v>
      </c>
      <c r="AI64" s="197">
        <f>Vulnerability_scores!X34</f>
        <v>0.3</v>
      </c>
      <c r="AJ64" s="197">
        <f>'Indicators Data'!AC33</f>
        <v>0.22722077922077924</v>
      </c>
      <c r="AK64" s="197">
        <f>Vulnerability_scores!Z34</f>
        <v>0.5</v>
      </c>
      <c r="AL64" s="197">
        <f>'Indicators Data'!W33</f>
        <v>1.3602251407129454E-2</v>
      </c>
      <c r="AM64" s="197">
        <f>Vulnerability_scores!AB34</f>
        <v>0.7</v>
      </c>
      <c r="AN64" s="197">
        <f>Vulnerability_scores!AC34</f>
        <v>0.7</v>
      </c>
      <c r="AO64" s="197">
        <f>Vulnerability_scores!AD34</f>
        <v>0.7</v>
      </c>
      <c r="AP64" s="197">
        <f>Vulnerability_scores!AE34</f>
        <v>0.7</v>
      </c>
      <c r="AQ64" s="197">
        <f>Vulnerability_scores!AF34</f>
        <v>0.7</v>
      </c>
      <c r="AR64" s="197">
        <f>Vulnerability_scores!AG34</f>
        <v>0.7</v>
      </c>
      <c r="AS64" s="195">
        <f t="shared" si="12"/>
        <v>0.51599685572248044</v>
      </c>
      <c r="AT64" s="195">
        <f t="shared" si="13"/>
        <v>3.9775720737631658E-2</v>
      </c>
      <c r="AU64" s="195">
        <f t="shared" si="14"/>
        <v>0.3255084017285409</v>
      </c>
      <c r="AV64" s="196">
        <f t="shared" si="15"/>
        <v>3.2418558736943617E-2</v>
      </c>
      <c r="AW64" s="198">
        <f t="shared" si="16"/>
        <v>0.3</v>
      </c>
      <c r="AX64" s="198">
        <f t="shared" si="17"/>
        <v>0.3</v>
      </c>
      <c r="AY64" s="198">
        <f t="shared" si="18"/>
        <v>0.7</v>
      </c>
      <c r="AZ64" s="198">
        <f t="shared" si="19"/>
        <v>0.3905105490451859</v>
      </c>
      <c r="BA64" s="129">
        <f t="shared" si="20"/>
        <v>0.24947916983689011</v>
      </c>
      <c r="BB64" s="129">
        <f t="shared" si="21"/>
        <v>4.1208677394734879E-3</v>
      </c>
      <c r="BC64" s="129" t="str" cm="1">
        <f t="array" ref="BC64">_xlfn.IFS(
   BB64&lt;=$BC$76,"Very Low",
   BB64&lt;=$BC$77,"Low",
   BB64&lt;=$BC$78,"Medium",
   BB64&lt;=$BC$79,"High",
   TRUE,"Very High"
)</f>
        <v>Very Low</v>
      </c>
      <c r="BD64" s="136">
        <f t="shared" si="22"/>
        <v>60</v>
      </c>
      <c r="BE64" s="123">
        <f t="shared" si="23"/>
        <v>0.12711446467783344</v>
      </c>
    </row>
    <row r="65" spans="1:69" ht="15.5">
      <c r="A65" s="214"/>
      <c r="B65" s="229"/>
      <c r="C65" s="229"/>
      <c r="D65" s="229"/>
      <c r="E65" s="229"/>
      <c r="F65" s="231"/>
      <c r="G65" s="232"/>
      <c r="H65" s="232"/>
      <c r="I65" s="232" t="s">
        <v>522</v>
      </c>
      <c r="J65" s="233">
        <f t="shared" ref="J65:R65" si="24">MAX(J59:J63)</f>
        <v>0.61435079151304928</v>
      </c>
      <c r="K65" s="233">
        <f t="shared" si="24"/>
        <v>0.77543437583425401</v>
      </c>
      <c r="L65" s="233">
        <f t="shared" si="24"/>
        <v>0.97300554350445889</v>
      </c>
      <c r="M65" s="233">
        <f t="shared" si="24"/>
        <v>0.11041594594945871</v>
      </c>
      <c r="N65" s="233">
        <f t="shared" si="24"/>
        <v>4.8796643850739674E-2</v>
      </c>
      <c r="O65" s="233">
        <f t="shared" si="24"/>
        <v>4.0603852160333159E-2</v>
      </c>
      <c r="P65" s="233">
        <f t="shared" si="24"/>
        <v>5.2753405885285445E-2</v>
      </c>
      <c r="Q65" s="233">
        <f t="shared" si="24"/>
        <v>0.26704214868786952</v>
      </c>
      <c r="R65" s="233">
        <f t="shared" si="24"/>
        <v>0.18625615763546799</v>
      </c>
      <c r="S65" s="233">
        <v>1</v>
      </c>
      <c r="T65" s="233">
        <v>1</v>
      </c>
      <c r="U65" s="233">
        <v>1</v>
      </c>
      <c r="V65" s="233">
        <v>1</v>
      </c>
      <c r="W65" s="233">
        <v>1</v>
      </c>
      <c r="X65" s="233">
        <v>1</v>
      </c>
      <c r="Y65" s="233">
        <v>1</v>
      </c>
      <c r="Z65" s="233">
        <v>1</v>
      </c>
      <c r="AA65" s="233">
        <v>1</v>
      </c>
      <c r="AB65" s="233">
        <v>1</v>
      </c>
      <c r="AC65" s="233">
        <v>1</v>
      </c>
      <c r="AD65" s="233">
        <v>1</v>
      </c>
      <c r="AE65" s="233">
        <v>1</v>
      </c>
      <c r="AF65" s="233">
        <v>1</v>
      </c>
      <c r="AG65" s="233">
        <v>1</v>
      </c>
      <c r="AH65" s="233">
        <v>1</v>
      </c>
      <c r="AI65" s="233">
        <v>1</v>
      </c>
      <c r="AJ65" s="233">
        <v>1</v>
      </c>
      <c r="AK65" s="233">
        <v>1</v>
      </c>
      <c r="AL65" s="233">
        <v>1</v>
      </c>
      <c r="AM65" s="233">
        <v>1</v>
      </c>
      <c r="AN65" s="233">
        <v>1</v>
      </c>
      <c r="AO65" s="233">
        <v>1</v>
      </c>
      <c r="AP65" s="233">
        <v>1</v>
      </c>
      <c r="AQ65" s="233">
        <v>1</v>
      </c>
      <c r="AR65" s="233">
        <v>1</v>
      </c>
      <c r="AS65" s="233">
        <f t="shared" ref="AS65:BB65" si="25">MAX(AS59:AS63)</f>
        <v>0.4964056582759071</v>
      </c>
      <c r="AT65" s="233">
        <f t="shared" si="25"/>
        <v>3.7542517656759741E-2</v>
      </c>
      <c r="AU65" s="233">
        <f t="shared" si="25"/>
        <v>0.30413462209471459</v>
      </c>
      <c r="AV65" s="233">
        <f t="shared" si="25"/>
        <v>9.0217257363351983E-2</v>
      </c>
      <c r="AW65" s="199">
        <f t="shared" si="25"/>
        <v>0.6</v>
      </c>
      <c r="AX65" s="199">
        <f t="shared" si="25"/>
        <v>0.4</v>
      </c>
      <c r="AY65" s="199">
        <f t="shared" si="25"/>
        <v>0.7</v>
      </c>
      <c r="AZ65" s="199">
        <f t="shared" si="25"/>
        <v>0.52877610250410589</v>
      </c>
      <c r="BA65" s="239">
        <f t="shared" si="25"/>
        <v>0.28530418792152129</v>
      </c>
      <c r="BB65" s="239">
        <f t="shared" si="25"/>
        <v>5.8818263822488547E-3</v>
      </c>
      <c r="BC65" s="241"/>
      <c r="BD65" s="242"/>
    </row>
    <row r="66" spans="1:69" ht="15.5">
      <c r="A66" s="128">
        <v>34</v>
      </c>
      <c r="B66" s="110" t="s">
        <v>412</v>
      </c>
      <c r="C66" s="110" t="s">
        <v>413</v>
      </c>
      <c r="D66" s="110" t="s">
        <v>356</v>
      </c>
      <c r="E66" s="110" t="s">
        <v>490</v>
      </c>
      <c r="F66" s="110" t="s">
        <v>523</v>
      </c>
      <c r="G66" s="110" t="s">
        <v>524</v>
      </c>
      <c r="H66" s="110" t="s">
        <v>426</v>
      </c>
      <c r="I66" s="110" t="s">
        <v>524</v>
      </c>
      <c r="J66" s="210">
        <f>'Indicators Data'!AM45</f>
        <v>0.17454827717326063</v>
      </c>
      <c r="K66" s="210">
        <f>'Indicators Data'!AQ45</f>
        <v>0.27835185115563704</v>
      </c>
      <c r="L66" s="210">
        <f>'Indicators Data'!AS45</f>
        <v>0.73985638036572765</v>
      </c>
      <c r="M66" s="210">
        <f>'Indicators Data'!AO45</f>
        <v>0.37162437832539408</v>
      </c>
      <c r="N66" s="210">
        <f>'Indicators Data'!AI45</f>
        <v>1.2839506172839505E-2</v>
      </c>
      <c r="O66" s="210">
        <f>'Indicators Data'!AG45</f>
        <v>0</v>
      </c>
      <c r="P66" s="211">
        <f>'Indicators Data'!AK45</f>
        <v>2.8673192472239532E-3</v>
      </c>
      <c r="Q66" s="211">
        <f>'Indicators Data'!AE45</f>
        <v>0.11522346053936726</v>
      </c>
      <c r="R66" s="211">
        <f>'Indicators Data'!U45</f>
        <v>0</v>
      </c>
      <c r="S66" s="212">
        <f>Vulnerability_scores!H46</f>
        <v>0.3</v>
      </c>
      <c r="T66" s="212">
        <f>Vulnerability_scores!I46</f>
        <v>0.3</v>
      </c>
      <c r="U66" s="212">
        <f>Vulnerability_scores!J46</f>
        <v>0.3</v>
      </c>
      <c r="V66" s="212">
        <f>Vulnerability_scores!K46</f>
        <v>0.1</v>
      </c>
      <c r="W66" s="212">
        <f>Vulnerability_scores!L46</f>
        <v>0.1</v>
      </c>
      <c r="X66" s="212">
        <f>Vulnerability_scores!M46</f>
        <v>0.1</v>
      </c>
      <c r="Y66" s="212">
        <f>Vulnerability_scores!N46</f>
        <v>0.1</v>
      </c>
      <c r="Z66" s="197">
        <f>'Indicators Data'!AA35</f>
        <v>8.7499999999999991E-3</v>
      </c>
      <c r="AA66" s="197">
        <f>'Indicators Data'!Y35</f>
        <v>0</v>
      </c>
      <c r="AB66" s="197">
        <f>Vulnerability_scores!Q36</f>
        <v>0.3</v>
      </c>
      <c r="AC66" s="197">
        <f>Vulnerability_scores!R36</f>
        <v>0.3</v>
      </c>
      <c r="AD66" s="197">
        <f>Vulnerability_scores!S36</f>
        <v>0.7</v>
      </c>
      <c r="AE66" s="197">
        <f>Vulnerability_scores!T36</f>
        <v>0.7</v>
      </c>
      <c r="AF66" s="197">
        <f>Vulnerability_scores!U36</f>
        <v>0.3</v>
      </c>
      <c r="AG66" s="197">
        <f>Vulnerability_scores!V36</f>
        <v>0.1</v>
      </c>
      <c r="AH66" s="197">
        <f>Vulnerability_scores!W36</f>
        <v>0.7</v>
      </c>
      <c r="AI66" s="197">
        <f>Vulnerability_scores!X36</f>
        <v>0.3</v>
      </c>
      <c r="AJ66" s="197">
        <f>'Indicators Data'!AC35</f>
        <v>0.22763636363636364</v>
      </c>
      <c r="AK66" s="197">
        <f>Vulnerability_scores!Z36</f>
        <v>0.7</v>
      </c>
      <c r="AL66" s="197">
        <f>'Indicators Data'!W35</f>
        <v>3.7523452157598499E-3</v>
      </c>
      <c r="AM66" s="197">
        <f>Vulnerability_scores!AB36</f>
        <v>0.7</v>
      </c>
      <c r="AN66" s="197">
        <f>Vulnerability_scores!AC36</f>
        <v>0.7</v>
      </c>
      <c r="AO66" s="197">
        <f>Vulnerability_scores!AD36</f>
        <v>0.7</v>
      </c>
      <c r="AP66" s="197">
        <f>Vulnerability_scores!AE36</f>
        <v>0.7</v>
      </c>
      <c r="AQ66" s="197">
        <f>Vulnerability_scores!AF36</f>
        <v>0.7</v>
      </c>
      <c r="AR66" s="197">
        <f>Vulnerability_scores!AG36</f>
        <v>0.7</v>
      </c>
      <c r="AS66" s="195">
        <f>SUMPRODUCT(J66:M66, J$4:M$4) / SUM(J$4:M$4)</f>
        <v>0.33621350255815291</v>
      </c>
      <c r="AT66" s="195">
        <f>SUMPRODUCT(N66:O66, N$4:O$4) / SUM(N$4:O$4)</f>
        <v>6.4197530864197527E-3</v>
      </c>
      <c r="AU66" s="195">
        <f>SUMPRODUCT(J66:O66,J$4:O$4)/SUM(J$4:O$4)</f>
        <v>0.20429600276945964</v>
      </c>
      <c r="AV66" s="196">
        <f>SUMPRODUCT(P66:R66, P$4:R$4) / SUM(P$4:R$4)</f>
        <v>3.6000697785422156E-2</v>
      </c>
      <c r="AW66" s="198">
        <f>ROUND(SUMPRODUCT(S66:Y66, S$4:Y$4) / SUM(S$4:Y$4),1)</f>
        <v>0.2</v>
      </c>
      <c r="AX66" s="198">
        <f>ROUND(SUMPRODUCT(Z66:AL66, Z$4:AL$4) / SUM(Z$4:AL$4),1)</f>
        <v>0.3</v>
      </c>
      <c r="AY66" s="198">
        <f>ROUND(SUMPRODUCT(AM66:AR66, AM$4:AR$4) / SUM(AM$4:AR$4),1)</f>
        <v>0.7</v>
      </c>
      <c r="AZ66" s="198">
        <f>SUMPRODUCT(S66:AR66, S$4:AR$4) / SUM(S$4:AR$4)</f>
        <v>0.35825388384785922</v>
      </c>
      <c r="BA66" s="129">
        <f>(AU66+AV66+AZ66)/3</f>
        <v>0.19951686146758033</v>
      </c>
      <c r="BB66" s="129">
        <f>AU66*AV66*AZ66</f>
        <v>2.6348851828839918E-3</v>
      </c>
      <c r="BC66" s="129" t="str" cm="1">
        <f t="array" ref="BC66">_xlfn.IFS(
   BB66&lt;=$BC$76,"Very Low",
   BB66&lt;=$BC$77,"Low",
   BB66&lt;=$BC$78,"Medium",
   BB66&lt;=$BC$79,"High",
   TRUE,"Very High"
)</f>
        <v>Very Low</v>
      </c>
      <c r="BD66" s="136">
        <f>_xlfn.RANK.EQ(BB66,BB$6:BB$68)</f>
        <v>61</v>
      </c>
      <c r="BE66" s="123">
        <f>AU66*AZ66</f>
        <v>7.3189836446751921E-2</v>
      </c>
    </row>
    <row r="67" spans="1:69" ht="15.5">
      <c r="A67" s="128">
        <v>33</v>
      </c>
      <c r="B67" s="110" t="s">
        <v>412</v>
      </c>
      <c r="C67" s="110" t="s">
        <v>413</v>
      </c>
      <c r="D67" s="110" t="s">
        <v>356</v>
      </c>
      <c r="E67" s="110" t="s">
        <v>490</v>
      </c>
      <c r="F67" s="110" t="s">
        <v>525</v>
      </c>
      <c r="G67" s="110" t="s">
        <v>526</v>
      </c>
      <c r="H67" s="110" t="s">
        <v>426</v>
      </c>
      <c r="I67" s="110" t="s">
        <v>526</v>
      </c>
      <c r="J67" s="210">
        <f>'Indicators Data'!AM44</f>
        <v>0.2372997254930907</v>
      </c>
      <c r="K67" s="210">
        <f>'Indicators Data'!AQ44</f>
        <v>0.4796853872742593</v>
      </c>
      <c r="L67" s="210">
        <f>'Indicators Data'!AS44</f>
        <v>0.76516920291654933</v>
      </c>
      <c r="M67" s="210">
        <f>'Indicators Data'!AO44</f>
        <v>0.17381850350729536</v>
      </c>
      <c r="N67" s="210">
        <f>'Indicators Data'!AI44</f>
        <v>5.3674649050371587E-3</v>
      </c>
      <c r="O67" s="210">
        <f>'Indicators Data'!AG44</f>
        <v>0</v>
      </c>
      <c r="P67" s="211">
        <f>'Indicators Data'!AK44</f>
        <v>2.9720589019513666E-4</v>
      </c>
      <c r="Q67" s="211">
        <f>'Indicators Data'!AE44</f>
        <v>0.1025918245835202</v>
      </c>
      <c r="R67" s="211">
        <f>'Indicators Data'!U44</f>
        <v>0</v>
      </c>
      <c r="S67" s="212">
        <f>Vulnerability_scores!H45</f>
        <v>0.3</v>
      </c>
      <c r="T67" s="212">
        <f>Vulnerability_scores!I45</f>
        <v>0.5</v>
      </c>
      <c r="U67" s="212">
        <f>Vulnerability_scores!J45</f>
        <v>0.3</v>
      </c>
      <c r="V67" s="212">
        <f>Vulnerability_scores!K45</f>
        <v>0.1</v>
      </c>
      <c r="W67" s="212">
        <f>Vulnerability_scores!L45</f>
        <v>0.1</v>
      </c>
      <c r="X67" s="212">
        <f>Vulnerability_scores!M45</f>
        <v>0.3</v>
      </c>
      <c r="Y67" s="212">
        <f>Vulnerability_scores!N45</f>
        <v>0.3</v>
      </c>
      <c r="Z67" s="197">
        <f>'Indicators Data'!AA34</f>
        <v>7.4999999999999997E-3</v>
      </c>
      <c r="AA67" s="197">
        <f>'Indicators Data'!Y34</f>
        <v>6.7001675041876048E-3</v>
      </c>
      <c r="AB67" s="197">
        <f>Vulnerability_scores!Q35</f>
        <v>0.3</v>
      </c>
      <c r="AC67" s="197">
        <f>Vulnerability_scores!R35</f>
        <v>0.3</v>
      </c>
      <c r="AD67" s="197">
        <f>Vulnerability_scores!S35</f>
        <v>0.3</v>
      </c>
      <c r="AE67" s="197">
        <f>Vulnerability_scores!T35</f>
        <v>0.7</v>
      </c>
      <c r="AF67" s="197">
        <f>Vulnerability_scores!U35</f>
        <v>0.3</v>
      </c>
      <c r="AG67" s="197">
        <f>Vulnerability_scores!V35</f>
        <v>0.1</v>
      </c>
      <c r="AH67" s="197">
        <f>Vulnerability_scores!W35</f>
        <v>0.7</v>
      </c>
      <c r="AI67" s="197">
        <f>Vulnerability_scores!X35</f>
        <v>0.3</v>
      </c>
      <c r="AJ67" s="197">
        <f>'Indicators Data'!AC34</f>
        <v>0.22753246753246753</v>
      </c>
      <c r="AK67" s="197">
        <f>Vulnerability_scores!Z35</f>
        <v>0.5</v>
      </c>
      <c r="AL67" s="197">
        <f>'Indicators Data'!W34</f>
        <v>9.3808630393996248E-4</v>
      </c>
      <c r="AM67" s="197">
        <f>Vulnerability_scores!AB35</f>
        <v>0.3</v>
      </c>
      <c r="AN67" s="197">
        <f>Vulnerability_scores!AC35</f>
        <v>0.3</v>
      </c>
      <c r="AO67" s="197">
        <f>Vulnerability_scores!AD35</f>
        <v>0.7</v>
      </c>
      <c r="AP67" s="197">
        <f>Vulnerability_scores!AE35</f>
        <v>0.7</v>
      </c>
      <c r="AQ67" s="197">
        <f>Vulnerability_scores!AF35</f>
        <v>0.7</v>
      </c>
      <c r="AR67" s="197">
        <f>Vulnerability_scores!AG35</f>
        <v>0.7</v>
      </c>
      <c r="AS67" s="195">
        <f>SUMPRODUCT(J67:M67, J$4:M$4) / SUM(J$4:M$4)</f>
        <v>0.39549298865975746</v>
      </c>
      <c r="AT67" s="195">
        <f>SUMPRODUCT(N67:O67, N$4:O$4) / SUM(N$4:O$4)</f>
        <v>2.6837324525185793E-3</v>
      </c>
      <c r="AU67" s="195">
        <f>SUMPRODUCT(J67:O67,J$4:O$4)/SUM(J$4:O$4)</f>
        <v>0.2383692861768619</v>
      </c>
      <c r="AV67" s="196">
        <f>SUMPRODUCT(P67:R67, P$4:R$4) / SUM(P$4:R$4)</f>
        <v>3.0926150320153625E-2</v>
      </c>
      <c r="AW67" s="198">
        <f>ROUND(SUMPRODUCT(S67:Y67, S$4:Y$4) / SUM(S$4:Y$4),1)</f>
        <v>0.3</v>
      </c>
      <c r="AX67" s="198">
        <f>ROUND(SUMPRODUCT(Z67:AL67, Z$4:AL$4) / SUM(Z$4:AL$4),1)</f>
        <v>0.3</v>
      </c>
      <c r="AY67" s="198">
        <f>ROUND(SUMPRODUCT(AM67:AR67, AM$4:AR$4) / SUM(AM$4:AR$4),1)</f>
        <v>0.6</v>
      </c>
      <c r="AZ67" s="198">
        <f>SUMPRODUCT(S67:AR67, S$4:AR$4) / SUM(S$4:AR$4)</f>
        <v>0.34441518220758671</v>
      </c>
      <c r="BA67" s="129">
        <f>(AU67+AV67+AZ67)/3</f>
        <v>0.20457020623486741</v>
      </c>
      <c r="BB67" s="129">
        <f>AU67*AV67*AZ67</f>
        <v>2.5389751239706109E-3</v>
      </c>
      <c r="BC67" s="129" t="str" cm="1">
        <f t="array" ref="BC67">_xlfn.IFS(
   BB67&lt;=$BC$76,"Very Low",
   BB67&lt;=$BC$77,"Low",
   BB67&lt;=$BC$78,"Medium",
   BB67&lt;=$BC$79,"High",
   TRUE,"Very High"
)</f>
        <v>Very Low</v>
      </c>
      <c r="BD67" s="136">
        <f>_xlfn.RANK.EQ(BB67,BB$6:BB$68)</f>
        <v>62</v>
      </c>
      <c r="BE67" s="123">
        <f>AU67*AZ67</f>
        <v>8.2098001131296269E-2</v>
      </c>
    </row>
    <row r="68" spans="1:69" ht="15.5">
      <c r="A68" s="128">
        <v>13</v>
      </c>
      <c r="B68" s="110" t="s">
        <v>412</v>
      </c>
      <c r="C68" s="110" t="s">
        <v>413</v>
      </c>
      <c r="D68" s="110" t="s">
        <v>365</v>
      </c>
      <c r="E68" s="110" t="s">
        <v>414</v>
      </c>
      <c r="F68" s="110" t="s">
        <v>527</v>
      </c>
      <c r="G68" s="110" t="s">
        <v>527</v>
      </c>
      <c r="H68" s="110" t="s">
        <v>527</v>
      </c>
      <c r="I68" s="110" t="s">
        <v>527</v>
      </c>
      <c r="J68" s="210">
        <f>'Indicators Data'!AM21</f>
        <v>0.43979574543730299</v>
      </c>
      <c r="K68" s="210">
        <f>'Indicators Data'!AQ21</f>
        <v>0.72025245849441832</v>
      </c>
      <c r="L68" s="210">
        <f>'Indicators Data'!AS21</f>
        <v>0.76665765134245523</v>
      </c>
      <c r="M68" s="210">
        <f>'Indicators Data'!AO21</f>
        <v>0.11580094431612542</v>
      </c>
      <c r="N68" s="210">
        <f>'Indicators Data'!AI21</f>
        <v>0.26302023232556354</v>
      </c>
      <c r="O68" s="210">
        <f>'Indicators Data'!AG21</f>
        <v>0.65148360229047375</v>
      </c>
      <c r="P68" s="211">
        <f>'Indicators Data'!AK21</f>
        <v>6.7321163295732723E-4</v>
      </c>
      <c r="Q68" s="211">
        <f>'Indicators Data'!AE21</f>
        <v>0</v>
      </c>
      <c r="R68" s="211">
        <f>'Indicators Data'!U21</f>
        <v>4.2695591968612973E-2</v>
      </c>
      <c r="S68" s="212">
        <f>Vulnerability_scores!H22</f>
        <v>0.3</v>
      </c>
      <c r="T68" s="212">
        <f>Vulnerability_scores!I22</f>
        <v>0.1</v>
      </c>
      <c r="U68" s="212">
        <f>Vulnerability_scores!J22</f>
        <v>0.7</v>
      </c>
      <c r="V68" s="212">
        <f>Vulnerability_scores!K22</f>
        <v>0.1</v>
      </c>
      <c r="W68" s="212">
        <f>Vulnerability_scores!L22</f>
        <v>0.3</v>
      </c>
      <c r="X68" s="212">
        <f>Vulnerability_scores!M22</f>
        <v>0.9</v>
      </c>
      <c r="Y68" s="212">
        <f>Vulnerability_scores!N22</f>
        <v>0.1</v>
      </c>
      <c r="Z68" s="197">
        <f>'Indicators Data'!AA14</f>
        <v>0.13666666666666666</v>
      </c>
      <c r="AA68" s="197">
        <f>'Indicators Data'!Y14</f>
        <v>3.3500837520938027E-2</v>
      </c>
      <c r="AB68" s="197">
        <f>Vulnerability_scores!Q15</f>
        <v>0.3</v>
      </c>
      <c r="AC68" s="197">
        <f>Vulnerability_scores!R15</f>
        <v>0.3</v>
      </c>
      <c r="AD68" s="197">
        <f>Vulnerability_scores!S15</f>
        <v>0.7</v>
      </c>
      <c r="AE68" s="197">
        <f>Vulnerability_scores!T15</f>
        <v>0.3</v>
      </c>
      <c r="AF68" s="197">
        <f>Vulnerability_scores!U15</f>
        <v>0.7</v>
      </c>
      <c r="AG68" s="197">
        <f>Vulnerability_scores!V15</f>
        <v>0.5</v>
      </c>
      <c r="AH68" s="197">
        <f>Vulnerability_scores!W15</f>
        <v>0.7</v>
      </c>
      <c r="AI68" s="197">
        <f>Vulnerability_scores!X15</f>
        <v>0.1</v>
      </c>
      <c r="AJ68" s="197">
        <f>'Indicators Data'!AC14</f>
        <v>0.91075324675324676</v>
      </c>
      <c r="AK68" s="197">
        <f>Vulnerability_scores!Z15</f>
        <v>0.5</v>
      </c>
      <c r="AL68" s="197">
        <f>'Indicators Data'!W14</f>
        <v>0</v>
      </c>
      <c r="AM68" s="197">
        <f>Vulnerability_scores!AB15</f>
        <v>0.7</v>
      </c>
      <c r="AN68" s="197">
        <f>Vulnerability_scores!AC15</f>
        <v>0.7</v>
      </c>
      <c r="AO68" s="197">
        <f>Vulnerability_scores!AD15</f>
        <v>0.7</v>
      </c>
      <c r="AP68" s="197">
        <f>Vulnerability_scores!AE15</f>
        <v>0.7</v>
      </c>
      <c r="AQ68" s="197">
        <f>Vulnerability_scores!AF15</f>
        <v>0.7</v>
      </c>
      <c r="AR68" s="197">
        <f>Vulnerability_scores!AG15</f>
        <v>0.7</v>
      </c>
      <c r="AS68" s="195">
        <f>SUMPRODUCT(J68:M68, J$4:M$4) / SUM(J$4:M$4)</f>
        <v>0.53375916725367067</v>
      </c>
      <c r="AT68" s="195">
        <f>SUMPRODUCT(N68:O68, N$4:O$4) / SUM(N$4:O$4)</f>
        <v>0.45725191730801867</v>
      </c>
      <c r="AU68" s="195">
        <f>SUMPRODUCT(J68:O68,J$4:O$4)/SUM(J$4:O$4)</f>
        <v>0.50315626727540996</v>
      </c>
      <c r="AV68" s="196">
        <f>SUMPRODUCT(P68:R68, P$4:R$4) / SUM(P$4:R$4)</f>
        <v>8.8757242102012589E-3</v>
      </c>
      <c r="AW68" s="198">
        <f>ROUND(SUMPRODUCT(S68:Y68, S$4:Y$4) / SUM(S$4:Y$4),1)</f>
        <v>0.4</v>
      </c>
      <c r="AX68" s="198">
        <f>ROUND(SUMPRODUCT(Z68:AL68, Z$4:AL$4) / SUM(Z$4:AL$4),1)</f>
        <v>0.4</v>
      </c>
      <c r="AY68" s="198">
        <f>ROUND(SUMPRODUCT(AM68:AR68, AM$4:AR$4) / SUM(AM$4:AR$4),1)</f>
        <v>0.7</v>
      </c>
      <c r="AZ68" s="198">
        <f>SUMPRODUCT(S68:AR68, S$4:AR$4) / SUM(S$4:AR$4)</f>
        <v>0.44317445774326153</v>
      </c>
      <c r="BA68" s="129">
        <f>(AU68+AV68+AZ68)/3</f>
        <v>0.31840214974295761</v>
      </c>
      <c r="BB68" s="129">
        <f>AU68*AV68*AZ68</f>
        <v>1.9791622911906103E-3</v>
      </c>
      <c r="BC68" s="129" t="str" cm="1">
        <f t="array" ref="BC68">_xlfn.IFS(
   BB68&lt;=$BC$76,"Very Low",
   BB68&lt;=$BC$77,"Low",
   BB68&lt;=$BC$78,"Medium",
   BB68&lt;=$BC$79,"High",
   TRUE,"Very High"
)</f>
        <v>Very Low</v>
      </c>
      <c r="BD68" s="136">
        <f>_xlfn.RANK.EQ(BB68,BB$6:BB$68)</f>
        <v>63</v>
      </c>
      <c r="BE68" s="123">
        <f>AU68*AZ68</f>
        <v>0.22298600590990339</v>
      </c>
      <c r="BQ68" s="35"/>
    </row>
    <row r="69" spans="1:69" ht="15" customHeight="1">
      <c r="A69" s="128">
        <v>26</v>
      </c>
      <c r="B69" s="230" t="s">
        <v>427</v>
      </c>
      <c r="C69" s="230" t="s">
        <v>428</v>
      </c>
      <c r="D69" s="230" t="s">
        <v>361</v>
      </c>
      <c r="E69" s="230" t="s">
        <v>429</v>
      </c>
      <c r="F69" s="230" t="s">
        <v>475</v>
      </c>
      <c r="G69" s="230" t="s">
        <v>515</v>
      </c>
      <c r="H69" s="230" t="s">
        <v>528</v>
      </c>
      <c r="I69" s="230" t="s">
        <v>528</v>
      </c>
      <c r="J69" s="234">
        <f>'Indicators Data'!AM9</f>
        <v>0.55968836921451437</v>
      </c>
      <c r="K69" s="234">
        <f>'Indicators Data'!AQ9</f>
        <v>0.54657288145596816</v>
      </c>
      <c r="L69" s="234">
        <f>'Indicators Data'!AS9</f>
        <v>5.9101889722346423E-2</v>
      </c>
      <c r="M69" s="234">
        <f>'Indicators Data'!AO9</f>
        <v>7.9186293545194894E-2</v>
      </c>
      <c r="N69" s="234">
        <f>'Indicators Data'!AI9</f>
        <v>3.897707231040564E-2</v>
      </c>
      <c r="O69" s="234">
        <f>'Indicators Data'!AG9</f>
        <v>4.0603852160333159E-2</v>
      </c>
      <c r="P69" s="235">
        <f>'Indicators Data'!AK9</f>
        <v>2.1373061705943136E-2</v>
      </c>
      <c r="Q69" s="235">
        <f>'Indicators Data'!AE9</f>
        <v>0</v>
      </c>
      <c r="R69" s="235">
        <f>'Indicators Data'!U9</f>
        <v>0</v>
      </c>
      <c r="S69" s="236">
        <f>Vulnerability_scores!H10</f>
        <v>0.3</v>
      </c>
      <c r="T69" s="236">
        <f>Vulnerability_scores!I10</f>
        <v>0.3</v>
      </c>
      <c r="U69" s="236">
        <f>Vulnerability_scores!J10</f>
        <v>0.7</v>
      </c>
      <c r="V69" s="236">
        <f>Vulnerability_scores!K10</f>
        <v>0.1</v>
      </c>
      <c r="W69" s="236">
        <f>Vulnerability_scores!L10</f>
        <v>0.9</v>
      </c>
      <c r="X69" s="236">
        <f>Vulnerability_scores!M10</f>
        <v>0.9</v>
      </c>
      <c r="Y69" s="236">
        <f>Vulnerability_scores!N10</f>
        <v>0.7</v>
      </c>
      <c r="Z69" s="198">
        <f>'Indicators Data'!AA27</f>
        <v>5.2083333333333336E-2</v>
      </c>
      <c r="AA69" s="198">
        <f>'Indicators Data'!Y27</f>
        <v>0</v>
      </c>
      <c r="AB69" s="198">
        <f>Vulnerability_scores!Q28</f>
        <v>0.3</v>
      </c>
      <c r="AC69" s="198">
        <f>Vulnerability_scores!R28</f>
        <v>0.3</v>
      </c>
      <c r="AD69" s="198">
        <f>Vulnerability_scores!S28</f>
        <v>0.3</v>
      </c>
      <c r="AE69" s="198">
        <f>Vulnerability_scores!T28</f>
        <v>0.7</v>
      </c>
      <c r="AF69" s="198">
        <f>Vulnerability_scores!U28</f>
        <v>0.7</v>
      </c>
      <c r="AG69" s="198">
        <f>Vulnerability_scores!V28</f>
        <v>0.3</v>
      </c>
      <c r="AH69" s="198">
        <f>Vulnerability_scores!W28</f>
        <v>0.7</v>
      </c>
      <c r="AI69" s="198">
        <f>Vulnerability_scores!X28</f>
        <v>0.9</v>
      </c>
      <c r="AJ69" s="198">
        <f>'Indicators Data'!AC27</f>
        <v>0.20685714285714285</v>
      </c>
      <c r="AK69" s="198">
        <f>Vulnerability_scores!Z28</f>
        <v>0.7</v>
      </c>
      <c r="AL69" s="198">
        <f>'Indicators Data'!W27</f>
        <v>8.0206378986866791E-2</v>
      </c>
      <c r="AM69" s="198">
        <f>Vulnerability_scores!AB28</f>
        <v>0.7</v>
      </c>
      <c r="AN69" s="198">
        <f>Vulnerability_scores!AC28</f>
        <v>0.7</v>
      </c>
      <c r="AO69" s="198">
        <f>Vulnerability_scores!AD28</f>
        <v>0.7</v>
      </c>
      <c r="AP69" s="198">
        <f>Vulnerability_scores!AE28</f>
        <v>0.7</v>
      </c>
      <c r="AQ69" s="198">
        <f>Vulnerability_scores!AF28</f>
        <v>0.7</v>
      </c>
      <c r="AR69" s="198">
        <f>Vulnerability_scores!AG28</f>
        <v>0.7</v>
      </c>
      <c r="AS69" s="237">
        <f>SUMPRODUCT(J69:M69, J$4:M$4) / SUM(J$4:M$4)</f>
        <v>0.39180178076808436</v>
      </c>
      <c r="AT69" s="237">
        <f>SUMPRODUCT(N69:O69, N$4:O$4) / SUM(N$4:O$4)</f>
        <v>3.9790462235369396E-2</v>
      </c>
      <c r="AU69" s="237">
        <f>SUMPRODUCT(J69:O69,J$4:O$4)/SUM(J$4:O$4)</f>
        <v>0.25099725335499834</v>
      </c>
      <c r="AV69" s="238">
        <f>SUMPRODUCT(P69:R69, P$4:R$4) / SUM(P$4:R$4)</f>
        <v>1.0686530852971568E-2</v>
      </c>
      <c r="AW69" s="198">
        <f>ROUND(SUMPRODUCT(S69:Y69, S$4:Y$4) / SUM(S$4:Y$4),1)</f>
        <v>0.6</v>
      </c>
      <c r="AX69" s="198">
        <f>ROUND(SUMPRODUCT(Z69:AL69, Z$4:AL$4) / SUM(Z$4:AL$4),1)</f>
        <v>0.4</v>
      </c>
      <c r="AY69" s="198">
        <f>ROUND(SUMPRODUCT(AM69:AR69, AM$4:AR$4) / SUM(AM$4:AR$4),1)</f>
        <v>0.7</v>
      </c>
      <c r="AZ69" s="198">
        <f>SUMPRODUCT(S69:AR69, S$4:AR$4) / SUM(S$4:AR$4)</f>
        <v>0.53747944527829883</v>
      </c>
      <c r="BA69" s="240">
        <f>(AU69+AV69+AZ69)/3</f>
        <v>0.26638774316208957</v>
      </c>
      <c r="BB69" s="240">
        <f>AU69*AV69*AZ69</f>
        <v>1.441675683222003E-3</v>
      </c>
      <c r="BC69" s="240" t="str" cm="1">
        <f t="array" ref="BC69">_xlfn.IFS(
   BB69&lt;=$BC$76,"Very Low",
   BB69&lt;=$BC$77,"Low",
   BB69&lt;=$BC$78,"Medium",
   BB69&lt;=$BC$79,"High",
   TRUE,"Very High"
)</f>
        <v>Very Low</v>
      </c>
      <c r="BD69" s="243" t="e">
        <f>_xlfn.RANK.EQ(BB69,BB$6:BB$68)</f>
        <v>#N/A</v>
      </c>
      <c r="BE69" s="123">
        <f>AU69*AZ69</f>
        <v>0.13490586449962114</v>
      </c>
      <c r="BQ69" s="35"/>
    </row>
    <row r="70" spans="1:69" ht="15" customHeight="1">
      <c r="A70" s="214"/>
      <c r="B70" s="214"/>
      <c r="C70" s="214"/>
      <c r="D70" s="214"/>
      <c r="E70" s="214"/>
      <c r="G70" s="215"/>
      <c r="H70" s="215"/>
      <c r="I70" s="215" t="s">
        <v>529</v>
      </c>
      <c r="J70" s="199">
        <f t="shared" ref="J70:R70" si="26">MIN(J64:J69)</f>
        <v>0.17454827717326063</v>
      </c>
      <c r="K70" s="199">
        <f t="shared" si="26"/>
        <v>0.27835185115563704</v>
      </c>
      <c r="L70" s="199">
        <f t="shared" si="26"/>
        <v>5.9101889722346423E-2</v>
      </c>
      <c r="M70" s="199">
        <f t="shared" si="26"/>
        <v>7.9186293545194894E-2</v>
      </c>
      <c r="N70" s="199">
        <f t="shared" si="26"/>
        <v>5.3674649050371587E-3</v>
      </c>
      <c r="O70" s="199">
        <f t="shared" si="26"/>
        <v>0</v>
      </c>
      <c r="P70" s="199">
        <f t="shared" si="26"/>
        <v>2.9720589019513666E-4</v>
      </c>
      <c r="Q70" s="199">
        <f t="shared" si="26"/>
        <v>0</v>
      </c>
      <c r="R70" s="199">
        <f t="shared" si="26"/>
        <v>0</v>
      </c>
      <c r="S70" s="199">
        <v>0</v>
      </c>
      <c r="T70" s="199">
        <v>0</v>
      </c>
      <c r="U70" s="199">
        <v>0</v>
      </c>
      <c r="V70" s="199">
        <v>0</v>
      </c>
      <c r="W70" s="199">
        <v>0</v>
      </c>
      <c r="X70" s="199">
        <v>0</v>
      </c>
      <c r="Y70" s="199">
        <v>0</v>
      </c>
      <c r="Z70" s="199">
        <f>'Indicators Data'!AA65</f>
        <v>0</v>
      </c>
      <c r="AA70" s="199">
        <f>'Indicators Data'!Y65</f>
        <v>0</v>
      </c>
      <c r="AB70" s="199">
        <f>Vulnerability_scores!Q66</f>
        <v>0</v>
      </c>
      <c r="AC70" s="199">
        <f>Vulnerability_scores!R66</f>
        <v>0</v>
      </c>
      <c r="AD70" s="199">
        <f>Vulnerability_scores!S66</f>
        <v>0</v>
      </c>
      <c r="AE70" s="199">
        <f>Vulnerability_scores!T66</f>
        <v>0</v>
      </c>
      <c r="AF70" s="199">
        <f>Vulnerability_scores!U66</f>
        <v>0</v>
      </c>
      <c r="AG70" s="199">
        <f>Vulnerability_scores!V66</f>
        <v>0</v>
      </c>
      <c r="AH70" s="199">
        <f>Vulnerability_scores!W66</f>
        <v>0</v>
      </c>
      <c r="AI70" s="199">
        <f>Vulnerability_scores!X66</f>
        <v>0</v>
      </c>
      <c r="AJ70" s="199">
        <f>'Indicators Data'!AC65</f>
        <v>0</v>
      </c>
      <c r="AK70" s="199">
        <f>Vulnerability_scores!Z66</f>
        <v>0</v>
      </c>
      <c r="AL70" s="199">
        <f>'Indicators Data'!W65</f>
        <v>0</v>
      </c>
      <c r="AM70" s="199">
        <f>Vulnerability_scores!AB66</f>
        <v>0</v>
      </c>
      <c r="AN70" s="199">
        <f>Vulnerability_scores!AC66</f>
        <v>0</v>
      </c>
      <c r="AO70" s="199">
        <f>Vulnerability_scores!AD66</f>
        <v>0</v>
      </c>
      <c r="AP70" s="199">
        <f>Vulnerability_scores!AE66</f>
        <v>0</v>
      </c>
      <c r="AQ70" s="199">
        <f>Vulnerability_scores!AF66</f>
        <v>0</v>
      </c>
      <c r="AR70" s="199">
        <f>Vulnerability_scores!AG66</f>
        <v>0</v>
      </c>
      <c r="AS70" s="199">
        <f t="shared" ref="AS70:BB70" si="27">MIN(AS64:AS69)</f>
        <v>0.33621350255815291</v>
      </c>
      <c r="AT70" s="199">
        <f t="shared" si="27"/>
        <v>2.6837324525185793E-3</v>
      </c>
      <c r="AU70" s="199">
        <f t="shared" si="27"/>
        <v>0.20429600276945964</v>
      </c>
      <c r="AV70" s="199">
        <f t="shared" si="27"/>
        <v>8.8757242102012589E-3</v>
      </c>
      <c r="AW70" s="199">
        <f t="shared" si="27"/>
        <v>0.2</v>
      </c>
      <c r="AX70" s="199">
        <f t="shared" si="27"/>
        <v>0.3</v>
      </c>
      <c r="AY70" s="199">
        <f t="shared" si="27"/>
        <v>0.6</v>
      </c>
      <c r="AZ70" s="199">
        <f t="shared" si="27"/>
        <v>0.34441518220758671</v>
      </c>
      <c r="BA70" s="199">
        <f t="shared" si="27"/>
        <v>0.19951686146758033</v>
      </c>
      <c r="BB70" s="199">
        <f t="shared" si="27"/>
        <v>1.441675683222003E-3</v>
      </c>
      <c r="BC70" s="199"/>
      <c r="BD70" s="199"/>
    </row>
    <row r="71" spans="1:69" ht="15" customHeight="1">
      <c r="F71" s="130"/>
      <c r="G71" s="130"/>
      <c r="H71" s="130"/>
      <c r="I71" s="130"/>
      <c r="J71" s="131"/>
      <c r="K71" s="131"/>
    </row>
    <row r="72" spans="1:69" ht="15" customHeight="1" thickBot="1"/>
    <row r="73" spans="1:69" ht="49.5" customHeight="1" thickBot="1">
      <c r="F73" s="132" t="s">
        <v>530</v>
      </c>
      <c r="G73" s="133"/>
      <c r="H73" s="133"/>
      <c r="I73" s="133"/>
    </row>
    <row r="74" spans="1:69" ht="27" customHeight="1">
      <c r="F74" s="137" t="s">
        <v>531</v>
      </c>
      <c r="G74" s="137"/>
      <c r="H74" s="134"/>
      <c r="I74" s="134"/>
    </row>
    <row r="75" spans="1:69" ht="23.5" customHeight="1">
      <c r="F75" s="138" t="s">
        <v>532</v>
      </c>
      <c r="G75" s="138"/>
      <c r="H75" s="135"/>
      <c r="I75" s="135"/>
      <c r="AZ75" t="s">
        <v>369</v>
      </c>
      <c r="BA75" t="s">
        <v>370</v>
      </c>
      <c r="BB75"/>
      <c r="BC75" t="s">
        <v>371</v>
      </c>
      <c r="BG75" s="109" t="s">
        <v>369</v>
      </c>
      <c r="BH75" s="109" t="s">
        <v>533</v>
      </c>
      <c r="BI75" s="109" t="s">
        <v>534</v>
      </c>
    </row>
    <row r="76" spans="1:69" ht="15" customHeight="1">
      <c r="AZ76" s="128">
        <v>1</v>
      </c>
      <c r="BA76">
        <v>1.4666382216553808E-3</v>
      </c>
      <c r="BC76">
        <v>1.487684864132937E-2</v>
      </c>
      <c r="BD76" t="s">
        <v>535</v>
      </c>
      <c r="BE76"/>
      <c r="BG76" s="205" t="s">
        <v>86</v>
      </c>
      <c r="BH76" s="206" t="s">
        <v>536</v>
      </c>
      <c r="BI76" s="205" t="s">
        <v>537</v>
      </c>
    </row>
    <row r="77" spans="1:69" ht="15" customHeight="1">
      <c r="AZ77" s="128">
        <v>2</v>
      </c>
      <c r="BA77">
        <v>1.4873082009312866E-2</v>
      </c>
      <c r="BC77">
        <v>2.9456775268162708E-2</v>
      </c>
      <c r="BD77" t="s">
        <v>538</v>
      </c>
      <c r="BE77"/>
      <c r="BG77" s="205" t="s">
        <v>363</v>
      </c>
      <c r="BH77" s="206" t="s">
        <v>539</v>
      </c>
      <c r="BI77" s="205" t="s">
        <v>540</v>
      </c>
    </row>
    <row r="78" spans="1:69" ht="15" customHeight="1">
      <c r="AZ78" s="128">
        <v>3</v>
      </c>
      <c r="BA78">
        <v>2.9845100757434233E-2</v>
      </c>
      <c r="BC78">
        <v>4.4259262000916233E-2</v>
      </c>
      <c r="BD78" t="s">
        <v>541</v>
      </c>
      <c r="BE78"/>
      <c r="BG78" s="205" t="s">
        <v>84</v>
      </c>
      <c r="BH78" s="206" t="s">
        <v>542</v>
      </c>
      <c r="BI78" s="205" t="s">
        <v>543</v>
      </c>
    </row>
    <row r="79" spans="1:69" ht="15" customHeight="1">
      <c r="AZ79" s="128">
        <v>4</v>
      </c>
      <c r="BA79">
        <v>4.4618415270566043E-2</v>
      </c>
      <c r="BC79">
        <v>6.0896784102899934E-2</v>
      </c>
      <c r="BD79" t="s">
        <v>544</v>
      </c>
      <c r="BG79" s="205" t="s">
        <v>83</v>
      </c>
      <c r="BH79" s="206" t="s">
        <v>545</v>
      </c>
      <c r="BI79" s="205" t="s">
        <v>546</v>
      </c>
    </row>
    <row r="80" spans="1:69" ht="15" customHeight="1">
      <c r="AZ80" s="123">
        <v>5</v>
      </c>
      <c r="BA80">
        <v>5.9901667649079594E-2</v>
      </c>
      <c r="BC80">
        <v>0.1087752357385111</v>
      </c>
      <c r="BD80" t="s">
        <v>547</v>
      </c>
      <c r="BG80" s="205" t="s">
        <v>82</v>
      </c>
      <c r="BH80" s="206" t="s">
        <v>548</v>
      </c>
      <c r="BI80" s="205" t="s">
        <v>549</v>
      </c>
    </row>
    <row r="83" spans="52:55" ht="15" customHeight="1">
      <c r="AZ83"/>
      <c r="BA83"/>
      <c r="BB83"/>
      <c r="BC83"/>
    </row>
    <row r="84" spans="52:55" ht="15" customHeight="1">
      <c r="AZ84"/>
      <c r="BA84"/>
      <c r="BB84"/>
      <c r="BC84"/>
    </row>
    <row r="85" spans="52:55" ht="15" customHeight="1">
      <c r="AZ85"/>
      <c r="BA85"/>
      <c r="BB85"/>
      <c r="BC85"/>
    </row>
    <row r="86" spans="52:55" ht="15" customHeight="1">
      <c r="AZ86"/>
      <c r="BA86"/>
      <c r="BB86"/>
      <c r="BC86"/>
    </row>
    <row r="87" spans="52:55" ht="15" customHeight="1">
      <c r="AZ87"/>
      <c r="BA87"/>
      <c r="BB87"/>
      <c r="BC87"/>
    </row>
    <row r="88" spans="52:55" ht="15" customHeight="1">
      <c r="AZ88"/>
      <c r="BA88"/>
      <c r="BB88"/>
      <c r="BC88"/>
    </row>
  </sheetData>
  <autoFilter ref="A5:CF70" xr:uid="{E216FF78-7087-43EA-AD13-46DDE99651AF}">
    <sortState xmlns:xlrd2="http://schemas.microsoft.com/office/spreadsheetml/2017/richdata2" ref="A6:CF70">
      <sortCondition descending="1" ref="BB5:BB70"/>
    </sortState>
  </autoFilter>
  <mergeCells count="31">
    <mergeCell ref="AS1:BD2"/>
    <mergeCell ref="AK3:AL3"/>
    <mergeCell ref="AI2:AJ2"/>
    <mergeCell ref="AD2:AH2"/>
    <mergeCell ref="T3:X3"/>
    <mergeCell ref="AB2:AC2"/>
    <mergeCell ref="AI3:AJ3"/>
    <mergeCell ref="AE3:AH3"/>
    <mergeCell ref="AB3:AD3"/>
    <mergeCell ref="AN3:AR3"/>
    <mergeCell ref="P3:R3"/>
    <mergeCell ref="Z3:AA3"/>
    <mergeCell ref="A3:I4"/>
    <mergeCell ref="N3:O3"/>
    <mergeCell ref="J3:M3"/>
    <mergeCell ref="BW2:BY2"/>
    <mergeCell ref="BZ2:CB2"/>
    <mergeCell ref="BO2:BR2"/>
    <mergeCell ref="BT2:BV2"/>
    <mergeCell ref="J1:O1"/>
    <mergeCell ref="P1:R1"/>
    <mergeCell ref="AM1:AR1"/>
    <mergeCell ref="J2:M2"/>
    <mergeCell ref="N2:O2"/>
    <mergeCell ref="T2:X2"/>
    <mergeCell ref="S1:Y1"/>
    <mergeCell ref="Z1:AL1"/>
    <mergeCell ref="Z2:AA2"/>
    <mergeCell ref="P2:R2"/>
    <mergeCell ref="AK2:AL2"/>
    <mergeCell ref="AN2:AR2"/>
  </mergeCells>
  <phoneticPr fontId="29" type="noConversion"/>
  <conditionalFormatting sqref="J6:J68">
    <cfRule type="colorScale" priority="80">
      <colorScale>
        <cfvo type="min"/>
        <cfvo type="max"/>
        <color theme="2" tint="0.79998168889431442"/>
        <color theme="2"/>
      </colorScale>
    </cfRule>
    <cfRule type="colorScale" priority="79">
      <colorScale>
        <cfvo type="min"/>
        <cfvo type="max"/>
        <color theme="0"/>
        <color theme="5" tint="-0.499984740745262"/>
      </colorScale>
    </cfRule>
  </conditionalFormatting>
  <conditionalFormatting sqref="J1:O1">
    <cfRule type="colorScale" priority="85">
      <colorScale>
        <cfvo type="min"/>
        <cfvo type="max"/>
        <color theme="0"/>
        <color theme="5" tint="-0.499984740745262"/>
      </colorScale>
    </cfRule>
  </conditionalFormatting>
  <conditionalFormatting sqref="J2:O2">
    <cfRule type="colorScale" priority="84">
      <colorScale>
        <cfvo type="min"/>
        <cfvo type="max"/>
        <color theme="2" tint="0.79998168889431442"/>
        <color theme="2"/>
      </colorScale>
    </cfRule>
    <cfRule type="colorScale" priority="83">
      <colorScale>
        <cfvo type="min"/>
        <cfvo type="max"/>
        <color theme="0"/>
        <color theme="5" tint="-0.499984740745262"/>
      </colorScale>
    </cfRule>
  </conditionalFormatting>
  <conditionalFormatting sqref="J4:O4 J3 N3">
    <cfRule type="colorScale" priority="81">
      <colorScale>
        <cfvo type="min"/>
        <cfvo type="max"/>
        <color theme="0"/>
        <color theme="5" tint="-0.499984740745262"/>
      </colorScale>
    </cfRule>
    <cfRule type="colorScale" priority="82">
      <colorScale>
        <cfvo type="min"/>
        <cfvo type="max"/>
        <color theme="2" tint="0.79998168889431442"/>
        <color theme="2"/>
      </colorScale>
    </cfRule>
  </conditionalFormatting>
  <conditionalFormatting sqref="J5:O5">
    <cfRule type="colorScale" priority="74">
      <colorScale>
        <cfvo type="min"/>
        <cfvo type="max"/>
        <color theme="2" tint="0.79998168889431442"/>
        <color theme="2"/>
      </colorScale>
    </cfRule>
    <cfRule type="colorScale" priority="73">
      <colorScale>
        <cfvo type="min"/>
        <cfvo type="max"/>
        <color theme="0"/>
        <color theme="5" tint="-0.499984740745262"/>
      </colorScale>
    </cfRule>
  </conditionalFormatting>
  <conditionalFormatting sqref="J6:R68">
    <cfRule type="cellIs" dxfId="11" priority="57" operator="equal">
      <formula>#REF!</formula>
    </cfRule>
  </conditionalFormatting>
  <conditionalFormatting sqref="J6:BD68">
    <cfRule type="cellIs" dxfId="10" priority="21" operator="between">
      <formula>0.7</formula>
      <formula>1</formula>
    </cfRule>
  </conditionalFormatting>
  <conditionalFormatting sqref="K6:O68">
    <cfRule type="colorScale" priority="76">
      <colorScale>
        <cfvo type="min"/>
        <cfvo type="max"/>
        <color theme="0"/>
        <color theme="5" tint="-0.499984740745262"/>
      </colorScale>
    </cfRule>
    <cfRule type="colorScale" priority="77">
      <colorScale>
        <cfvo type="min"/>
        <cfvo type="max"/>
        <color theme="2" tint="0.79998168889431442"/>
        <color theme="2"/>
      </colorScale>
    </cfRule>
  </conditionalFormatting>
  <conditionalFormatting sqref="P6:P68">
    <cfRule type="colorScale" priority="70">
      <colorScale>
        <cfvo type="min"/>
        <cfvo type="max"/>
        <color theme="0" tint="-4.9989318521683403E-2"/>
        <color theme="0" tint="-0.499984740745262"/>
      </colorScale>
    </cfRule>
  </conditionalFormatting>
  <conditionalFormatting sqref="P3:R4">
    <cfRule type="colorScale" priority="72">
      <colorScale>
        <cfvo type="min"/>
        <cfvo type="max"/>
        <color theme="0" tint="-4.9989318521683403E-2"/>
        <color theme="0" tint="-0.499984740745262"/>
      </colorScale>
    </cfRule>
  </conditionalFormatting>
  <conditionalFormatting sqref="P5:R5">
    <cfRule type="colorScale" priority="71">
      <colorScale>
        <cfvo type="min"/>
        <cfvo type="max"/>
        <color theme="0" tint="-4.9989318521683403E-2"/>
        <color theme="0" tint="-0.499984740745262"/>
      </colorScale>
    </cfRule>
  </conditionalFormatting>
  <conditionalFormatting sqref="Q6:R68">
    <cfRule type="colorScale" priority="68">
      <colorScale>
        <cfvo type="min"/>
        <cfvo type="max"/>
        <color theme="0" tint="-4.9989318521683403E-2"/>
        <color theme="0" tint="-0.499984740745262"/>
      </colorScale>
    </cfRule>
  </conditionalFormatting>
  <conditionalFormatting sqref="S2">
    <cfRule type="colorScale" priority="61">
      <colorScale>
        <cfvo type="min"/>
        <cfvo type="max"/>
        <color theme="0"/>
        <color theme="4" tint="-0.499984740745262"/>
      </colorScale>
    </cfRule>
  </conditionalFormatting>
  <conditionalFormatting sqref="S1:Y1">
    <cfRule type="colorScale" priority="66">
      <colorScale>
        <cfvo type="min"/>
        <cfvo type="max"/>
        <color theme="0"/>
        <color theme="4" tint="-0.499984740745262"/>
      </colorScale>
    </cfRule>
  </conditionalFormatting>
  <conditionalFormatting sqref="S5:Y5">
    <cfRule type="colorScale" priority="63">
      <colorScale>
        <cfvo type="min"/>
        <cfvo type="max"/>
        <color theme="0"/>
        <color theme="4" tint="-0.499984740745262"/>
      </colorScale>
    </cfRule>
  </conditionalFormatting>
  <conditionalFormatting sqref="S6:Y68">
    <cfRule type="colorScale" priority="49">
      <colorScale>
        <cfvo type="min"/>
        <cfvo type="max"/>
        <color theme="6" tint="0.79998168889431442"/>
        <color theme="6" tint="-0.249977111117893"/>
      </colorScale>
    </cfRule>
  </conditionalFormatting>
  <conditionalFormatting sqref="T2:X2">
    <cfRule type="colorScale" priority="65">
      <colorScale>
        <cfvo type="min"/>
        <cfvo type="max"/>
        <color theme="0"/>
        <color theme="4" tint="-0.499984740745262"/>
      </colorScale>
    </cfRule>
  </conditionalFormatting>
  <conditionalFormatting sqref="T3:X3 S4:T4 V4:Y4">
    <cfRule type="colorScale" priority="64">
      <colorScale>
        <cfvo type="min"/>
        <cfvo type="max"/>
        <color theme="0"/>
        <color theme="4" tint="-0.499984740745262"/>
      </colorScale>
    </cfRule>
  </conditionalFormatting>
  <conditionalFormatting sqref="Y2">
    <cfRule type="colorScale" priority="62">
      <colorScale>
        <cfvo type="min"/>
        <cfvo type="max"/>
        <color theme="0"/>
        <color theme="4" tint="-0.499984740745262"/>
      </colorScale>
    </cfRule>
  </conditionalFormatting>
  <conditionalFormatting sqref="Z2:AA2">
    <cfRule type="colorScale" priority="55">
      <colorScale>
        <cfvo type="min"/>
        <cfvo type="max"/>
        <color theme="0"/>
        <color theme="6" tint="-0.249977111117893"/>
      </colorScale>
    </cfRule>
  </conditionalFormatting>
  <conditionalFormatting sqref="Z1:AL1">
    <cfRule type="colorScale" priority="56">
      <colorScale>
        <cfvo type="min"/>
        <cfvo type="max"/>
        <color theme="0"/>
        <color theme="6" tint="-0.249977111117893"/>
      </colorScale>
    </cfRule>
  </conditionalFormatting>
  <conditionalFormatting sqref="Z4:AL4 Z3:AB3 AK3 AI3 AE3">
    <cfRule type="colorScale" priority="54">
      <colorScale>
        <cfvo type="min"/>
        <cfvo type="max"/>
        <color theme="0"/>
        <color theme="6" tint="-0.249977111117893"/>
      </colorScale>
    </cfRule>
  </conditionalFormatting>
  <conditionalFormatting sqref="Z6:AL68">
    <cfRule type="colorScale" priority="48">
      <colorScale>
        <cfvo type="min"/>
        <cfvo type="max"/>
        <color theme="5" tint="0.79998168889431442"/>
        <color theme="5" tint="-0.249977111117893"/>
      </colorScale>
    </cfRule>
  </conditionalFormatting>
  <conditionalFormatting sqref="AB2:AD2 AI2:AJ2">
    <cfRule type="colorScale" priority="52">
      <colorScale>
        <cfvo type="min"/>
        <cfvo type="max"/>
        <color theme="0"/>
        <color theme="6" tint="-0.249977111117893"/>
      </colorScale>
    </cfRule>
  </conditionalFormatting>
  <conditionalFormatting sqref="AK2:AL2">
    <cfRule type="colorScale" priority="53">
      <colorScale>
        <cfvo type="min"/>
        <cfvo type="max"/>
        <color theme="0"/>
        <color theme="6" tint="-0.249977111117893"/>
      </colorScale>
    </cfRule>
  </conditionalFormatting>
  <conditionalFormatting sqref="AM3:AR4">
    <cfRule type="colorScale" priority="51">
      <colorScale>
        <cfvo type="min"/>
        <cfvo type="max"/>
        <color theme="8" tint="0.79998168889431442"/>
        <color theme="8"/>
      </colorScale>
    </cfRule>
  </conditionalFormatting>
  <conditionalFormatting sqref="AM6:AR68">
    <cfRule type="colorScale" priority="47">
      <colorScale>
        <cfvo type="min"/>
        <cfvo type="max"/>
        <color theme="3" tint="0.79998168889431442"/>
        <color theme="3" tint="-0.249977111117893"/>
      </colorScale>
    </cfRule>
  </conditionalFormatting>
  <conditionalFormatting sqref="AS6:AS68">
    <cfRule type="colorScale" priority="97">
      <colorScale>
        <cfvo type="min"/>
        <cfvo type="max"/>
        <color theme="2" tint="0.79998168889431442"/>
        <color theme="2"/>
      </colorScale>
    </cfRule>
    <cfRule type="colorScale" priority="96">
      <colorScale>
        <cfvo type="min"/>
        <cfvo type="max"/>
        <color theme="0"/>
        <color theme="5" tint="-0.499984740745262"/>
      </colorScale>
    </cfRule>
  </conditionalFormatting>
  <conditionalFormatting sqref="AS6:AZ68 BD6:BD68">
    <cfRule type="top10" dxfId="9" priority="89" rank="10"/>
  </conditionalFormatting>
  <conditionalFormatting sqref="AT6:AT68">
    <cfRule type="colorScale" priority="113">
      <colorScale>
        <cfvo type="min"/>
        <cfvo type="max"/>
        <color theme="2" tint="0.79998168889431442"/>
        <color theme="2"/>
      </colorScale>
    </cfRule>
    <cfRule type="colorScale" priority="112">
      <colorScale>
        <cfvo type="min"/>
        <cfvo type="max"/>
        <color theme="5" tint="0.79998168889431442"/>
        <color theme="5" tint="-0.499984740745262"/>
      </colorScale>
    </cfRule>
  </conditionalFormatting>
  <conditionalFormatting sqref="AU6:AU68">
    <cfRule type="colorScale" priority="108">
      <colorScale>
        <cfvo type="min"/>
        <cfvo type="max"/>
        <color theme="5" tint="0.79998168889431442"/>
        <color theme="5" tint="-0.499984740745262"/>
      </colorScale>
    </cfRule>
    <cfRule type="colorScale" priority="109">
      <colorScale>
        <cfvo type="min"/>
        <cfvo type="max"/>
        <color theme="2" tint="0.79998168889431442"/>
        <color theme="2"/>
      </colorScale>
    </cfRule>
  </conditionalFormatting>
  <conditionalFormatting sqref="AV6:AV68">
    <cfRule type="colorScale" priority="103">
      <colorScale>
        <cfvo type="min"/>
        <cfvo type="max"/>
        <color theme="0"/>
        <color theme="3" tint="-0.499984740745262"/>
      </colorScale>
    </cfRule>
    <cfRule type="top10" dxfId="8" priority="88" rank="10"/>
  </conditionalFormatting>
  <conditionalFormatting sqref="AW6:AW68">
    <cfRule type="colorScale" priority="91">
      <colorScale>
        <cfvo type="min"/>
        <cfvo type="max"/>
        <color theme="6" tint="0.79998168889431442"/>
        <color theme="6" tint="-0.499984740745262"/>
      </colorScale>
    </cfRule>
  </conditionalFormatting>
  <conditionalFormatting sqref="AW6:AZ68">
    <cfRule type="colorScale" priority="39">
      <colorScale>
        <cfvo type="min"/>
        <cfvo type="max"/>
        <color theme="8" tint="0.79998168889431442"/>
        <color theme="8" tint="-0.249977111117893"/>
      </colorScale>
    </cfRule>
  </conditionalFormatting>
  <conditionalFormatting sqref="AX6:AZ68">
    <cfRule type="colorScale" priority="92">
      <colorScale>
        <cfvo type="min"/>
        <cfvo type="max"/>
        <color theme="6" tint="0.79998168889431442"/>
        <color theme="6" tint="-0.499984740745262"/>
      </colorScale>
    </cfRule>
  </conditionalFormatting>
  <conditionalFormatting sqref="AZ6:AZ68">
    <cfRule type="colorScale" priority="90">
      <colorScale>
        <cfvo type="min"/>
        <cfvo type="max"/>
        <color theme="6" tint="0.79998168889431442"/>
        <color theme="6" tint="-0.499984740745262"/>
      </colorScale>
    </cfRule>
  </conditionalFormatting>
  <conditionalFormatting sqref="BA76:BA80 BC76:BC80">
    <cfRule type="colorScale" priority="116">
      <colorScale>
        <cfvo type="min"/>
        <cfvo type="max"/>
        <color rgb="FFFFE8DD"/>
        <color rgb="FFC00000"/>
      </colorScale>
    </cfRule>
    <cfRule type="top10" dxfId="7" priority="114" rank="10"/>
  </conditionalFormatting>
  <conditionalFormatting sqref="BA6:BB68">
    <cfRule type="top10" dxfId="6" priority="38" rank="10"/>
    <cfRule type="colorScale" priority="37">
      <colorScale>
        <cfvo type="min"/>
        <cfvo type="max"/>
        <color rgb="FFFFE8DD"/>
        <color rgb="FFC00000"/>
      </colorScale>
    </cfRule>
  </conditionalFormatting>
  <conditionalFormatting sqref="BC6:BC68">
    <cfRule type="cellIs" dxfId="5" priority="23" operator="equal">
      <formula>$BG$79</formula>
    </cfRule>
    <cfRule type="cellIs" dxfId="4" priority="22" operator="equal">
      <formula>$BG$80</formula>
    </cfRule>
    <cfRule type="cellIs" dxfId="3" priority="26" operator="equal">
      <formula>$BG$76</formula>
    </cfRule>
    <cfRule type="top10" dxfId="2" priority="28" rank="10"/>
    <cfRule type="colorScale" priority="27">
      <colorScale>
        <cfvo type="min"/>
        <cfvo type="max"/>
        <color rgb="FFFFE8DD"/>
        <color rgb="FFC00000"/>
      </colorScale>
    </cfRule>
    <cfRule type="cellIs" dxfId="1" priority="25" operator="equal">
      <formula>$BG$77</formula>
    </cfRule>
    <cfRule type="cellIs" dxfId="0" priority="24" operator="equal">
      <formula>$BG$78</formula>
    </cfRule>
  </conditionalFormatting>
  <conditionalFormatting sqref="BD6:BD68">
    <cfRule type="colorScale" priority="1">
      <colorScale>
        <cfvo type="min"/>
        <cfvo type="percentile" val="50"/>
        <cfvo type="max"/>
        <color rgb="FFC00000"/>
        <color rgb="FFE37F79"/>
        <color rgb="FFF9D1C7"/>
      </colorScale>
    </cfRule>
    <cfRule type="colorScale" priority="86">
      <colorScale>
        <cfvo type="min"/>
        <cfvo type="max"/>
        <color rgb="FFFFE8DD"/>
        <color rgb="FFC00000"/>
      </colorScale>
    </cfRule>
  </conditionalFormatting>
  <conditionalFormatting sqref="BE6:BE68">
    <cfRule type="colorScale" priority="2">
      <colorScale>
        <cfvo type="min"/>
        <cfvo type="max"/>
        <color rgb="FFFCFCFF"/>
        <color rgb="FFF8696B"/>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1DEF2-FD46-4AA7-9FD4-4AF906DE9182}">
  <dimension ref="A1:BC64"/>
  <sheetViews>
    <sheetView topLeftCell="AQ1" workbookViewId="0">
      <selection sqref="A1:BC64"/>
    </sheetView>
  </sheetViews>
  <sheetFormatPr defaultRowHeight="14.5"/>
  <cols>
    <col min="2" max="2" width="13.1796875" customWidth="1"/>
    <col min="3" max="3" width="10.1796875" customWidth="1"/>
    <col min="5" max="5" width="13.1796875" customWidth="1"/>
    <col min="6" max="6" width="12" customWidth="1"/>
    <col min="8" max="8" width="12.1796875" customWidth="1"/>
    <col min="9" max="9" width="9.54296875" customWidth="1"/>
    <col min="10" max="10" width="19.81640625" customWidth="1"/>
    <col min="11" max="11" width="9.81640625" customWidth="1"/>
    <col min="12" max="13" width="11.1796875" customWidth="1"/>
    <col min="14" max="14" width="9.1796875" customWidth="1"/>
    <col min="15" max="15" width="17" customWidth="1"/>
    <col min="16" max="16" width="17.81640625" customWidth="1"/>
    <col min="17" max="17" width="16.453125" customWidth="1"/>
    <col min="18" max="18" width="19.81640625" customWidth="1"/>
    <col min="19" max="19" width="19.54296875" customWidth="1"/>
    <col min="20" max="20" width="31.1796875" customWidth="1"/>
    <col min="21" max="21" width="20.453125" customWidth="1"/>
    <col min="22" max="22" width="52.1796875" customWidth="1"/>
    <col min="23" max="23" width="41.453125" customWidth="1"/>
    <col min="24" max="24" width="38.453125" customWidth="1"/>
    <col min="25" max="25" width="34.54296875" customWidth="1"/>
    <col min="26" max="26" width="31.81640625" customWidth="1"/>
    <col min="27" max="27" width="26.54296875" customWidth="1"/>
    <col min="28" max="28" width="24.81640625" customWidth="1"/>
    <col min="29" max="29" width="20.1796875" customWidth="1"/>
    <col min="30" max="30" width="18.1796875" customWidth="1"/>
    <col min="31" max="31" width="41.81640625" customWidth="1"/>
    <col min="32" max="32" width="30.1796875" customWidth="1"/>
    <col min="33" max="33" width="21.81640625" customWidth="1"/>
    <col min="34" max="34" width="36.1796875" customWidth="1"/>
    <col min="35" max="35" width="27.453125" customWidth="1"/>
    <col min="36" max="36" width="27.1796875" customWidth="1"/>
    <col min="37" max="37" width="32.81640625" customWidth="1"/>
    <col min="38" max="38" width="28.81640625" customWidth="1"/>
    <col min="39" max="39" width="38.54296875" customWidth="1"/>
    <col min="40" max="40" width="41.453125" customWidth="1"/>
    <col min="41" max="41" width="32.1796875" customWidth="1"/>
    <col min="42" max="42" width="34.1796875" customWidth="1"/>
    <col min="43" max="43" width="26.54296875" customWidth="1"/>
    <col min="44" max="44" width="30.81640625" customWidth="1"/>
    <col min="45" max="45" width="9" customWidth="1"/>
    <col min="46" max="46" width="14.81640625" customWidth="1"/>
    <col min="48" max="48" width="10.453125" customWidth="1"/>
    <col min="49" max="49" width="13.453125" customWidth="1"/>
    <col min="50" max="50" width="22.1796875" customWidth="1"/>
    <col min="51" max="51" width="23.54296875" customWidth="1"/>
    <col min="52" max="52" width="17.81640625" customWidth="1"/>
    <col min="53" max="53" width="11" customWidth="1"/>
  </cols>
  <sheetData>
    <row r="1" spans="1:55">
      <c r="A1" t="s">
        <v>376</v>
      </c>
      <c r="B1" t="s">
        <v>377</v>
      </c>
      <c r="C1" t="s">
        <v>550</v>
      </c>
      <c r="D1" t="s">
        <v>42</v>
      </c>
      <c r="E1" t="s">
        <v>378</v>
      </c>
      <c r="F1" t="s">
        <v>379</v>
      </c>
      <c r="G1" t="s">
        <v>37</v>
      </c>
      <c r="H1" t="s">
        <v>380</v>
      </c>
      <c r="I1" t="s">
        <v>381</v>
      </c>
      <c r="J1" t="s">
        <v>90</v>
      </c>
      <c r="K1" t="s">
        <v>103</v>
      </c>
      <c r="L1" t="s">
        <v>68</v>
      </c>
      <c r="M1" t="s">
        <v>116</v>
      </c>
      <c r="N1" t="s">
        <v>121</v>
      </c>
      <c r="O1" t="s">
        <v>125</v>
      </c>
      <c r="P1" t="s">
        <v>131</v>
      </c>
      <c r="Q1" t="s">
        <v>139</v>
      </c>
      <c r="R1" t="s">
        <v>143</v>
      </c>
      <c r="S1" t="s">
        <v>382</v>
      </c>
      <c r="T1" t="s">
        <v>383</v>
      </c>
      <c r="U1" t="s">
        <v>384</v>
      </c>
      <c r="V1" t="s">
        <v>385</v>
      </c>
      <c r="W1" t="s">
        <v>386</v>
      </c>
      <c r="X1" t="s">
        <v>387</v>
      </c>
      <c r="Y1" t="s">
        <v>388</v>
      </c>
      <c r="Z1" t="s">
        <v>209</v>
      </c>
      <c r="AA1" t="s">
        <v>213</v>
      </c>
      <c r="AB1" t="s">
        <v>389</v>
      </c>
      <c r="AC1" t="s">
        <v>390</v>
      </c>
      <c r="AD1" t="s">
        <v>391</v>
      </c>
      <c r="AE1" t="s">
        <v>392</v>
      </c>
      <c r="AF1" t="s">
        <v>393</v>
      </c>
      <c r="AG1" t="s">
        <v>394</v>
      </c>
      <c r="AH1" t="s">
        <v>395</v>
      </c>
      <c r="AI1" t="s">
        <v>396</v>
      </c>
      <c r="AJ1" t="s">
        <v>397</v>
      </c>
      <c r="AK1" t="s">
        <v>398</v>
      </c>
      <c r="AL1" t="s">
        <v>399</v>
      </c>
      <c r="AM1" t="s">
        <v>400</v>
      </c>
      <c r="AN1" t="s">
        <v>401</v>
      </c>
      <c r="AO1" t="s">
        <v>402</v>
      </c>
      <c r="AP1" t="s">
        <v>403</v>
      </c>
      <c r="AQ1" t="s">
        <v>404</v>
      </c>
      <c r="AR1" t="s">
        <v>405</v>
      </c>
      <c r="AS1" t="s">
        <v>89</v>
      </c>
      <c r="AT1" t="s">
        <v>120</v>
      </c>
      <c r="AU1" t="s">
        <v>88</v>
      </c>
      <c r="AV1" t="s">
        <v>130</v>
      </c>
      <c r="AW1" t="s">
        <v>149</v>
      </c>
      <c r="AX1" t="s">
        <v>372</v>
      </c>
      <c r="AY1" t="s">
        <v>288</v>
      </c>
      <c r="AZ1" t="s">
        <v>406</v>
      </c>
      <c r="BA1" t="s">
        <v>407</v>
      </c>
      <c r="BB1" t="s">
        <v>409</v>
      </c>
      <c r="BC1" t="s">
        <v>410</v>
      </c>
    </row>
    <row r="2" spans="1:55">
      <c r="A2">
        <v>35</v>
      </c>
      <c r="B2" t="s">
        <v>412</v>
      </c>
      <c r="C2" t="s">
        <v>413</v>
      </c>
      <c r="D2" t="s">
        <v>365</v>
      </c>
      <c r="E2" t="s">
        <v>414</v>
      </c>
      <c r="F2" t="s">
        <v>418</v>
      </c>
      <c r="G2" t="s">
        <v>419</v>
      </c>
      <c r="H2" t="s">
        <v>420</v>
      </c>
      <c r="I2" t="s">
        <v>420</v>
      </c>
      <c r="J2">
        <v>0.56113743401802318</v>
      </c>
      <c r="K2">
        <v>0.87545093220931391</v>
      </c>
      <c r="L2">
        <v>0.87791963114444926</v>
      </c>
      <c r="M2">
        <v>4.2482120400741619E-2</v>
      </c>
      <c r="N2">
        <v>9.0809478153677584E-2</v>
      </c>
      <c r="O2">
        <v>0.57418011452368567</v>
      </c>
      <c r="P2">
        <v>1</v>
      </c>
      <c r="Q2">
        <v>0</v>
      </c>
      <c r="R2">
        <v>0</v>
      </c>
      <c r="S2">
        <v>0.7</v>
      </c>
      <c r="T2">
        <v>0.1</v>
      </c>
      <c r="U2">
        <v>0.5</v>
      </c>
      <c r="V2">
        <v>0.7</v>
      </c>
      <c r="W2">
        <v>0.3</v>
      </c>
      <c r="X2">
        <v>0.3</v>
      </c>
      <c r="Y2">
        <v>0.1</v>
      </c>
      <c r="Z2">
        <v>2.2916666666666669E-2</v>
      </c>
      <c r="AA2">
        <v>6.7001675041876048E-3</v>
      </c>
      <c r="AB2">
        <v>0.3</v>
      </c>
      <c r="AC2">
        <v>0.3</v>
      </c>
      <c r="AD2">
        <v>0.7</v>
      </c>
      <c r="AE2">
        <v>0.1</v>
      </c>
      <c r="AF2">
        <v>0.3</v>
      </c>
      <c r="AG2">
        <v>0.1</v>
      </c>
      <c r="AH2">
        <v>0.7</v>
      </c>
      <c r="AI2">
        <v>0.3</v>
      </c>
      <c r="AJ2">
        <v>0.21464935064935065</v>
      </c>
      <c r="AK2">
        <v>0.5</v>
      </c>
      <c r="AL2">
        <v>4.0337711069418386E-2</v>
      </c>
      <c r="AM2">
        <v>0.7</v>
      </c>
      <c r="AN2">
        <v>0.7</v>
      </c>
      <c r="AO2">
        <v>0.7</v>
      </c>
      <c r="AP2">
        <v>0.7</v>
      </c>
      <c r="AQ2">
        <v>0.7</v>
      </c>
      <c r="AR2">
        <v>0.7</v>
      </c>
      <c r="AS2">
        <v>0.63226308066664416</v>
      </c>
      <c r="AT2">
        <v>0.33249479633868162</v>
      </c>
      <c r="AU2">
        <v>0.51235576693545914</v>
      </c>
      <c r="AV2">
        <v>0.60000000000000009</v>
      </c>
      <c r="AW2">
        <v>0.4</v>
      </c>
      <c r="AX2">
        <v>0.3</v>
      </c>
      <c r="AY2">
        <v>0.7</v>
      </c>
      <c r="AZ2">
        <v>0.40898101405846732</v>
      </c>
      <c r="BA2">
        <v>0.50711226033130885</v>
      </c>
      <c r="BB2" t="s">
        <v>82</v>
      </c>
      <c r="BC2">
        <v>1</v>
      </c>
    </row>
    <row r="3" spans="1:55">
      <c r="A3">
        <v>36</v>
      </c>
      <c r="B3" t="s">
        <v>412</v>
      </c>
      <c r="C3" t="s">
        <v>413</v>
      </c>
      <c r="D3" t="s">
        <v>367</v>
      </c>
      <c r="E3" t="s">
        <v>424</v>
      </c>
      <c r="F3" t="s">
        <v>425</v>
      </c>
      <c r="G3" t="s">
        <v>425</v>
      </c>
      <c r="H3" t="s">
        <v>426</v>
      </c>
      <c r="I3" t="s">
        <v>425</v>
      </c>
      <c r="J3">
        <v>1.9766823427117396E-2</v>
      </c>
      <c r="K3">
        <v>0.96486841360906617</v>
      </c>
      <c r="L3">
        <v>0.90287920017515466</v>
      </c>
      <c r="M3">
        <v>0.11119233252715845</v>
      </c>
      <c r="N3">
        <v>7.7033009167276657E-3</v>
      </c>
      <c r="O3">
        <v>0.62181155648099951</v>
      </c>
      <c r="P3">
        <v>0.92266894904555397</v>
      </c>
      <c r="Q3">
        <v>2.1679449334581612E-2</v>
      </c>
      <c r="R3">
        <v>0</v>
      </c>
      <c r="S3">
        <v>0.7</v>
      </c>
      <c r="T3">
        <v>0.1</v>
      </c>
      <c r="U3">
        <v>0.7</v>
      </c>
      <c r="V3">
        <v>0.9</v>
      </c>
      <c r="W3">
        <v>0.3</v>
      </c>
      <c r="X3">
        <v>0.9</v>
      </c>
      <c r="Y3">
        <v>0.1</v>
      </c>
      <c r="Z3">
        <v>4.1666666666666669E-4</v>
      </c>
      <c r="AA3">
        <v>1.7587939698492462E-2</v>
      </c>
      <c r="AB3">
        <v>0.3</v>
      </c>
      <c r="AC3">
        <v>0.3</v>
      </c>
      <c r="AD3">
        <v>0.7</v>
      </c>
      <c r="AE3">
        <v>0.3</v>
      </c>
      <c r="AF3">
        <v>0.7</v>
      </c>
      <c r="AG3">
        <v>0.1</v>
      </c>
      <c r="AH3">
        <v>0.7</v>
      </c>
      <c r="AI3">
        <v>0.7</v>
      </c>
      <c r="AJ3">
        <v>0.21205194805194805</v>
      </c>
      <c r="AK3">
        <v>0.7</v>
      </c>
      <c r="AL3">
        <v>1.2195121951219513E-2</v>
      </c>
      <c r="AM3">
        <v>0.7</v>
      </c>
      <c r="AN3">
        <v>0.7</v>
      </c>
      <c r="AO3">
        <v>0.7</v>
      </c>
      <c r="AP3">
        <v>0.7</v>
      </c>
      <c r="AQ3">
        <v>0.7</v>
      </c>
      <c r="AR3">
        <v>0.7</v>
      </c>
      <c r="AS3">
        <v>0.49722366779578014</v>
      </c>
      <c r="AT3">
        <v>0.31475742869886358</v>
      </c>
      <c r="AU3">
        <v>0.42423717215701351</v>
      </c>
      <c r="AV3">
        <v>0.56010520422770704</v>
      </c>
      <c r="AW3">
        <v>0.5</v>
      </c>
      <c r="AX3">
        <v>0.4</v>
      </c>
      <c r="AY3">
        <v>0.7</v>
      </c>
      <c r="AZ3">
        <v>0.50779929090257148</v>
      </c>
      <c r="BA3">
        <v>0.49738055576243068</v>
      </c>
      <c r="BB3" t="s">
        <v>82</v>
      </c>
      <c r="BC3">
        <v>2</v>
      </c>
    </row>
    <row r="4" spans="1:55">
      <c r="A4">
        <v>37</v>
      </c>
      <c r="B4" t="s">
        <v>412</v>
      </c>
      <c r="C4" t="s">
        <v>413</v>
      </c>
      <c r="D4" t="s">
        <v>365</v>
      </c>
      <c r="E4" t="s">
        <v>414</v>
      </c>
      <c r="F4" t="s">
        <v>415</v>
      </c>
      <c r="G4" t="s">
        <v>416</v>
      </c>
      <c r="H4" t="s">
        <v>417</v>
      </c>
      <c r="I4" t="s">
        <v>417</v>
      </c>
      <c r="J4">
        <v>0.33237241936567136</v>
      </c>
      <c r="K4">
        <v>0.6092377216689161</v>
      </c>
      <c r="L4">
        <v>0.87057674156745202</v>
      </c>
      <c r="M4">
        <v>9.4761629627363148E-2</v>
      </c>
      <c r="N4">
        <v>5.947548166763323E-2</v>
      </c>
      <c r="O4">
        <v>0.86413326392503909</v>
      </c>
      <c r="P4">
        <v>0.85303860177780655</v>
      </c>
      <c r="Q4">
        <v>6.9753515037080382E-2</v>
      </c>
      <c r="R4">
        <v>0.50183645853469938</v>
      </c>
      <c r="S4">
        <v>0.7</v>
      </c>
      <c r="T4">
        <v>0.1</v>
      </c>
      <c r="U4">
        <v>0.5</v>
      </c>
      <c r="V4">
        <v>0.1</v>
      </c>
      <c r="W4">
        <v>0.3</v>
      </c>
      <c r="X4">
        <v>0.3</v>
      </c>
      <c r="Y4">
        <v>0.1</v>
      </c>
      <c r="Z4">
        <v>8.7499999999999991E-3</v>
      </c>
      <c r="AA4">
        <v>0</v>
      </c>
      <c r="AB4">
        <v>0.3</v>
      </c>
      <c r="AC4">
        <v>0.3</v>
      </c>
      <c r="AD4">
        <v>0.7</v>
      </c>
      <c r="AE4">
        <v>0.7</v>
      </c>
      <c r="AF4">
        <v>0.3</v>
      </c>
      <c r="AG4">
        <v>0.1</v>
      </c>
      <c r="AH4">
        <v>0.7</v>
      </c>
      <c r="AI4">
        <v>0.3</v>
      </c>
      <c r="AJ4">
        <v>0.22763636363636364</v>
      </c>
      <c r="AK4">
        <v>0.7</v>
      </c>
      <c r="AL4">
        <v>3.7523452157598499E-3</v>
      </c>
      <c r="AM4">
        <v>0.7</v>
      </c>
      <c r="AN4">
        <v>0.7</v>
      </c>
      <c r="AO4">
        <v>0.7</v>
      </c>
      <c r="AP4">
        <v>0.7</v>
      </c>
      <c r="AQ4">
        <v>0.7</v>
      </c>
      <c r="AR4">
        <v>0.7</v>
      </c>
      <c r="AS4">
        <v>0.47475977554399834</v>
      </c>
      <c r="AT4">
        <v>0.46180437279633618</v>
      </c>
      <c r="AU4">
        <v>0.46957761444493351</v>
      </c>
      <c r="AV4">
        <v>0.58293286143127798</v>
      </c>
      <c r="AW4">
        <v>0.3</v>
      </c>
      <c r="AX4">
        <v>0.4</v>
      </c>
      <c r="AY4">
        <v>0.7</v>
      </c>
      <c r="AZ4">
        <v>0.41582223936912099</v>
      </c>
      <c r="BA4">
        <v>0.48944423841511081</v>
      </c>
      <c r="BB4" t="s">
        <v>82</v>
      </c>
      <c r="BC4">
        <v>3</v>
      </c>
    </row>
    <row r="5" spans="1:55">
      <c r="A5">
        <v>38</v>
      </c>
      <c r="B5" t="s">
        <v>412</v>
      </c>
      <c r="C5" t="s">
        <v>413</v>
      </c>
      <c r="D5" t="s">
        <v>365</v>
      </c>
      <c r="E5" t="s">
        <v>414</v>
      </c>
      <c r="F5" t="s">
        <v>421</v>
      </c>
      <c r="G5" t="s">
        <v>422</v>
      </c>
      <c r="H5" t="s">
        <v>423</v>
      </c>
      <c r="I5" t="s">
        <v>423</v>
      </c>
      <c r="J5">
        <v>0.38519198557597889</v>
      </c>
      <c r="K5">
        <v>0.83695359111437539</v>
      </c>
      <c r="L5">
        <v>0.87057674156745202</v>
      </c>
      <c r="M5">
        <v>7.4892597818862733E-2</v>
      </c>
      <c r="N5">
        <v>1.1855905152758778E-2</v>
      </c>
      <c r="O5">
        <v>0.74128058302967215</v>
      </c>
      <c r="P5">
        <v>0.91295412897081007</v>
      </c>
      <c r="Q5">
        <v>0</v>
      </c>
      <c r="R5">
        <v>0</v>
      </c>
      <c r="S5">
        <v>0.7</v>
      </c>
      <c r="T5">
        <v>0.1</v>
      </c>
      <c r="U5">
        <v>0.7</v>
      </c>
      <c r="V5">
        <v>0.1</v>
      </c>
      <c r="W5">
        <v>0.3</v>
      </c>
      <c r="X5">
        <v>0.3</v>
      </c>
      <c r="Y5">
        <v>0.1</v>
      </c>
      <c r="Z5">
        <v>0</v>
      </c>
      <c r="AA5">
        <v>4.1876046901172534E-3</v>
      </c>
      <c r="AB5">
        <v>0.3</v>
      </c>
      <c r="AC5">
        <v>0.3</v>
      </c>
      <c r="AD5">
        <v>0.7</v>
      </c>
      <c r="AE5">
        <v>0.5</v>
      </c>
      <c r="AF5">
        <v>0.3</v>
      </c>
      <c r="AG5">
        <v>0.1</v>
      </c>
      <c r="AH5">
        <v>0.7</v>
      </c>
      <c r="AI5">
        <v>0.3</v>
      </c>
      <c r="AJ5">
        <v>0.22722077922077924</v>
      </c>
      <c r="AK5">
        <v>0.5</v>
      </c>
      <c r="AL5">
        <v>1.3602251407129454E-2</v>
      </c>
      <c r="AM5">
        <v>0.7</v>
      </c>
      <c r="AN5">
        <v>0.7</v>
      </c>
      <c r="AO5">
        <v>0.7</v>
      </c>
      <c r="AP5">
        <v>0.7</v>
      </c>
      <c r="AQ5">
        <v>0.7</v>
      </c>
      <c r="AR5">
        <v>0.7</v>
      </c>
      <c r="AS5">
        <v>0.56496008212783722</v>
      </c>
      <c r="AT5">
        <v>0.37656824409121548</v>
      </c>
      <c r="AU5">
        <v>0.48960334691318852</v>
      </c>
      <c r="AV5">
        <v>0.54777247738248613</v>
      </c>
      <c r="AW5">
        <v>0.4</v>
      </c>
      <c r="AX5">
        <v>0.3</v>
      </c>
      <c r="AY5">
        <v>0.7</v>
      </c>
      <c r="AZ5">
        <v>0.41603659979868735</v>
      </c>
      <c r="BA5">
        <v>0.48447080803145398</v>
      </c>
      <c r="BB5" t="s">
        <v>82</v>
      </c>
      <c r="BC5">
        <v>4</v>
      </c>
    </row>
    <row r="6" spans="1:55">
      <c r="A6">
        <v>39</v>
      </c>
      <c r="B6" t="s">
        <v>412</v>
      </c>
      <c r="C6" t="s">
        <v>413</v>
      </c>
      <c r="D6" t="s">
        <v>365</v>
      </c>
      <c r="E6" t="s">
        <v>414</v>
      </c>
      <c r="F6" t="s">
        <v>421</v>
      </c>
      <c r="G6" t="s">
        <v>422</v>
      </c>
      <c r="H6" t="s">
        <v>433</v>
      </c>
      <c r="I6" t="s">
        <v>433</v>
      </c>
      <c r="J6">
        <v>0.27158223965149297</v>
      </c>
      <c r="K6">
        <v>0.84796302329787587</v>
      </c>
      <c r="L6">
        <v>0.88208691876456913</v>
      </c>
      <c r="M6">
        <v>6.7257437273247581E-2</v>
      </c>
      <c r="N6">
        <v>6.4007877892663717E-3</v>
      </c>
      <c r="O6">
        <v>0.67126496616345654</v>
      </c>
      <c r="P6">
        <v>0.87525644384417067</v>
      </c>
      <c r="Q6">
        <v>0</v>
      </c>
      <c r="R6">
        <v>2.3317155518041782E-2</v>
      </c>
      <c r="S6">
        <v>0.7</v>
      </c>
      <c r="T6">
        <v>0.1</v>
      </c>
      <c r="U6">
        <v>0.5</v>
      </c>
      <c r="V6">
        <v>0.7</v>
      </c>
      <c r="W6">
        <v>0.3</v>
      </c>
      <c r="X6">
        <v>0.3</v>
      </c>
      <c r="Y6">
        <v>0.1</v>
      </c>
      <c r="Z6">
        <v>2.5000000000000001E-3</v>
      </c>
      <c r="AA6">
        <v>0</v>
      </c>
      <c r="AB6">
        <v>0.3</v>
      </c>
      <c r="AC6">
        <v>0.3</v>
      </c>
      <c r="AD6">
        <v>0.7</v>
      </c>
      <c r="AE6">
        <v>0.5</v>
      </c>
      <c r="AF6">
        <v>0.3</v>
      </c>
      <c r="AG6">
        <v>0.1</v>
      </c>
      <c r="AH6">
        <v>0.7</v>
      </c>
      <c r="AI6">
        <v>0.3</v>
      </c>
      <c r="AJ6">
        <v>0.22597402597402597</v>
      </c>
      <c r="AK6">
        <v>0.5</v>
      </c>
      <c r="AL6">
        <v>2.1106941838649158E-2</v>
      </c>
      <c r="AM6">
        <v>0.7</v>
      </c>
      <c r="AN6">
        <v>0.7</v>
      </c>
      <c r="AO6">
        <v>0.7</v>
      </c>
      <c r="AP6">
        <v>0.7</v>
      </c>
      <c r="AQ6">
        <v>0.7</v>
      </c>
      <c r="AR6">
        <v>0.7</v>
      </c>
      <c r="AS6">
        <v>0.53140581365609241</v>
      </c>
      <c r="AT6">
        <v>0.33883287697636144</v>
      </c>
      <c r="AU6">
        <v>0.4543766389842</v>
      </c>
      <c r="AV6">
        <v>0.52748558185830674</v>
      </c>
      <c r="AW6">
        <v>0.4</v>
      </c>
      <c r="AX6">
        <v>0.3</v>
      </c>
      <c r="AY6">
        <v>0.7</v>
      </c>
      <c r="AZ6">
        <v>0.42412002704466534</v>
      </c>
      <c r="BA6">
        <v>0.46866074929572399</v>
      </c>
      <c r="BB6" t="s">
        <v>82</v>
      </c>
      <c r="BC6">
        <v>5</v>
      </c>
    </row>
    <row r="7" spans="1:55">
      <c r="A7">
        <v>40</v>
      </c>
      <c r="B7" t="s">
        <v>412</v>
      </c>
      <c r="C7" t="s">
        <v>413</v>
      </c>
      <c r="D7" t="s">
        <v>367</v>
      </c>
      <c r="E7" t="s">
        <v>424</v>
      </c>
      <c r="F7" t="s">
        <v>434</v>
      </c>
      <c r="G7" t="s">
        <v>434</v>
      </c>
      <c r="H7" t="s">
        <v>426</v>
      </c>
      <c r="I7" t="s">
        <v>434</v>
      </c>
      <c r="J7">
        <v>0.57004155590274197</v>
      </c>
      <c r="K7">
        <v>0.69806234111132404</v>
      </c>
      <c r="L7">
        <v>0.81363301006956501</v>
      </c>
      <c r="M7">
        <v>5.8387262096671499E-2</v>
      </c>
      <c r="N7">
        <v>2.4530616095858097E-2</v>
      </c>
      <c r="O7">
        <v>0.98099947943779275</v>
      </c>
      <c r="P7">
        <v>0.31414341380813021</v>
      </c>
      <c r="Q7">
        <v>0</v>
      </c>
      <c r="R7">
        <v>0.61986979903764505</v>
      </c>
      <c r="S7">
        <v>0.7</v>
      </c>
      <c r="T7">
        <v>0.3</v>
      </c>
      <c r="U7">
        <v>0.7</v>
      </c>
      <c r="V7">
        <v>0.9</v>
      </c>
      <c r="W7">
        <v>0.3</v>
      </c>
      <c r="X7">
        <v>0.9</v>
      </c>
      <c r="Y7">
        <v>0.7</v>
      </c>
      <c r="Z7">
        <v>2.4166666666666666E-2</v>
      </c>
      <c r="AA7">
        <v>0</v>
      </c>
      <c r="AB7">
        <v>0.3</v>
      </c>
      <c r="AC7">
        <v>0.3</v>
      </c>
      <c r="AD7">
        <v>0.7</v>
      </c>
      <c r="AE7">
        <v>0.3</v>
      </c>
      <c r="AF7">
        <v>0.7</v>
      </c>
      <c r="AG7">
        <v>0.1</v>
      </c>
      <c r="AH7">
        <v>0.7</v>
      </c>
      <c r="AI7">
        <v>0.9</v>
      </c>
      <c r="AJ7">
        <v>0.23553246753246754</v>
      </c>
      <c r="AK7">
        <v>0.9</v>
      </c>
      <c r="AL7">
        <v>1.4071294559099437E-3</v>
      </c>
      <c r="AM7">
        <v>0.7</v>
      </c>
      <c r="AN7">
        <v>0.7</v>
      </c>
      <c r="AO7">
        <v>0.7</v>
      </c>
      <c r="AP7">
        <v>0.7</v>
      </c>
      <c r="AQ7">
        <v>0.7</v>
      </c>
      <c r="AR7">
        <v>0.7</v>
      </c>
      <c r="AS7">
        <v>0.56803801103239471</v>
      </c>
      <c r="AT7">
        <v>0.5027650477668254</v>
      </c>
      <c r="AU7">
        <v>0.54192882572616696</v>
      </c>
      <c r="AV7">
        <v>0.25047302818864264</v>
      </c>
      <c r="AW7">
        <v>0.6</v>
      </c>
      <c r="AX7">
        <v>0.4</v>
      </c>
      <c r="AY7">
        <v>0.7</v>
      </c>
      <c r="AZ7">
        <v>0.56598567070759254</v>
      </c>
      <c r="BA7">
        <v>0.45279584154080071</v>
      </c>
      <c r="BB7" t="s">
        <v>82</v>
      </c>
      <c r="BC7">
        <v>6</v>
      </c>
    </row>
    <row r="8" spans="1:55">
      <c r="A8">
        <v>41</v>
      </c>
      <c r="B8" t="s">
        <v>412</v>
      </c>
      <c r="C8" t="s">
        <v>413</v>
      </c>
      <c r="D8" t="s">
        <v>365</v>
      </c>
      <c r="E8" t="s">
        <v>414</v>
      </c>
      <c r="F8" t="s">
        <v>435</v>
      </c>
      <c r="G8" t="s">
        <v>436</v>
      </c>
      <c r="H8" t="s">
        <v>437</v>
      </c>
      <c r="I8" t="s">
        <v>437</v>
      </c>
      <c r="J8">
        <v>0.48179863763832159</v>
      </c>
      <c r="K8">
        <v>0.81735078175143827</v>
      </c>
      <c r="L8">
        <v>0.70696148616699683</v>
      </c>
      <c r="M8">
        <v>4.2482120400741619E-2</v>
      </c>
      <c r="N8">
        <v>0.15229417507321832</v>
      </c>
      <c r="O8">
        <v>1</v>
      </c>
      <c r="P8">
        <v>0.53966001995497248</v>
      </c>
      <c r="Q8">
        <v>0</v>
      </c>
      <c r="R8">
        <v>3.3517735112268139E-2</v>
      </c>
      <c r="S8">
        <v>0.7</v>
      </c>
      <c r="T8">
        <v>0.1</v>
      </c>
      <c r="U8">
        <v>0.5</v>
      </c>
      <c r="V8">
        <v>0.7</v>
      </c>
      <c r="W8">
        <v>0.3</v>
      </c>
      <c r="X8">
        <v>0.1</v>
      </c>
      <c r="Y8">
        <v>0.1</v>
      </c>
      <c r="Z8">
        <v>3.3750000000000002E-2</v>
      </c>
      <c r="AA8">
        <v>3.3500837520938024E-3</v>
      </c>
      <c r="AB8">
        <v>0.3</v>
      </c>
      <c r="AC8">
        <v>0.3</v>
      </c>
      <c r="AD8">
        <v>0.3</v>
      </c>
      <c r="AE8">
        <v>0.7</v>
      </c>
      <c r="AF8">
        <v>0.7</v>
      </c>
      <c r="AG8">
        <v>0.1</v>
      </c>
      <c r="AH8">
        <v>0.7</v>
      </c>
      <c r="AI8">
        <v>0.3</v>
      </c>
      <c r="AJ8">
        <v>0.23594805194805196</v>
      </c>
      <c r="AK8">
        <v>0.5</v>
      </c>
      <c r="AL8">
        <v>1.4071294559099437E-3</v>
      </c>
      <c r="AM8">
        <v>0.7</v>
      </c>
      <c r="AN8">
        <v>0.7</v>
      </c>
      <c r="AO8">
        <v>0.7</v>
      </c>
      <c r="AP8">
        <v>0.7</v>
      </c>
      <c r="AQ8">
        <v>0.7</v>
      </c>
      <c r="AR8">
        <v>0.7</v>
      </c>
      <c r="AS8">
        <v>0.5579570742245431</v>
      </c>
      <c r="AT8">
        <v>0.57614708753660915</v>
      </c>
      <c r="AU8">
        <v>0.56523307954936941</v>
      </c>
      <c r="AV8">
        <v>0.32714778548421036</v>
      </c>
      <c r="AW8">
        <v>0.4</v>
      </c>
      <c r="AX8">
        <v>0.3</v>
      </c>
      <c r="AY8">
        <v>0.7</v>
      </c>
      <c r="AZ8">
        <v>0.41738667424338671</v>
      </c>
      <c r="BA8">
        <v>0.43658917975898887</v>
      </c>
      <c r="BB8" t="s">
        <v>82</v>
      </c>
      <c r="BC8">
        <v>7</v>
      </c>
    </row>
    <row r="9" spans="1:55">
      <c r="A9">
        <v>42</v>
      </c>
      <c r="B9" t="s">
        <v>427</v>
      </c>
      <c r="C9" t="s">
        <v>428</v>
      </c>
      <c r="D9" t="s">
        <v>361</v>
      </c>
      <c r="E9" t="s">
        <v>429</v>
      </c>
      <c r="F9" t="s">
        <v>430</v>
      </c>
      <c r="G9" t="s">
        <v>431</v>
      </c>
      <c r="H9" t="s">
        <v>432</v>
      </c>
      <c r="I9" t="s">
        <v>432</v>
      </c>
      <c r="J9">
        <v>0.62880876034188649</v>
      </c>
      <c r="K9">
        <v>0.15737654821953667</v>
      </c>
      <c r="L9">
        <v>0.15172422675196268</v>
      </c>
      <c r="M9">
        <v>4.2482120400741619E-2</v>
      </c>
      <c r="N9">
        <v>1</v>
      </c>
      <c r="O9">
        <v>5.9083810515356584E-2</v>
      </c>
      <c r="P9">
        <v>4.3097421913281895E-3</v>
      </c>
      <c r="Q9">
        <v>1</v>
      </c>
      <c r="R9">
        <v>0.58241758241758246</v>
      </c>
      <c r="S9">
        <v>0.3</v>
      </c>
      <c r="T9">
        <v>0.5</v>
      </c>
      <c r="U9">
        <v>0.7</v>
      </c>
      <c r="V9">
        <v>0.5</v>
      </c>
      <c r="W9">
        <v>0.9</v>
      </c>
      <c r="X9">
        <v>0.9</v>
      </c>
      <c r="Y9">
        <v>0.7</v>
      </c>
      <c r="Z9">
        <v>7.7916666666666676E-2</v>
      </c>
      <c r="AA9">
        <v>1.2562814070351759E-2</v>
      </c>
      <c r="AB9">
        <v>0.3</v>
      </c>
      <c r="AC9">
        <v>0.3</v>
      </c>
      <c r="AD9">
        <v>0.7</v>
      </c>
      <c r="AE9">
        <v>0.3</v>
      </c>
      <c r="AF9">
        <v>0.7</v>
      </c>
      <c r="AG9">
        <v>0.5</v>
      </c>
      <c r="AH9">
        <v>0.7</v>
      </c>
      <c r="AI9">
        <v>0.1</v>
      </c>
      <c r="AJ9">
        <v>0.9184415584415585</v>
      </c>
      <c r="AK9">
        <v>0.3</v>
      </c>
      <c r="AL9">
        <v>3.9868667917448405E-2</v>
      </c>
      <c r="AM9">
        <v>0.7</v>
      </c>
      <c r="AN9">
        <v>0.7</v>
      </c>
      <c r="AO9">
        <v>0.7</v>
      </c>
      <c r="AP9">
        <v>0.7</v>
      </c>
      <c r="AQ9">
        <v>0.7</v>
      </c>
      <c r="AR9">
        <v>0.7</v>
      </c>
      <c r="AS9">
        <v>0.29442949404592517</v>
      </c>
      <c r="AT9">
        <v>0.5295419052576783</v>
      </c>
      <c r="AU9">
        <v>0.3884744585306264</v>
      </c>
      <c r="AV9">
        <v>0.36082760355655519</v>
      </c>
      <c r="AW9">
        <v>0.6</v>
      </c>
      <c r="AX9">
        <v>0.4</v>
      </c>
      <c r="AY9">
        <v>0.7</v>
      </c>
      <c r="AZ9">
        <v>0.54966856695957667</v>
      </c>
      <c r="BA9">
        <v>0.43299020968225271</v>
      </c>
      <c r="BB9" t="s">
        <v>82</v>
      </c>
      <c r="BC9">
        <v>8</v>
      </c>
    </row>
    <row r="10" spans="1:55">
      <c r="A10">
        <v>43</v>
      </c>
      <c r="B10" t="s">
        <v>412</v>
      </c>
      <c r="C10" t="s">
        <v>413</v>
      </c>
      <c r="D10" t="s">
        <v>365</v>
      </c>
      <c r="E10" t="s">
        <v>414</v>
      </c>
      <c r="F10" t="s">
        <v>421</v>
      </c>
      <c r="G10" t="s">
        <v>422</v>
      </c>
      <c r="H10" t="s">
        <v>446</v>
      </c>
      <c r="I10" t="s">
        <v>446</v>
      </c>
      <c r="J10">
        <v>0.62880876034188649</v>
      </c>
      <c r="K10">
        <v>0.70902642932646232</v>
      </c>
      <c r="L10">
        <v>0.79246907651802401</v>
      </c>
      <c r="M10">
        <v>0.11782226527619845</v>
      </c>
      <c r="N10">
        <v>2.0634920634920638E-2</v>
      </c>
      <c r="O10">
        <v>0.68870380010411247</v>
      </c>
      <c r="P10">
        <v>0.52977152085928458</v>
      </c>
      <c r="Q10">
        <v>0</v>
      </c>
      <c r="R10">
        <v>0</v>
      </c>
      <c r="S10">
        <v>0.7</v>
      </c>
      <c r="T10">
        <v>0.1</v>
      </c>
      <c r="U10">
        <v>0.7</v>
      </c>
      <c r="V10">
        <v>0.7</v>
      </c>
      <c r="W10">
        <v>0.3</v>
      </c>
      <c r="X10">
        <v>0.3</v>
      </c>
      <c r="Y10">
        <v>0.1</v>
      </c>
      <c r="Z10">
        <v>0</v>
      </c>
      <c r="AA10">
        <v>1.6750418760469014E-2</v>
      </c>
      <c r="AB10">
        <v>0.3</v>
      </c>
      <c r="AC10">
        <v>0.3</v>
      </c>
      <c r="AD10">
        <v>0.7</v>
      </c>
      <c r="AE10">
        <v>0.5</v>
      </c>
      <c r="AF10">
        <v>0.3</v>
      </c>
      <c r="AG10">
        <v>0.1</v>
      </c>
      <c r="AH10">
        <v>0.7</v>
      </c>
      <c r="AI10">
        <v>0.3</v>
      </c>
      <c r="AJ10">
        <v>0.22140259740259738</v>
      </c>
      <c r="AK10">
        <v>0.7</v>
      </c>
      <c r="AL10">
        <v>1.3133208255159476E-2</v>
      </c>
      <c r="AM10">
        <v>0.7</v>
      </c>
      <c r="AN10">
        <v>0.7</v>
      </c>
      <c r="AO10">
        <v>0.7</v>
      </c>
      <c r="AP10">
        <v>0.7</v>
      </c>
      <c r="AQ10">
        <v>0.7</v>
      </c>
      <c r="AR10">
        <v>0.7</v>
      </c>
      <c r="AS10">
        <v>0.59766028685515338</v>
      </c>
      <c r="AT10">
        <v>0.35466936036951652</v>
      </c>
      <c r="AU10">
        <v>0.5004639162608987</v>
      </c>
      <c r="AV10">
        <v>0.31786291251557081</v>
      </c>
      <c r="AW10">
        <v>0.4</v>
      </c>
      <c r="AX10">
        <v>0.3</v>
      </c>
      <c r="AY10">
        <v>0.7</v>
      </c>
      <c r="AZ10">
        <v>0.4481731687836637</v>
      </c>
      <c r="BA10">
        <v>0.42216666585337775</v>
      </c>
      <c r="BB10" t="s">
        <v>83</v>
      </c>
      <c r="BC10">
        <v>9</v>
      </c>
    </row>
    <row r="11" spans="1:55">
      <c r="A11">
        <v>44</v>
      </c>
      <c r="B11" t="s">
        <v>412</v>
      </c>
      <c r="C11" t="s">
        <v>413</v>
      </c>
      <c r="D11" t="s">
        <v>365</v>
      </c>
      <c r="E11" t="s">
        <v>414</v>
      </c>
      <c r="F11" t="s">
        <v>448</v>
      </c>
      <c r="G11" t="s">
        <v>449</v>
      </c>
      <c r="H11" t="s">
        <v>449</v>
      </c>
      <c r="I11" t="s">
        <v>449</v>
      </c>
      <c r="J11">
        <v>0.26084592345588026</v>
      </c>
      <c r="K11">
        <v>0.60274865355966589</v>
      </c>
      <c r="L11">
        <v>0.87057674156745202</v>
      </c>
      <c r="M11">
        <v>9.7304098161180505E-2</v>
      </c>
      <c r="N11">
        <v>1.2049588691924459E-2</v>
      </c>
      <c r="O11">
        <v>0.80530973451327426</v>
      </c>
      <c r="P11">
        <v>0.5859286713893852</v>
      </c>
      <c r="Q11">
        <v>0</v>
      </c>
      <c r="R11">
        <v>0.25234619395203339</v>
      </c>
      <c r="S11">
        <v>0.7</v>
      </c>
      <c r="T11">
        <v>0.1</v>
      </c>
      <c r="U11">
        <v>0.5</v>
      </c>
      <c r="V11">
        <v>0.1</v>
      </c>
      <c r="W11">
        <v>0.3</v>
      </c>
      <c r="X11">
        <v>0.3</v>
      </c>
      <c r="Y11">
        <v>0.1</v>
      </c>
      <c r="Z11">
        <v>7.4999999999999997E-3</v>
      </c>
      <c r="AA11">
        <v>7.537688442211055E-3</v>
      </c>
      <c r="AB11">
        <v>0.3</v>
      </c>
      <c r="AC11">
        <v>0.3</v>
      </c>
      <c r="AD11">
        <v>0.7</v>
      </c>
      <c r="AE11">
        <v>0.7</v>
      </c>
      <c r="AF11">
        <v>0.7</v>
      </c>
      <c r="AG11">
        <v>0.1</v>
      </c>
      <c r="AH11">
        <v>0.7</v>
      </c>
      <c r="AI11">
        <v>0.3</v>
      </c>
      <c r="AJ11">
        <v>0.22981818181818184</v>
      </c>
      <c r="AK11">
        <v>0.9</v>
      </c>
      <c r="AL11">
        <v>1.3133208255159476E-2</v>
      </c>
      <c r="AM11">
        <v>0.7</v>
      </c>
      <c r="AN11">
        <v>0.7</v>
      </c>
      <c r="AO11">
        <v>0.7</v>
      </c>
      <c r="AP11">
        <v>0.7</v>
      </c>
      <c r="AQ11">
        <v>0.7</v>
      </c>
      <c r="AR11">
        <v>0.7</v>
      </c>
      <c r="AS11">
        <v>0.44917833229328752</v>
      </c>
      <c r="AT11">
        <v>0.40867966160259933</v>
      </c>
      <c r="AU11">
        <v>0.43297886401701224</v>
      </c>
      <c r="AV11">
        <v>0.37679182222883451</v>
      </c>
      <c r="AW11">
        <v>0.3</v>
      </c>
      <c r="AX11">
        <v>0.4</v>
      </c>
      <c r="AY11">
        <v>0.7</v>
      </c>
      <c r="AZ11">
        <v>0.43231414129273421</v>
      </c>
      <c r="BA11">
        <v>0.41402827584619367</v>
      </c>
      <c r="BB11" t="s">
        <v>83</v>
      </c>
      <c r="BC11">
        <v>10</v>
      </c>
    </row>
    <row r="12" spans="1:55">
      <c r="A12">
        <v>45</v>
      </c>
      <c r="B12" t="s">
        <v>412</v>
      </c>
      <c r="C12" t="s">
        <v>413</v>
      </c>
      <c r="D12" t="s">
        <v>365</v>
      </c>
      <c r="E12" t="s">
        <v>414</v>
      </c>
      <c r="F12" t="s">
        <v>415</v>
      </c>
      <c r="G12" t="s">
        <v>416</v>
      </c>
      <c r="H12" t="s">
        <v>439</v>
      </c>
      <c r="I12" t="s">
        <v>439</v>
      </c>
      <c r="J12">
        <v>0.14978701220667476</v>
      </c>
      <c r="K12">
        <v>0.73822567129865124</v>
      </c>
      <c r="L12">
        <v>0.86791078140782552</v>
      </c>
      <c r="M12">
        <v>5.2469069837720816E-2</v>
      </c>
      <c r="N12">
        <v>0.13159395494724838</v>
      </c>
      <c r="O12">
        <v>0.83732431025507548</v>
      </c>
      <c r="P12">
        <v>0.51406103952926119</v>
      </c>
      <c r="Q12">
        <v>0</v>
      </c>
      <c r="R12">
        <v>0.38922155688622756</v>
      </c>
      <c r="S12">
        <v>0.7</v>
      </c>
      <c r="T12">
        <v>0.1</v>
      </c>
      <c r="U12">
        <v>0.7</v>
      </c>
      <c r="V12">
        <v>0.1</v>
      </c>
      <c r="W12">
        <v>0.3</v>
      </c>
      <c r="X12">
        <v>0.3</v>
      </c>
      <c r="Y12">
        <v>0.1</v>
      </c>
      <c r="Z12">
        <v>7.4999999999999997E-3</v>
      </c>
      <c r="AA12">
        <v>6.7001675041876048E-3</v>
      </c>
      <c r="AB12">
        <v>0.3</v>
      </c>
      <c r="AC12">
        <v>0.3</v>
      </c>
      <c r="AD12">
        <v>0.3</v>
      </c>
      <c r="AE12">
        <v>0.7</v>
      </c>
      <c r="AF12">
        <v>0.3</v>
      </c>
      <c r="AG12">
        <v>0.1</v>
      </c>
      <c r="AH12">
        <v>0.7</v>
      </c>
      <c r="AI12">
        <v>0.3</v>
      </c>
      <c r="AJ12">
        <v>0.22753246753246753</v>
      </c>
      <c r="AK12">
        <v>0.5</v>
      </c>
      <c r="AL12">
        <v>9.3808630393996248E-4</v>
      </c>
      <c r="AM12">
        <v>0.3</v>
      </c>
      <c r="AN12">
        <v>0.3</v>
      </c>
      <c r="AO12">
        <v>0.7</v>
      </c>
      <c r="AP12">
        <v>0.7</v>
      </c>
      <c r="AQ12">
        <v>0.7</v>
      </c>
      <c r="AR12">
        <v>0.7</v>
      </c>
      <c r="AS12">
        <v>0.44940086970936638</v>
      </c>
      <c r="AT12">
        <v>0.48445913260116191</v>
      </c>
      <c r="AU12">
        <v>0.46342417486608456</v>
      </c>
      <c r="AV12">
        <v>0.34735877940617949</v>
      </c>
      <c r="AW12">
        <v>0.4</v>
      </c>
      <c r="AX12">
        <v>0.3</v>
      </c>
      <c r="AY12">
        <v>0.6</v>
      </c>
      <c r="AZ12">
        <v>0.3839802200923601</v>
      </c>
      <c r="BA12">
        <v>0.39825439145487468</v>
      </c>
      <c r="BB12" t="s">
        <v>83</v>
      </c>
      <c r="BC12">
        <v>11</v>
      </c>
    </row>
    <row r="13" spans="1:55">
      <c r="A13">
        <v>46</v>
      </c>
      <c r="B13" t="s">
        <v>427</v>
      </c>
      <c r="C13" t="s">
        <v>428</v>
      </c>
      <c r="D13" t="s">
        <v>359</v>
      </c>
      <c r="E13" t="s">
        <v>455</v>
      </c>
      <c r="F13" t="s">
        <v>456</v>
      </c>
      <c r="G13" t="s">
        <v>457</v>
      </c>
      <c r="H13" t="s">
        <v>457</v>
      </c>
      <c r="I13" t="s">
        <v>457</v>
      </c>
      <c r="J13">
        <v>0.78796685542481759</v>
      </c>
      <c r="K13">
        <v>0.23379113260219087</v>
      </c>
      <c r="L13">
        <v>0.57322927073386565</v>
      </c>
      <c r="M13">
        <v>1</v>
      </c>
      <c r="N13">
        <v>3.8212815990593771E-2</v>
      </c>
      <c r="O13">
        <v>0.92477876106194701</v>
      </c>
      <c r="P13">
        <v>1.6329002746546962E-3</v>
      </c>
      <c r="Q13">
        <v>0.31061341749146482</v>
      </c>
      <c r="R13">
        <v>0.37918871252204583</v>
      </c>
      <c r="S13">
        <v>0.3</v>
      </c>
      <c r="T13">
        <v>0.5</v>
      </c>
      <c r="U13">
        <v>0.7</v>
      </c>
      <c r="V13">
        <v>0.3</v>
      </c>
      <c r="W13">
        <v>0.1</v>
      </c>
      <c r="X13">
        <v>0.9</v>
      </c>
      <c r="Y13">
        <v>0.7</v>
      </c>
      <c r="Z13">
        <v>0</v>
      </c>
      <c r="AA13">
        <v>0</v>
      </c>
      <c r="AB13">
        <v>0.3</v>
      </c>
      <c r="AC13">
        <v>0.3</v>
      </c>
      <c r="AD13">
        <v>0.7</v>
      </c>
      <c r="AE13">
        <v>0.1</v>
      </c>
      <c r="AF13">
        <v>0.7</v>
      </c>
      <c r="AG13">
        <v>0.5</v>
      </c>
      <c r="AH13">
        <v>0.7</v>
      </c>
      <c r="AI13">
        <v>0.1</v>
      </c>
      <c r="AJ13">
        <v>0.83532467532467536</v>
      </c>
      <c r="AK13">
        <v>0.7</v>
      </c>
      <c r="AL13">
        <v>0</v>
      </c>
      <c r="AM13">
        <v>0.7</v>
      </c>
      <c r="AN13">
        <v>0.7</v>
      </c>
      <c r="AO13">
        <v>0.7</v>
      </c>
      <c r="AP13">
        <v>0.7</v>
      </c>
      <c r="AQ13">
        <v>0.7</v>
      </c>
      <c r="AR13">
        <v>0.7</v>
      </c>
      <c r="AS13">
        <v>0.60279087446464708</v>
      </c>
      <c r="AT13">
        <v>0.4814957885262704</v>
      </c>
      <c r="AU13">
        <v>0.55427284008929645</v>
      </c>
      <c r="AV13">
        <v>0.13208263666443687</v>
      </c>
      <c r="AW13">
        <v>0.5</v>
      </c>
      <c r="AX13">
        <v>0.4</v>
      </c>
      <c r="AY13">
        <v>0.7</v>
      </c>
      <c r="AZ13">
        <v>0.50438033024859352</v>
      </c>
      <c r="BA13">
        <v>0.39691193566744226</v>
      </c>
      <c r="BB13" t="s">
        <v>83</v>
      </c>
      <c r="BC13">
        <v>13</v>
      </c>
    </row>
    <row r="14" spans="1:55">
      <c r="A14">
        <v>47</v>
      </c>
      <c r="B14" t="s">
        <v>412</v>
      </c>
      <c r="C14" t="s">
        <v>413</v>
      </c>
      <c r="D14" t="s">
        <v>365</v>
      </c>
      <c r="E14" t="s">
        <v>414</v>
      </c>
      <c r="F14" t="s">
        <v>435</v>
      </c>
      <c r="G14" t="s">
        <v>436</v>
      </c>
      <c r="H14" t="s">
        <v>450</v>
      </c>
      <c r="I14" t="s">
        <v>450</v>
      </c>
      <c r="J14">
        <v>0.1513818182688684</v>
      </c>
      <c r="K14">
        <v>0.86799813351893862</v>
      </c>
      <c r="L14">
        <v>0.82402823084381582</v>
      </c>
      <c r="M14">
        <v>3.8647845170472747E-2</v>
      </c>
      <c r="N14">
        <v>5.0726208541079558E-2</v>
      </c>
      <c r="O14">
        <v>0.97241020301926084</v>
      </c>
      <c r="P14">
        <v>0.38462908356611847</v>
      </c>
      <c r="Q14">
        <v>6.071446966318267E-3</v>
      </c>
      <c r="R14">
        <v>0.11684370257966616</v>
      </c>
      <c r="S14">
        <v>0.7</v>
      </c>
      <c r="T14">
        <v>0.1</v>
      </c>
      <c r="U14">
        <v>0.7</v>
      </c>
      <c r="V14">
        <v>0.1</v>
      </c>
      <c r="W14">
        <v>0.1</v>
      </c>
      <c r="X14">
        <v>0.9</v>
      </c>
      <c r="Y14">
        <v>0.1</v>
      </c>
      <c r="Z14">
        <v>1.6250000000000001E-2</v>
      </c>
      <c r="AA14">
        <v>5.0251256281407036E-3</v>
      </c>
      <c r="AB14">
        <v>0.3</v>
      </c>
      <c r="AC14">
        <v>0.3</v>
      </c>
      <c r="AD14">
        <v>0.3</v>
      </c>
      <c r="AE14">
        <v>0.7</v>
      </c>
      <c r="AF14">
        <v>0.7</v>
      </c>
      <c r="AG14">
        <v>0.1</v>
      </c>
      <c r="AH14">
        <v>0.7</v>
      </c>
      <c r="AI14">
        <v>0.3</v>
      </c>
      <c r="AJ14">
        <v>0.23625974025974025</v>
      </c>
      <c r="AK14">
        <v>0.7</v>
      </c>
      <c r="AL14">
        <v>1.3602251407129454E-2</v>
      </c>
      <c r="AM14">
        <v>0.7</v>
      </c>
      <c r="AN14">
        <v>0.7</v>
      </c>
      <c r="AO14">
        <v>0.7</v>
      </c>
      <c r="AP14">
        <v>0.7</v>
      </c>
      <c r="AQ14">
        <v>0.7</v>
      </c>
      <c r="AR14">
        <v>0.7</v>
      </c>
      <c r="AS14">
        <v>0.48357266326498377</v>
      </c>
      <c r="AT14">
        <v>0.51156820578017015</v>
      </c>
      <c r="AU14">
        <v>0.49477088027105831</v>
      </c>
      <c r="AV14">
        <v>0.24428325448753321</v>
      </c>
      <c r="AW14">
        <v>0.4</v>
      </c>
      <c r="AX14">
        <v>0.4</v>
      </c>
      <c r="AY14">
        <v>0.7</v>
      </c>
      <c r="AZ14">
        <v>0.45536116720111408</v>
      </c>
      <c r="BA14">
        <v>0.39813843398656851</v>
      </c>
      <c r="BB14" t="s">
        <v>83</v>
      </c>
      <c r="BC14">
        <v>12</v>
      </c>
    </row>
    <row r="15" spans="1:55">
      <c r="A15">
        <v>48</v>
      </c>
      <c r="B15" t="s">
        <v>412</v>
      </c>
      <c r="C15" t="s">
        <v>413</v>
      </c>
      <c r="D15" t="s">
        <v>358</v>
      </c>
      <c r="E15" t="s">
        <v>443</v>
      </c>
      <c r="F15" t="s">
        <v>444</v>
      </c>
      <c r="G15" t="s">
        <v>445</v>
      </c>
      <c r="H15" t="s">
        <v>426</v>
      </c>
      <c r="I15" t="s">
        <v>445</v>
      </c>
      <c r="J15">
        <v>0.68362426933222176</v>
      </c>
      <c r="K15">
        <v>0.35615922763432445</v>
      </c>
      <c r="L15">
        <v>1</v>
      </c>
      <c r="M15">
        <v>0.43776674718063924</v>
      </c>
      <c r="N15">
        <v>9.285714285714286E-3</v>
      </c>
      <c r="O15">
        <v>1.3534617386777721E-2</v>
      </c>
      <c r="P15">
        <v>1.8450491987379063E-2</v>
      </c>
      <c r="Q15">
        <v>0.87186028245564884</v>
      </c>
      <c r="R15">
        <v>0</v>
      </c>
      <c r="S15">
        <v>0.7</v>
      </c>
      <c r="T15">
        <v>0.7</v>
      </c>
      <c r="U15">
        <v>0.7</v>
      </c>
      <c r="V15">
        <v>0.7</v>
      </c>
      <c r="W15">
        <v>0.1</v>
      </c>
      <c r="X15">
        <v>0.9</v>
      </c>
      <c r="Y15">
        <v>0.3</v>
      </c>
      <c r="Z15">
        <v>0</v>
      </c>
      <c r="AA15">
        <v>0</v>
      </c>
      <c r="AB15">
        <v>0.3</v>
      </c>
      <c r="AC15">
        <v>0.3</v>
      </c>
      <c r="AD15">
        <v>0.7</v>
      </c>
      <c r="AE15">
        <v>0.9</v>
      </c>
      <c r="AF15">
        <v>0.7</v>
      </c>
      <c r="AG15">
        <v>0.5</v>
      </c>
      <c r="AH15">
        <v>0.7</v>
      </c>
      <c r="AI15">
        <v>0.9</v>
      </c>
      <c r="AJ15">
        <v>5.1532467532467534E-2</v>
      </c>
      <c r="AK15">
        <v>0.3</v>
      </c>
      <c r="AL15">
        <v>8.3020637898686675E-2</v>
      </c>
      <c r="AM15">
        <v>0.7</v>
      </c>
      <c r="AN15">
        <v>0.7</v>
      </c>
      <c r="AO15">
        <v>0.3</v>
      </c>
      <c r="AP15">
        <v>0.7</v>
      </c>
      <c r="AQ15">
        <v>0.7</v>
      </c>
      <c r="AR15">
        <v>0.7</v>
      </c>
      <c r="AS15">
        <v>0.586222290185622</v>
      </c>
      <c r="AT15">
        <v>1.1410165836246003E-2</v>
      </c>
      <c r="AU15">
        <v>0.35629744044587158</v>
      </c>
      <c r="AV15">
        <v>0.27262837992912209</v>
      </c>
      <c r="AW15">
        <v>0.6</v>
      </c>
      <c r="AX15">
        <v>0.5</v>
      </c>
      <c r="AY15">
        <v>0.6</v>
      </c>
      <c r="AZ15">
        <v>0.55186375943320576</v>
      </c>
      <c r="BA15">
        <v>0.3935965266027332</v>
      </c>
      <c r="BB15" t="s">
        <v>83</v>
      </c>
      <c r="BC15">
        <v>14</v>
      </c>
    </row>
    <row r="16" spans="1:55">
      <c r="A16">
        <v>49</v>
      </c>
      <c r="B16" t="s">
        <v>412</v>
      </c>
      <c r="C16" t="s">
        <v>413</v>
      </c>
      <c r="D16" t="s">
        <v>364</v>
      </c>
      <c r="E16" t="s">
        <v>440</v>
      </c>
      <c r="F16" t="s">
        <v>441</v>
      </c>
      <c r="G16" t="s">
        <v>442</v>
      </c>
      <c r="H16" t="s">
        <v>442</v>
      </c>
      <c r="I16" t="s">
        <v>442</v>
      </c>
      <c r="J16">
        <v>7.9185548979777851E-2</v>
      </c>
      <c r="K16">
        <v>0.94433813248437304</v>
      </c>
      <c r="L16">
        <v>0.82302734587015347</v>
      </c>
      <c r="M16">
        <v>4.2482120400741619E-2</v>
      </c>
      <c r="N16">
        <v>3.1350106180038154E-2</v>
      </c>
      <c r="O16">
        <v>0.51275377407600209</v>
      </c>
      <c r="P16">
        <v>0.558617178466838</v>
      </c>
      <c r="Q16">
        <v>0</v>
      </c>
      <c r="R16">
        <v>0</v>
      </c>
      <c r="S16">
        <v>0.7</v>
      </c>
      <c r="T16">
        <v>0.1</v>
      </c>
      <c r="U16">
        <v>0.7</v>
      </c>
      <c r="V16">
        <v>0.7</v>
      </c>
      <c r="W16">
        <v>0.3</v>
      </c>
      <c r="X16">
        <v>0.3</v>
      </c>
      <c r="Y16">
        <v>0.1</v>
      </c>
      <c r="Z16">
        <v>5.0416666666666665E-2</v>
      </c>
      <c r="AA16">
        <v>0</v>
      </c>
      <c r="AB16">
        <v>0.3</v>
      </c>
      <c r="AC16">
        <v>0.3</v>
      </c>
      <c r="AD16">
        <v>0.3</v>
      </c>
      <c r="AE16">
        <v>0.7</v>
      </c>
      <c r="AF16">
        <v>0.7</v>
      </c>
      <c r="AG16">
        <v>0.1</v>
      </c>
      <c r="AH16">
        <v>0.7</v>
      </c>
      <c r="AI16">
        <v>0.1</v>
      </c>
      <c r="AJ16">
        <v>0.21361038961038958</v>
      </c>
      <c r="AK16">
        <v>0.3</v>
      </c>
      <c r="AL16">
        <v>0.14305816135084426</v>
      </c>
      <c r="AM16">
        <v>0.7</v>
      </c>
      <c r="AN16">
        <v>0.7</v>
      </c>
      <c r="AO16">
        <v>0.7</v>
      </c>
      <c r="AP16">
        <v>0.7</v>
      </c>
      <c r="AQ16">
        <v>0.7</v>
      </c>
      <c r="AR16">
        <v>0.7</v>
      </c>
      <c r="AS16">
        <v>0.48542613819986613</v>
      </c>
      <c r="AT16">
        <v>0.27205194012802014</v>
      </c>
      <c r="AU16">
        <v>0.4000764589711277</v>
      </c>
      <c r="AV16">
        <v>0.33517030708010287</v>
      </c>
      <c r="AW16">
        <v>0.4</v>
      </c>
      <c r="AX16">
        <v>0.3</v>
      </c>
      <c r="AY16">
        <v>0.7</v>
      </c>
      <c r="AZ16">
        <v>0.43292919437150462</v>
      </c>
      <c r="BA16">
        <v>0.38939198680757836</v>
      </c>
      <c r="BB16" t="s">
        <v>83</v>
      </c>
      <c r="BC16">
        <v>15</v>
      </c>
    </row>
    <row r="17" spans="1:55">
      <c r="A17">
        <v>50</v>
      </c>
      <c r="B17" t="s">
        <v>412</v>
      </c>
      <c r="C17" t="s">
        <v>413</v>
      </c>
      <c r="D17" t="s">
        <v>367</v>
      </c>
      <c r="E17" t="s">
        <v>424</v>
      </c>
      <c r="F17" t="s">
        <v>366</v>
      </c>
      <c r="G17" t="s">
        <v>366</v>
      </c>
      <c r="H17" t="s">
        <v>426</v>
      </c>
      <c r="I17" t="s">
        <v>366</v>
      </c>
      <c r="J17">
        <v>3.3062211738772919E-2</v>
      </c>
      <c r="K17">
        <v>0.96098542114744145</v>
      </c>
      <c r="L17">
        <v>0.81587028236363379</v>
      </c>
      <c r="M17">
        <v>7.3393818613017383E-4</v>
      </c>
      <c r="N17">
        <v>5.8101322396613827E-3</v>
      </c>
      <c r="O17">
        <v>0.61868818323789687</v>
      </c>
      <c r="P17">
        <v>0.27113637968639343</v>
      </c>
      <c r="Q17">
        <v>0.30092174074910044</v>
      </c>
      <c r="R17">
        <v>1.0663301522202066E-2</v>
      </c>
      <c r="S17">
        <v>0.7</v>
      </c>
      <c r="T17">
        <v>0.3</v>
      </c>
      <c r="U17">
        <v>0.7</v>
      </c>
      <c r="V17">
        <v>0.9</v>
      </c>
      <c r="W17">
        <v>0.1</v>
      </c>
      <c r="X17">
        <v>0.9</v>
      </c>
      <c r="Y17">
        <v>0.1</v>
      </c>
      <c r="Z17">
        <v>4.7499999999999994E-2</v>
      </c>
      <c r="AA17">
        <v>0</v>
      </c>
      <c r="AB17">
        <v>0.3</v>
      </c>
      <c r="AC17">
        <v>0.3</v>
      </c>
      <c r="AD17">
        <v>0.7</v>
      </c>
      <c r="AE17">
        <v>0.7</v>
      </c>
      <c r="AF17">
        <v>0.7</v>
      </c>
      <c r="AG17">
        <v>0.1</v>
      </c>
      <c r="AH17">
        <v>0.7</v>
      </c>
      <c r="AI17">
        <v>0.7</v>
      </c>
      <c r="AJ17">
        <v>0.21132467532467533</v>
      </c>
      <c r="AK17">
        <v>0.9</v>
      </c>
      <c r="AL17">
        <v>0</v>
      </c>
      <c r="AM17">
        <v>0.7</v>
      </c>
      <c r="AN17">
        <v>0.7</v>
      </c>
      <c r="AO17">
        <v>0.3</v>
      </c>
      <c r="AP17">
        <v>0.7</v>
      </c>
      <c r="AQ17">
        <v>0.3</v>
      </c>
      <c r="AR17">
        <v>0.7</v>
      </c>
      <c r="AS17">
        <v>0.46744991438703221</v>
      </c>
      <c r="AT17">
        <v>0.31224915773877909</v>
      </c>
      <c r="AU17">
        <v>0.40536961172773095</v>
      </c>
      <c r="AV17">
        <v>0.25402468018878643</v>
      </c>
      <c r="AW17">
        <v>0.5</v>
      </c>
      <c r="AX17">
        <v>0.4</v>
      </c>
      <c r="AY17">
        <v>0.6</v>
      </c>
      <c r="AZ17">
        <v>0.50825058972963155</v>
      </c>
      <c r="BA17">
        <v>0.38921496054871635</v>
      </c>
      <c r="BB17" t="s">
        <v>83</v>
      </c>
      <c r="BC17">
        <v>16</v>
      </c>
    </row>
    <row r="18" spans="1:55">
      <c r="A18">
        <v>51</v>
      </c>
      <c r="B18" t="s">
        <v>412</v>
      </c>
      <c r="C18" t="s">
        <v>413</v>
      </c>
      <c r="D18" t="s">
        <v>365</v>
      </c>
      <c r="E18" t="s">
        <v>414</v>
      </c>
      <c r="F18" t="s">
        <v>451</v>
      </c>
      <c r="G18" t="s">
        <v>452</v>
      </c>
      <c r="H18" t="s">
        <v>452</v>
      </c>
      <c r="I18" t="s">
        <v>452</v>
      </c>
      <c r="J18">
        <v>0.12681055779395561</v>
      </c>
      <c r="K18">
        <v>0.90473123739060657</v>
      </c>
      <c r="L18">
        <v>0.82977228026987082</v>
      </c>
      <c r="M18">
        <v>4.2482120400741619E-2</v>
      </c>
      <c r="N18">
        <v>1.7027929184095996E-2</v>
      </c>
      <c r="O18">
        <v>0.80166579906298807</v>
      </c>
      <c r="P18">
        <v>0.46628156736427023</v>
      </c>
      <c r="Q18">
        <v>0</v>
      </c>
      <c r="R18">
        <v>0</v>
      </c>
      <c r="S18">
        <v>0.7</v>
      </c>
      <c r="T18">
        <v>0.1</v>
      </c>
      <c r="U18">
        <v>0.7</v>
      </c>
      <c r="V18">
        <v>0.1</v>
      </c>
      <c r="W18">
        <v>0.3</v>
      </c>
      <c r="X18">
        <v>0.3</v>
      </c>
      <c r="Y18">
        <v>0.1</v>
      </c>
      <c r="Z18">
        <v>0</v>
      </c>
      <c r="AA18">
        <v>2.9313232830820771E-2</v>
      </c>
      <c r="AB18">
        <v>0.3</v>
      </c>
      <c r="AC18">
        <v>0.3</v>
      </c>
      <c r="AD18">
        <v>0.3</v>
      </c>
      <c r="AE18">
        <v>0.3</v>
      </c>
      <c r="AF18">
        <v>0.3</v>
      </c>
      <c r="AG18">
        <v>0.1</v>
      </c>
      <c r="AH18">
        <v>0.7</v>
      </c>
      <c r="AI18">
        <v>0.9</v>
      </c>
      <c r="AJ18">
        <v>0.22212987012987012</v>
      </c>
      <c r="AK18">
        <v>0.3</v>
      </c>
      <c r="AL18">
        <v>9.3808630393996256E-3</v>
      </c>
      <c r="AM18">
        <v>0.7</v>
      </c>
      <c r="AN18">
        <v>0.7</v>
      </c>
      <c r="AO18">
        <v>0.7</v>
      </c>
      <c r="AP18">
        <v>0.7</v>
      </c>
      <c r="AQ18">
        <v>0.7</v>
      </c>
      <c r="AR18">
        <v>0.7</v>
      </c>
      <c r="AS18">
        <v>0.48922299850662276</v>
      </c>
      <c r="AT18">
        <v>0.40934686412354204</v>
      </c>
      <c r="AU18">
        <v>0.45727254475339052</v>
      </c>
      <c r="AV18">
        <v>0.27976894041856221</v>
      </c>
      <c r="AW18">
        <v>0.4</v>
      </c>
      <c r="AX18">
        <v>0.3</v>
      </c>
      <c r="AY18">
        <v>0.7</v>
      </c>
      <c r="AZ18">
        <v>0.41333502745874645</v>
      </c>
      <c r="BA18">
        <v>0.38345883754356636</v>
      </c>
      <c r="BB18" t="s">
        <v>83</v>
      </c>
      <c r="BC18">
        <v>17</v>
      </c>
    </row>
    <row r="19" spans="1:55">
      <c r="A19">
        <v>52</v>
      </c>
      <c r="B19" t="s">
        <v>427</v>
      </c>
      <c r="C19" t="s">
        <v>428</v>
      </c>
      <c r="D19" t="s">
        <v>361</v>
      </c>
      <c r="E19" t="s">
        <v>429</v>
      </c>
      <c r="F19" t="s">
        <v>430</v>
      </c>
      <c r="G19" t="s">
        <v>431</v>
      </c>
      <c r="H19" t="s">
        <v>447</v>
      </c>
      <c r="I19" t="s">
        <v>447</v>
      </c>
      <c r="J19">
        <v>0.62880876034188649</v>
      </c>
      <c r="K19">
        <v>0.45620370968324192</v>
      </c>
      <c r="L19">
        <v>0.11471356107146204</v>
      </c>
      <c r="M19">
        <v>4.3555717465217053E-2</v>
      </c>
      <c r="N19">
        <v>7.8960155490767729E-3</v>
      </c>
      <c r="O19">
        <v>5.1275377407600208E-2</v>
      </c>
      <c r="P19">
        <v>3.152898914355784E-2</v>
      </c>
      <c r="Q19">
        <v>0.90313741587586116</v>
      </c>
      <c r="R19">
        <v>0.63192419825072887</v>
      </c>
      <c r="S19">
        <v>0.3</v>
      </c>
      <c r="T19">
        <v>0.5</v>
      </c>
      <c r="U19">
        <v>0.7</v>
      </c>
      <c r="V19">
        <v>0.3</v>
      </c>
      <c r="W19">
        <v>0.9</v>
      </c>
      <c r="X19">
        <v>0.9</v>
      </c>
      <c r="Y19">
        <v>0.7</v>
      </c>
      <c r="Z19">
        <v>6.8333333333333329E-2</v>
      </c>
      <c r="AA19">
        <v>7.8726968174204354E-2</v>
      </c>
      <c r="AB19">
        <v>0.3</v>
      </c>
      <c r="AC19">
        <v>0.7</v>
      </c>
      <c r="AD19">
        <v>0.7</v>
      </c>
      <c r="AE19">
        <v>0.3</v>
      </c>
      <c r="AF19">
        <v>0.7</v>
      </c>
      <c r="AG19">
        <v>0.5</v>
      </c>
      <c r="AH19">
        <v>0.7</v>
      </c>
      <c r="AI19">
        <v>0.1</v>
      </c>
      <c r="AJ19">
        <v>0.91833766233766234</v>
      </c>
      <c r="AK19">
        <v>0.3</v>
      </c>
      <c r="AL19">
        <v>2.8142589118198873E-2</v>
      </c>
      <c r="AM19">
        <v>0.7</v>
      </c>
      <c r="AN19">
        <v>0.7</v>
      </c>
      <c r="AO19">
        <v>0.7</v>
      </c>
      <c r="AP19">
        <v>0.7</v>
      </c>
      <c r="AQ19">
        <v>0.7</v>
      </c>
      <c r="AR19">
        <v>0.7</v>
      </c>
      <c r="AS19">
        <v>0.38804903643115601</v>
      </c>
      <c r="AT19">
        <v>2.9585696478338488E-2</v>
      </c>
      <c r="AU19">
        <v>0.244663700450029</v>
      </c>
      <c r="AV19">
        <v>0.35305103807396598</v>
      </c>
      <c r="AW19">
        <v>0.6</v>
      </c>
      <c r="AX19">
        <v>0.4</v>
      </c>
      <c r="AY19">
        <v>0.7</v>
      </c>
      <c r="AZ19">
        <v>0.55112766741782115</v>
      </c>
      <c r="BA19">
        <v>0.38294746864727203</v>
      </c>
      <c r="BB19" t="s">
        <v>83</v>
      </c>
      <c r="BC19">
        <v>18</v>
      </c>
    </row>
    <row r="20" spans="1:55">
      <c r="A20">
        <v>53</v>
      </c>
      <c r="B20" t="s">
        <v>412</v>
      </c>
      <c r="C20" t="s">
        <v>413</v>
      </c>
      <c r="D20" t="s">
        <v>365</v>
      </c>
      <c r="E20" t="s">
        <v>414</v>
      </c>
      <c r="F20" t="s">
        <v>448</v>
      </c>
      <c r="G20" t="s">
        <v>460</v>
      </c>
      <c r="H20" t="s">
        <v>461</v>
      </c>
      <c r="I20" t="s">
        <v>461</v>
      </c>
      <c r="J20">
        <v>0.32680449410315793</v>
      </c>
      <c r="K20">
        <v>0.90557833982656466</v>
      </c>
      <c r="L20">
        <v>0.82548724147637875</v>
      </c>
      <c r="M20">
        <v>0.12121257179559426</v>
      </c>
      <c r="N20">
        <v>9.1511387163561081E-2</v>
      </c>
      <c r="O20">
        <v>0.86100989068193656</v>
      </c>
      <c r="P20">
        <v>0.24964967027271315</v>
      </c>
      <c r="Q20">
        <v>9.2524860284648423E-3</v>
      </c>
      <c r="R20">
        <v>0.2236024844720497</v>
      </c>
      <c r="S20">
        <v>0.7</v>
      </c>
      <c r="T20">
        <v>0.1</v>
      </c>
      <c r="U20">
        <v>0.7</v>
      </c>
      <c r="V20">
        <v>0.1</v>
      </c>
      <c r="W20">
        <v>0.3</v>
      </c>
      <c r="X20">
        <v>0.3</v>
      </c>
      <c r="Y20">
        <v>0.1</v>
      </c>
      <c r="Z20">
        <v>0</v>
      </c>
      <c r="AA20">
        <v>5.0251256281407038E-2</v>
      </c>
      <c r="AB20">
        <v>0.3</v>
      </c>
      <c r="AC20">
        <v>0.3</v>
      </c>
      <c r="AD20">
        <v>0.7</v>
      </c>
      <c r="AE20">
        <v>0.7</v>
      </c>
      <c r="AF20">
        <v>0.7</v>
      </c>
      <c r="AG20">
        <v>0.1</v>
      </c>
      <c r="AH20">
        <v>0.7</v>
      </c>
      <c r="AI20">
        <v>0.3</v>
      </c>
      <c r="AJ20">
        <v>0.23418181818181819</v>
      </c>
      <c r="AK20">
        <v>0.5</v>
      </c>
      <c r="AL20">
        <v>4.3151969981238276E-2</v>
      </c>
      <c r="AM20">
        <v>0.7</v>
      </c>
      <c r="AN20">
        <v>0.7</v>
      </c>
      <c r="AO20">
        <v>0.7</v>
      </c>
      <c r="AP20">
        <v>0.7</v>
      </c>
      <c r="AQ20">
        <v>0.7</v>
      </c>
      <c r="AR20">
        <v>0.7</v>
      </c>
      <c r="AS20">
        <v>0.56857758018856974</v>
      </c>
      <c r="AT20">
        <v>0.47626063892274878</v>
      </c>
      <c r="AU20">
        <v>0.53165080368224138</v>
      </c>
      <c r="AV20">
        <v>0.17492579641937234</v>
      </c>
      <c r="AW20">
        <v>0.4</v>
      </c>
      <c r="AX20">
        <v>0.4</v>
      </c>
      <c r="AY20">
        <v>0.7</v>
      </c>
      <c r="AZ20">
        <v>0.43440407560579597</v>
      </c>
      <c r="BA20">
        <v>0.38032689190246988</v>
      </c>
      <c r="BB20" t="s">
        <v>83</v>
      </c>
      <c r="BC20">
        <v>20</v>
      </c>
    </row>
    <row r="21" spans="1:55">
      <c r="A21">
        <v>54</v>
      </c>
      <c r="B21" t="s">
        <v>412</v>
      </c>
      <c r="C21" t="s">
        <v>413</v>
      </c>
      <c r="D21" t="s">
        <v>367</v>
      </c>
      <c r="E21" t="s">
        <v>424</v>
      </c>
      <c r="F21" t="s">
        <v>478</v>
      </c>
      <c r="G21" t="s">
        <v>478</v>
      </c>
      <c r="H21" t="s">
        <v>426</v>
      </c>
      <c r="I21" t="s">
        <v>478</v>
      </c>
      <c r="J21">
        <v>0.56790456665040945</v>
      </c>
      <c r="K21">
        <v>0.71138384255113285</v>
      </c>
      <c r="L21">
        <v>0.92132197770455104</v>
      </c>
      <c r="M21">
        <v>0.1498418268482678</v>
      </c>
      <c r="N21">
        <v>4.0123456790123455E-2</v>
      </c>
      <c r="O21">
        <v>0.82483081728266527</v>
      </c>
      <c r="P21">
        <v>0.20530456068316513</v>
      </c>
      <c r="Q21">
        <v>6.8190789060615462E-4</v>
      </c>
      <c r="R21">
        <v>0</v>
      </c>
      <c r="S21">
        <v>0.7</v>
      </c>
      <c r="T21">
        <v>0.1</v>
      </c>
      <c r="U21">
        <v>0.7</v>
      </c>
      <c r="V21">
        <v>0.7</v>
      </c>
      <c r="W21">
        <v>0.3</v>
      </c>
      <c r="X21">
        <v>0.9</v>
      </c>
      <c r="Y21">
        <v>0.3</v>
      </c>
      <c r="Z21">
        <v>0.03</v>
      </c>
      <c r="AA21">
        <v>0</v>
      </c>
      <c r="AB21">
        <v>0.3</v>
      </c>
      <c r="AC21">
        <v>0.3</v>
      </c>
      <c r="AD21">
        <v>0.3</v>
      </c>
      <c r="AE21">
        <v>0.7</v>
      </c>
      <c r="AF21">
        <v>0.3</v>
      </c>
      <c r="AG21">
        <v>0.1</v>
      </c>
      <c r="AH21">
        <v>0.7</v>
      </c>
      <c r="AI21">
        <v>0.3</v>
      </c>
      <c r="AJ21">
        <v>0.22223376623376623</v>
      </c>
      <c r="AK21">
        <v>0.5</v>
      </c>
      <c r="AL21">
        <v>2.8611632270168854E-2</v>
      </c>
      <c r="AM21">
        <v>0.7</v>
      </c>
      <c r="AN21">
        <v>0.7</v>
      </c>
      <c r="AO21">
        <v>0.7</v>
      </c>
      <c r="AP21">
        <v>0.7</v>
      </c>
      <c r="AQ21">
        <v>0.7</v>
      </c>
      <c r="AR21">
        <v>0.7</v>
      </c>
      <c r="AS21">
        <v>0.60495677049265062</v>
      </c>
      <c r="AT21">
        <v>0.43247713703639434</v>
      </c>
      <c r="AU21">
        <v>0.53596491711014815</v>
      </c>
      <c r="AV21">
        <v>0.12338730877708093</v>
      </c>
      <c r="AW21">
        <v>0.5</v>
      </c>
      <c r="AX21">
        <v>0.3</v>
      </c>
      <c r="AY21">
        <v>0.7</v>
      </c>
      <c r="AZ21">
        <v>0.48345675764282425</v>
      </c>
      <c r="BA21">
        <v>0.38093632784335113</v>
      </c>
      <c r="BB21" t="s">
        <v>83</v>
      </c>
      <c r="BC21">
        <v>19</v>
      </c>
    </row>
    <row r="22" spans="1:55">
      <c r="A22">
        <v>55</v>
      </c>
      <c r="B22" t="s">
        <v>412</v>
      </c>
      <c r="C22" t="s">
        <v>413</v>
      </c>
      <c r="D22" t="s">
        <v>367</v>
      </c>
      <c r="E22" t="s">
        <v>424</v>
      </c>
      <c r="F22" t="s">
        <v>438</v>
      </c>
      <c r="G22" t="s">
        <v>438</v>
      </c>
      <c r="H22" t="s">
        <v>426</v>
      </c>
      <c r="I22" t="s">
        <v>438</v>
      </c>
      <c r="J22">
        <v>5.9286878000253583E-2</v>
      </c>
      <c r="K22">
        <v>0.93215443819013932</v>
      </c>
      <c r="L22">
        <v>0.84330446589723618</v>
      </c>
      <c r="M22">
        <v>5.9074972915170755E-2</v>
      </c>
      <c r="N22">
        <v>9.1062719448019823E-3</v>
      </c>
      <c r="O22">
        <v>0.80504945340968248</v>
      </c>
      <c r="P22">
        <v>0.33217054917558536</v>
      </c>
      <c r="Q22">
        <v>0.10228201247396139</v>
      </c>
      <c r="R22">
        <v>0.41453676219496177</v>
      </c>
      <c r="S22">
        <v>0.7</v>
      </c>
      <c r="T22">
        <v>0.1</v>
      </c>
      <c r="U22">
        <v>0.7</v>
      </c>
      <c r="V22">
        <v>0.7</v>
      </c>
      <c r="W22">
        <v>0.1</v>
      </c>
      <c r="X22">
        <v>0.9</v>
      </c>
      <c r="Y22">
        <v>0.3</v>
      </c>
      <c r="Z22">
        <v>0</v>
      </c>
      <c r="AA22">
        <v>0</v>
      </c>
      <c r="AB22">
        <v>0.3</v>
      </c>
      <c r="AC22">
        <v>0.3</v>
      </c>
      <c r="AD22">
        <v>0.3</v>
      </c>
      <c r="AE22">
        <v>0.3</v>
      </c>
      <c r="AF22">
        <v>0.3</v>
      </c>
      <c r="AG22">
        <v>0.1</v>
      </c>
      <c r="AH22">
        <v>0.7</v>
      </c>
      <c r="AI22">
        <v>0.3</v>
      </c>
      <c r="AJ22">
        <v>0.21174025974025973</v>
      </c>
      <c r="AK22">
        <v>0.9</v>
      </c>
      <c r="AL22">
        <v>0</v>
      </c>
      <c r="AM22">
        <v>0.7</v>
      </c>
      <c r="AN22">
        <v>0.3</v>
      </c>
      <c r="AO22">
        <v>0.3</v>
      </c>
      <c r="AP22">
        <v>0.3</v>
      </c>
      <c r="AQ22">
        <v>0.3</v>
      </c>
      <c r="AR22">
        <v>0.3</v>
      </c>
      <c r="AS22">
        <v>0.48087701186553211</v>
      </c>
      <c r="AT22">
        <v>0.40707786267724216</v>
      </c>
      <c r="AU22">
        <v>0.45135735219021617</v>
      </c>
      <c r="AV22">
        <v>0.27144060946703585</v>
      </c>
      <c r="AW22">
        <v>0.5</v>
      </c>
      <c r="AX22">
        <v>0.3</v>
      </c>
      <c r="AY22">
        <v>0.4</v>
      </c>
      <c r="AZ22">
        <v>0.40791290146978759</v>
      </c>
      <c r="BA22">
        <v>0.37690362104234648</v>
      </c>
      <c r="BB22" t="s">
        <v>83</v>
      </c>
      <c r="BC22">
        <v>21</v>
      </c>
    </row>
    <row r="23" spans="1:55">
      <c r="A23">
        <v>56</v>
      </c>
      <c r="B23" t="s">
        <v>412</v>
      </c>
      <c r="C23" t="s">
        <v>413</v>
      </c>
      <c r="D23" t="s">
        <v>364</v>
      </c>
      <c r="E23" t="s">
        <v>440</v>
      </c>
      <c r="F23" t="s">
        <v>468</v>
      </c>
      <c r="G23" t="s">
        <v>469</v>
      </c>
      <c r="H23" t="s">
        <v>469</v>
      </c>
      <c r="I23" t="s">
        <v>469</v>
      </c>
      <c r="J23">
        <v>0.60715008548716498</v>
      </c>
      <c r="K23">
        <v>0.9479834957412121</v>
      </c>
      <c r="L23">
        <v>0.85221675783183271</v>
      </c>
      <c r="M23">
        <v>9.7812452274137165E-2</v>
      </c>
      <c r="N23">
        <v>0.17182941370474666</v>
      </c>
      <c r="O23">
        <v>0.49765747006767308</v>
      </c>
      <c r="P23">
        <v>0.18191111707180832</v>
      </c>
      <c r="Q23">
        <v>9.15749976933867E-2</v>
      </c>
      <c r="R23">
        <v>2.0397290509171169E-2</v>
      </c>
      <c r="S23">
        <v>0.7</v>
      </c>
      <c r="T23">
        <v>0.1</v>
      </c>
      <c r="U23">
        <v>0.7</v>
      </c>
      <c r="V23">
        <v>0.7</v>
      </c>
      <c r="W23">
        <v>0.3</v>
      </c>
      <c r="X23">
        <v>0.3</v>
      </c>
      <c r="Y23">
        <v>0.1</v>
      </c>
      <c r="Z23">
        <v>4.3750000000000004E-2</v>
      </c>
      <c r="AA23">
        <v>0</v>
      </c>
      <c r="AB23">
        <v>0.3</v>
      </c>
      <c r="AC23">
        <v>0.3</v>
      </c>
      <c r="AD23">
        <v>0.3</v>
      </c>
      <c r="AE23">
        <v>0.7</v>
      </c>
      <c r="AF23">
        <v>0.7</v>
      </c>
      <c r="AG23">
        <v>0.1</v>
      </c>
      <c r="AH23">
        <v>0.7</v>
      </c>
      <c r="AI23">
        <v>0.1</v>
      </c>
      <c r="AJ23">
        <v>0.22306493506493505</v>
      </c>
      <c r="AK23">
        <v>0.3</v>
      </c>
      <c r="AL23">
        <v>0.29643527204502818</v>
      </c>
      <c r="AM23">
        <v>0.7</v>
      </c>
      <c r="AN23">
        <v>0.7</v>
      </c>
      <c r="AO23">
        <v>0.7</v>
      </c>
      <c r="AP23">
        <v>0.3</v>
      </c>
      <c r="AQ23">
        <v>0.7</v>
      </c>
      <c r="AR23">
        <v>0.7</v>
      </c>
      <c r="AS23">
        <v>0.67671606209378743</v>
      </c>
      <c r="AT23">
        <v>0.33474344188620986</v>
      </c>
      <c r="AU23">
        <v>0.53992701401075638</v>
      </c>
      <c r="AV23">
        <v>0.13865889860201813</v>
      </c>
      <c r="AW23">
        <v>0.4</v>
      </c>
      <c r="AX23">
        <v>0.3</v>
      </c>
      <c r="AY23">
        <v>0.6</v>
      </c>
      <c r="AZ23">
        <v>0.42457186207492886</v>
      </c>
      <c r="BA23">
        <v>0.3677192582292344</v>
      </c>
      <c r="BB23" t="s">
        <v>83</v>
      </c>
      <c r="BC23">
        <v>22</v>
      </c>
    </row>
    <row r="24" spans="1:55">
      <c r="A24">
        <v>57</v>
      </c>
      <c r="B24" t="s">
        <v>412</v>
      </c>
      <c r="C24" t="s">
        <v>413</v>
      </c>
      <c r="D24" t="s">
        <v>365</v>
      </c>
      <c r="E24" t="s">
        <v>414</v>
      </c>
      <c r="F24" t="s">
        <v>418</v>
      </c>
      <c r="G24" t="s">
        <v>419</v>
      </c>
      <c r="H24" t="s">
        <v>458</v>
      </c>
      <c r="I24" t="s">
        <v>458</v>
      </c>
      <c r="J24">
        <v>0.51218370859224982</v>
      </c>
      <c r="K24">
        <v>0.72225769160249031</v>
      </c>
      <c r="L24">
        <v>0.83484661989737241</v>
      </c>
      <c r="M24">
        <v>9.3004335199577293E-2</v>
      </c>
      <c r="N24">
        <v>0.12730414746543781</v>
      </c>
      <c r="O24">
        <v>0.61972930765226453</v>
      </c>
      <c r="P24">
        <v>0.3679269510519948</v>
      </c>
      <c r="Q24">
        <v>0</v>
      </c>
      <c r="R24">
        <v>0</v>
      </c>
      <c r="S24">
        <v>0.7</v>
      </c>
      <c r="T24">
        <v>0.1</v>
      </c>
      <c r="U24">
        <v>0.7</v>
      </c>
      <c r="V24">
        <v>0.1</v>
      </c>
      <c r="W24">
        <v>0.3</v>
      </c>
      <c r="X24">
        <v>0.3</v>
      </c>
      <c r="Y24">
        <v>0.1</v>
      </c>
      <c r="Z24">
        <v>1.8749999999999999E-2</v>
      </c>
      <c r="AA24">
        <v>0</v>
      </c>
      <c r="AB24">
        <v>0.3</v>
      </c>
      <c r="AC24">
        <v>0.3</v>
      </c>
      <c r="AD24">
        <v>0.3</v>
      </c>
      <c r="AE24">
        <v>0.1</v>
      </c>
      <c r="AF24">
        <v>0.3</v>
      </c>
      <c r="AG24">
        <v>0.1</v>
      </c>
      <c r="AH24">
        <v>0.7</v>
      </c>
      <c r="AI24">
        <v>0.3</v>
      </c>
      <c r="AJ24">
        <v>0.21683116883116885</v>
      </c>
      <c r="AK24">
        <v>0.7</v>
      </c>
      <c r="AL24">
        <v>3.5178236397748593E-2</v>
      </c>
      <c r="AM24">
        <v>0.7</v>
      </c>
      <c r="AN24">
        <v>0.7</v>
      </c>
      <c r="AO24">
        <v>0.7</v>
      </c>
      <c r="AP24">
        <v>0.3</v>
      </c>
      <c r="AQ24">
        <v>0.7</v>
      </c>
      <c r="AR24">
        <v>0.7</v>
      </c>
      <c r="AS24">
        <v>0.56612229258107172</v>
      </c>
      <c r="AT24">
        <v>0.37351672755885118</v>
      </c>
      <c r="AU24">
        <v>0.48908006657218345</v>
      </c>
      <c r="AV24">
        <v>0.2207561706311969</v>
      </c>
      <c r="AW24">
        <v>0.4</v>
      </c>
      <c r="AX24">
        <v>0.3</v>
      </c>
      <c r="AY24">
        <v>0.6</v>
      </c>
      <c r="AZ24">
        <v>0.38466193946747451</v>
      </c>
      <c r="BA24">
        <v>0.36483272555695168</v>
      </c>
      <c r="BB24" t="s">
        <v>83</v>
      </c>
      <c r="BC24">
        <v>23</v>
      </c>
    </row>
    <row r="25" spans="1:55">
      <c r="A25">
        <v>58</v>
      </c>
      <c r="B25" t="s">
        <v>412</v>
      </c>
      <c r="C25" t="s">
        <v>413</v>
      </c>
      <c r="D25" t="s">
        <v>364</v>
      </c>
      <c r="E25" t="s">
        <v>440</v>
      </c>
      <c r="F25" t="s">
        <v>470</v>
      </c>
      <c r="G25" t="s">
        <v>470</v>
      </c>
      <c r="H25" t="s">
        <v>470</v>
      </c>
      <c r="I25" t="s">
        <v>470</v>
      </c>
      <c r="J25">
        <v>9.8847850119538824E-2</v>
      </c>
      <c r="K25">
        <v>0.99907922170420904</v>
      </c>
      <c r="L25">
        <v>0.8131012899273069</v>
      </c>
      <c r="M25">
        <v>2.191020060241328E-2</v>
      </c>
      <c r="N25">
        <v>0.382024882024882</v>
      </c>
      <c r="O25">
        <v>0.64263404476834984</v>
      </c>
      <c r="P25">
        <v>8.7523665750839766E-2</v>
      </c>
      <c r="Q25">
        <v>9.6370088783625948E-2</v>
      </c>
      <c r="R25">
        <v>0.32561132561132561</v>
      </c>
      <c r="S25">
        <v>0.7</v>
      </c>
      <c r="T25">
        <v>0.1</v>
      </c>
      <c r="U25">
        <v>0.5</v>
      </c>
      <c r="V25">
        <v>0.7</v>
      </c>
      <c r="W25">
        <v>0.3</v>
      </c>
      <c r="X25">
        <v>0.3</v>
      </c>
      <c r="Y25">
        <v>0.1</v>
      </c>
      <c r="Z25">
        <v>0</v>
      </c>
      <c r="AA25">
        <v>0</v>
      </c>
      <c r="AB25">
        <v>0.3</v>
      </c>
      <c r="AC25">
        <v>0.3</v>
      </c>
      <c r="AD25">
        <v>0.3</v>
      </c>
      <c r="AE25">
        <v>0.7</v>
      </c>
      <c r="AF25">
        <v>0.7</v>
      </c>
      <c r="AG25">
        <v>0.1</v>
      </c>
      <c r="AH25">
        <v>0.7</v>
      </c>
      <c r="AI25">
        <v>0.9</v>
      </c>
      <c r="AJ25">
        <v>0.22805194805194803</v>
      </c>
      <c r="AK25">
        <v>0.9</v>
      </c>
      <c r="AL25">
        <v>0.13039399624765477</v>
      </c>
      <c r="AM25">
        <v>0.3</v>
      </c>
      <c r="AN25">
        <v>0.7</v>
      </c>
      <c r="AO25">
        <v>0.7</v>
      </c>
      <c r="AP25">
        <v>0.7</v>
      </c>
      <c r="AQ25">
        <v>0.7</v>
      </c>
      <c r="AR25">
        <v>0.7</v>
      </c>
      <c r="AS25">
        <v>0.50514427236286952</v>
      </c>
      <c r="AT25">
        <v>0.51232946339661589</v>
      </c>
      <c r="AU25">
        <v>0.50801834877636809</v>
      </c>
      <c r="AV25">
        <v>0.11398635864672423</v>
      </c>
      <c r="AW25">
        <v>0.4</v>
      </c>
      <c r="AX25">
        <v>0.4</v>
      </c>
      <c r="AY25">
        <v>0.6</v>
      </c>
      <c r="AZ25">
        <v>0.45592463716605652</v>
      </c>
      <c r="BA25">
        <v>0.35930978152971632</v>
      </c>
      <c r="BB25" t="s">
        <v>83</v>
      </c>
      <c r="BC25">
        <v>24</v>
      </c>
    </row>
    <row r="26" spans="1:55">
      <c r="A26">
        <v>59</v>
      </c>
      <c r="B26" t="s">
        <v>412</v>
      </c>
      <c r="C26" t="s">
        <v>413</v>
      </c>
      <c r="D26" t="s">
        <v>364</v>
      </c>
      <c r="E26" t="s">
        <v>440</v>
      </c>
      <c r="F26" t="s">
        <v>479</v>
      </c>
      <c r="G26" t="s">
        <v>480</v>
      </c>
      <c r="H26" t="s">
        <v>480</v>
      </c>
      <c r="I26" t="s">
        <v>480</v>
      </c>
      <c r="J26">
        <v>0.2969400350084746</v>
      </c>
      <c r="K26">
        <v>0.96107040104054564</v>
      </c>
      <c r="L26">
        <v>0.81017222948967726</v>
      </c>
      <c r="M26">
        <v>2.7299939690990392E-2</v>
      </c>
      <c r="N26">
        <v>7.8083705732545278E-2</v>
      </c>
      <c r="O26">
        <v>0.8118167621030713</v>
      </c>
      <c r="P26">
        <v>7.747754827485423E-2</v>
      </c>
      <c r="Q26">
        <v>0.16329899555740507</v>
      </c>
      <c r="R26">
        <v>1.4127144298688193E-2</v>
      </c>
      <c r="S26">
        <v>0.7</v>
      </c>
      <c r="T26">
        <v>0.1</v>
      </c>
      <c r="U26">
        <v>0.5</v>
      </c>
      <c r="V26">
        <v>0.7</v>
      </c>
      <c r="W26">
        <v>0.3</v>
      </c>
      <c r="X26">
        <v>0.9</v>
      </c>
      <c r="Y26">
        <v>0.1</v>
      </c>
      <c r="Z26">
        <v>1.5833333333333335E-2</v>
      </c>
      <c r="AA26">
        <v>5.8626465661641546E-3</v>
      </c>
      <c r="AB26">
        <v>0.3</v>
      </c>
      <c r="AC26">
        <v>0.3</v>
      </c>
      <c r="AD26">
        <v>0.3</v>
      </c>
      <c r="AE26">
        <v>0.3</v>
      </c>
      <c r="AF26">
        <v>0.7</v>
      </c>
      <c r="AG26">
        <v>0.1</v>
      </c>
      <c r="AH26">
        <v>0.7</v>
      </c>
      <c r="AI26">
        <v>0.1</v>
      </c>
      <c r="AJ26">
        <v>0.2238961038961039</v>
      </c>
      <c r="AK26">
        <v>0.9</v>
      </c>
      <c r="AL26">
        <v>9.2870544090056281E-2</v>
      </c>
      <c r="AM26">
        <v>0.7</v>
      </c>
      <c r="AN26">
        <v>0.7</v>
      </c>
      <c r="AO26">
        <v>0.7</v>
      </c>
      <c r="AP26">
        <v>0.3</v>
      </c>
      <c r="AQ26">
        <v>0.3</v>
      </c>
      <c r="AR26">
        <v>0.7</v>
      </c>
      <c r="AS26">
        <v>0.55891550687978486</v>
      </c>
      <c r="AT26">
        <v>0.4449502339178083</v>
      </c>
      <c r="AU26">
        <v>0.51332939769499419</v>
      </c>
      <c r="AV26">
        <v>9.6888942062002895E-2</v>
      </c>
      <c r="AW26">
        <v>0.5</v>
      </c>
      <c r="AX26">
        <v>0.3</v>
      </c>
      <c r="AY26">
        <v>0.6</v>
      </c>
      <c r="AZ26">
        <v>0.43369462296134115</v>
      </c>
      <c r="BA26">
        <v>0.34797098757277944</v>
      </c>
      <c r="BB26" t="s">
        <v>84</v>
      </c>
      <c r="BC26">
        <v>25</v>
      </c>
    </row>
    <row r="27" spans="1:55">
      <c r="A27">
        <v>60</v>
      </c>
      <c r="B27" t="s">
        <v>412</v>
      </c>
      <c r="C27" t="s">
        <v>413</v>
      </c>
      <c r="D27" t="s">
        <v>354</v>
      </c>
      <c r="E27" t="s">
        <v>481</v>
      </c>
      <c r="F27" t="s">
        <v>495</v>
      </c>
      <c r="G27" t="s">
        <v>496</v>
      </c>
      <c r="H27" t="s">
        <v>426</v>
      </c>
      <c r="I27" t="s">
        <v>496</v>
      </c>
      <c r="J27">
        <v>0.73856080384185818</v>
      </c>
      <c r="K27">
        <v>0.84283250328235637</v>
      </c>
      <c r="L27">
        <v>0.891858426292365</v>
      </c>
      <c r="M27">
        <v>0.34864505894293746</v>
      </c>
      <c r="N27">
        <v>0.1287962962962963</v>
      </c>
      <c r="O27">
        <v>3.6439354502863096E-3</v>
      </c>
      <c r="P27">
        <v>1.791535517607229E-2</v>
      </c>
      <c r="Q27">
        <v>4.902371096101274E-2</v>
      </c>
      <c r="R27">
        <v>0.24944444444444444</v>
      </c>
      <c r="S27">
        <v>0.3</v>
      </c>
      <c r="T27">
        <v>0.5</v>
      </c>
      <c r="U27">
        <v>0.7</v>
      </c>
      <c r="V27">
        <v>0.1</v>
      </c>
      <c r="W27">
        <v>0.1</v>
      </c>
      <c r="X27">
        <v>0.9</v>
      </c>
      <c r="Y27">
        <v>0.1</v>
      </c>
      <c r="Z27">
        <v>0.58333333333333337</v>
      </c>
      <c r="AA27">
        <v>0.57286432160804024</v>
      </c>
      <c r="AB27">
        <v>0.3</v>
      </c>
      <c r="AC27">
        <v>0.3</v>
      </c>
      <c r="AD27">
        <v>0.7</v>
      </c>
      <c r="AE27">
        <v>0.9</v>
      </c>
      <c r="AF27">
        <v>0.7</v>
      </c>
      <c r="AG27">
        <v>0.5</v>
      </c>
      <c r="AH27">
        <v>0.7</v>
      </c>
      <c r="AI27">
        <v>0.3</v>
      </c>
      <c r="AJ27">
        <v>0.16290909090909089</v>
      </c>
      <c r="AK27">
        <v>0.9</v>
      </c>
      <c r="AL27">
        <v>0</v>
      </c>
      <c r="AM27">
        <v>0.7</v>
      </c>
      <c r="AN27">
        <v>0.7</v>
      </c>
      <c r="AO27">
        <v>0.7</v>
      </c>
      <c r="AP27">
        <v>0.7</v>
      </c>
      <c r="AQ27">
        <v>0.3</v>
      </c>
      <c r="AR27">
        <v>0.7</v>
      </c>
      <c r="AS27">
        <v>0.73388168324728875</v>
      </c>
      <c r="AT27">
        <v>6.6220115873291296E-2</v>
      </c>
      <c r="AU27">
        <v>0.46681705629768971</v>
      </c>
      <c r="AV27">
        <v>5.0400770838391652E-2</v>
      </c>
      <c r="AW27">
        <v>0.4</v>
      </c>
      <c r="AX27">
        <v>0.5</v>
      </c>
      <c r="AY27">
        <v>0.6</v>
      </c>
      <c r="AZ27">
        <v>0.51159086912211804</v>
      </c>
      <c r="BA27">
        <v>0.34293623208606644</v>
      </c>
      <c r="BB27" t="s">
        <v>84</v>
      </c>
      <c r="BC27">
        <v>26</v>
      </c>
    </row>
    <row r="28" spans="1:55">
      <c r="A28">
        <v>61</v>
      </c>
      <c r="B28" t="s">
        <v>412</v>
      </c>
      <c r="C28" t="s">
        <v>413</v>
      </c>
      <c r="D28" t="s">
        <v>364</v>
      </c>
      <c r="E28" t="s">
        <v>440</v>
      </c>
      <c r="F28" t="s">
        <v>484</v>
      </c>
      <c r="G28" t="s">
        <v>484</v>
      </c>
      <c r="H28" t="s">
        <v>485</v>
      </c>
      <c r="I28" t="s">
        <v>485</v>
      </c>
      <c r="J28">
        <v>3.9555189608463694E-2</v>
      </c>
      <c r="K28">
        <v>1</v>
      </c>
      <c r="L28">
        <v>0.9300686820515931</v>
      </c>
      <c r="M28">
        <v>1.5190681004735019E-2</v>
      </c>
      <c r="N28">
        <v>7.3852446599000157E-2</v>
      </c>
      <c r="O28">
        <v>0.48698594482040614</v>
      </c>
      <c r="P28">
        <v>0.23295967661489206</v>
      </c>
      <c r="Q28">
        <v>2.7618500331098049E-2</v>
      </c>
      <c r="R28">
        <v>0</v>
      </c>
      <c r="S28">
        <v>0.7</v>
      </c>
      <c r="T28">
        <v>0.1</v>
      </c>
      <c r="U28">
        <v>0.7</v>
      </c>
      <c r="V28">
        <v>0.1</v>
      </c>
      <c r="W28">
        <v>0.3</v>
      </c>
      <c r="X28">
        <v>0.3</v>
      </c>
      <c r="Y28">
        <v>0.1</v>
      </c>
      <c r="Z28">
        <v>5.2083333333333336E-2</v>
      </c>
      <c r="AA28">
        <v>0</v>
      </c>
      <c r="AB28">
        <v>0.3</v>
      </c>
      <c r="AC28">
        <v>0.3</v>
      </c>
      <c r="AD28">
        <v>0.3</v>
      </c>
      <c r="AE28">
        <v>0.7</v>
      </c>
      <c r="AF28">
        <v>0.7</v>
      </c>
      <c r="AG28">
        <v>0.3</v>
      </c>
      <c r="AH28">
        <v>0.7</v>
      </c>
      <c r="AI28">
        <v>0.9</v>
      </c>
      <c r="AJ28">
        <v>0.20685714285714285</v>
      </c>
      <c r="AK28">
        <v>0.7</v>
      </c>
      <c r="AL28">
        <v>8.0206378986866791E-2</v>
      </c>
      <c r="AM28">
        <v>0.7</v>
      </c>
      <c r="AN28">
        <v>0.7</v>
      </c>
      <c r="AO28">
        <v>0.7</v>
      </c>
      <c r="AP28">
        <v>0.7</v>
      </c>
      <c r="AQ28">
        <v>0.7</v>
      </c>
      <c r="AR28">
        <v>0.7</v>
      </c>
      <c r="AS28">
        <v>0.50406162371220919</v>
      </c>
      <c r="AT28">
        <v>0.28041919570970314</v>
      </c>
      <c r="AU28">
        <v>0.41460465251120676</v>
      </c>
      <c r="AV28">
        <v>0.14806135606826468</v>
      </c>
      <c r="AW28">
        <v>0.4</v>
      </c>
      <c r="AX28">
        <v>0.4</v>
      </c>
      <c r="AY28">
        <v>0.7</v>
      </c>
      <c r="AZ28">
        <v>0.46295353820189494</v>
      </c>
      <c r="BA28">
        <v>0.34187318226045549</v>
      </c>
      <c r="BB28" t="s">
        <v>84</v>
      </c>
      <c r="BC28">
        <v>27</v>
      </c>
    </row>
    <row r="29" spans="1:55">
      <c r="A29">
        <v>62</v>
      </c>
      <c r="B29" t="s">
        <v>427</v>
      </c>
      <c r="C29" t="s">
        <v>428</v>
      </c>
      <c r="D29" t="s">
        <v>361</v>
      </c>
      <c r="E29" t="s">
        <v>429</v>
      </c>
      <c r="F29" t="s">
        <v>430</v>
      </c>
      <c r="G29" t="s">
        <v>431</v>
      </c>
      <c r="H29" t="s">
        <v>477</v>
      </c>
      <c r="I29" t="s">
        <v>477</v>
      </c>
      <c r="J29">
        <v>0.62880876034188649</v>
      </c>
      <c r="K29">
        <v>0.22027064184955342</v>
      </c>
      <c r="L29">
        <v>5.2469186909749319E-2</v>
      </c>
      <c r="M29">
        <v>4.2482120400741619E-2</v>
      </c>
      <c r="N29">
        <v>5.8558558558558557E-2</v>
      </c>
      <c r="O29">
        <v>5.9083810515356584E-2</v>
      </c>
      <c r="P29">
        <v>5.058905714412359E-3</v>
      </c>
      <c r="Q29">
        <v>0.95023668797945238</v>
      </c>
      <c r="R29">
        <v>0</v>
      </c>
      <c r="S29">
        <v>0.3</v>
      </c>
      <c r="T29">
        <v>0.5</v>
      </c>
      <c r="U29">
        <v>0.5</v>
      </c>
      <c r="V29">
        <v>0.3</v>
      </c>
      <c r="W29">
        <v>0.9</v>
      </c>
      <c r="X29">
        <v>0.9</v>
      </c>
      <c r="Y29">
        <v>0.7</v>
      </c>
      <c r="Z29">
        <v>8.2083333333333328E-2</v>
      </c>
      <c r="AA29">
        <v>1.1725293132328309E-2</v>
      </c>
      <c r="AB29">
        <v>0.3</v>
      </c>
      <c r="AC29">
        <v>0.3</v>
      </c>
      <c r="AD29">
        <v>0.7</v>
      </c>
      <c r="AE29">
        <v>0.3</v>
      </c>
      <c r="AF29">
        <v>0.7</v>
      </c>
      <c r="AG29">
        <v>0.5</v>
      </c>
      <c r="AH29">
        <v>0.7</v>
      </c>
      <c r="AI29">
        <v>0.1</v>
      </c>
      <c r="AJ29">
        <v>0.91781818181818187</v>
      </c>
      <c r="AK29">
        <v>0.5</v>
      </c>
      <c r="AL29">
        <v>3.7523452157598502E-2</v>
      </c>
      <c r="AM29">
        <v>0.7</v>
      </c>
      <c r="AN29">
        <v>0.7</v>
      </c>
      <c r="AO29">
        <v>0.7</v>
      </c>
      <c r="AP29">
        <v>0.7</v>
      </c>
      <c r="AQ29">
        <v>0.7</v>
      </c>
      <c r="AR29">
        <v>0.7</v>
      </c>
      <c r="AS29">
        <v>0.2988516852822285</v>
      </c>
      <c r="AT29">
        <v>5.8821184536957567E-2</v>
      </c>
      <c r="AU29">
        <v>0.20283948498412011</v>
      </c>
      <c r="AV29">
        <v>0.28810634982248318</v>
      </c>
      <c r="AW29">
        <v>0.6</v>
      </c>
      <c r="AX29">
        <v>0.4</v>
      </c>
      <c r="AY29">
        <v>0.7</v>
      </c>
      <c r="AZ29">
        <v>0.53367563993209399</v>
      </c>
      <c r="BA29">
        <v>0.34154049157956573</v>
      </c>
      <c r="BB29" t="s">
        <v>84</v>
      </c>
      <c r="BC29">
        <v>28</v>
      </c>
    </row>
    <row r="30" spans="1:55">
      <c r="A30">
        <v>63</v>
      </c>
      <c r="B30" t="s">
        <v>427</v>
      </c>
      <c r="C30" t="s">
        <v>428</v>
      </c>
      <c r="D30" t="s">
        <v>361</v>
      </c>
      <c r="E30" t="s">
        <v>429</v>
      </c>
      <c r="F30" t="s">
        <v>430</v>
      </c>
      <c r="G30" t="s">
        <v>431</v>
      </c>
      <c r="H30" t="s">
        <v>459</v>
      </c>
      <c r="I30" t="s">
        <v>459</v>
      </c>
      <c r="J30">
        <v>1</v>
      </c>
      <c r="K30">
        <v>0.69050593872206745</v>
      </c>
      <c r="L30">
        <v>0</v>
      </c>
      <c r="M30">
        <v>0.15557656893180022</v>
      </c>
      <c r="N30">
        <v>0.18571428571428569</v>
      </c>
      <c r="O30">
        <v>0.10203019260801667</v>
      </c>
      <c r="P30">
        <v>1.3963419780634242E-3</v>
      </c>
      <c r="Q30">
        <v>2.0408014419085029E-3</v>
      </c>
      <c r="R30">
        <v>1</v>
      </c>
      <c r="S30">
        <v>0.3</v>
      </c>
      <c r="T30">
        <v>0.5</v>
      </c>
      <c r="U30">
        <v>0.3</v>
      </c>
      <c r="V30">
        <v>0.3</v>
      </c>
      <c r="W30">
        <v>0.9</v>
      </c>
      <c r="X30">
        <v>0.9</v>
      </c>
      <c r="Y30">
        <v>0.7</v>
      </c>
      <c r="Z30">
        <v>3.7499999999999999E-2</v>
      </c>
      <c r="AA30">
        <v>4.6901172529313237E-2</v>
      </c>
      <c r="AB30">
        <v>0.3</v>
      </c>
      <c r="AC30">
        <v>0.3</v>
      </c>
      <c r="AD30">
        <v>0.7</v>
      </c>
      <c r="AE30">
        <v>0.3</v>
      </c>
      <c r="AF30">
        <v>0.3</v>
      </c>
      <c r="AG30">
        <v>0.5</v>
      </c>
      <c r="AH30">
        <v>0.7</v>
      </c>
      <c r="AI30">
        <v>0.1</v>
      </c>
      <c r="AJ30">
        <v>0.92945454545454542</v>
      </c>
      <c r="AK30">
        <v>0.5</v>
      </c>
      <c r="AL30">
        <v>1.8761726078799251E-2</v>
      </c>
      <c r="AM30">
        <v>0.7</v>
      </c>
      <c r="AN30">
        <v>0.7</v>
      </c>
      <c r="AO30">
        <v>0.7</v>
      </c>
      <c r="AP30">
        <v>0.7</v>
      </c>
      <c r="AQ30">
        <v>0.7</v>
      </c>
      <c r="AR30">
        <v>0.7</v>
      </c>
      <c r="AS30">
        <v>0.58943140772932257</v>
      </c>
      <c r="AT30">
        <v>0.14387223916115119</v>
      </c>
      <c r="AU30">
        <v>0.41120774030205398</v>
      </c>
      <c r="AV30">
        <v>0.10145004561941062</v>
      </c>
      <c r="AW30">
        <v>0.5</v>
      </c>
      <c r="AX30">
        <v>0.4</v>
      </c>
      <c r="AY30">
        <v>0.7</v>
      </c>
      <c r="AZ30">
        <v>0.50968771534811663</v>
      </c>
      <c r="BA30">
        <v>0.3407818337565271</v>
      </c>
      <c r="BB30" t="s">
        <v>84</v>
      </c>
      <c r="BC30">
        <v>29</v>
      </c>
    </row>
    <row r="31" spans="1:55">
      <c r="A31">
        <v>1</v>
      </c>
      <c r="B31" t="s">
        <v>427</v>
      </c>
      <c r="C31" t="s">
        <v>428</v>
      </c>
      <c r="D31" t="s">
        <v>361</v>
      </c>
      <c r="E31" t="s">
        <v>429</v>
      </c>
      <c r="F31" t="s">
        <v>430</v>
      </c>
      <c r="G31" t="s">
        <v>431</v>
      </c>
      <c r="H31" t="s">
        <v>463</v>
      </c>
      <c r="I31" t="s">
        <v>463</v>
      </c>
      <c r="J31">
        <v>0.65962338215007421</v>
      </c>
      <c r="K31">
        <v>0.28662136889499173</v>
      </c>
      <c r="L31">
        <v>0.29651217344747827</v>
      </c>
      <c r="M31">
        <v>4.2482120400741619E-2</v>
      </c>
      <c r="N31">
        <v>6.6924066924066924E-2</v>
      </c>
      <c r="O31">
        <v>7.2097865694950553E-2</v>
      </c>
      <c r="P31">
        <v>7.5895014916273318E-2</v>
      </c>
      <c r="Q31">
        <v>0.76592821399130417</v>
      </c>
      <c r="R31">
        <v>9.4208494208494212E-2</v>
      </c>
      <c r="S31">
        <v>0.3</v>
      </c>
      <c r="T31">
        <v>0.1</v>
      </c>
      <c r="U31">
        <v>0.5</v>
      </c>
      <c r="V31">
        <v>0.3</v>
      </c>
      <c r="W31">
        <v>0.9</v>
      </c>
      <c r="X31">
        <v>0.9</v>
      </c>
      <c r="Y31">
        <v>0.7</v>
      </c>
      <c r="Z31">
        <v>3.7499999999999999E-2</v>
      </c>
      <c r="AA31">
        <v>4.6901172529313237E-2</v>
      </c>
      <c r="AB31">
        <v>0.3</v>
      </c>
      <c r="AC31">
        <v>0.3</v>
      </c>
      <c r="AD31">
        <v>0.3</v>
      </c>
      <c r="AE31">
        <v>0.3</v>
      </c>
      <c r="AF31">
        <v>0.7</v>
      </c>
      <c r="AG31">
        <v>0.5</v>
      </c>
      <c r="AH31">
        <v>0.7</v>
      </c>
      <c r="AI31">
        <v>0.3</v>
      </c>
      <c r="AJ31">
        <v>0.92945454545454542</v>
      </c>
      <c r="AK31">
        <v>0.5</v>
      </c>
      <c r="AL31">
        <v>1.8761726078799251E-2</v>
      </c>
      <c r="AM31">
        <v>0.7</v>
      </c>
      <c r="AN31">
        <v>0.7</v>
      </c>
      <c r="AO31">
        <v>0.7</v>
      </c>
      <c r="AP31">
        <v>0.3</v>
      </c>
      <c r="AQ31">
        <v>0.3</v>
      </c>
      <c r="AR31">
        <v>0.7</v>
      </c>
      <c r="AS31">
        <v>0.37191396598972531</v>
      </c>
      <c r="AT31">
        <v>6.9510966309508732E-2</v>
      </c>
      <c r="AU31">
        <v>0.25095276611763867</v>
      </c>
      <c r="AV31">
        <v>0.28473632256800468</v>
      </c>
      <c r="AW31">
        <v>0.5</v>
      </c>
      <c r="AX31">
        <v>0.4</v>
      </c>
      <c r="AY31">
        <v>0.6</v>
      </c>
      <c r="AZ31">
        <v>0.4809452003780566</v>
      </c>
      <c r="BA31">
        <v>0.33887809635456662</v>
      </c>
      <c r="BB31" t="s">
        <v>84</v>
      </c>
      <c r="BC31">
        <v>30</v>
      </c>
    </row>
    <row r="32" spans="1:55">
      <c r="A32">
        <v>2</v>
      </c>
      <c r="B32" t="s">
        <v>427</v>
      </c>
      <c r="C32" t="s">
        <v>428</v>
      </c>
      <c r="D32" t="s">
        <v>361</v>
      </c>
      <c r="E32" t="s">
        <v>429</v>
      </c>
      <c r="F32" t="s">
        <v>430</v>
      </c>
      <c r="G32" t="s">
        <v>431</v>
      </c>
      <c r="H32" t="s">
        <v>464</v>
      </c>
      <c r="I32" t="s">
        <v>464</v>
      </c>
      <c r="J32">
        <v>0.62880876034188649</v>
      </c>
      <c r="K32">
        <v>0.37108744204135863</v>
      </c>
      <c r="L32">
        <v>0.25510607724844936</v>
      </c>
      <c r="M32">
        <v>5.5353583844041904E-2</v>
      </c>
      <c r="N32">
        <v>1.3911182450508291E-2</v>
      </c>
      <c r="O32">
        <v>3.1754294638209266E-2</v>
      </c>
      <c r="P32">
        <v>1.3715871150298285E-2</v>
      </c>
      <c r="Q32">
        <v>0.7521240967396936</v>
      </c>
      <c r="R32">
        <v>0.15248796147672553</v>
      </c>
      <c r="S32">
        <v>0.3</v>
      </c>
      <c r="T32">
        <v>0.5</v>
      </c>
      <c r="U32">
        <v>0.5</v>
      </c>
      <c r="V32">
        <v>0.3</v>
      </c>
      <c r="W32">
        <v>0.9</v>
      </c>
      <c r="X32">
        <v>0.9</v>
      </c>
      <c r="Y32">
        <v>0.7</v>
      </c>
      <c r="Z32">
        <v>0.12791666666666665</v>
      </c>
      <c r="AA32">
        <v>2.0100502512562814E-2</v>
      </c>
      <c r="AB32">
        <v>0.3</v>
      </c>
      <c r="AC32">
        <v>0.3</v>
      </c>
      <c r="AD32">
        <v>0.7</v>
      </c>
      <c r="AE32">
        <v>0.3</v>
      </c>
      <c r="AF32">
        <v>0.7</v>
      </c>
      <c r="AG32">
        <v>0.5</v>
      </c>
      <c r="AH32">
        <v>0.7</v>
      </c>
      <c r="AI32">
        <v>0.1</v>
      </c>
      <c r="AJ32">
        <v>0.92051948051948052</v>
      </c>
      <c r="AK32">
        <v>0.3</v>
      </c>
      <c r="AL32">
        <v>0</v>
      </c>
      <c r="AM32">
        <v>0.7</v>
      </c>
      <c r="AN32">
        <v>0.7</v>
      </c>
      <c r="AO32">
        <v>0.7</v>
      </c>
      <c r="AP32">
        <v>0.7</v>
      </c>
      <c r="AQ32">
        <v>0.7</v>
      </c>
      <c r="AR32">
        <v>0.7</v>
      </c>
      <c r="AS32">
        <v>0.38504201097649698</v>
      </c>
      <c r="AT32">
        <v>2.2832738544358775E-2</v>
      </c>
      <c r="AU32">
        <v>0.24015830200364169</v>
      </c>
      <c r="AV32">
        <v>0.24911554785975962</v>
      </c>
      <c r="AW32">
        <v>0.6</v>
      </c>
      <c r="AX32">
        <v>0.4</v>
      </c>
      <c r="AY32">
        <v>0.7</v>
      </c>
      <c r="AZ32">
        <v>0.52588412561203135</v>
      </c>
      <c r="BA32">
        <v>0.33838599182514423</v>
      </c>
      <c r="BB32" t="s">
        <v>84</v>
      </c>
      <c r="BC32">
        <v>31</v>
      </c>
    </row>
    <row r="33" spans="1:55">
      <c r="A33">
        <v>3</v>
      </c>
      <c r="B33" t="s">
        <v>427</v>
      </c>
      <c r="C33" t="s">
        <v>428</v>
      </c>
      <c r="D33" t="s">
        <v>361</v>
      </c>
      <c r="E33" t="s">
        <v>429</v>
      </c>
      <c r="F33" t="s">
        <v>430</v>
      </c>
      <c r="G33" t="s">
        <v>465</v>
      </c>
      <c r="H33" t="s">
        <v>474</v>
      </c>
      <c r="I33" t="s">
        <v>474</v>
      </c>
      <c r="J33">
        <v>0.62880876034188649</v>
      </c>
      <c r="K33">
        <v>0.28816579656588026</v>
      </c>
      <c r="L33">
        <v>0</v>
      </c>
      <c r="M33">
        <v>6.6279737950823162E-2</v>
      </c>
      <c r="N33">
        <v>2.4679639297579492E-2</v>
      </c>
      <c r="O33">
        <v>6.5070275897969806E-3</v>
      </c>
      <c r="P33">
        <v>2.3955089817311988E-2</v>
      </c>
      <c r="Q33">
        <v>0.79861458729222234</v>
      </c>
      <c r="R33">
        <v>0</v>
      </c>
      <c r="S33">
        <v>0.3</v>
      </c>
      <c r="T33">
        <v>0.5</v>
      </c>
      <c r="U33">
        <v>0.5</v>
      </c>
      <c r="V33">
        <v>0.3</v>
      </c>
      <c r="W33">
        <v>0.9</v>
      </c>
      <c r="X33">
        <v>0.9</v>
      </c>
      <c r="Y33">
        <v>0.7</v>
      </c>
      <c r="Z33">
        <v>0.41416666666666663</v>
      </c>
      <c r="AA33">
        <v>0.16582914572864321</v>
      </c>
      <c r="AB33">
        <v>0.3</v>
      </c>
      <c r="AC33">
        <v>0.3</v>
      </c>
      <c r="AD33">
        <v>0.7</v>
      </c>
      <c r="AE33">
        <v>0.3</v>
      </c>
      <c r="AF33">
        <v>0.7</v>
      </c>
      <c r="AG33">
        <v>0.5</v>
      </c>
      <c r="AH33">
        <v>0.7</v>
      </c>
      <c r="AI33">
        <v>0.1</v>
      </c>
      <c r="AJ33">
        <v>0.84332467532467537</v>
      </c>
      <c r="AK33">
        <v>0.5</v>
      </c>
      <c r="AL33">
        <v>9.2870544090056281E-2</v>
      </c>
      <c r="AM33">
        <v>0.7</v>
      </c>
      <c r="AN33">
        <v>0.7</v>
      </c>
      <c r="AO33">
        <v>0.7</v>
      </c>
      <c r="AP33">
        <v>0.7</v>
      </c>
      <c r="AQ33">
        <v>0.7</v>
      </c>
      <c r="AR33">
        <v>0.7</v>
      </c>
      <c r="AS33">
        <v>0.31670480862772615</v>
      </c>
      <c r="AT33">
        <v>1.5593333443688238E-2</v>
      </c>
      <c r="AU33">
        <v>0.19626021855411099</v>
      </c>
      <c r="AV33">
        <v>0.25395743007805394</v>
      </c>
      <c r="AW33">
        <v>0.6</v>
      </c>
      <c r="AX33">
        <v>0.4</v>
      </c>
      <c r="AY33">
        <v>0.7</v>
      </c>
      <c r="AZ33">
        <v>0.54438290803273937</v>
      </c>
      <c r="BA33">
        <v>0.33153351888830146</v>
      </c>
      <c r="BB33" t="s">
        <v>84</v>
      </c>
      <c r="BC33">
        <v>32</v>
      </c>
    </row>
    <row r="34" spans="1:55">
      <c r="A34">
        <v>4</v>
      </c>
      <c r="B34" t="s">
        <v>427</v>
      </c>
      <c r="C34" t="s">
        <v>428</v>
      </c>
      <c r="D34" t="s">
        <v>361</v>
      </c>
      <c r="E34" t="s">
        <v>429</v>
      </c>
      <c r="F34" t="s">
        <v>430</v>
      </c>
      <c r="G34" t="s">
        <v>431</v>
      </c>
      <c r="H34" t="s">
        <v>462</v>
      </c>
      <c r="I34" t="s">
        <v>462</v>
      </c>
      <c r="J34">
        <v>0.62880876034188649</v>
      </c>
      <c r="K34">
        <v>0.40509006609187403</v>
      </c>
      <c r="L34">
        <v>0.2645132920836254</v>
      </c>
      <c r="M34">
        <v>4.3547725427516136E-2</v>
      </c>
      <c r="N34">
        <v>1.1813885859687385E-2</v>
      </c>
      <c r="O34">
        <v>2.3945861530452892E-2</v>
      </c>
      <c r="P34">
        <v>2.0708225883834561E-2</v>
      </c>
      <c r="Q34">
        <v>0.60346137382119669</v>
      </c>
      <c r="R34">
        <v>0.37404580152671757</v>
      </c>
      <c r="S34">
        <v>0.3</v>
      </c>
      <c r="T34">
        <v>0.5</v>
      </c>
      <c r="U34">
        <v>0.3</v>
      </c>
      <c r="V34">
        <v>0.3</v>
      </c>
      <c r="W34">
        <v>0.9</v>
      </c>
      <c r="X34">
        <v>0.9</v>
      </c>
      <c r="Y34">
        <v>0.7</v>
      </c>
      <c r="Z34">
        <v>0.13666666666666666</v>
      </c>
      <c r="AA34">
        <v>3.3500837520938027E-2</v>
      </c>
      <c r="AB34">
        <v>0.3</v>
      </c>
      <c r="AC34">
        <v>0.3</v>
      </c>
      <c r="AD34">
        <v>0.7</v>
      </c>
      <c r="AE34">
        <v>0.3</v>
      </c>
      <c r="AF34">
        <v>0.7</v>
      </c>
      <c r="AG34">
        <v>0.5</v>
      </c>
      <c r="AH34">
        <v>0.7</v>
      </c>
      <c r="AI34">
        <v>0.1</v>
      </c>
      <c r="AJ34">
        <v>0.91075324675324676</v>
      </c>
      <c r="AK34">
        <v>0.5</v>
      </c>
      <c r="AL34">
        <v>0</v>
      </c>
      <c r="AM34">
        <v>0.7</v>
      </c>
      <c r="AN34">
        <v>0.7</v>
      </c>
      <c r="AO34">
        <v>0.7</v>
      </c>
      <c r="AP34">
        <v>0.7</v>
      </c>
      <c r="AQ34">
        <v>0.7</v>
      </c>
      <c r="AR34">
        <v>0.7</v>
      </c>
      <c r="AS34">
        <v>0.39597644506311047</v>
      </c>
      <c r="AT34">
        <v>1.7879873695070138E-2</v>
      </c>
      <c r="AU34">
        <v>0.24473781651589432</v>
      </c>
      <c r="AV34">
        <v>0.23086792782933152</v>
      </c>
      <c r="AW34">
        <v>0.5</v>
      </c>
      <c r="AX34">
        <v>0.4</v>
      </c>
      <c r="AY34">
        <v>0.7</v>
      </c>
      <c r="AZ34">
        <v>0.51820304328148914</v>
      </c>
      <c r="BA34">
        <v>0.33126959587557164</v>
      </c>
      <c r="BB34" t="s">
        <v>84</v>
      </c>
      <c r="BC34">
        <v>33</v>
      </c>
    </row>
    <row r="35" spans="1:55">
      <c r="A35">
        <v>5</v>
      </c>
      <c r="B35" t="s">
        <v>427</v>
      </c>
      <c r="C35" t="s">
        <v>428</v>
      </c>
      <c r="D35" t="s">
        <v>361</v>
      </c>
      <c r="E35" t="s">
        <v>429</v>
      </c>
      <c r="F35" t="s">
        <v>430</v>
      </c>
      <c r="G35" t="s">
        <v>431</v>
      </c>
      <c r="H35" t="s">
        <v>467</v>
      </c>
      <c r="I35" t="s">
        <v>467</v>
      </c>
      <c r="J35">
        <v>0.62880876034188649</v>
      </c>
      <c r="K35">
        <v>0.24350812416640175</v>
      </c>
      <c r="L35">
        <v>0.22869301717143267</v>
      </c>
      <c r="M35">
        <v>4.4618631971836707E-2</v>
      </c>
      <c r="N35">
        <v>3.5839598997493727E-2</v>
      </c>
      <c r="O35">
        <v>2.3945861530452892E-2</v>
      </c>
      <c r="P35">
        <v>1.4714712272362245E-2</v>
      </c>
      <c r="Q35">
        <v>0.28414587442094136</v>
      </c>
      <c r="R35">
        <v>0.95939849624060147</v>
      </c>
      <c r="S35">
        <v>0.3</v>
      </c>
      <c r="T35">
        <v>0.7</v>
      </c>
      <c r="U35">
        <v>0.7</v>
      </c>
      <c r="V35">
        <v>0.3</v>
      </c>
      <c r="W35">
        <v>0.9</v>
      </c>
      <c r="X35">
        <v>0.9</v>
      </c>
      <c r="Y35">
        <v>0.7</v>
      </c>
      <c r="Z35">
        <v>0.10833333333333334</v>
      </c>
      <c r="AA35">
        <v>0.10050251256281408</v>
      </c>
      <c r="AB35">
        <v>0.3</v>
      </c>
      <c r="AC35">
        <v>0.3</v>
      </c>
      <c r="AD35">
        <v>0.7</v>
      </c>
      <c r="AE35">
        <v>0.3</v>
      </c>
      <c r="AF35">
        <v>0.7</v>
      </c>
      <c r="AG35">
        <v>0.5</v>
      </c>
      <c r="AH35">
        <v>0.7</v>
      </c>
      <c r="AI35">
        <v>0.1</v>
      </c>
      <c r="AJ35">
        <v>0.9087792207792208</v>
      </c>
      <c r="AK35">
        <v>0.7</v>
      </c>
      <c r="AL35">
        <v>7.3639774859287063E-2</v>
      </c>
      <c r="AM35">
        <v>0.7</v>
      </c>
      <c r="AN35">
        <v>0.7</v>
      </c>
      <c r="AO35">
        <v>0.7</v>
      </c>
      <c r="AP35">
        <v>0.7</v>
      </c>
      <c r="AQ35">
        <v>0.7</v>
      </c>
      <c r="AR35">
        <v>0.7</v>
      </c>
      <c r="AS35">
        <v>0.33632423635997438</v>
      </c>
      <c r="AT35">
        <v>2.9892730263973311E-2</v>
      </c>
      <c r="AU35">
        <v>0.21375163392157392</v>
      </c>
      <c r="AV35">
        <v>0.19001243931375994</v>
      </c>
      <c r="AW35">
        <v>0.7</v>
      </c>
      <c r="AX35">
        <v>0.4</v>
      </c>
      <c r="AY35">
        <v>0.7</v>
      </c>
      <c r="AZ35">
        <v>0.57354238914314282</v>
      </c>
      <c r="BA35">
        <v>0.32576882079282554</v>
      </c>
      <c r="BB35" t="s">
        <v>84</v>
      </c>
      <c r="BC35">
        <v>34</v>
      </c>
    </row>
    <row r="36" spans="1:55">
      <c r="A36">
        <v>6</v>
      </c>
      <c r="B36" t="s">
        <v>412</v>
      </c>
      <c r="C36" t="s">
        <v>413</v>
      </c>
      <c r="D36" t="s">
        <v>364</v>
      </c>
      <c r="E36" t="s">
        <v>440</v>
      </c>
      <c r="F36" t="s">
        <v>453</v>
      </c>
      <c r="G36" t="s">
        <v>454</v>
      </c>
      <c r="H36" t="s">
        <v>454</v>
      </c>
      <c r="I36" t="s">
        <v>454</v>
      </c>
      <c r="J36">
        <v>0.31654310804784425</v>
      </c>
      <c r="K36">
        <v>0.76473156423635202</v>
      </c>
      <c r="L36">
        <v>0.78380148624059132</v>
      </c>
      <c r="M36">
        <v>1.4264374147593017E-2</v>
      </c>
      <c r="N36">
        <v>0.15421504290762242</v>
      </c>
      <c r="O36">
        <v>0.37766788131181678</v>
      </c>
      <c r="P36">
        <v>7.0559147188945751E-2</v>
      </c>
      <c r="Q36">
        <v>5.9813546764248209E-2</v>
      </c>
      <c r="R36">
        <v>1</v>
      </c>
      <c r="S36">
        <v>0.7</v>
      </c>
      <c r="T36">
        <v>0.1</v>
      </c>
      <c r="U36">
        <v>0.7</v>
      </c>
      <c r="V36">
        <v>0.1</v>
      </c>
      <c r="W36">
        <v>0.1</v>
      </c>
      <c r="X36">
        <v>0.3</v>
      </c>
      <c r="Y36">
        <v>0.1</v>
      </c>
      <c r="Z36">
        <v>9.1249999999999998E-2</v>
      </c>
      <c r="AA36">
        <v>0</v>
      </c>
      <c r="AB36">
        <v>0.3</v>
      </c>
      <c r="AC36">
        <v>0.3</v>
      </c>
      <c r="AD36">
        <v>0.3</v>
      </c>
      <c r="AE36">
        <v>0.7</v>
      </c>
      <c r="AF36">
        <v>0.7</v>
      </c>
      <c r="AG36">
        <v>0.1</v>
      </c>
      <c r="AH36">
        <v>0.7</v>
      </c>
      <c r="AI36">
        <v>0.1</v>
      </c>
      <c r="AJ36">
        <v>0.23241558441558444</v>
      </c>
      <c r="AK36">
        <v>0.5</v>
      </c>
      <c r="AL36">
        <v>0.24061913696060036</v>
      </c>
      <c r="AM36">
        <v>0.7</v>
      </c>
      <c r="AN36">
        <v>0.7</v>
      </c>
      <c r="AO36">
        <v>0.7</v>
      </c>
      <c r="AP36">
        <v>0.7</v>
      </c>
      <c r="AQ36">
        <v>0.7</v>
      </c>
      <c r="AR36">
        <v>0.7</v>
      </c>
      <c r="AS36">
        <v>0.49343586749276286</v>
      </c>
      <c r="AT36">
        <v>0.26594146210971958</v>
      </c>
      <c r="AU36">
        <v>0.40243810533954555</v>
      </c>
      <c r="AV36">
        <v>0.16027955234264193</v>
      </c>
      <c r="AW36">
        <v>0.3</v>
      </c>
      <c r="AX36">
        <v>0.3</v>
      </c>
      <c r="AY36">
        <v>0.7</v>
      </c>
      <c r="AZ36">
        <v>0.41104787644564161</v>
      </c>
      <c r="BA36">
        <v>0.32458851137594302</v>
      </c>
      <c r="BB36" t="s">
        <v>84</v>
      </c>
      <c r="BC36">
        <v>35</v>
      </c>
    </row>
    <row r="37" spans="1:55">
      <c r="A37">
        <v>7</v>
      </c>
      <c r="B37" t="s">
        <v>412</v>
      </c>
      <c r="C37" t="s">
        <v>428</v>
      </c>
      <c r="D37" t="s">
        <v>358</v>
      </c>
      <c r="E37" t="s">
        <v>443</v>
      </c>
      <c r="F37" t="s">
        <v>471</v>
      </c>
      <c r="G37" t="s">
        <v>472</v>
      </c>
      <c r="H37" t="s">
        <v>426</v>
      </c>
      <c r="I37" t="s">
        <v>472</v>
      </c>
      <c r="J37">
        <v>0.31005172296682731</v>
      </c>
      <c r="K37">
        <v>0.61674616493813972</v>
      </c>
      <c r="L37">
        <v>0.89134326490886218</v>
      </c>
      <c r="M37">
        <v>9.7357934265284524E-2</v>
      </c>
      <c r="N37">
        <v>1.4524328249818445E-2</v>
      </c>
      <c r="O37">
        <v>3.3836543466944304E-3</v>
      </c>
      <c r="P37">
        <v>9.3890225091652815E-3</v>
      </c>
      <c r="Q37">
        <v>0.62778128735064664</v>
      </c>
      <c r="R37">
        <v>0</v>
      </c>
      <c r="S37">
        <v>0.3</v>
      </c>
      <c r="T37">
        <v>0.5</v>
      </c>
      <c r="U37">
        <v>0.9</v>
      </c>
      <c r="V37">
        <v>0.1</v>
      </c>
      <c r="W37">
        <v>0.9</v>
      </c>
      <c r="X37">
        <v>0.9</v>
      </c>
      <c r="Y37">
        <v>0.3</v>
      </c>
      <c r="Z37">
        <v>0</v>
      </c>
      <c r="AA37">
        <v>0</v>
      </c>
      <c r="AB37">
        <v>0.3</v>
      </c>
      <c r="AC37">
        <v>0.3</v>
      </c>
      <c r="AD37">
        <v>0.7</v>
      </c>
      <c r="AE37">
        <v>0.1</v>
      </c>
      <c r="AF37">
        <v>0.3</v>
      </c>
      <c r="AG37">
        <v>0.3</v>
      </c>
      <c r="AH37">
        <v>0.7</v>
      </c>
      <c r="AI37">
        <v>0.3</v>
      </c>
      <c r="AJ37">
        <v>4.6441558441558436E-2</v>
      </c>
      <c r="AK37">
        <v>0.9</v>
      </c>
      <c r="AL37">
        <v>0</v>
      </c>
      <c r="AM37">
        <v>0.7</v>
      </c>
      <c r="AN37">
        <v>0.3</v>
      </c>
      <c r="AO37">
        <v>0.3</v>
      </c>
      <c r="AP37">
        <v>0.7</v>
      </c>
      <c r="AQ37">
        <v>0.7</v>
      </c>
      <c r="AR37">
        <v>0.7</v>
      </c>
      <c r="AS37">
        <v>0.47371616249734683</v>
      </c>
      <c r="AT37">
        <v>8.9539912982564366E-3</v>
      </c>
      <c r="AU37">
        <v>0.28781129401771066</v>
      </c>
      <c r="AV37">
        <v>0.1939677997106932</v>
      </c>
      <c r="AW37">
        <v>0.6</v>
      </c>
      <c r="AX37">
        <v>0.3</v>
      </c>
      <c r="AY37">
        <v>0.6</v>
      </c>
      <c r="AZ37">
        <v>0.48473090183269807</v>
      </c>
      <c r="BA37">
        <v>0.32216999852036732</v>
      </c>
      <c r="BB37" t="s">
        <v>84</v>
      </c>
      <c r="BC37">
        <v>36</v>
      </c>
    </row>
    <row r="38" spans="1:55">
      <c r="A38">
        <v>8</v>
      </c>
      <c r="B38" t="s">
        <v>412</v>
      </c>
      <c r="C38" t="s">
        <v>413</v>
      </c>
      <c r="D38" t="s">
        <v>354</v>
      </c>
      <c r="E38" t="s">
        <v>481</v>
      </c>
      <c r="F38" t="s">
        <v>482</v>
      </c>
      <c r="G38" t="s">
        <v>483</v>
      </c>
      <c r="H38" t="s">
        <v>426</v>
      </c>
      <c r="I38" t="s">
        <v>483</v>
      </c>
      <c r="J38">
        <v>0.16341429848084049</v>
      </c>
      <c r="K38">
        <v>0.90010823818928032</v>
      </c>
      <c r="L38">
        <v>0.97529433193687798</v>
      </c>
      <c r="M38">
        <v>6.9506785937188856E-2</v>
      </c>
      <c r="N38">
        <v>0.11400678414825846</v>
      </c>
      <c r="O38">
        <v>4.6850598646538261E-3</v>
      </c>
      <c r="P38">
        <v>3.6719844225978855E-2</v>
      </c>
      <c r="Q38">
        <v>0.38763968848970604</v>
      </c>
      <c r="R38">
        <v>0</v>
      </c>
      <c r="S38">
        <v>0.3</v>
      </c>
      <c r="T38">
        <v>0.3</v>
      </c>
      <c r="U38">
        <v>0.7</v>
      </c>
      <c r="V38">
        <v>0.7</v>
      </c>
      <c r="W38">
        <v>0.1</v>
      </c>
      <c r="X38">
        <v>0.1</v>
      </c>
      <c r="Y38">
        <v>0.3</v>
      </c>
      <c r="Z38">
        <v>0.44874999999999998</v>
      </c>
      <c r="AA38">
        <v>0.29731993299832493</v>
      </c>
      <c r="AB38">
        <v>0.3</v>
      </c>
      <c r="AC38">
        <v>0.3</v>
      </c>
      <c r="AD38">
        <v>0.7</v>
      </c>
      <c r="AE38">
        <v>0.7</v>
      </c>
      <c r="AF38">
        <v>0.7</v>
      </c>
      <c r="AG38">
        <v>0.5</v>
      </c>
      <c r="AH38">
        <v>0.3</v>
      </c>
      <c r="AI38">
        <v>0.3</v>
      </c>
      <c r="AJ38">
        <v>0.1437922077922078</v>
      </c>
      <c r="AK38">
        <v>0.9</v>
      </c>
      <c r="AL38">
        <v>0</v>
      </c>
      <c r="AM38">
        <v>0.7</v>
      </c>
      <c r="AN38">
        <v>0.7</v>
      </c>
      <c r="AO38">
        <v>0.7</v>
      </c>
      <c r="AP38">
        <v>0.7</v>
      </c>
      <c r="AQ38">
        <v>0.7</v>
      </c>
      <c r="AR38">
        <v>0.7</v>
      </c>
      <c r="AS38">
        <v>0.52864103186905143</v>
      </c>
      <c r="AT38">
        <v>5.9345922006456144E-2</v>
      </c>
      <c r="AU38">
        <v>0.34092298792401332</v>
      </c>
      <c r="AV38">
        <v>0.13832381308249914</v>
      </c>
      <c r="AW38">
        <v>0.4</v>
      </c>
      <c r="AX38">
        <v>0.4</v>
      </c>
      <c r="AY38">
        <v>0.7</v>
      </c>
      <c r="AZ38">
        <v>0.46299479022767603</v>
      </c>
      <c r="BA38">
        <v>0.31408053041139616</v>
      </c>
      <c r="BB38" t="s">
        <v>84</v>
      </c>
      <c r="BC38">
        <v>37</v>
      </c>
    </row>
    <row r="39" spans="1:55">
      <c r="A39">
        <v>9</v>
      </c>
      <c r="B39" t="s">
        <v>427</v>
      </c>
      <c r="C39" t="s">
        <v>428</v>
      </c>
      <c r="D39" t="s">
        <v>361</v>
      </c>
      <c r="E39" t="s">
        <v>429</v>
      </c>
      <c r="F39" t="s">
        <v>430</v>
      </c>
      <c r="G39" t="s">
        <v>465</v>
      </c>
      <c r="H39" t="s">
        <v>465</v>
      </c>
      <c r="I39" t="s">
        <v>465</v>
      </c>
      <c r="J39">
        <v>0.40857484565395663</v>
      </c>
      <c r="K39">
        <v>0.6717571759366241</v>
      </c>
      <c r="L39">
        <v>0.19997828962740952</v>
      </c>
      <c r="M39">
        <v>4.2482120400741619E-2</v>
      </c>
      <c r="N39">
        <v>8.8120657515675296E-3</v>
      </c>
      <c r="O39">
        <v>1.5096304008328997E-2</v>
      </c>
      <c r="P39">
        <v>0</v>
      </c>
      <c r="Q39">
        <v>0.23422620062266794</v>
      </c>
      <c r="R39">
        <v>1</v>
      </c>
      <c r="S39">
        <v>0.3</v>
      </c>
      <c r="T39">
        <v>0.5</v>
      </c>
      <c r="U39">
        <v>0.7</v>
      </c>
      <c r="V39">
        <v>0.3</v>
      </c>
      <c r="W39">
        <v>0.9</v>
      </c>
      <c r="X39">
        <v>0.9</v>
      </c>
      <c r="Y39">
        <v>0.3</v>
      </c>
      <c r="Z39">
        <v>0.44791666666666669</v>
      </c>
      <c r="AA39">
        <v>0</v>
      </c>
      <c r="AB39">
        <v>0.3</v>
      </c>
      <c r="AC39">
        <v>0.3</v>
      </c>
      <c r="AD39">
        <v>0.7</v>
      </c>
      <c r="AE39">
        <v>0.3</v>
      </c>
      <c r="AF39">
        <v>0.7</v>
      </c>
      <c r="AG39">
        <v>0.5</v>
      </c>
      <c r="AH39">
        <v>0.7</v>
      </c>
      <c r="AI39">
        <v>0.1</v>
      </c>
      <c r="AJ39">
        <v>0.85205194805194806</v>
      </c>
      <c r="AK39">
        <v>0.5</v>
      </c>
      <c r="AL39">
        <v>0</v>
      </c>
      <c r="AM39">
        <v>0.7</v>
      </c>
      <c r="AN39">
        <v>0.7</v>
      </c>
      <c r="AO39">
        <v>0.7</v>
      </c>
      <c r="AP39">
        <v>0.3</v>
      </c>
      <c r="AQ39">
        <v>0.7</v>
      </c>
      <c r="AR39">
        <v>0.7</v>
      </c>
      <c r="AS39">
        <v>0.40052074220155209</v>
      </c>
      <c r="AT39">
        <v>1.1954184879948263E-2</v>
      </c>
      <c r="AU39">
        <v>0.24509411927291055</v>
      </c>
      <c r="AV39">
        <v>0.17026786018680043</v>
      </c>
      <c r="AW39">
        <v>0.6</v>
      </c>
      <c r="AX39">
        <v>0.4</v>
      </c>
      <c r="AY39">
        <v>0.6</v>
      </c>
      <c r="AZ39">
        <v>0.52097384019839088</v>
      </c>
      <c r="BA39">
        <v>0.31211193988603397</v>
      </c>
      <c r="BB39" t="s">
        <v>84</v>
      </c>
      <c r="BC39">
        <v>38</v>
      </c>
    </row>
    <row r="40" spans="1:55">
      <c r="A40">
        <v>10</v>
      </c>
      <c r="B40" t="s">
        <v>412</v>
      </c>
      <c r="C40" t="s">
        <v>413</v>
      </c>
      <c r="D40" t="s">
        <v>367</v>
      </c>
      <c r="E40" t="s">
        <v>424</v>
      </c>
      <c r="F40" t="s">
        <v>473</v>
      </c>
      <c r="G40" t="s">
        <v>473</v>
      </c>
      <c r="H40" t="s">
        <v>426</v>
      </c>
      <c r="I40" t="s">
        <v>473</v>
      </c>
      <c r="J40">
        <v>2.1035660795689758E-2</v>
      </c>
      <c r="K40">
        <v>0.99666167185417398</v>
      </c>
      <c r="L40">
        <v>0.83664416515338003</v>
      </c>
      <c r="M40">
        <v>0</v>
      </c>
      <c r="N40">
        <v>2.7366774930831225E-2</v>
      </c>
      <c r="O40">
        <v>0.42321707444039569</v>
      </c>
      <c r="P40">
        <v>0.10572018485162429</v>
      </c>
      <c r="Q40">
        <v>0.31833083813267782</v>
      </c>
      <c r="R40">
        <v>0.128112594731144</v>
      </c>
      <c r="S40">
        <v>0.3</v>
      </c>
      <c r="T40">
        <v>0.3</v>
      </c>
      <c r="U40">
        <v>0.5</v>
      </c>
      <c r="V40">
        <v>0.1</v>
      </c>
      <c r="W40">
        <v>0.3</v>
      </c>
      <c r="X40">
        <v>0.3</v>
      </c>
      <c r="Y40">
        <v>0.1</v>
      </c>
      <c r="Z40">
        <v>3.3333333333333333E-2</v>
      </c>
      <c r="AA40">
        <v>0</v>
      </c>
      <c r="AB40">
        <v>0.3</v>
      </c>
      <c r="AC40">
        <v>0.3</v>
      </c>
      <c r="AD40">
        <v>0.3</v>
      </c>
      <c r="AE40">
        <v>0.1</v>
      </c>
      <c r="AF40">
        <v>0.3</v>
      </c>
      <c r="AG40">
        <v>0.1</v>
      </c>
      <c r="AH40">
        <v>0.7</v>
      </c>
      <c r="AI40">
        <v>0.3</v>
      </c>
      <c r="AJ40">
        <v>0.20436363636363639</v>
      </c>
      <c r="AK40">
        <v>0.7</v>
      </c>
      <c r="AL40">
        <v>0</v>
      </c>
      <c r="AM40">
        <v>0.7</v>
      </c>
      <c r="AN40">
        <v>0.7</v>
      </c>
      <c r="AO40">
        <v>0.7</v>
      </c>
      <c r="AP40">
        <v>0.7</v>
      </c>
      <c r="AQ40">
        <v>0.7</v>
      </c>
      <c r="AR40">
        <v>0.7</v>
      </c>
      <c r="AS40">
        <v>0.47867313840885128</v>
      </c>
      <c r="AT40">
        <v>0.22529192468561346</v>
      </c>
      <c r="AU40">
        <v>0.37732065291955613</v>
      </c>
      <c r="AV40">
        <v>0.17174262182389236</v>
      </c>
      <c r="AW40">
        <v>0.3</v>
      </c>
      <c r="AX40">
        <v>0.3</v>
      </c>
      <c r="AY40">
        <v>0.7</v>
      </c>
      <c r="AZ40">
        <v>0.36845194459565694</v>
      </c>
      <c r="BA40">
        <v>0.30583840644636845</v>
      </c>
      <c r="BB40" t="s">
        <v>84</v>
      </c>
      <c r="BC40">
        <v>40</v>
      </c>
    </row>
    <row r="41" spans="1:55">
      <c r="A41">
        <v>11</v>
      </c>
      <c r="B41" t="s">
        <v>427</v>
      </c>
      <c r="C41" t="s">
        <v>428</v>
      </c>
      <c r="D41" t="s">
        <v>359</v>
      </c>
      <c r="E41" t="s">
        <v>455</v>
      </c>
      <c r="F41" t="s">
        <v>456</v>
      </c>
      <c r="G41" t="s">
        <v>466</v>
      </c>
      <c r="H41" t="s">
        <v>466</v>
      </c>
      <c r="I41" t="s">
        <v>466</v>
      </c>
      <c r="J41">
        <v>0.72124503309060939</v>
      </c>
      <c r="K41">
        <v>1.7249274603896803E-2</v>
      </c>
      <c r="L41">
        <v>0.5636307102419601</v>
      </c>
      <c r="M41">
        <v>0.12314018557255993</v>
      </c>
      <c r="N41">
        <v>0.12380952380952379</v>
      </c>
      <c r="O41">
        <v>0.47735554398750651</v>
      </c>
      <c r="P41">
        <v>3.0772000726949413E-4</v>
      </c>
      <c r="Q41">
        <v>0.103586582228112</v>
      </c>
      <c r="R41">
        <v>0.8571428571428571</v>
      </c>
      <c r="S41">
        <v>0.3</v>
      </c>
      <c r="T41">
        <v>0.7</v>
      </c>
      <c r="U41">
        <v>0.3</v>
      </c>
      <c r="V41">
        <v>0.3</v>
      </c>
      <c r="W41">
        <v>0.9</v>
      </c>
      <c r="X41">
        <v>0.9</v>
      </c>
      <c r="Y41">
        <v>0.3</v>
      </c>
      <c r="Z41">
        <v>0.11333333333333334</v>
      </c>
      <c r="AA41">
        <v>0</v>
      </c>
      <c r="AB41">
        <v>0.3</v>
      </c>
      <c r="AC41">
        <v>0.3</v>
      </c>
      <c r="AD41">
        <v>0.3</v>
      </c>
      <c r="AE41">
        <v>0.3</v>
      </c>
      <c r="AF41">
        <v>0.3</v>
      </c>
      <c r="AG41">
        <v>0.5</v>
      </c>
      <c r="AH41">
        <v>0.7</v>
      </c>
      <c r="AI41">
        <v>0.3</v>
      </c>
      <c r="AJ41">
        <v>0.86805194805194807</v>
      </c>
      <c r="AK41">
        <v>0.5</v>
      </c>
      <c r="AL41">
        <v>0</v>
      </c>
      <c r="AM41">
        <v>0.3</v>
      </c>
      <c r="AN41">
        <v>0.7</v>
      </c>
      <c r="AO41">
        <v>0.7</v>
      </c>
      <c r="AP41">
        <v>0.3</v>
      </c>
      <c r="AQ41">
        <v>0.7</v>
      </c>
      <c r="AR41">
        <v>0.7</v>
      </c>
      <c r="AS41">
        <v>0.36062658520058877</v>
      </c>
      <c r="AT41">
        <v>0.30058253389851519</v>
      </c>
      <c r="AU41">
        <v>0.33660896467975931</v>
      </c>
      <c r="AV41">
        <v>0.11697489238708102</v>
      </c>
      <c r="AW41">
        <v>0.5</v>
      </c>
      <c r="AX41">
        <v>0.4</v>
      </c>
      <c r="AY41">
        <v>0.6</v>
      </c>
      <c r="AZ41">
        <v>0.46763684751708684</v>
      </c>
      <c r="BA41">
        <v>0.30707356819464238</v>
      </c>
      <c r="BB41" t="s">
        <v>84</v>
      </c>
      <c r="BC41">
        <v>39</v>
      </c>
    </row>
    <row r="42" spans="1:55">
      <c r="A42">
        <v>12</v>
      </c>
      <c r="B42" t="s">
        <v>427</v>
      </c>
      <c r="C42" t="s">
        <v>428</v>
      </c>
      <c r="D42" t="s">
        <v>361</v>
      </c>
      <c r="E42" t="s">
        <v>429</v>
      </c>
      <c r="F42" t="s">
        <v>475</v>
      </c>
      <c r="G42" t="s">
        <v>476</v>
      </c>
      <c r="H42" t="s">
        <v>476</v>
      </c>
      <c r="I42" t="s">
        <v>476</v>
      </c>
      <c r="J42">
        <v>0.37588436793542079</v>
      </c>
      <c r="K42">
        <v>0.5182640173852604</v>
      </c>
      <c r="L42">
        <v>0.14745574671722608</v>
      </c>
      <c r="M42">
        <v>5.2078518742420025E-2</v>
      </c>
      <c r="N42">
        <v>1.3651601437860979E-2</v>
      </c>
      <c r="O42">
        <v>3.8001041124414374E-2</v>
      </c>
      <c r="P42">
        <v>1.9464179864459211E-2</v>
      </c>
      <c r="Q42">
        <v>7.0170539101850601E-2</v>
      </c>
      <c r="R42">
        <v>1</v>
      </c>
      <c r="S42">
        <v>0.3</v>
      </c>
      <c r="T42">
        <v>0.5</v>
      </c>
      <c r="U42">
        <v>0.5</v>
      </c>
      <c r="V42">
        <v>0.3</v>
      </c>
      <c r="W42">
        <v>0.9</v>
      </c>
      <c r="X42">
        <v>0.9</v>
      </c>
      <c r="Y42">
        <v>0.7</v>
      </c>
      <c r="Z42">
        <v>7.8750000000000001E-2</v>
      </c>
      <c r="AA42">
        <v>0</v>
      </c>
      <c r="AB42">
        <v>0.3</v>
      </c>
      <c r="AC42">
        <v>0.3</v>
      </c>
      <c r="AD42">
        <v>0.7</v>
      </c>
      <c r="AE42">
        <v>0.3</v>
      </c>
      <c r="AF42">
        <v>0.7</v>
      </c>
      <c r="AG42">
        <v>0.7</v>
      </c>
      <c r="AH42">
        <v>0.7</v>
      </c>
      <c r="AI42">
        <v>0.1</v>
      </c>
      <c r="AJ42">
        <v>0.96914285714285719</v>
      </c>
      <c r="AK42">
        <v>0.5</v>
      </c>
      <c r="AL42">
        <v>0</v>
      </c>
      <c r="AM42">
        <v>0.7</v>
      </c>
      <c r="AN42">
        <v>0.7</v>
      </c>
      <c r="AO42">
        <v>0.7</v>
      </c>
      <c r="AP42">
        <v>0.7</v>
      </c>
      <c r="AQ42">
        <v>0.7</v>
      </c>
      <c r="AR42">
        <v>0.7</v>
      </c>
      <c r="AS42">
        <v>0.3313051726835014</v>
      </c>
      <c r="AT42">
        <v>2.5826321281137678E-2</v>
      </c>
      <c r="AU42">
        <v>0.20911363212255593</v>
      </c>
      <c r="AV42">
        <v>0.13272966964923075</v>
      </c>
      <c r="AW42">
        <v>0.6</v>
      </c>
      <c r="AX42">
        <v>0.4</v>
      </c>
      <c r="AY42">
        <v>0.7</v>
      </c>
      <c r="AZ42">
        <v>0.54162774451097784</v>
      </c>
      <c r="BA42">
        <v>0.29449034876092151</v>
      </c>
      <c r="BB42" t="s">
        <v>363</v>
      </c>
      <c r="BC42">
        <v>42</v>
      </c>
    </row>
    <row r="43" spans="1:55">
      <c r="A43">
        <v>13</v>
      </c>
      <c r="B43" t="s">
        <v>412</v>
      </c>
      <c r="C43" t="s">
        <v>413</v>
      </c>
      <c r="D43" t="s">
        <v>365</v>
      </c>
      <c r="E43" t="s">
        <v>414</v>
      </c>
      <c r="F43" t="s">
        <v>527</v>
      </c>
      <c r="G43" t="s">
        <v>527</v>
      </c>
      <c r="H43" t="s">
        <v>527</v>
      </c>
      <c r="I43" t="s">
        <v>527</v>
      </c>
      <c r="J43">
        <v>0.43979574543730299</v>
      </c>
      <c r="K43">
        <v>0.72025245849441832</v>
      </c>
      <c r="L43">
        <v>0.76665765134245523</v>
      </c>
      <c r="M43">
        <v>0.11580094431612542</v>
      </c>
      <c r="N43">
        <v>0.26302023232556354</v>
      </c>
      <c r="O43">
        <v>0.65148360229047375</v>
      </c>
      <c r="P43">
        <v>6.7321163295732723E-4</v>
      </c>
      <c r="Q43">
        <v>0</v>
      </c>
      <c r="R43">
        <v>4.2695591968612973E-2</v>
      </c>
      <c r="S43">
        <v>0.3</v>
      </c>
      <c r="T43">
        <v>0.1</v>
      </c>
      <c r="U43">
        <v>0.7</v>
      </c>
      <c r="V43">
        <v>0.1</v>
      </c>
      <c r="W43">
        <v>0.3</v>
      </c>
      <c r="X43">
        <v>0.9</v>
      </c>
      <c r="Y43">
        <v>0.1</v>
      </c>
      <c r="Z43">
        <v>0</v>
      </c>
      <c r="AA43">
        <v>2.1775544388609718E-2</v>
      </c>
      <c r="AB43">
        <v>0.3</v>
      </c>
      <c r="AC43">
        <v>0.3</v>
      </c>
      <c r="AD43">
        <v>0.7</v>
      </c>
      <c r="AE43">
        <v>0.7</v>
      </c>
      <c r="AF43">
        <v>0.3</v>
      </c>
      <c r="AG43">
        <v>0.1</v>
      </c>
      <c r="AH43">
        <v>0.7</v>
      </c>
      <c r="AI43">
        <v>0.3</v>
      </c>
      <c r="AJ43">
        <v>0.22140259740259738</v>
      </c>
      <c r="AK43">
        <v>0.7</v>
      </c>
      <c r="AL43">
        <v>2.0637898686679174E-2</v>
      </c>
      <c r="AM43">
        <v>0.3</v>
      </c>
      <c r="AN43">
        <v>0.3</v>
      </c>
      <c r="AO43">
        <v>0.3</v>
      </c>
      <c r="AP43">
        <v>0.3</v>
      </c>
      <c r="AQ43">
        <v>0.7</v>
      </c>
      <c r="AR43">
        <v>0.3</v>
      </c>
      <c r="AS43">
        <v>0.53375916725367067</v>
      </c>
      <c r="AT43">
        <v>0.45725191730801867</v>
      </c>
      <c r="AU43">
        <v>0.50315626727540996</v>
      </c>
      <c r="AV43">
        <v>4.6734861766356941E-3</v>
      </c>
      <c r="AW43">
        <v>0.4</v>
      </c>
      <c r="AX43">
        <v>0.4</v>
      </c>
      <c r="AY43">
        <v>0.4</v>
      </c>
      <c r="AZ43">
        <v>0.37747544932351085</v>
      </c>
      <c r="BA43">
        <v>0.29510173425851882</v>
      </c>
      <c r="BB43" t="s">
        <v>363</v>
      </c>
      <c r="BC43">
        <v>41</v>
      </c>
    </row>
    <row r="44" spans="1:55">
      <c r="A44">
        <v>14</v>
      </c>
      <c r="B44" t="s">
        <v>412</v>
      </c>
      <c r="C44" t="s">
        <v>413</v>
      </c>
      <c r="D44" t="s">
        <v>354</v>
      </c>
      <c r="E44" t="s">
        <v>481</v>
      </c>
      <c r="F44" t="s">
        <v>486</v>
      </c>
      <c r="G44" t="s">
        <v>487</v>
      </c>
      <c r="H44" t="s">
        <v>426</v>
      </c>
      <c r="I44" t="s">
        <v>487</v>
      </c>
      <c r="J44">
        <v>0.12232147679521983</v>
      </c>
      <c r="K44">
        <v>0.74570817048953331</v>
      </c>
      <c r="L44">
        <v>0.8839433396072629</v>
      </c>
      <c r="M44">
        <v>7.3830480525136966E-2</v>
      </c>
      <c r="N44">
        <v>9.4872523931380917E-2</v>
      </c>
      <c r="O44">
        <v>1.8740239458615304E-2</v>
      </c>
      <c r="P44">
        <v>5.495848515813322E-3</v>
      </c>
      <c r="Q44">
        <v>0.3905424278219905</v>
      </c>
      <c r="R44">
        <v>0</v>
      </c>
      <c r="S44">
        <v>0.3</v>
      </c>
      <c r="T44">
        <v>0.3</v>
      </c>
      <c r="U44">
        <v>0.7</v>
      </c>
      <c r="V44">
        <v>0.3</v>
      </c>
      <c r="W44">
        <v>0.1</v>
      </c>
      <c r="X44">
        <v>0.1</v>
      </c>
      <c r="Y44">
        <v>0.1</v>
      </c>
      <c r="Z44">
        <v>0.40625</v>
      </c>
      <c r="AA44">
        <v>0.22194304857621441</v>
      </c>
      <c r="AB44">
        <v>0.3</v>
      </c>
      <c r="AC44">
        <v>0.3</v>
      </c>
      <c r="AD44">
        <v>0.7</v>
      </c>
      <c r="AE44">
        <v>0.7</v>
      </c>
      <c r="AF44">
        <v>0.7</v>
      </c>
      <c r="AG44">
        <v>0.7</v>
      </c>
      <c r="AH44">
        <v>0.7</v>
      </c>
      <c r="AI44">
        <v>0.3</v>
      </c>
      <c r="AJ44">
        <v>0.15251948051948053</v>
      </c>
      <c r="AK44">
        <v>0.9</v>
      </c>
      <c r="AL44">
        <v>0</v>
      </c>
      <c r="AM44">
        <v>0.7</v>
      </c>
      <c r="AN44">
        <v>0.7</v>
      </c>
      <c r="AO44">
        <v>0.7</v>
      </c>
      <c r="AP44">
        <v>0.7</v>
      </c>
      <c r="AQ44">
        <v>0.7</v>
      </c>
      <c r="AR44">
        <v>0.7</v>
      </c>
      <c r="AS44">
        <v>0.44897218578365106</v>
      </c>
      <c r="AT44">
        <v>5.6806381694998118E-2</v>
      </c>
      <c r="AU44">
        <v>0.2921058641481899</v>
      </c>
      <c r="AV44">
        <v>0.12046023745608515</v>
      </c>
      <c r="AW44">
        <v>0.3</v>
      </c>
      <c r="AX44">
        <v>0.5</v>
      </c>
      <c r="AY44">
        <v>0.7</v>
      </c>
      <c r="AZ44">
        <v>0.45813756178825515</v>
      </c>
      <c r="BA44">
        <v>0.29023455446417673</v>
      </c>
      <c r="BB44" t="s">
        <v>363</v>
      </c>
      <c r="BC44">
        <v>43</v>
      </c>
    </row>
    <row r="45" spans="1:55">
      <c r="A45">
        <v>15</v>
      </c>
      <c r="B45" t="s">
        <v>412</v>
      </c>
      <c r="C45" t="s">
        <v>413</v>
      </c>
      <c r="D45" t="s">
        <v>358</v>
      </c>
      <c r="E45" t="s">
        <v>443</v>
      </c>
      <c r="F45" t="s">
        <v>518</v>
      </c>
      <c r="G45" t="s">
        <v>519</v>
      </c>
      <c r="H45" t="s">
        <v>426</v>
      </c>
      <c r="I45" t="s">
        <v>519</v>
      </c>
      <c r="J45">
        <v>0.27116898275755713</v>
      </c>
      <c r="K45">
        <v>0.77543437583425401</v>
      </c>
      <c r="L45">
        <v>0.8243318080876656</v>
      </c>
      <c r="M45">
        <v>6.0895424384153983E-2</v>
      </c>
      <c r="N45">
        <v>1.7253965093901387E-3</v>
      </c>
      <c r="O45">
        <v>3.1233732431025507E-3</v>
      </c>
      <c r="P45">
        <v>6.0963203867730954E-4</v>
      </c>
      <c r="Q45">
        <v>4.3889380211599924E-2</v>
      </c>
      <c r="R45">
        <v>7.4258411307983274E-2</v>
      </c>
      <c r="S45">
        <v>0.3</v>
      </c>
      <c r="T45">
        <v>0.3</v>
      </c>
      <c r="U45">
        <v>0.9</v>
      </c>
      <c r="V45">
        <v>0.7</v>
      </c>
      <c r="W45">
        <v>0.9</v>
      </c>
      <c r="X45">
        <v>0.9</v>
      </c>
      <c r="Y45">
        <v>0.3</v>
      </c>
      <c r="Z45">
        <v>0.21708333333333332</v>
      </c>
      <c r="AA45">
        <v>0.11390284757118929</v>
      </c>
      <c r="AB45">
        <v>0.3</v>
      </c>
      <c r="AC45">
        <v>0.3</v>
      </c>
      <c r="AD45">
        <v>0.7</v>
      </c>
      <c r="AE45">
        <v>0.1</v>
      </c>
      <c r="AF45">
        <v>0.3</v>
      </c>
      <c r="AG45">
        <v>0.7</v>
      </c>
      <c r="AH45">
        <v>0.7</v>
      </c>
      <c r="AI45">
        <v>0.3</v>
      </c>
      <c r="AJ45">
        <v>8.0519480519480519E-2</v>
      </c>
      <c r="AK45">
        <v>0.9</v>
      </c>
      <c r="AL45">
        <v>0</v>
      </c>
      <c r="AM45">
        <v>0.7</v>
      </c>
      <c r="AN45">
        <v>0.7</v>
      </c>
      <c r="AO45">
        <v>0.7</v>
      </c>
      <c r="AP45">
        <v>0.7</v>
      </c>
      <c r="AQ45">
        <v>0.7</v>
      </c>
      <c r="AR45">
        <v>0.7</v>
      </c>
      <c r="AS45">
        <v>0.4964056582759071</v>
      </c>
      <c r="AT45">
        <v>2.4243848762463445E-3</v>
      </c>
      <c r="AU45">
        <v>0.29881314891604283</v>
      </c>
      <c r="AV45">
        <v>2.0958434417484694E-2</v>
      </c>
      <c r="AW45">
        <v>0.6</v>
      </c>
      <c r="AX45">
        <v>0.4</v>
      </c>
      <c r="AY45">
        <v>0.7</v>
      </c>
      <c r="AZ45">
        <v>0.54691945863108549</v>
      </c>
      <c r="BA45">
        <v>0.28889701398820433</v>
      </c>
      <c r="BB45" t="s">
        <v>363</v>
      </c>
      <c r="BC45">
        <v>44</v>
      </c>
    </row>
    <row r="46" spans="1:55">
      <c r="A46">
        <v>16</v>
      </c>
      <c r="B46" t="s">
        <v>412</v>
      </c>
      <c r="C46" t="s">
        <v>413</v>
      </c>
      <c r="D46" t="s">
        <v>354</v>
      </c>
      <c r="E46" t="s">
        <v>481</v>
      </c>
      <c r="F46" t="s">
        <v>511</v>
      </c>
      <c r="G46" t="s">
        <v>512</v>
      </c>
      <c r="H46" t="s">
        <v>426</v>
      </c>
      <c r="I46" t="s">
        <v>512</v>
      </c>
      <c r="J46">
        <v>0.30086310200316474</v>
      </c>
      <c r="K46">
        <v>0.65067793763815951</v>
      </c>
      <c r="L46">
        <v>0.885429948171085</v>
      </c>
      <c r="M46">
        <v>0.12257999087005672</v>
      </c>
      <c r="N46">
        <v>5.4031587697423111E-2</v>
      </c>
      <c r="O46">
        <v>3.9562727745965642E-2</v>
      </c>
      <c r="P46">
        <v>4.1290786592192456E-5</v>
      </c>
      <c r="Q46">
        <v>0.16354619998726455</v>
      </c>
      <c r="R46">
        <v>0</v>
      </c>
      <c r="S46">
        <v>0.3</v>
      </c>
      <c r="T46">
        <v>0.7</v>
      </c>
      <c r="U46">
        <v>0.7</v>
      </c>
      <c r="V46">
        <v>0.3</v>
      </c>
      <c r="W46">
        <v>0.1</v>
      </c>
      <c r="X46">
        <v>0.1</v>
      </c>
      <c r="Y46">
        <v>0.3</v>
      </c>
      <c r="Z46">
        <v>0.28875000000000001</v>
      </c>
      <c r="AA46">
        <v>0.26046901172529313</v>
      </c>
      <c r="AB46">
        <v>0.3</v>
      </c>
      <c r="AC46">
        <v>0.3</v>
      </c>
      <c r="AD46">
        <v>0.7</v>
      </c>
      <c r="AE46">
        <v>0.7</v>
      </c>
      <c r="AF46">
        <v>0.7</v>
      </c>
      <c r="AG46">
        <v>0.7</v>
      </c>
      <c r="AH46">
        <v>0.7</v>
      </c>
      <c r="AI46">
        <v>0.3</v>
      </c>
      <c r="AJ46">
        <v>0.17464935064935064</v>
      </c>
      <c r="AK46">
        <v>0.9</v>
      </c>
      <c r="AL46">
        <v>0</v>
      </c>
      <c r="AM46">
        <v>0.7</v>
      </c>
      <c r="AN46">
        <v>0.7</v>
      </c>
      <c r="AO46">
        <v>0.7</v>
      </c>
      <c r="AP46">
        <v>0.3</v>
      </c>
      <c r="AQ46">
        <v>0.7</v>
      </c>
      <c r="AR46">
        <v>0.7</v>
      </c>
      <c r="AS46">
        <v>0.48518200305396497</v>
      </c>
      <c r="AT46">
        <v>4.6797157721694377E-2</v>
      </c>
      <c r="AU46">
        <v>0.30982806492105675</v>
      </c>
      <c r="AV46">
        <v>4.9088634468134683E-2</v>
      </c>
      <c r="AW46">
        <v>0.4</v>
      </c>
      <c r="AX46">
        <v>0.5</v>
      </c>
      <c r="AY46">
        <v>0.6</v>
      </c>
      <c r="AZ46">
        <v>0.47872180855283475</v>
      </c>
      <c r="BA46">
        <v>0.27921283598067537</v>
      </c>
      <c r="BB46" t="s">
        <v>363</v>
      </c>
      <c r="BC46">
        <v>46</v>
      </c>
    </row>
    <row r="47" spans="1:55">
      <c r="A47">
        <v>17</v>
      </c>
      <c r="B47" t="s">
        <v>412</v>
      </c>
      <c r="C47" t="s">
        <v>413</v>
      </c>
      <c r="D47" t="s">
        <v>358</v>
      </c>
      <c r="E47" t="s">
        <v>443</v>
      </c>
      <c r="F47" t="s">
        <v>493</v>
      </c>
      <c r="G47" t="s">
        <v>494</v>
      </c>
      <c r="H47" t="s">
        <v>426</v>
      </c>
      <c r="I47" t="s">
        <v>494</v>
      </c>
      <c r="J47">
        <v>0.3465407563253588</v>
      </c>
      <c r="K47">
        <v>0.57831514626117519</v>
      </c>
      <c r="L47">
        <v>0.87345428586673135</v>
      </c>
      <c r="M47">
        <v>0.14661470493721751</v>
      </c>
      <c r="N47">
        <v>0</v>
      </c>
      <c r="O47">
        <v>5.2056220718375845E-4</v>
      </c>
      <c r="P47">
        <v>9.433562774213847E-3</v>
      </c>
      <c r="Q47">
        <v>0.2484692413700377</v>
      </c>
      <c r="R47">
        <v>0</v>
      </c>
      <c r="S47">
        <v>0.7</v>
      </c>
      <c r="T47">
        <v>0.7</v>
      </c>
      <c r="U47">
        <v>0.9</v>
      </c>
      <c r="V47">
        <v>0.1</v>
      </c>
      <c r="W47">
        <v>0.9</v>
      </c>
      <c r="X47">
        <v>0.9</v>
      </c>
      <c r="Y47">
        <v>0.3</v>
      </c>
      <c r="Z47">
        <v>0</v>
      </c>
      <c r="AA47">
        <v>0</v>
      </c>
      <c r="AB47">
        <v>0.3</v>
      </c>
      <c r="AC47">
        <v>0.3</v>
      </c>
      <c r="AD47">
        <v>0.7</v>
      </c>
      <c r="AE47">
        <v>0.1</v>
      </c>
      <c r="AF47">
        <v>0.3</v>
      </c>
      <c r="AG47">
        <v>0.1</v>
      </c>
      <c r="AH47">
        <v>0.7</v>
      </c>
      <c r="AI47">
        <v>0.3</v>
      </c>
      <c r="AJ47">
        <v>6.5038961038961035E-2</v>
      </c>
      <c r="AK47">
        <v>0.7</v>
      </c>
      <c r="AL47">
        <v>0</v>
      </c>
      <c r="AM47">
        <v>0.3</v>
      </c>
      <c r="AN47">
        <v>0.3</v>
      </c>
      <c r="AO47">
        <v>0.7</v>
      </c>
      <c r="AP47">
        <v>0.7</v>
      </c>
      <c r="AQ47">
        <v>0.3</v>
      </c>
      <c r="AR47">
        <v>0.3</v>
      </c>
      <c r="AS47">
        <v>0.47829679932950286</v>
      </c>
      <c r="AT47">
        <v>2.6028110359187923E-4</v>
      </c>
      <c r="AU47">
        <v>0.28708219203913848</v>
      </c>
      <c r="AV47">
        <v>8.020091007553963E-2</v>
      </c>
      <c r="AW47">
        <v>0.7</v>
      </c>
      <c r="AX47">
        <v>0.3</v>
      </c>
      <c r="AY47">
        <v>0.4</v>
      </c>
      <c r="AZ47">
        <v>0.47646815459989095</v>
      </c>
      <c r="BA47">
        <v>0.28125041890485636</v>
      </c>
      <c r="BB47" t="s">
        <v>363</v>
      </c>
      <c r="BC47">
        <v>45</v>
      </c>
    </row>
    <row r="48" spans="1:55">
      <c r="A48">
        <v>18</v>
      </c>
      <c r="B48" t="s">
        <v>412</v>
      </c>
      <c r="C48" t="s">
        <v>413</v>
      </c>
      <c r="D48" t="s">
        <v>358</v>
      </c>
      <c r="E48" t="s">
        <v>443</v>
      </c>
      <c r="F48" t="s">
        <v>488</v>
      </c>
      <c r="G48" t="s">
        <v>489</v>
      </c>
      <c r="H48" t="s">
        <v>426</v>
      </c>
      <c r="I48" t="s">
        <v>489</v>
      </c>
      <c r="J48">
        <v>0.32401982874443874</v>
      </c>
      <c r="K48">
        <v>0.58471446761637591</v>
      </c>
      <c r="L48">
        <v>0.85037137616164271</v>
      </c>
      <c r="M48">
        <v>0.10156045418055636</v>
      </c>
      <c r="N48">
        <v>6.6924066924066924E-2</v>
      </c>
      <c r="O48">
        <v>1.5616866215512756E-3</v>
      </c>
      <c r="P48">
        <v>3.4535513059826659E-3</v>
      </c>
      <c r="Q48">
        <v>0.35046025587368262</v>
      </c>
      <c r="R48">
        <v>0</v>
      </c>
      <c r="S48">
        <v>0.3</v>
      </c>
      <c r="T48">
        <v>0.7</v>
      </c>
      <c r="U48">
        <v>0.7</v>
      </c>
      <c r="V48">
        <v>0.3</v>
      </c>
      <c r="W48">
        <v>0.1</v>
      </c>
      <c r="X48">
        <v>0.1</v>
      </c>
      <c r="Y48">
        <v>0.3</v>
      </c>
      <c r="Z48">
        <v>5.6666666666666671E-2</v>
      </c>
      <c r="AA48">
        <v>0</v>
      </c>
      <c r="AB48">
        <v>0.3</v>
      </c>
      <c r="AC48">
        <v>0.3</v>
      </c>
      <c r="AD48">
        <v>0.7</v>
      </c>
      <c r="AE48">
        <v>0.1</v>
      </c>
      <c r="AF48">
        <v>0.3</v>
      </c>
      <c r="AG48">
        <v>0.5</v>
      </c>
      <c r="AH48">
        <v>0.7</v>
      </c>
      <c r="AI48">
        <v>0.1</v>
      </c>
      <c r="AJ48">
        <v>9.1636363636363641E-2</v>
      </c>
      <c r="AK48">
        <v>0.9</v>
      </c>
      <c r="AL48">
        <v>5.3470919324577856E-2</v>
      </c>
      <c r="AM48">
        <v>0.7</v>
      </c>
      <c r="AN48">
        <v>0.7</v>
      </c>
      <c r="AO48">
        <v>0.7</v>
      </c>
      <c r="AP48">
        <v>0.7</v>
      </c>
      <c r="AQ48">
        <v>0.7</v>
      </c>
      <c r="AR48">
        <v>0.7</v>
      </c>
      <c r="AS48">
        <v>0.46156673717730479</v>
      </c>
      <c r="AT48">
        <v>3.42428767728091E-2</v>
      </c>
      <c r="AU48">
        <v>0.2906371930155065</v>
      </c>
      <c r="AV48">
        <v>0.10721020754569439</v>
      </c>
      <c r="AW48">
        <v>0.4</v>
      </c>
      <c r="AX48">
        <v>0.3</v>
      </c>
      <c r="AY48">
        <v>0.7</v>
      </c>
      <c r="AZ48">
        <v>0.43033566592439071</v>
      </c>
      <c r="BA48">
        <v>0.27606102216186384</v>
      </c>
      <c r="BB48" t="s">
        <v>363</v>
      </c>
      <c r="BC48">
        <v>48</v>
      </c>
    </row>
    <row r="49" spans="1:55">
      <c r="A49">
        <v>19</v>
      </c>
      <c r="B49" t="s">
        <v>412</v>
      </c>
      <c r="C49" t="s">
        <v>413</v>
      </c>
      <c r="D49" t="s">
        <v>354</v>
      </c>
      <c r="E49" t="s">
        <v>481</v>
      </c>
      <c r="F49" t="s">
        <v>513</v>
      </c>
      <c r="G49" t="s">
        <v>514</v>
      </c>
      <c r="H49" t="s">
        <v>426</v>
      </c>
      <c r="I49" t="s">
        <v>514</v>
      </c>
      <c r="J49">
        <v>0.23026362918428717</v>
      </c>
      <c r="K49">
        <v>0.70110199158844189</v>
      </c>
      <c r="L49">
        <v>0.97300554350445889</v>
      </c>
      <c r="M49">
        <v>0.10262807202424627</v>
      </c>
      <c r="N49">
        <v>4.1599999999999991E-2</v>
      </c>
      <c r="O49">
        <v>9.8906819364914123E-3</v>
      </c>
      <c r="P49">
        <v>5.7129379544116664E-3</v>
      </c>
      <c r="Q49">
        <v>0.15409560132963382</v>
      </c>
      <c r="R49">
        <v>0</v>
      </c>
      <c r="S49">
        <v>0.3</v>
      </c>
      <c r="T49">
        <v>0.3</v>
      </c>
      <c r="U49">
        <v>0.5</v>
      </c>
      <c r="V49">
        <v>0.7</v>
      </c>
      <c r="W49">
        <v>0.1</v>
      </c>
      <c r="X49">
        <v>0.1</v>
      </c>
      <c r="Y49">
        <v>0.3</v>
      </c>
      <c r="Z49">
        <v>0.19541666666666668</v>
      </c>
      <c r="AA49">
        <v>0.35510887772194311</v>
      </c>
      <c r="AB49">
        <v>0.3</v>
      </c>
      <c r="AC49">
        <v>0.3</v>
      </c>
      <c r="AD49">
        <v>0.7</v>
      </c>
      <c r="AE49">
        <v>0.9</v>
      </c>
      <c r="AF49">
        <v>0.7</v>
      </c>
      <c r="AG49">
        <v>0.5</v>
      </c>
      <c r="AH49">
        <v>0.7</v>
      </c>
      <c r="AI49">
        <v>0.3</v>
      </c>
      <c r="AJ49">
        <v>6.65974025974026E-2</v>
      </c>
      <c r="AK49">
        <v>0.9</v>
      </c>
      <c r="AL49">
        <v>0</v>
      </c>
      <c r="AM49">
        <v>0.7</v>
      </c>
      <c r="AN49">
        <v>0.7</v>
      </c>
      <c r="AO49">
        <v>0.7</v>
      </c>
      <c r="AP49">
        <v>0.7</v>
      </c>
      <c r="AQ49">
        <v>0.7</v>
      </c>
      <c r="AR49">
        <v>0.7</v>
      </c>
      <c r="AS49">
        <v>0.48972747617902723</v>
      </c>
      <c r="AT49">
        <v>2.5745340968245701E-2</v>
      </c>
      <c r="AU49">
        <v>0.30413462209471459</v>
      </c>
      <c r="AV49">
        <v>4.9656443171537154E-2</v>
      </c>
      <c r="AW49">
        <v>0.3</v>
      </c>
      <c r="AX49">
        <v>0.5</v>
      </c>
      <c r="AY49">
        <v>0.7</v>
      </c>
      <c r="AZ49">
        <v>0.46549533626518835</v>
      </c>
      <c r="BA49">
        <v>0.27309546717714667</v>
      </c>
      <c r="BB49" t="s">
        <v>363</v>
      </c>
      <c r="BC49">
        <v>49</v>
      </c>
    </row>
    <row r="50" spans="1:55">
      <c r="A50">
        <v>20</v>
      </c>
      <c r="B50" t="s">
        <v>427</v>
      </c>
      <c r="C50" t="s">
        <v>428</v>
      </c>
      <c r="D50" t="s">
        <v>361</v>
      </c>
      <c r="E50" t="s">
        <v>429</v>
      </c>
      <c r="F50" t="s">
        <v>475</v>
      </c>
      <c r="G50" t="s">
        <v>515</v>
      </c>
      <c r="H50" t="s">
        <v>517</v>
      </c>
      <c r="I50" t="s">
        <v>517</v>
      </c>
      <c r="J50">
        <v>0.61435079151304928</v>
      </c>
      <c r="K50">
        <v>0.56038456544943804</v>
      </c>
      <c r="L50">
        <v>0.16408074050769145</v>
      </c>
      <c r="M50">
        <v>4.8852041178839456E-2</v>
      </c>
      <c r="N50">
        <v>4.8796643850739674E-2</v>
      </c>
      <c r="O50">
        <v>2.6288391462779802E-2</v>
      </c>
      <c r="P50">
        <v>5.2753405885285445E-2</v>
      </c>
      <c r="Q50">
        <v>5.4315450750376214E-2</v>
      </c>
      <c r="R50">
        <v>0</v>
      </c>
      <c r="S50">
        <v>0.3</v>
      </c>
      <c r="T50">
        <v>0.5</v>
      </c>
      <c r="U50">
        <v>0.5</v>
      </c>
      <c r="V50">
        <v>0.3</v>
      </c>
      <c r="W50">
        <v>0.9</v>
      </c>
      <c r="X50">
        <v>0.9</v>
      </c>
      <c r="Y50">
        <v>0.3</v>
      </c>
      <c r="Z50">
        <v>0.18999999999999997</v>
      </c>
      <c r="AA50">
        <v>0</v>
      </c>
      <c r="AB50">
        <v>0.3</v>
      </c>
      <c r="AC50">
        <v>0.3</v>
      </c>
      <c r="AD50">
        <v>0.7</v>
      </c>
      <c r="AE50">
        <v>0.3</v>
      </c>
      <c r="AF50">
        <v>0.7</v>
      </c>
      <c r="AG50">
        <v>0.5</v>
      </c>
      <c r="AH50">
        <v>0.7</v>
      </c>
      <c r="AI50">
        <v>0.1</v>
      </c>
      <c r="AJ50">
        <v>0.98368831168831172</v>
      </c>
      <c r="AK50">
        <v>0.3</v>
      </c>
      <c r="AL50">
        <v>5.8630393996247657E-2</v>
      </c>
      <c r="AM50">
        <v>0.7</v>
      </c>
      <c r="AN50">
        <v>0.7</v>
      </c>
      <c r="AO50">
        <v>0.7</v>
      </c>
      <c r="AP50">
        <v>0.7</v>
      </c>
      <c r="AQ50">
        <v>0.7</v>
      </c>
      <c r="AR50">
        <v>0.7</v>
      </c>
      <c r="AS50">
        <v>0.42706724926858436</v>
      </c>
      <c r="AT50">
        <v>3.7542517656759741E-2</v>
      </c>
      <c r="AU50">
        <v>0.27125735662385453</v>
      </c>
      <c r="AV50">
        <v>4.7946678756284132E-2</v>
      </c>
      <c r="AW50">
        <v>0.5</v>
      </c>
      <c r="AX50">
        <v>0.4</v>
      </c>
      <c r="AY50">
        <v>0.7</v>
      </c>
      <c r="AZ50">
        <v>0.50996499377162419</v>
      </c>
      <c r="BA50">
        <v>0.27638967638392092</v>
      </c>
      <c r="BB50" t="s">
        <v>363</v>
      </c>
      <c r="BC50">
        <v>47</v>
      </c>
    </row>
    <row r="51" spans="1:55">
      <c r="A51">
        <v>21</v>
      </c>
      <c r="B51" t="s">
        <v>427</v>
      </c>
      <c r="C51" t="s">
        <v>428</v>
      </c>
      <c r="D51" t="s">
        <v>361</v>
      </c>
      <c r="E51" t="s">
        <v>429</v>
      </c>
      <c r="F51" t="s">
        <v>475</v>
      </c>
      <c r="G51" t="s">
        <v>515</v>
      </c>
      <c r="H51" t="s">
        <v>515</v>
      </c>
      <c r="I51" t="s">
        <v>515</v>
      </c>
      <c r="J51">
        <v>0.5507966470741521</v>
      </c>
      <c r="K51">
        <v>0.55838123524293004</v>
      </c>
      <c r="L51">
        <v>7.7215331938717865E-2</v>
      </c>
      <c r="M51">
        <v>0.11041594594945871</v>
      </c>
      <c r="N51">
        <v>9.6059113300492605E-3</v>
      </c>
      <c r="O51">
        <v>4.0603852160333159E-2</v>
      </c>
      <c r="P51">
        <v>1.08930268050505E-2</v>
      </c>
      <c r="Q51">
        <v>0</v>
      </c>
      <c r="R51">
        <v>0.18625615763546799</v>
      </c>
      <c r="S51">
        <v>0.3</v>
      </c>
      <c r="T51">
        <v>0.3</v>
      </c>
      <c r="U51">
        <v>0.7</v>
      </c>
      <c r="V51">
        <v>0.1</v>
      </c>
      <c r="W51">
        <v>0.9</v>
      </c>
      <c r="X51">
        <v>0.9</v>
      </c>
      <c r="Y51">
        <v>0.7</v>
      </c>
      <c r="Z51">
        <v>0.26583333333333331</v>
      </c>
      <c r="AA51">
        <v>0</v>
      </c>
      <c r="AB51">
        <v>0.7</v>
      </c>
      <c r="AC51">
        <v>0.3</v>
      </c>
      <c r="AD51">
        <v>0.7</v>
      </c>
      <c r="AE51">
        <v>0.3</v>
      </c>
      <c r="AF51">
        <v>0.3</v>
      </c>
      <c r="AG51">
        <v>0.5</v>
      </c>
      <c r="AH51">
        <v>0.7</v>
      </c>
      <c r="AI51">
        <v>0.1</v>
      </c>
      <c r="AJ51">
        <v>0.99657142857142855</v>
      </c>
      <c r="AK51">
        <v>0.5</v>
      </c>
      <c r="AL51">
        <v>0</v>
      </c>
      <c r="AM51">
        <v>0.7</v>
      </c>
      <c r="AN51">
        <v>0.7</v>
      </c>
      <c r="AO51">
        <v>0.7</v>
      </c>
      <c r="AP51">
        <v>0.3</v>
      </c>
      <c r="AQ51">
        <v>0.7</v>
      </c>
      <c r="AR51">
        <v>0.7</v>
      </c>
      <c r="AS51">
        <v>0.40099784042039022</v>
      </c>
      <c r="AT51">
        <v>2.5104881745191206E-2</v>
      </c>
      <c r="AU51">
        <v>0.25064065695031057</v>
      </c>
      <c r="AV51">
        <v>2.5161431846577105E-2</v>
      </c>
      <c r="AW51">
        <v>0.6</v>
      </c>
      <c r="AX51">
        <v>0.4</v>
      </c>
      <c r="AY51">
        <v>0.6</v>
      </c>
      <c r="AZ51">
        <v>0.52457152361942749</v>
      </c>
      <c r="BA51">
        <v>0.26679120413877172</v>
      </c>
      <c r="BB51" t="s">
        <v>363</v>
      </c>
      <c r="BC51">
        <v>50</v>
      </c>
    </row>
    <row r="52" spans="1:55">
      <c r="A52">
        <v>22</v>
      </c>
      <c r="B52" t="s">
        <v>412</v>
      </c>
      <c r="C52" t="s">
        <v>413</v>
      </c>
      <c r="D52" t="s">
        <v>358</v>
      </c>
      <c r="E52" t="s">
        <v>443</v>
      </c>
      <c r="F52" t="s">
        <v>500</v>
      </c>
      <c r="G52" t="s">
        <v>510</v>
      </c>
      <c r="H52" t="s">
        <v>426</v>
      </c>
      <c r="I52" t="s">
        <v>510</v>
      </c>
      <c r="J52">
        <v>0.3815046753107329</v>
      </c>
      <c r="K52">
        <v>0.61490169091849145</v>
      </c>
      <c r="L52">
        <v>0.94166717262873956</v>
      </c>
      <c r="M52">
        <v>9.4339753999439474E-2</v>
      </c>
      <c r="N52">
        <v>0.13027426160337552</v>
      </c>
      <c r="O52">
        <v>1.1452368558042688E-2</v>
      </c>
      <c r="P52">
        <v>1.3270851340665246E-3</v>
      </c>
      <c r="Q52">
        <v>0.15972926773216545</v>
      </c>
      <c r="R52">
        <v>0</v>
      </c>
      <c r="S52">
        <v>0.7</v>
      </c>
      <c r="T52">
        <v>0.3</v>
      </c>
      <c r="U52">
        <v>0.7</v>
      </c>
      <c r="V52">
        <v>0.1</v>
      </c>
      <c r="W52">
        <v>0.1</v>
      </c>
      <c r="X52">
        <v>0.1</v>
      </c>
      <c r="Y52">
        <v>0.3</v>
      </c>
      <c r="Z52">
        <v>0</v>
      </c>
      <c r="AA52">
        <v>0</v>
      </c>
      <c r="AB52">
        <v>0.3</v>
      </c>
      <c r="AC52">
        <v>0.3</v>
      </c>
      <c r="AD52">
        <v>0.7</v>
      </c>
      <c r="AE52">
        <v>0.3</v>
      </c>
      <c r="AF52">
        <v>0.7</v>
      </c>
      <c r="AG52">
        <v>0.7</v>
      </c>
      <c r="AH52">
        <v>0.7</v>
      </c>
      <c r="AI52">
        <v>0.1</v>
      </c>
      <c r="AJ52">
        <v>0</v>
      </c>
      <c r="AK52">
        <v>0.9</v>
      </c>
      <c r="AL52">
        <v>0</v>
      </c>
      <c r="AM52">
        <v>0.7</v>
      </c>
      <c r="AN52">
        <v>0.7</v>
      </c>
      <c r="AO52">
        <v>0.3</v>
      </c>
      <c r="AP52">
        <v>0.7</v>
      </c>
      <c r="AQ52">
        <v>0.3</v>
      </c>
      <c r="AR52">
        <v>0.7</v>
      </c>
      <c r="AS52">
        <v>0.50480327651443802</v>
      </c>
      <c r="AT52">
        <v>7.0863315080709102E-2</v>
      </c>
      <c r="AU52">
        <v>0.33122729194094647</v>
      </c>
      <c r="AV52">
        <v>4.8715031400089558E-2</v>
      </c>
      <c r="AW52">
        <v>0.4</v>
      </c>
      <c r="AX52">
        <v>0.4</v>
      </c>
      <c r="AY52">
        <v>0.6</v>
      </c>
      <c r="AZ52">
        <v>0.41556886227544892</v>
      </c>
      <c r="BA52">
        <v>0.26517039520549496</v>
      </c>
      <c r="BB52" t="s">
        <v>363</v>
      </c>
      <c r="BC52">
        <v>51</v>
      </c>
    </row>
    <row r="53" spans="1:55">
      <c r="A53">
        <v>23</v>
      </c>
      <c r="B53" t="s">
        <v>412</v>
      </c>
      <c r="C53" t="s">
        <v>509</v>
      </c>
      <c r="D53" t="s">
        <v>358</v>
      </c>
      <c r="E53" t="s">
        <v>443</v>
      </c>
      <c r="F53" t="s">
        <v>504</v>
      </c>
      <c r="G53" t="s">
        <v>504</v>
      </c>
      <c r="H53" t="s">
        <v>426</v>
      </c>
      <c r="I53" t="s">
        <v>504</v>
      </c>
      <c r="J53">
        <v>0.48318662248441041</v>
      </c>
      <c r="K53">
        <v>0.59864828261039449</v>
      </c>
      <c r="L53">
        <v>0.87948719363996453</v>
      </c>
      <c r="M53">
        <v>0.26363392654942591</v>
      </c>
      <c r="N53">
        <v>4.5614035087719294E-3</v>
      </c>
      <c r="O53">
        <v>4.6850598646538261E-3</v>
      </c>
      <c r="P53">
        <v>8.5856169735722809E-3</v>
      </c>
      <c r="Q53">
        <v>0.14232511310592813</v>
      </c>
      <c r="R53">
        <v>0</v>
      </c>
      <c r="S53">
        <v>0.3</v>
      </c>
      <c r="T53">
        <v>0.3</v>
      </c>
      <c r="U53">
        <v>0.7</v>
      </c>
      <c r="V53">
        <v>0.1</v>
      </c>
      <c r="W53">
        <v>0.9</v>
      </c>
      <c r="X53">
        <v>0.9</v>
      </c>
      <c r="Y53">
        <v>0.3</v>
      </c>
      <c r="Z53">
        <v>0.10458333333333332</v>
      </c>
      <c r="AA53">
        <v>0</v>
      </c>
      <c r="AB53">
        <v>0.3</v>
      </c>
      <c r="AC53">
        <v>0.3</v>
      </c>
      <c r="AD53">
        <v>0.7</v>
      </c>
      <c r="AE53">
        <v>0.1</v>
      </c>
      <c r="AF53">
        <v>0.3</v>
      </c>
      <c r="AG53">
        <v>0.3</v>
      </c>
      <c r="AH53">
        <v>0.7</v>
      </c>
      <c r="AI53">
        <v>0.3</v>
      </c>
      <c r="AJ53">
        <v>3.9272727272727272E-2</v>
      </c>
      <c r="AK53">
        <v>0.5</v>
      </c>
      <c r="AL53">
        <v>1.6416510318949341E-2</v>
      </c>
      <c r="AM53">
        <v>0.3</v>
      </c>
      <c r="AN53">
        <v>0.3</v>
      </c>
      <c r="AO53">
        <v>0.3</v>
      </c>
      <c r="AP53">
        <v>0.3</v>
      </c>
      <c r="AQ53">
        <v>0.7</v>
      </c>
      <c r="AR53">
        <v>0.7</v>
      </c>
      <c r="AS53">
        <v>0.55113182172983333</v>
      </c>
      <c r="AT53">
        <v>4.6232316867128777E-3</v>
      </c>
      <c r="AU53">
        <v>0.33252838571258514</v>
      </c>
      <c r="AV53">
        <v>4.7848904115921811E-2</v>
      </c>
      <c r="AW53">
        <v>0.5</v>
      </c>
      <c r="AX53">
        <v>0.3</v>
      </c>
      <c r="AY53">
        <v>0.4</v>
      </c>
      <c r="AZ53">
        <v>0.41442212107707921</v>
      </c>
      <c r="BA53">
        <v>0.26493313696852872</v>
      </c>
      <c r="BB53" t="s">
        <v>363</v>
      </c>
      <c r="BC53">
        <v>52</v>
      </c>
    </row>
    <row r="54" spans="1:55">
      <c r="A54">
        <v>24</v>
      </c>
      <c r="B54" t="s">
        <v>412</v>
      </c>
      <c r="C54" t="s">
        <v>499</v>
      </c>
      <c r="D54" t="s">
        <v>358</v>
      </c>
      <c r="E54" t="s">
        <v>443</v>
      </c>
      <c r="F54" t="s">
        <v>500</v>
      </c>
      <c r="G54" t="s">
        <v>501</v>
      </c>
      <c r="H54" t="s">
        <v>426</v>
      </c>
      <c r="I54" t="s">
        <v>501</v>
      </c>
      <c r="J54">
        <v>0.35986725496341732</v>
      </c>
      <c r="K54">
        <v>0.68567170267076072</v>
      </c>
      <c r="L54">
        <v>0.96949692651038855</v>
      </c>
      <c r="M54">
        <v>0.14486488681427667</v>
      </c>
      <c r="N54">
        <v>1.6593727206418669E-2</v>
      </c>
      <c r="O54">
        <v>1.1972930765226444E-2</v>
      </c>
      <c r="P54">
        <v>1.4660460922271645E-2</v>
      </c>
      <c r="Q54">
        <v>0.10991238305458603</v>
      </c>
      <c r="R54">
        <v>0.1349380014587892</v>
      </c>
      <c r="S54">
        <v>0.3</v>
      </c>
      <c r="T54">
        <v>0.7</v>
      </c>
      <c r="U54">
        <v>0.5</v>
      </c>
      <c r="V54">
        <v>0.1</v>
      </c>
      <c r="W54">
        <v>0.9</v>
      </c>
      <c r="X54">
        <v>0.9</v>
      </c>
      <c r="Y54">
        <v>0.3</v>
      </c>
      <c r="Z54">
        <v>5.4166666666666669E-3</v>
      </c>
      <c r="AA54">
        <v>1.1725293132328309E-2</v>
      </c>
      <c r="AB54">
        <v>0.3</v>
      </c>
      <c r="AC54">
        <v>0.3</v>
      </c>
      <c r="AD54">
        <v>0.7</v>
      </c>
      <c r="AE54">
        <v>0.1</v>
      </c>
      <c r="AF54">
        <v>0.3</v>
      </c>
      <c r="AG54">
        <v>0.1</v>
      </c>
      <c r="AH54">
        <v>0.7</v>
      </c>
      <c r="AI54">
        <v>0.3</v>
      </c>
      <c r="AJ54">
        <v>1.3506493506493507E-3</v>
      </c>
      <c r="AK54">
        <v>0.7</v>
      </c>
      <c r="AL54">
        <v>2.9549718574108819E-2</v>
      </c>
      <c r="AM54">
        <v>0.3</v>
      </c>
      <c r="AN54">
        <v>0.7</v>
      </c>
      <c r="AO54">
        <v>0.3</v>
      </c>
      <c r="AP54">
        <v>0.3</v>
      </c>
      <c r="AQ54">
        <v>0.3</v>
      </c>
      <c r="AR54">
        <v>0.3</v>
      </c>
      <c r="AS54">
        <v>0.53423995476550357</v>
      </c>
      <c r="AT54">
        <v>1.4283328985822557E-2</v>
      </c>
      <c r="AU54">
        <v>0.32625730445363116</v>
      </c>
      <c r="AV54">
        <v>5.5263791615617723E-2</v>
      </c>
      <c r="AW54">
        <v>0.5</v>
      </c>
      <c r="AX54">
        <v>0.3</v>
      </c>
      <c r="AY54">
        <v>0.4</v>
      </c>
      <c r="AZ54">
        <v>0.40731068106706214</v>
      </c>
      <c r="BA54">
        <v>0.26294392571210368</v>
      </c>
      <c r="BB54" t="s">
        <v>363</v>
      </c>
      <c r="BC54">
        <v>53</v>
      </c>
    </row>
    <row r="55" spans="1:55">
      <c r="A55">
        <v>25</v>
      </c>
      <c r="B55" t="s">
        <v>412</v>
      </c>
      <c r="C55" t="s">
        <v>413</v>
      </c>
      <c r="D55" t="s">
        <v>356</v>
      </c>
      <c r="E55" t="s">
        <v>490</v>
      </c>
      <c r="F55" t="s">
        <v>497</v>
      </c>
      <c r="G55" t="s">
        <v>498</v>
      </c>
      <c r="H55" t="s">
        <v>426</v>
      </c>
      <c r="I55" t="s">
        <v>498</v>
      </c>
      <c r="J55">
        <v>0.23048445785075397</v>
      </c>
      <c r="K55">
        <v>0.63904110788477009</v>
      </c>
      <c r="L55">
        <v>0.79323629900702619</v>
      </c>
      <c r="M55">
        <v>9.099234579154436E-2</v>
      </c>
      <c r="N55">
        <v>0</v>
      </c>
      <c r="O55">
        <v>2.342529932326913E-3</v>
      </c>
      <c r="P55">
        <v>1.1162135911696132E-2</v>
      </c>
      <c r="Q55">
        <v>0.38868176259302878</v>
      </c>
      <c r="R55">
        <v>1.7794117647058825E-2</v>
      </c>
      <c r="S55">
        <v>0.3</v>
      </c>
      <c r="T55">
        <v>0.3</v>
      </c>
      <c r="U55">
        <v>0.3</v>
      </c>
      <c r="V55">
        <v>0.1</v>
      </c>
      <c r="W55">
        <v>0.1</v>
      </c>
      <c r="X55">
        <v>0.1</v>
      </c>
      <c r="Y55">
        <v>0.3</v>
      </c>
      <c r="Z55">
        <v>0.44416666666666665</v>
      </c>
      <c r="AA55">
        <v>0</v>
      </c>
      <c r="AB55">
        <v>0.3</v>
      </c>
      <c r="AC55">
        <v>0.3</v>
      </c>
      <c r="AD55">
        <v>0.7</v>
      </c>
      <c r="AE55">
        <v>0.3</v>
      </c>
      <c r="AF55">
        <v>0.7</v>
      </c>
      <c r="AG55">
        <v>0.7</v>
      </c>
      <c r="AH55">
        <v>0.7</v>
      </c>
      <c r="AI55">
        <v>0.9</v>
      </c>
      <c r="AJ55">
        <v>0.12238961038961038</v>
      </c>
      <c r="AK55">
        <v>0.3</v>
      </c>
      <c r="AL55">
        <v>0.33771106941838652</v>
      </c>
      <c r="AM55">
        <v>0.7</v>
      </c>
      <c r="AN55">
        <v>0.7</v>
      </c>
      <c r="AO55">
        <v>0.3</v>
      </c>
      <c r="AP55">
        <v>0.7</v>
      </c>
      <c r="AQ55">
        <v>0.3</v>
      </c>
      <c r="AR55">
        <v>0.7</v>
      </c>
      <c r="AS55">
        <v>0.43721329604493647</v>
      </c>
      <c r="AT55">
        <v>1.1712649661634565E-3</v>
      </c>
      <c r="AU55">
        <v>0.26279648361342722</v>
      </c>
      <c r="AV55">
        <v>0.12508122208963221</v>
      </c>
      <c r="AW55">
        <v>0.2</v>
      </c>
      <c r="AX55">
        <v>0.5</v>
      </c>
      <c r="AY55">
        <v>0.6</v>
      </c>
      <c r="AZ55">
        <v>0.38938737761273162</v>
      </c>
      <c r="BA55">
        <v>0.25908836110526368</v>
      </c>
      <c r="BB55" t="s">
        <v>363</v>
      </c>
      <c r="BC55">
        <v>55</v>
      </c>
    </row>
    <row r="56" spans="1:55">
      <c r="A56">
        <v>26</v>
      </c>
      <c r="B56" t="s">
        <v>427</v>
      </c>
      <c r="C56" t="s">
        <v>428</v>
      </c>
      <c r="D56" t="s">
        <v>361</v>
      </c>
      <c r="E56" t="s">
        <v>429</v>
      </c>
      <c r="F56" t="s">
        <v>475</v>
      </c>
      <c r="G56" t="s">
        <v>515</v>
      </c>
      <c r="H56" t="s">
        <v>528</v>
      </c>
      <c r="I56" t="s">
        <v>528</v>
      </c>
      <c r="J56">
        <v>0.55968836921451437</v>
      </c>
      <c r="K56">
        <v>0.54657288145596816</v>
      </c>
      <c r="L56">
        <v>5.9101889722346423E-2</v>
      </c>
      <c r="M56">
        <v>7.9186293545194894E-2</v>
      </c>
      <c r="N56">
        <v>3.897707231040564E-2</v>
      </c>
      <c r="O56">
        <v>4.0603852160333159E-2</v>
      </c>
      <c r="P56">
        <v>2.1373061705943136E-2</v>
      </c>
      <c r="Q56">
        <v>0</v>
      </c>
      <c r="R56">
        <v>0</v>
      </c>
      <c r="S56">
        <v>0.3</v>
      </c>
      <c r="T56">
        <v>0.3</v>
      </c>
      <c r="U56">
        <v>0.7</v>
      </c>
      <c r="V56">
        <v>0.1</v>
      </c>
      <c r="W56">
        <v>0.9</v>
      </c>
      <c r="X56">
        <v>0.9</v>
      </c>
      <c r="Y56">
        <v>0.7</v>
      </c>
      <c r="Z56">
        <v>0.30624999999999997</v>
      </c>
      <c r="AA56">
        <v>0</v>
      </c>
      <c r="AB56">
        <v>0.3</v>
      </c>
      <c r="AC56">
        <v>0.3</v>
      </c>
      <c r="AD56">
        <v>0.7</v>
      </c>
      <c r="AE56">
        <v>0.3</v>
      </c>
      <c r="AF56">
        <v>0.7</v>
      </c>
      <c r="AG56">
        <v>0.5</v>
      </c>
      <c r="AH56">
        <v>0.7</v>
      </c>
      <c r="AI56">
        <v>0.1</v>
      </c>
      <c r="AJ56">
        <v>1</v>
      </c>
      <c r="AK56">
        <v>0.3</v>
      </c>
      <c r="AL56">
        <v>0</v>
      </c>
      <c r="AM56">
        <v>0.7</v>
      </c>
      <c r="AN56">
        <v>0.7</v>
      </c>
      <c r="AO56">
        <v>0.7</v>
      </c>
      <c r="AP56">
        <v>0.3</v>
      </c>
      <c r="AQ56">
        <v>0.7</v>
      </c>
      <c r="AR56">
        <v>0.7</v>
      </c>
      <c r="AS56">
        <v>0.39180178076808436</v>
      </c>
      <c r="AT56">
        <v>3.9790462235369396E-2</v>
      </c>
      <c r="AU56">
        <v>0.25099725335499834</v>
      </c>
      <c r="AV56">
        <v>1.2823837023565883E-2</v>
      </c>
      <c r="AW56">
        <v>0.6</v>
      </c>
      <c r="AX56">
        <v>0.4</v>
      </c>
      <c r="AY56">
        <v>0.6</v>
      </c>
      <c r="AZ56">
        <v>0.51429640718562852</v>
      </c>
      <c r="BA56">
        <v>0.25937249918806421</v>
      </c>
      <c r="BB56" t="s">
        <v>363</v>
      </c>
      <c r="BC56">
        <v>54</v>
      </c>
    </row>
    <row r="57" spans="1:55">
      <c r="A57">
        <v>27</v>
      </c>
      <c r="B57" t="s">
        <v>412</v>
      </c>
      <c r="C57" t="s">
        <v>413</v>
      </c>
      <c r="D57" t="s">
        <v>358</v>
      </c>
      <c r="E57" t="s">
        <v>443</v>
      </c>
      <c r="F57" t="s">
        <v>504</v>
      </c>
      <c r="G57" t="s">
        <v>505</v>
      </c>
      <c r="H57" t="s">
        <v>426</v>
      </c>
      <c r="I57" t="s">
        <v>505</v>
      </c>
      <c r="J57">
        <v>0.17182722817587706</v>
      </c>
      <c r="K57">
        <v>0.58618708926937946</v>
      </c>
      <c r="L57">
        <v>0.892184081881222</v>
      </c>
      <c r="M57">
        <v>2.9188590127292809E-2</v>
      </c>
      <c r="N57">
        <v>3.8348082595870206E-2</v>
      </c>
      <c r="O57">
        <v>4.6850598646538261E-3</v>
      </c>
      <c r="P57">
        <v>9.1009581115241364E-3</v>
      </c>
      <c r="Q57">
        <v>0.30503153038471564</v>
      </c>
      <c r="R57">
        <v>0</v>
      </c>
      <c r="S57">
        <v>0.3</v>
      </c>
      <c r="T57">
        <v>0.7</v>
      </c>
      <c r="U57">
        <v>0.7</v>
      </c>
      <c r="V57">
        <v>0.1</v>
      </c>
      <c r="W57">
        <v>0.1</v>
      </c>
      <c r="X57">
        <v>0.1</v>
      </c>
      <c r="Y57">
        <v>0.3</v>
      </c>
      <c r="Z57">
        <v>8.0416666666666664E-2</v>
      </c>
      <c r="AA57">
        <v>3.3500837520938024E-3</v>
      </c>
      <c r="AB57">
        <v>0.3</v>
      </c>
      <c r="AC57">
        <v>0.3</v>
      </c>
      <c r="AD57">
        <v>0.7</v>
      </c>
      <c r="AE57">
        <v>0.1</v>
      </c>
      <c r="AF57">
        <v>0.3</v>
      </c>
      <c r="AG57">
        <v>0.5</v>
      </c>
      <c r="AH57">
        <v>0.7</v>
      </c>
      <c r="AI57">
        <v>0.1</v>
      </c>
      <c r="AJ57">
        <v>2.3168831168831169E-2</v>
      </c>
      <c r="AK57">
        <v>0.9</v>
      </c>
      <c r="AL57">
        <v>8.9587242026266417E-2</v>
      </c>
      <c r="AM57">
        <v>0.7</v>
      </c>
      <c r="AN57">
        <v>0.7</v>
      </c>
      <c r="AO57">
        <v>0.7</v>
      </c>
      <c r="AP57">
        <v>0.7</v>
      </c>
      <c r="AQ57">
        <v>0.7</v>
      </c>
      <c r="AR57">
        <v>0.7</v>
      </c>
      <c r="AS57">
        <v>0.406233551149838</v>
      </c>
      <c r="AT57">
        <v>2.1516571230262016E-2</v>
      </c>
      <c r="AU57">
        <v>0.25234675918200761</v>
      </c>
      <c r="AV57">
        <v>9.6970033982329187E-2</v>
      </c>
      <c r="AW57">
        <v>0.4</v>
      </c>
      <c r="AX57">
        <v>0.3</v>
      </c>
      <c r="AY57">
        <v>0.7</v>
      </c>
      <c r="AZ57">
        <v>0.42202196197141584</v>
      </c>
      <c r="BA57">
        <v>0.25711291837858424</v>
      </c>
      <c r="BB57" t="s">
        <v>363</v>
      </c>
      <c r="BC57">
        <v>56</v>
      </c>
    </row>
    <row r="58" spans="1:55">
      <c r="A58">
        <v>28</v>
      </c>
      <c r="B58" t="s">
        <v>427</v>
      </c>
      <c r="C58" t="s">
        <v>428</v>
      </c>
      <c r="D58" t="s">
        <v>361</v>
      </c>
      <c r="E58" t="s">
        <v>429</v>
      </c>
      <c r="F58" t="s">
        <v>430</v>
      </c>
      <c r="G58" t="s">
        <v>465</v>
      </c>
      <c r="H58" t="s">
        <v>516</v>
      </c>
      <c r="I58" t="s">
        <v>516</v>
      </c>
      <c r="J58">
        <v>0.37579430583723455</v>
      </c>
      <c r="K58">
        <v>0</v>
      </c>
      <c r="L58">
        <v>0.29026032208625629</v>
      </c>
      <c r="M58">
        <v>4.2482120400741619E-2</v>
      </c>
      <c r="N58">
        <v>9.6726190476190462E-3</v>
      </c>
      <c r="O58">
        <v>2.6028110359187923E-3</v>
      </c>
      <c r="P58">
        <v>2.0209225513982285E-2</v>
      </c>
      <c r="Q58">
        <v>0.26704214868786952</v>
      </c>
      <c r="R58">
        <v>0</v>
      </c>
      <c r="S58">
        <v>0.3</v>
      </c>
      <c r="T58">
        <v>0.7</v>
      </c>
      <c r="U58">
        <v>0.5</v>
      </c>
      <c r="V58">
        <v>0.3</v>
      </c>
      <c r="W58">
        <v>0.9</v>
      </c>
      <c r="X58">
        <v>0.9</v>
      </c>
      <c r="Y58">
        <v>0.7</v>
      </c>
      <c r="Z58">
        <v>0.45375000000000004</v>
      </c>
      <c r="AA58">
        <v>0.19765494137353434</v>
      </c>
      <c r="AB58">
        <v>0.3</v>
      </c>
      <c r="AC58">
        <v>0.7</v>
      </c>
      <c r="AD58">
        <v>0.7</v>
      </c>
      <c r="AE58">
        <v>0.3</v>
      </c>
      <c r="AF58">
        <v>0.7</v>
      </c>
      <c r="AG58">
        <v>0.5</v>
      </c>
      <c r="AH58">
        <v>0.7</v>
      </c>
      <c r="AI58">
        <v>0.1</v>
      </c>
      <c r="AJ58">
        <v>0.8352207792207792</v>
      </c>
      <c r="AK58">
        <v>0.3</v>
      </c>
      <c r="AL58">
        <v>0.11069418386491557</v>
      </c>
      <c r="AM58">
        <v>0.7</v>
      </c>
      <c r="AN58">
        <v>0.7</v>
      </c>
      <c r="AO58">
        <v>0.7</v>
      </c>
      <c r="AP58">
        <v>0.7</v>
      </c>
      <c r="AQ58">
        <v>0.7</v>
      </c>
      <c r="AR58">
        <v>0.7</v>
      </c>
      <c r="AS58">
        <v>0.18072184236024452</v>
      </c>
      <c r="AT58">
        <v>6.1377150417689201E-3</v>
      </c>
      <c r="AU58">
        <v>0.11088819143285426</v>
      </c>
      <c r="AV58">
        <v>9.2238179914750237E-2</v>
      </c>
      <c r="AW58">
        <v>0.6</v>
      </c>
      <c r="AX58">
        <v>0.4</v>
      </c>
      <c r="AY58">
        <v>0.7</v>
      </c>
      <c r="AZ58">
        <v>0.5583735201672706</v>
      </c>
      <c r="BA58">
        <v>0.25383329717162501</v>
      </c>
      <c r="BB58" t="s">
        <v>363</v>
      </c>
      <c r="BC58">
        <v>57</v>
      </c>
    </row>
    <row r="59" spans="1:55">
      <c r="A59">
        <v>29</v>
      </c>
      <c r="B59" t="s">
        <v>412</v>
      </c>
      <c r="C59" t="s">
        <v>413</v>
      </c>
      <c r="D59" t="s">
        <v>358</v>
      </c>
      <c r="E59" t="s">
        <v>443</v>
      </c>
      <c r="F59" t="s">
        <v>506</v>
      </c>
      <c r="G59" t="s">
        <v>507</v>
      </c>
      <c r="H59" t="s">
        <v>426</v>
      </c>
      <c r="I59" t="s">
        <v>508</v>
      </c>
      <c r="J59">
        <v>0.21744227554733409</v>
      </c>
      <c r="K59">
        <v>0.5519163211579865</v>
      </c>
      <c r="L59">
        <v>0.91751162332871516</v>
      </c>
      <c r="M59">
        <v>9.3425864600963568E-2</v>
      </c>
      <c r="N59">
        <v>2.3773489721276322E-2</v>
      </c>
      <c r="O59">
        <v>7.02758979698074E-3</v>
      </c>
      <c r="P59">
        <v>6.5195369429704121E-3</v>
      </c>
      <c r="Q59">
        <v>0.24644156058390237</v>
      </c>
      <c r="R59">
        <v>0</v>
      </c>
      <c r="S59">
        <v>0.3</v>
      </c>
      <c r="T59">
        <v>0.5</v>
      </c>
      <c r="U59">
        <v>0.7</v>
      </c>
      <c r="V59">
        <v>0.1</v>
      </c>
      <c r="W59">
        <v>0.1</v>
      </c>
      <c r="X59">
        <v>0.1</v>
      </c>
      <c r="Y59">
        <v>0.3</v>
      </c>
      <c r="Z59">
        <v>2.6249999999999999E-2</v>
      </c>
      <c r="AA59">
        <v>8.5427135678391969E-2</v>
      </c>
      <c r="AB59">
        <v>0.3</v>
      </c>
      <c r="AC59">
        <v>0.3</v>
      </c>
      <c r="AD59">
        <v>0.7</v>
      </c>
      <c r="AE59">
        <v>0.1</v>
      </c>
      <c r="AF59">
        <v>0.7</v>
      </c>
      <c r="AG59">
        <v>0.5</v>
      </c>
      <c r="AH59">
        <v>0.7</v>
      </c>
      <c r="AI59">
        <v>0.1</v>
      </c>
      <c r="AJ59">
        <v>1.496103896103896E-2</v>
      </c>
      <c r="AK59">
        <v>0.9</v>
      </c>
      <c r="AL59">
        <v>8.4427767354596627E-3</v>
      </c>
      <c r="AM59">
        <v>0.7</v>
      </c>
      <c r="AN59">
        <v>0.7</v>
      </c>
      <c r="AO59">
        <v>0.7</v>
      </c>
      <c r="AP59">
        <v>0.7</v>
      </c>
      <c r="AQ59">
        <v>0.7</v>
      </c>
      <c r="AR59">
        <v>0.7</v>
      </c>
      <c r="AS59">
        <v>0.42494244689005334</v>
      </c>
      <c r="AT59">
        <v>1.540053975912853E-2</v>
      </c>
      <c r="AU59">
        <v>0.26112568403768338</v>
      </c>
      <c r="AV59">
        <v>7.7844190340952968E-2</v>
      </c>
      <c r="AW59">
        <v>0.3</v>
      </c>
      <c r="AX59">
        <v>0.4</v>
      </c>
      <c r="AY59">
        <v>0.7</v>
      </c>
      <c r="AZ59">
        <v>0.41690930230524292</v>
      </c>
      <c r="BA59">
        <v>0.25195972556129309</v>
      </c>
      <c r="BB59" t="s">
        <v>363</v>
      </c>
      <c r="BC59">
        <v>59</v>
      </c>
    </row>
    <row r="60" spans="1:55">
      <c r="A60">
        <v>30</v>
      </c>
      <c r="B60" t="s">
        <v>412</v>
      </c>
      <c r="C60" t="s">
        <v>413</v>
      </c>
      <c r="D60" t="s">
        <v>356</v>
      </c>
      <c r="E60" t="s">
        <v>490</v>
      </c>
      <c r="F60" t="s">
        <v>491</v>
      </c>
      <c r="G60" t="s">
        <v>492</v>
      </c>
      <c r="H60" t="s">
        <v>426</v>
      </c>
      <c r="I60" t="s">
        <v>492</v>
      </c>
      <c r="J60">
        <v>0.2755393304275659</v>
      </c>
      <c r="K60">
        <v>0.69222158017101154</v>
      </c>
      <c r="L60">
        <v>0.81401754124510817</v>
      </c>
      <c r="M60">
        <v>1.0992982271605436E-2</v>
      </c>
      <c r="N60">
        <v>2.7426160337552737E-2</v>
      </c>
      <c r="O60">
        <v>6.5070275897969806E-3</v>
      </c>
      <c r="P60">
        <v>7.4364501225739695E-4</v>
      </c>
      <c r="Q60">
        <v>0.3902161149514819</v>
      </c>
      <c r="R60">
        <v>0</v>
      </c>
      <c r="S60">
        <v>0.3</v>
      </c>
      <c r="T60">
        <v>0.3</v>
      </c>
      <c r="U60">
        <v>0.3</v>
      </c>
      <c r="V60">
        <v>0.1</v>
      </c>
      <c r="W60">
        <v>0.1</v>
      </c>
      <c r="X60">
        <v>0.9</v>
      </c>
      <c r="Y60">
        <v>0.3</v>
      </c>
      <c r="Z60">
        <v>0.32124999999999998</v>
      </c>
      <c r="AA60">
        <v>0</v>
      </c>
      <c r="AB60">
        <v>0.3</v>
      </c>
      <c r="AC60">
        <v>0.3</v>
      </c>
      <c r="AD60">
        <v>0.7</v>
      </c>
      <c r="AE60">
        <v>0.1</v>
      </c>
      <c r="AF60">
        <v>0.3</v>
      </c>
      <c r="AG60">
        <v>0.1</v>
      </c>
      <c r="AH60">
        <v>0.7</v>
      </c>
      <c r="AI60">
        <v>0.1</v>
      </c>
      <c r="AJ60">
        <v>0.12363636363636364</v>
      </c>
      <c r="AK60">
        <v>0.3</v>
      </c>
      <c r="AL60">
        <v>0.10834896810506567</v>
      </c>
      <c r="AM60">
        <v>0.7</v>
      </c>
      <c r="AN60">
        <v>0.3</v>
      </c>
      <c r="AO60">
        <v>0.3</v>
      </c>
      <c r="AP60">
        <v>0.7</v>
      </c>
      <c r="AQ60">
        <v>0.7</v>
      </c>
      <c r="AR60">
        <v>0.7</v>
      </c>
      <c r="AS60">
        <v>0.46008872411897811</v>
      </c>
      <c r="AT60">
        <v>1.6966593963674861E-2</v>
      </c>
      <c r="AU60">
        <v>0.28283987205685679</v>
      </c>
      <c r="AV60">
        <v>0.11751102149279902</v>
      </c>
      <c r="AW60">
        <v>0.3</v>
      </c>
      <c r="AX60">
        <v>0.3</v>
      </c>
      <c r="AY60">
        <v>0.6</v>
      </c>
      <c r="AZ60">
        <v>0.35660737453968044</v>
      </c>
      <c r="BA60">
        <v>0.25231942269644542</v>
      </c>
      <c r="BB60" t="s">
        <v>363</v>
      </c>
      <c r="BC60">
        <v>58</v>
      </c>
    </row>
    <row r="61" spans="1:55">
      <c r="A61">
        <v>31</v>
      </c>
      <c r="B61" t="s">
        <v>412</v>
      </c>
      <c r="C61" t="s">
        <v>413</v>
      </c>
      <c r="D61" t="s">
        <v>356</v>
      </c>
      <c r="E61" t="s">
        <v>490</v>
      </c>
      <c r="F61" t="s">
        <v>502</v>
      </c>
      <c r="G61" t="s">
        <v>503</v>
      </c>
      <c r="H61" t="s">
        <v>426</v>
      </c>
      <c r="I61" t="s">
        <v>503</v>
      </c>
      <c r="J61">
        <v>0</v>
      </c>
      <c r="K61">
        <v>0.27596467305054989</v>
      </c>
      <c r="L61">
        <v>0.71050138081649394</v>
      </c>
      <c r="M61">
        <v>0.23322340327533708</v>
      </c>
      <c r="N61">
        <v>2.1107322617308001E-2</v>
      </c>
      <c r="O61">
        <v>2.342529932326913E-2</v>
      </c>
      <c r="P61">
        <v>1.1269237974611657E-2</v>
      </c>
      <c r="Q61">
        <v>0.45666894543802816</v>
      </c>
      <c r="R61">
        <v>0</v>
      </c>
      <c r="S61">
        <v>0.7</v>
      </c>
      <c r="T61">
        <v>0.3</v>
      </c>
      <c r="U61">
        <v>0.5</v>
      </c>
      <c r="V61">
        <v>0.1</v>
      </c>
      <c r="W61">
        <v>0.1</v>
      </c>
      <c r="X61">
        <v>0.9</v>
      </c>
      <c r="Y61">
        <v>0.3</v>
      </c>
      <c r="Z61">
        <v>1</v>
      </c>
      <c r="AA61">
        <v>1</v>
      </c>
      <c r="AB61">
        <v>0.3</v>
      </c>
      <c r="AC61">
        <v>0.3</v>
      </c>
      <c r="AD61">
        <v>0.7</v>
      </c>
      <c r="AE61">
        <v>0.1</v>
      </c>
      <c r="AF61">
        <v>0.3</v>
      </c>
      <c r="AG61">
        <v>0.3</v>
      </c>
      <c r="AH61">
        <v>0.7</v>
      </c>
      <c r="AI61">
        <v>0.3</v>
      </c>
      <c r="AJ61">
        <v>0</v>
      </c>
      <c r="AK61">
        <v>0.3</v>
      </c>
      <c r="AL61">
        <v>1</v>
      </c>
      <c r="AM61">
        <v>0.3</v>
      </c>
      <c r="AN61">
        <v>0.3</v>
      </c>
      <c r="AO61">
        <v>0.3</v>
      </c>
      <c r="AP61">
        <v>0.3</v>
      </c>
      <c r="AQ61">
        <v>0.3</v>
      </c>
      <c r="AR61">
        <v>0.3</v>
      </c>
      <c r="AS61">
        <v>0.24927568836548852</v>
      </c>
      <c r="AT61">
        <v>2.2266310970288569E-2</v>
      </c>
      <c r="AU61">
        <v>0.1584719374074085</v>
      </c>
      <c r="AV61">
        <v>0.14376222641617545</v>
      </c>
      <c r="AW61">
        <v>0.4</v>
      </c>
      <c r="AX61">
        <v>0.5</v>
      </c>
      <c r="AY61">
        <v>0.3</v>
      </c>
      <c r="AZ61">
        <v>0.42315369261477037</v>
      </c>
      <c r="BA61">
        <v>0.24179595214611807</v>
      </c>
      <c r="BB61" t="s">
        <v>363</v>
      </c>
      <c r="BC61">
        <v>60</v>
      </c>
    </row>
    <row r="62" spans="1:55">
      <c r="A62">
        <v>32</v>
      </c>
      <c r="B62" t="s">
        <v>412</v>
      </c>
      <c r="C62" t="s">
        <v>413</v>
      </c>
      <c r="D62" t="s">
        <v>356</v>
      </c>
      <c r="E62" t="s">
        <v>490</v>
      </c>
      <c r="F62" t="s">
        <v>520</v>
      </c>
      <c r="G62" t="s">
        <v>521</v>
      </c>
      <c r="H62" t="s">
        <v>426</v>
      </c>
      <c r="I62" t="s">
        <v>521</v>
      </c>
      <c r="J62">
        <v>0.37163660601282122</v>
      </c>
      <c r="K62">
        <v>0.63783820095059873</v>
      </c>
      <c r="L62">
        <v>0.76408552414910957</v>
      </c>
      <c r="M62">
        <v>0.31294599625893266</v>
      </c>
      <c r="N62">
        <v>7.8510317060895798E-2</v>
      </c>
      <c r="O62">
        <v>1.0411244143675169E-3</v>
      </c>
      <c r="P62">
        <v>3.9716750433023357E-3</v>
      </c>
      <c r="Q62">
        <v>0.10144240405097482</v>
      </c>
      <c r="R62">
        <v>0</v>
      </c>
      <c r="S62">
        <v>0.3</v>
      </c>
      <c r="T62">
        <v>0.3</v>
      </c>
      <c r="U62">
        <v>0.5</v>
      </c>
      <c r="V62">
        <v>0.1</v>
      </c>
      <c r="W62">
        <v>0.5</v>
      </c>
      <c r="X62">
        <v>0.1</v>
      </c>
      <c r="Y62">
        <v>0.3</v>
      </c>
      <c r="Z62">
        <v>0.59083333333333332</v>
      </c>
      <c r="AA62">
        <v>0</v>
      </c>
      <c r="AB62">
        <v>0.7</v>
      </c>
      <c r="AC62">
        <v>0.7</v>
      </c>
      <c r="AD62">
        <v>0.7</v>
      </c>
      <c r="AE62">
        <v>0.1</v>
      </c>
      <c r="AF62">
        <v>0.3</v>
      </c>
      <c r="AG62">
        <v>0.1</v>
      </c>
      <c r="AH62">
        <v>0.7</v>
      </c>
      <c r="AI62">
        <v>0.1</v>
      </c>
      <c r="AJ62">
        <v>0.15761038961038962</v>
      </c>
      <c r="AK62">
        <v>0.5</v>
      </c>
      <c r="AL62">
        <v>0.33442776735459662</v>
      </c>
      <c r="AM62">
        <v>0.7</v>
      </c>
      <c r="AN62">
        <v>0.3</v>
      </c>
      <c r="AO62">
        <v>0.3</v>
      </c>
      <c r="AP62">
        <v>0.3</v>
      </c>
      <c r="AQ62">
        <v>0.3</v>
      </c>
      <c r="AR62">
        <v>0.7</v>
      </c>
      <c r="AS62">
        <v>0.51599685572248044</v>
      </c>
      <c r="AT62">
        <v>3.9775720737631658E-2</v>
      </c>
      <c r="AU62">
        <v>0.3255084017285409</v>
      </c>
      <c r="AV62">
        <v>3.2815726241273852E-2</v>
      </c>
      <c r="AW62">
        <v>0.3</v>
      </c>
      <c r="AX62">
        <v>0.4</v>
      </c>
      <c r="AY62">
        <v>0.4</v>
      </c>
      <c r="AZ62">
        <v>0.35887598309549518</v>
      </c>
      <c r="BA62">
        <v>0.23906670368843663</v>
      </c>
      <c r="BB62" t="s">
        <v>363</v>
      </c>
      <c r="BC62">
        <v>61</v>
      </c>
    </row>
    <row r="63" spans="1:55">
      <c r="A63">
        <v>33</v>
      </c>
      <c r="B63" t="s">
        <v>412</v>
      </c>
      <c r="C63" t="s">
        <v>413</v>
      </c>
      <c r="D63" t="s">
        <v>356</v>
      </c>
      <c r="E63" t="s">
        <v>490</v>
      </c>
      <c r="F63" t="s">
        <v>525</v>
      </c>
      <c r="G63" t="s">
        <v>526</v>
      </c>
      <c r="H63" t="s">
        <v>426</v>
      </c>
      <c r="I63" t="s">
        <v>526</v>
      </c>
      <c r="J63">
        <v>0.2372997254930907</v>
      </c>
      <c r="K63">
        <v>0.4796853872742593</v>
      </c>
      <c r="L63">
        <v>0.76516920291654933</v>
      </c>
      <c r="M63">
        <v>0.17381850350729536</v>
      </c>
      <c r="N63">
        <v>5.3674649050371587E-3</v>
      </c>
      <c r="O63">
        <v>0</v>
      </c>
      <c r="P63">
        <v>2.9720589019513666E-4</v>
      </c>
      <c r="Q63">
        <v>0.1025918245835202</v>
      </c>
      <c r="R63">
        <v>0</v>
      </c>
      <c r="S63">
        <v>0.3</v>
      </c>
      <c r="T63">
        <v>0.5</v>
      </c>
      <c r="U63">
        <v>0.3</v>
      </c>
      <c r="V63">
        <v>0.1</v>
      </c>
      <c r="W63">
        <v>0.1</v>
      </c>
      <c r="X63">
        <v>0.3</v>
      </c>
      <c r="Y63">
        <v>0.3</v>
      </c>
      <c r="Z63">
        <v>0.70541666666666669</v>
      </c>
      <c r="AA63">
        <v>0</v>
      </c>
      <c r="AB63">
        <v>0.3</v>
      </c>
      <c r="AC63">
        <v>0.3</v>
      </c>
      <c r="AD63">
        <v>0.7</v>
      </c>
      <c r="AE63">
        <v>0.1</v>
      </c>
      <c r="AF63">
        <v>0.3</v>
      </c>
      <c r="AG63">
        <v>0.1</v>
      </c>
      <c r="AH63">
        <v>0.7</v>
      </c>
      <c r="AI63">
        <v>0.1</v>
      </c>
      <c r="AJ63">
        <v>0.18825974025974027</v>
      </c>
      <c r="AK63">
        <v>0.3</v>
      </c>
      <c r="AL63">
        <v>0.42307692307692307</v>
      </c>
      <c r="AM63">
        <v>0.7</v>
      </c>
      <c r="AN63">
        <v>0.3</v>
      </c>
      <c r="AO63">
        <v>0.7</v>
      </c>
      <c r="AP63">
        <v>0.7</v>
      </c>
      <c r="AQ63">
        <v>0.7</v>
      </c>
      <c r="AR63">
        <v>0.7</v>
      </c>
      <c r="AS63">
        <v>0.39549298865975746</v>
      </c>
      <c r="AT63">
        <v>2.6837324525185793E-3</v>
      </c>
      <c r="AU63">
        <v>0.2383692861768619</v>
      </c>
      <c r="AV63">
        <v>3.0955870909173143E-2</v>
      </c>
      <c r="AW63">
        <v>0.3</v>
      </c>
      <c r="AX63">
        <v>0.3</v>
      </c>
      <c r="AY63">
        <v>0.6</v>
      </c>
      <c r="AZ63">
        <v>0.36369836318039889</v>
      </c>
      <c r="BA63">
        <v>0.21100784008881132</v>
      </c>
      <c r="BB63" t="s">
        <v>86</v>
      </c>
      <c r="BC63">
        <v>62</v>
      </c>
    </row>
    <row r="64" spans="1:55">
      <c r="A64">
        <v>34</v>
      </c>
      <c r="B64" t="s">
        <v>412</v>
      </c>
      <c r="C64" t="s">
        <v>413</v>
      </c>
      <c r="D64" t="s">
        <v>356</v>
      </c>
      <c r="E64" t="s">
        <v>490</v>
      </c>
      <c r="F64" t="s">
        <v>523</v>
      </c>
      <c r="G64" t="s">
        <v>524</v>
      </c>
      <c r="H64" t="s">
        <v>426</v>
      </c>
      <c r="I64" t="s">
        <v>524</v>
      </c>
      <c r="J64">
        <v>0.17454827717326063</v>
      </c>
      <c r="K64">
        <v>0.27835185115563704</v>
      </c>
      <c r="L64">
        <v>0.73985638036572765</v>
      </c>
      <c r="M64">
        <v>0.37162437832539408</v>
      </c>
      <c r="N64">
        <v>1.2839506172839505E-2</v>
      </c>
      <c r="O64">
        <v>0</v>
      </c>
      <c r="P64">
        <v>2.8673192472239532E-3</v>
      </c>
      <c r="Q64">
        <v>0.11522346053936726</v>
      </c>
      <c r="R64">
        <v>0</v>
      </c>
      <c r="S64">
        <v>0.3</v>
      </c>
      <c r="T64">
        <v>0.3</v>
      </c>
      <c r="U64">
        <v>0.3</v>
      </c>
      <c r="V64">
        <v>0.1</v>
      </c>
      <c r="W64">
        <v>0.1</v>
      </c>
      <c r="X64">
        <v>0.1</v>
      </c>
      <c r="Y64">
        <v>0.1</v>
      </c>
      <c r="Z64">
        <v>0.76833333333333342</v>
      </c>
      <c r="AA64">
        <v>0</v>
      </c>
      <c r="AB64">
        <v>0.3</v>
      </c>
      <c r="AC64">
        <v>0.3</v>
      </c>
      <c r="AD64">
        <v>0.7</v>
      </c>
      <c r="AE64">
        <v>0.1</v>
      </c>
      <c r="AF64">
        <v>0.3</v>
      </c>
      <c r="AG64">
        <v>0.3</v>
      </c>
      <c r="AH64">
        <v>0.7</v>
      </c>
      <c r="AI64">
        <v>0.9</v>
      </c>
      <c r="AJ64">
        <v>0.11428571428571428</v>
      </c>
      <c r="AK64">
        <v>0.7</v>
      </c>
      <c r="AL64">
        <v>0.51594746716697937</v>
      </c>
      <c r="AM64">
        <v>0.3</v>
      </c>
      <c r="AN64">
        <v>0.3</v>
      </c>
      <c r="AO64">
        <v>0.3</v>
      </c>
      <c r="AP64">
        <v>0.3</v>
      </c>
      <c r="AQ64">
        <v>0.3</v>
      </c>
      <c r="AR64">
        <v>0.3</v>
      </c>
      <c r="AS64">
        <v>0.33621350255815291</v>
      </c>
      <c r="AT64">
        <v>6.4197530864197527E-3</v>
      </c>
      <c r="AU64">
        <v>0.20429600276945964</v>
      </c>
      <c r="AV64">
        <v>3.6287429710144557E-2</v>
      </c>
      <c r="AW64">
        <v>0.2</v>
      </c>
      <c r="AX64">
        <v>0.5</v>
      </c>
      <c r="AY64">
        <v>0.3</v>
      </c>
      <c r="AZ64">
        <v>0.32037245084565069</v>
      </c>
      <c r="BA64">
        <v>0.18698529444175163</v>
      </c>
      <c r="BB64" t="s">
        <v>86</v>
      </c>
      <c r="BC64">
        <v>63</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20174-0224-4DF0-BC2E-71219C3F48E4}">
  <sheetPr codeName="Sheet6"/>
  <dimension ref="A1:AU66"/>
  <sheetViews>
    <sheetView zoomScale="82" zoomScaleNormal="82" workbookViewId="0">
      <selection activeCell="AR6" sqref="AR6"/>
    </sheetView>
  </sheetViews>
  <sheetFormatPr defaultRowHeight="14.5"/>
  <cols>
    <col min="4" max="4" width="8.81640625" customWidth="1"/>
    <col min="7" max="7" width="13.1796875" customWidth="1"/>
    <col min="8" max="8" width="13.453125" customWidth="1"/>
    <col min="9" max="9" width="18.453125" customWidth="1"/>
    <col min="10" max="11" width="8.81640625" hidden="1" customWidth="1"/>
    <col min="12" max="12" width="16.54296875" customWidth="1"/>
    <col min="13" max="14" width="8.81640625" hidden="1" customWidth="1"/>
    <col min="15" max="15" width="17.81640625" customWidth="1"/>
    <col min="16" max="16" width="8.81640625" hidden="1" customWidth="1"/>
    <col min="20" max="21" width="8.81640625" style="119"/>
    <col min="47" max="47" width="29" customWidth="1"/>
  </cols>
  <sheetData>
    <row r="1" spans="1:47">
      <c r="A1" s="111" t="s">
        <v>376</v>
      </c>
      <c r="B1" s="111" t="s">
        <v>551</v>
      </c>
      <c r="C1" s="111" t="s">
        <v>377</v>
      </c>
      <c r="D1" s="115" t="s">
        <v>552</v>
      </c>
      <c r="E1" s="111" t="s">
        <v>553</v>
      </c>
      <c r="F1" s="111" t="s">
        <v>42</v>
      </c>
      <c r="G1" s="115" t="s">
        <v>554</v>
      </c>
      <c r="H1" s="111" t="s">
        <v>378</v>
      </c>
      <c r="I1" s="111" t="s">
        <v>379</v>
      </c>
      <c r="J1" s="115" t="s">
        <v>555</v>
      </c>
      <c r="K1" s="111" t="s">
        <v>556</v>
      </c>
      <c r="L1" s="111" t="s">
        <v>37</v>
      </c>
      <c r="M1" s="115" t="s">
        <v>557</v>
      </c>
      <c r="N1" s="111" t="s">
        <v>558</v>
      </c>
      <c r="O1" s="111" t="s">
        <v>380</v>
      </c>
      <c r="P1" s="115" t="s">
        <v>559</v>
      </c>
      <c r="Q1" s="111" t="s">
        <v>560</v>
      </c>
      <c r="R1" s="111" t="s">
        <v>561</v>
      </c>
      <c r="S1" s="111" t="s">
        <v>562</v>
      </c>
      <c r="T1" s="142" t="s">
        <v>143</v>
      </c>
      <c r="U1" s="143" t="s">
        <v>563</v>
      </c>
      <c r="V1" s="144" t="s">
        <v>564</v>
      </c>
      <c r="W1" s="145" t="s">
        <v>565</v>
      </c>
      <c r="X1" s="144" t="s">
        <v>566</v>
      </c>
      <c r="Y1" s="145" t="s">
        <v>567</v>
      </c>
      <c r="Z1" s="144" t="s">
        <v>568</v>
      </c>
      <c r="AA1" s="145" t="s">
        <v>569</v>
      </c>
      <c r="AB1" s="144" t="s">
        <v>570</v>
      </c>
      <c r="AC1" s="145" t="s">
        <v>571</v>
      </c>
      <c r="AD1" s="144" t="s">
        <v>572</v>
      </c>
      <c r="AE1" s="145" t="s">
        <v>573</v>
      </c>
      <c r="AF1" s="144" t="s">
        <v>126</v>
      </c>
      <c r="AG1" s="145" t="s">
        <v>574</v>
      </c>
      <c r="AH1" s="144" t="s">
        <v>121</v>
      </c>
      <c r="AI1" s="145" t="s">
        <v>575</v>
      </c>
      <c r="AJ1" s="144" t="s">
        <v>576</v>
      </c>
      <c r="AK1" s="145" t="s">
        <v>577</v>
      </c>
      <c r="AL1" s="144" t="s">
        <v>578</v>
      </c>
      <c r="AM1" s="145" t="s">
        <v>579</v>
      </c>
      <c r="AN1" s="144" t="s">
        <v>116</v>
      </c>
      <c r="AO1" s="145" t="s">
        <v>116</v>
      </c>
      <c r="AP1" s="144" t="s">
        <v>580</v>
      </c>
      <c r="AQ1" s="145" t="s">
        <v>581</v>
      </c>
      <c r="AR1" s="144" t="s">
        <v>582</v>
      </c>
      <c r="AS1" s="145" t="s">
        <v>583</v>
      </c>
      <c r="AT1" s="110">
        <v>1</v>
      </c>
      <c r="AU1" s="110" t="s">
        <v>463</v>
      </c>
    </row>
    <row r="2" spans="1:47">
      <c r="A2" s="110">
        <v>1</v>
      </c>
      <c r="B2" s="110" t="s">
        <v>584</v>
      </c>
      <c r="C2" s="110" t="s">
        <v>427</v>
      </c>
      <c r="D2" s="110" t="s">
        <v>585</v>
      </c>
      <c r="E2" s="110" t="s">
        <v>428</v>
      </c>
      <c r="F2" s="110" t="s">
        <v>361</v>
      </c>
      <c r="G2" s="116" t="s">
        <v>586</v>
      </c>
      <c r="H2" s="110" t="s">
        <v>429</v>
      </c>
      <c r="I2" s="110" t="s">
        <v>430</v>
      </c>
      <c r="J2" s="110" t="s">
        <v>587</v>
      </c>
      <c r="K2" s="110" t="s">
        <v>588</v>
      </c>
      <c r="L2" s="110" t="s">
        <v>431</v>
      </c>
      <c r="M2" s="116" t="s">
        <v>589</v>
      </c>
      <c r="N2" s="110"/>
      <c r="O2" s="110" t="s">
        <v>463</v>
      </c>
      <c r="P2" s="116" t="s">
        <v>590</v>
      </c>
      <c r="Q2" s="112">
        <v>925</v>
      </c>
      <c r="R2" s="112">
        <v>6475</v>
      </c>
      <c r="S2" s="112">
        <v>610</v>
      </c>
      <c r="T2" s="117">
        <f>(S2/R2)</f>
        <v>9.4208494208494212E-2</v>
      </c>
      <c r="U2" s="120">
        <f>('Indicators Data'!T2-T$65)/('Indicators Data'!T$66-'Indicators Data'!T$65)</f>
        <v>9.4208494208494212E-2</v>
      </c>
      <c r="V2" s="120">
        <v>0.4</v>
      </c>
      <c r="W2" s="120">
        <f>('Indicators Data'!V2-UG$65)/('Indicators Data'!V$66-'Indicators Data'!V$65)</f>
        <v>1.8761726078799251E-2</v>
      </c>
      <c r="X2" s="120">
        <v>0.56000000000000005</v>
      </c>
      <c r="Y2" s="120">
        <f>('Indicators Data'!X2-X$65)/('Indicators Data'!X$66-'Indicators Data'!X$65)</f>
        <v>4.6901172529313237E-2</v>
      </c>
      <c r="Z2" s="120">
        <v>0.9</v>
      </c>
      <c r="AA2" s="120">
        <f>('Indicators Data'!Z2-Z$65)/('Indicators Data'!Z$66-'Indicators Data'!Z$65)</f>
        <v>3.7499999999999999E-2</v>
      </c>
      <c r="AB2" s="120">
        <v>89.46</v>
      </c>
      <c r="AC2" s="120">
        <f>('Indicators Data'!AB2-AB$65)/('Indicators Data'!AB$66-'Indicators Data'!AB$65)</f>
        <v>0.92945454545454542</v>
      </c>
      <c r="AD2" s="120">
        <v>0.52434332100000003</v>
      </c>
      <c r="AE2" s="120">
        <f>('Indicators Data'!AD2-AD$65)/('Indicators Data'!AD$66-'Indicators Data'!AD$65)</f>
        <v>0.76592821399130417</v>
      </c>
      <c r="AF2" s="120">
        <v>27.7</v>
      </c>
      <c r="AG2" s="120">
        <f>('Indicators Data'!AF2-AF$65)/('Indicators Data'!AF$66-'Indicators Data'!AF$65)</f>
        <v>7.2097865694950553E-2</v>
      </c>
      <c r="AH2" s="120">
        <v>5.1480051480051478E-3</v>
      </c>
      <c r="AI2" s="120">
        <f>('Indicators Data'!AH2-AH$65)/('Indicators Data'!AH$66-'Indicators Data'!AH$65)</f>
        <v>6.6924066924066924E-2</v>
      </c>
      <c r="AJ2">
        <v>8245.7999999999993</v>
      </c>
      <c r="AK2" s="120">
        <f>('Indicators Data'!AJ2-AJ$65)/('Indicators Data'!AJ$66-'Indicators Data'!AJ$65)</f>
        <v>7.5895014916273318E-2</v>
      </c>
      <c r="AL2">
        <v>3.0505952380952381</v>
      </c>
      <c r="AM2" s="120">
        <f>('Indicators Data'!AL2-AL$65)/('Indicators Data'!AL$66-'Indicators Data'!AL$65)</f>
        <v>0.65962338215007421</v>
      </c>
      <c r="AN2">
        <v>2</v>
      </c>
      <c r="AO2" s="120">
        <f>('Indicators Data'!AN2-AN$65)/('Indicators Data'!AN$66-'Indicators Data'!AN$65)</f>
        <v>4.2482120400741619E-2</v>
      </c>
      <c r="AP2">
        <v>2.9187921289847418</v>
      </c>
      <c r="AQ2" s="120">
        <f>('Indicators Data'!AP2-AP$65)/('Indicators Data'!AP$66-'Indicators Data'!AP$65)</f>
        <v>0.28662136889499173</v>
      </c>
      <c r="AR2">
        <v>0.67105199999999998</v>
      </c>
      <c r="AS2" s="120">
        <f>('Indicators Data'!AR2-AR$65)/('Indicators Data'!AR$66-'Indicators Data'!AR$65)</f>
        <v>0.29651217344747827</v>
      </c>
      <c r="AT2" s="110">
        <f>AT1+1</f>
        <v>2</v>
      </c>
      <c r="AU2" s="110" t="s">
        <v>467</v>
      </c>
    </row>
    <row r="3" spans="1:47">
      <c r="A3" s="110">
        <f>A2+1</f>
        <v>2</v>
      </c>
      <c r="B3" s="110" t="s">
        <v>584</v>
      </c>
      <c r="C3" s="110" t="s">
        <v>427</v>
      </c>
      <c r="D3" s="110" t="s">
        <v>585</v>
      </c>
      <c r="E3" s="110" t="s">
        <v>428</v>
      </c>
      <c r="F3" s="110" t="s">
        <v>361</v>
      </c>
      <c r="G3" s="116" t="s">
        <v>586</v>
      </c>
      <c r="H3" s="110" t="s">
        <v>429</v>
      </c>
      <c r="I3" s="110" t="s">
        <v>430</v>
      </c>
      <c r="J3" s="110" t="s">
        <v>587</v>
      </c>
      <c r="K3" s="110" t="s">
        <v>588</v>
      </c>
      <c r="L3" s="110" t="s">
        <v>431</v>
      </c>
      <c r="M3" s="116" t="s">
        <v>589</v>
      </c>
      <c r="N3" s="110"/>
      <c r="O3" s="110" t="s">
        <v>467</v>
      </c>
      <c r="P3" s="116" t="s">
        <v>591</v>
      </c>
      <c r="Q3" s="112">
        <v>190</v>
      </c>
      <c r="R3" s="112">
        <v>1330</v>
      </c>
      <c r="S3" s="112">
        <v>1276</v>
      </c>
      <c r="T3" s="117">
        <f t="shared" ref="T3:T64" si="0">(S3/R3)</f>
        <v>0.95939849624060147</v>
      </c>
      <c r="U3" s="120">
        <f>('Indicators Data'!T3-T$65)/('Indicators Data'!T$66-'Indicators Data'!T$65)</f>
        <v>0.95939849624060147</v>
      </c>
      <c r="V3" s="120">
        <v>1.57</v>
      </c>
      <c r="W3" s="120">
        <f>('Indicators Data'!V3-UG$65)/('Indicators Data'!V$66-'Indicators Data'!V$65)</f>
        <v>7.3639774859287063E-2</v>
      </c>
      <c r="X3" s="120">
        <v>1.2</v>
      </c>
      <c r="Y3" s="120">
        <f>('Indicators Data'!X3-X$65)/('Indicators Data'!X$66-'Indicators Data'!X$65)</f>
        <v>0.10050251256281408</v>
      </c>
      <c r="Z3" s="120">
        <v>2.6</v>
      </c>
      <c r="AA3" s="120">
        <f>('Indicators Data'!Z3-Z$65)/('Indicators Data'!Z$66-'Indicators Data'!Z$65)</f>
        <v>0.10833333333333334</v>
      </c>
      <c r="AB3" s="120">
        <v>87.47</v>
      </c>
      <c r="AC3" s="120">
        <f>('Indicators Data'!AB3-AB$65)/('Indicators Data'!AB$66-'Indicators Data'!AB$65)</f>
        <v>0.9087792207792208</v>
      </c>
      <c r="AD3" s="120">
        <v>0.19452213500000001</v>
      </c>
      <c r="AE3" s="120">
        <f>('Indicators Data'!AD3-AD$65)/('Indicators Data'!AD$66-'Indicators Data'!AD$65)</f>
        <v>0.28414587442094136</v>
      </c>
      <c r="AF3" s="120">
        <v>9.2000000000000011</v>
      </c>
      <c r="AG3" s="120">
        <f>('Indicators Data'!AF3-AF$65)/('Indicators Data'!AF$66-'Indicators Data'!AF$65)</f>
        <v>2.3945861530452892E-2</v>
      </c>
      <c r="AH3" s="120">
        <v>2.7568922305764407E-3</v>
      </c>
      <c r="AI3" s="120">
        <f>('Indicators Data'!AH3-AH$65)/('Indicators Data'!AH$66-'Indicators Data'!AH$65)</f>
        <v>3.5839598997493727E-2</v>
      </c>
      <c r="AJ3">
        <v>1693.75</v>
      </c>
      <c r="AK3" s="120">
        <f>('Indicators Data'!AJ3-AJ$65)/('Indicators Data'!AJ$66-'Indicators Data'!AJ$65)</f>
        <v>1.4714712272362245E-2</v>
      </c>
      <c r="AL3">
        <v>3</v>
      </c>
      <c r="AM3" s="120">
        <f>('Indicators Data'!AL3-AL$65)/('Indicators Data'!AL$66-'Indicators Data'!AL$65)</f>
        <v>0.62880876034188649</v>
      </c>
      <c r="AN3">
        <v>2.0024875621890548</v>
      </c>
      <c r="AO3" s="120">
        <f>('Indicators Data'!AN3-AN$65)/('Indicators Data'!AN$66-'Indicators Data'!AN$65)</f>
        <v>4.4618631971836707E-2</v>
      </c>
      <c r="AP3">
        <v>2.8408518433707353</v>
      </c>
      <c r="AQ3" s="120">
        <f>('Indicators Data'!AP3-AP$65)/('Indicators Data'!AP$66-'Indicators Data'!AP$65)</f>
        <v>0.24350812416640175</v>
      </c>
      <c r="AR3">
        <v>0.63419099999999995</v>
      </c>
      <c r="AS3" s="120">
        <f>('Indicators Data'!AR3-AR$65)/('Indicators Data'!AR$66-'Indicators Data'!AR$65)</f>
        <v>0.22869301717143267</v>
      </c>
      <c r="AT3" s="110">
        <f t="shared" ref="AT3:AT63" si="1">AT2+1</f>
        <v>3</v>
      </c>
      <c r="AU3" s="110" t="s">
        <v>447</v>
      </c>
    </row>
    <row r="4" spans="1:47">
      <c r="A4" s="110">
        <f t="shared" ref="A4:A64" si="2">A3+1</f>
        <v>3</v>
      </c>
      <c r="B4" s="110" t="s">
        <v>584</v>
      </c>
      <c r="C4" s="110" t="s">
        <v>427</v>
      </c>
      <c r="D4" s="110" t="s">
        <v>585</v>
      </c>
      <c r="E4" s="110" t="s">
        <v>428</v>
      </c>
      <c r="F4" s="110" t="s">
        <v>361</v>
      </c>
      <c r="G4" s="116" t="s">
        <v>586</v>
      </c>
      <c r="H4" s="110" t="s">
        <v>429</v>
      </c>
      <c r="I4" s="110" t="s">
        <v>430</v>
      </c>
      <c r="J4" s="110" t="s">
        <v>587</v>
      </c>
      <c r="K4" s="110" t="s">
        <v>588</v>
      </c>
      <c r="L4" s="110" t="s">
        <v>431</v>
      </c>
      <c r="M4" s="116" t="s">
        <v>589</v>
      </c>
      <c r="N4" s="110"/>
      <c r="O4" s="110" t="s">
        <v>447</v>
      </c>
      <c r="P4" s="116" t="s">
        <v>592</v>
      </c>
      <c r="Q4" s="112">
        <v>392</v>
      </c>
      <c r="R4" s="112">
        <v>2744</v>
      </c>
      <c r="S4" s="112">
        <v>1734</v>
      </c>
      <c r="T4" s="117">
        <f t="shared" si="0"/>
        <v>0.63192419825072887</v>
      </c>
      <c r="U4" s="120">
        <f>('Indicators Data'!T4-T$65)/('Indicators Data'!T$66-'Indicators Data'!T$65)</f>
        <v>0.63192419825072887</v>
      </c>
      <c r="V4" s="120">
        <v>0.6</v>
      </c>
      <c r="W4" s="120">
        <f>('Indicators Data'!V4-UG$65)/('Indicators Data'!V$66-'Indicators Data'!V$65)</f>
        <v>2.8142589118198873E-2</v>
      </c>
      <c r="X4" s="120">
        <v>0.94</v>
      </c>
      <c r="Y4" s="120">
        <f>('Indicators Data'!X4-X$65)/('Indicators Data'!X$66-'Indicators Data'!X$65)</f>
        <v>7.8726968174204354E-2</v>
      </c>
      <c r="Z4" s="120">
        <v>1.64</v>
      </c>
      <c r="AA4" s="120">
        <f>('Indicators Data'!Z4-Z$65)/('Indicators Data'!Z$66-'Indicators Data'!Z$65)</f>
        <v>6.8333333333333329E-2</v>
      </c>
      <c r="AB4" s="120">
        <v>88.39</v>
      </c>
      <c r="AC4" s="120">
        <f>('Indicators Data'!AB4-AB$65)/('Indicators Data'!AB$66-'Indicators Data'!AB$65)</f>
        <v>0.91833766233766234</v>
      </c>
      <c r="AD4" s="120">
        <v>0.61827474599999999</v>
      </c>
      <c r="AE4" s="120">
        <f>('Indicators Data'!AD4-AD$65)/('Indicators Data'!AD$66-'Indicators Data'!AD$65)</f>
        <v>0.90313741587586116</v>
      </c>
      <c r="AF4" s="120">
        <v>19.7</v>
      </c>
      <c r="AG4" s="120">
        <f>('Indicators Data'!AF4-AF$65)/('Indicators Data'!AF$66-'Indicators Data'!AF$65)</f>
        <v>5.1275377407600208E-2</v>
      </c>
      <c r="AH4" s="120">
        <v>6.0738581146744413E-4</v>
      </c>
      <c r="AI4" s="120">
        <f>('Indicators Data'!AH4-AH$65)/('Indicators Data'!AH$66-'Indicators Data'!AH$65)</f>
        <v>7.8960155490767729E-3</v>
      </c>
      <c r="AJ4">
        <v>3494.46</v>
      </c>
      <c r="AK4" s="120">
        <f>('Indicators Data'!AJ4-AJ$65)/('Indicators Data'!AJ$66-'Indicators Data'!AJ$65)</f>
        <v>3.152898914355784E-2</v>
      </c>
      <c r="AL4">
        <v>3</v>
      </c>
      <c r="AM4" s="120">
        <f>('Indicators Data'!AL4-AL$65)/('Indicators Data'!AL$66-'Indicators Data'!AL$65)</f>
        <v>0.62880876034188649</v>
      </c>
      <c r="AN4">
        <v>2.0012500000000002</v>
      </c>
      <c r="AO4" s="120">
        <f>('Indicators Data'!AN4-AN$65)/('Indicators Data'!AN$66-'Indicators Data'!AN$65)</f>
        <v>4.3555717465217053E-2</v>
      </c>
      <c r="AP4">
        <v>3.2253637210635708</v>
      </c>
      <c r="AQ4" s="120">
        <f>('Indicators Data'!AP4-AP$65)/('Indicators Data'!AP$66-'Indicators Data'!AP$65)</f>
        <v>0.45620370968324192</v>
      </c>
      <c r="AR4">
        <v>0.572241</v>
      </c>
      <c r="AS4" s="120">
        <f>('Indicators Data'!AR4-AR$65)/('Indicators Data'!AR$66-'Indicators Data'!AR$65)</f>
        <v>0.11471356107146204</v>
      </c>
      <c r="AT4" s="110">
        <f t="shared" si="1"/>
        <v>4</v>
      </c>
      <c r="AU4" s="110" t="s">
        <v>516</v>
      </c>
    </row>
    <row r="5" spans="1:47">
      <c r="A5" s="110">
        <f t="shared" si="2"/>
        <v>4</v>
      </c>
      <c r="B5" s="110" t="s">
        <v>584</v>
      </c>
      <c r="C5" s="110" t="s">
        <v>427</v>
      </c>
      <c r="D5" s="110" t="s">
        <v>585</v>
      </c>
      <c r="E5" s="110" t="s">
        <v>428</v>
      </c>
      <c r="F5" s="110" t="s">
        <v>361</v>
      </c>
      <c r="G5" s="116" t="s">
        <v>586</v>
      </c>
      <c r="H5" s="110" t="s">
        <v>429</v>
      </c>
      <c r="I5" s="110" t="s">
        <v>430</v>
      </c>
      <c r="J5" s="110" t="s">
        <v>587</v>
      </c>
      <c r="K5" s="110" t="s">
        <v>588</v>
      </c>
      <c r="L5" s="110" t="s">
        <v>465</v>
      </c>
      <c r="M5" s="116" t="s">
        <v>593</v>
      </c>
      <c r="N5" s="110" t="s">
        <v>594</v>
      </c>
      <c r="O5" s="110" t="s">
        <v>516</v>
      </c>
      <c r="P5" s="116" t="s">
        <v>595</v>
      </c>
      <c r="Q5" s="112">
        <v>256</v>
      </c>
      <c r="R5" s="112">
        <v>1792</v>
      </c>
      <c r="S5" s="112">
        <v>0</v>
      </c>
      <c r="T5" s="117">
        <f t="shared" si="0"/>
        <v>0</v>
      </c>
      <c r="U5" s="120">
        <f>('Indicators Data'!T5-T$65)/('Indicators Data'!T$66-'Indicators Data'!T$65)</f>
        <v>0</v>
      </c>
      <c r="V5" s="120">
        <v>2.36</v>
      </c>
      <c r="W5" s="120">
        <f>('Indicators Data'!V5-UG$65)/('Indicators Data'!V$66-'Indicators Data'!V$65)</f>
        <v>0.11069418386491557</v>
      </c>
      <c r="X5" s="120">
        <v>2.36</v>
      </c>
      <c r="Y5" s="120">
        <f>('Indicators Data'!X5-X$65)/('Indicators Data'!X$66-'Indicators Data'!X$65)</f>
        <v>0.19765494137353434</v>
      </c>
      <c r="Z5" s="120">
        <v>10.89</v>
      </c>
      <c r="AA5" s="120">
        <f>('Indicators Data'!Z5-Z$65)/('Indicators Data'!Z$66-'Indicators Data'!Z$65)</f>
        <v>0.45375000000000004</v>
      </c>
      <c r="AB5" s="120">
        <v>80.39</v>
      </c>
      <c r="AC5" s="120">
        <f>('Indicators Data'!AB5-AB$65)/('Indicators Data'!AB$66-'Indicators Data'!AB$65)</f>
        <v>0.8352207792207792</v>
      </c>
      <c r="AD5" s="120">
        <v>0.182813173</v>
      </c>
      <c r="AE5" s="120">
        <f>('Indicators Data'!AD5-AD$65)/('Indicators Data'!AD$66-'Indicators Data'!AD$65)</f>
        <v>0.26704214868786952</v>
      </c>
      <c r="AF5" s="120">
        <v>1</v>
      </c>
      <c r="AG5" s="120">
        <f>('Indicators Data'!AF5-AF$65)/('Indicators Data'!AF$66-'Indicators Data'!AF$65)</f>
        <v>2.6028110359187923E-3</v>
      </c>
      <c r="AH5" s="120">
        <v>7.4404761904761901E-4</v>
      </c>
      <c r="AI5" s="120">
        <f>('Indicators Data'!AH5-AH$65)/('Indicators Data'!AH$66-'Indicators Data'!AH$65)</f>
        <v>9.6726190476190462E-3</v>
      </c>
      <c r="AJ5">
        <v>2282.1799999999998</v>
      </c>
      <c r="AK5" s="120">
        <f>('Indicators Data'!AJ5-AJ$65)/('Indicators Data'!AJ$66-'Indicators Data'!AJ$65)</f>
        <v>2.0209225513982285E-2</v>
      </c>
      <c r="AL5">
        <v>2.5845697329376853</v>
      </c>
      <c r="AM5" s="120">
        <f>('Indicators Data'!AL5-AL$65)/('Indicators Data'!AL$66-'Indicators Data'!AL$65)</f>
        <v>0.37579430583723455</v>
      </c>
      <c r="AN5">
        <v>2</v>
      </c>
      <c r="AO5" s="120">
        <f>('Indicators Data'!AN5-AN$65)/('Indicators Data'!AN$66-'Indicators Data'!AN$65)</f>
        <v>4.2482120400741619E-2</v>
      </c>
      <c r="AP5">
        <v>2.4006369426751588</v>
      </c>
      <c r="AQ5" s="120">
        <f>('Indicators Data'!AP5-AP$65)/('Indicators Data'!AP$66-'Indicators Data'!AP$65)</f>
        <v>0</v>
      </c>
      <c r="AR5">
        <v>0.66765399999999997</v>
      </c>
      <c r="AS5" s="120">
        <f>('Indicators Data'!AR5-AR$65)/('Indicators Data'!AR$66-'Indicators Data'!AR$65)</f>
        <v>0.29026032208625629</v>
      </c>
      <c r="AT5" s="110">
        <f t="shared" si="1"/>
        <v>5</v>
      </c>
      <c r="AU5" s="110" t="s">
        <v>465</v>
      </c>
    </row>
    <row r="6" spans="1:47">
      <c r="A6" s="110">
        <f t="shared" si="2"/>
        <v>5</v>
      </c>
      <c r="B6" s="110" t="s">
        <v>584</v>
      </c>
      <c r="C6" s="110" t="s">
        <v>427</v>
      </c>
      <c r="D6" s="110" t="s">
        <v>585</v>
      </c>
      <c r="E6" s="110" t="s">
        <v>428</v>
      </c>
      <c r="F6" s="110" t="s">
        <v>361</v>
      </c>
      <c r="G6" s="116" t="s">
        <v>586</v>
      </c>
      <c r="H6" s="110" t="s">
        <v>429</v>
      </c>
      <c r="I6" s="110" t="s">
        <v>430</v>
      </c>
      <c r="J6" s="110" t="s">
        <v>587</v>
      </c>
      <c r="K6" s="110" t="s">
        <v>588</v>
      </c>
      <c r="L6" s="110" t="s">
        <v>465</v>
      </c>
      <c r="M6" s="116" t="s">
        <v>593</v>
      </c>
      <c r="N6" s="110" t="s">
        <v>594</v>
      </c>
      <c r="O6" s="110" t="s">
        <v>465</v>
      </c>
      <c r="P6" s="116" t="s">
        <v>596</v>
      </c>
      <c r="Q6" s="112">
        <v>843</v>
      </c>
      <c r="R6" s="112">
        <v>5901</v>
      </c>
      <c r="S6" s="112">
        <v>9416</v>
      </c>
      <c r="T6" s="117">
        <v>1</v>
      </c>
      <c r="U6" s="120">
        <f>('Indicators Data'!T6-T$65)/('Indicators Data'!T$66-'Indicators Data'!T$65)</f>
        <v>1</v>
      </c>
      <c r="V6" s="120">
        <v>0</v>
      </c>
      <c r="W6" s="120">
        <f>('Indicators Data'!V6-UG$65)/('Indicators Data'!V$66-'Indicators Data'!V$65)</f>
        <v>0</v>
      </c>
      <c r="X6" s="120">
        <v>0</v>
      </c>
      <c r="Y6" s="120">
        <f>('Indicators Data'!X6-X$65)/('Indicators Data'!X$66-'Indicators Data'!X$65)</f>
        <v>0</v>
      </c>
      <c r="Z6" s="120">
        <v>10.75</v>
      </c>
      <c r="AA6" s="120">
        <f>('Indicators Data'!Z6-Z$65)/('Indicators Data'!Z$66-'Indicators Data'!Z$65)</f>
        <v>0.44791666666666669</v>
      </c>
      <c r="AB6" s="120">
        <v>82.01</v>
      </c>
      <c r="AC6" s="120">
        <f>('Indicators Data'!AB6-AB$65)/('Indicators Data'!AB$66-'Indicators Data'!AB$65)</f>
        <v>0.85205194805194806</v>
      </c>
      <c r="AD6" s="120">
        <v>0.16034785200000001</v>
      </c>
      <c r="AE6" s="120">
        <f>('Indicators Data'!AD6-AD$65)/('Indicators Data'!AD$66-'Indicators Data'!AD$65)</f>
        <v>0.23422620062266794</v>
      </c>
      <c r="AF6" s="120">
        <v>5.8000000000000007</v>
      </c>
      <c r="AG6" s="120">
        <f>('Indicators Data'!AF6-AF$65)/('Indicators Data'!AF$66-'Indicators Data'!AF$65)</f>
        <v>1.5096304008328997E-2</v>
      </c>
      <c r="AH6" s="120">
        <v>6.7785121165904081E-4</v>
      </c>
      <c r="AI6" s="120">
        <f>('Indicators Data'!AH6-AH$65)/('Indicators Data'!AH$66-'Indicators Data'!AH$65)</f>
        <v>8.8120657515675296E-3</v>
      </c>
      <c r="AJ6">
        <v>117.89100000000001</v>
      </c>
      <c r="AK6" s="120">
        <f>('Indicators Data'!AJ6-AJ$65)/('Indicators Data'!AJ$66-'Indicators Data'!AJ$65)</f>
        <v>0</v>
      </c>
      <c r="AL6">
        <v>2.6383928571428572</v>
      </c>
      <c r="AM6" s="120">
        <f>('Indicators Data'!AL6-AL$65)/('Indicators Data'!AL$66-'Indicators Data'!AL$65)</f>
        <v>0.40857484565395663</v>
      </c>
      <c r="AN6">
        <v>2</v>
      </c>
      <c r="AO6" s="120">
        <f>('Indicators Data'!AN6-AN$65)/('Indicators Data'!AN$66-'Indicators Data'!AN$65)</f>
        <v>4.2482120400741619E-2</v>
      </c>
      <c r="AP6">
        <v>3.6150420862768677</v>
      </c>
      <c r="AQ6" s="120">
        <f>('Indicators Data'!AP6-AP$65)/('Indicators Data'!AP$66-'Indicators Data'!AP$65)</f>
        <v>0.6717571759366241</v>
      </c>
      <c r="AR6">
        <v>0.61858400000000002</v>
      </c>
      <c r="AS6" s="120">
        <f>('Indicators Data'!AR6-AR$65)/('Indicators Data'!AR$66-'Indicators Data'!AR$65)</f>
        <v>0.19997828962740952</v>
      </c>
      <c r="AT6" s="110">
        <f t="shared" si="1"/>
        <v>6</v>
      </c>
      <c r="AU6" s="110" t="s">
        <v>476</v>
      </c>
    </row>
    <row r="7" spans="1:47">
      <c r="A7" s="110">
        <f t="shared" si="2"/>
        <v>6</v>
      </c>
      <c r="B7" s="110" t="s">
        <v>584</v>
      </c>
      <c r="C7" s="110" t="s">
        <v>427</v>
      </c>
      <c r="D7" s="110" t="s">
        <v>585</v>
      </c>
      <c r="E7" s="110" t="s">
        <v>428</v>
      </c>
      <c r="F7" s="110" t="s">
        <v>361</v>
      </c>
      <c r="G7" s="116" t="s">
        <v>586</v>
      </c>
      <c r="H7" s="110" t="s">
        <v>429</v>
      </c>
      <c r="I7" s="110" t="s">
        <v>475</v>
      </c>
      <c r="J7" s="116" t="s">
        <v>597</v>
      </c>
      <c r="K7" s="110" t="s">
        <v>598</v>
      </c>
      <c r="L7" s="110" t="s">
        <v>476</v>
      </c>
      <c r="M7" s="116" t="s">
        <v>599</v>
      </c>
      <c r="N7" s="110" t="s">
        <v>600</v>
      </c>
      <c r="O7" s="110" t="s">
        <v>476</v>
      </c>
      <c r="P7" s="116" t="s">
        <v>601</v>
      </c>
      <c r="Q7" s="112">
        <v>1179</v>
      </c>
      <c r="R7" s="112">
        <v>8253</v>
      </c>
      <c r="S7" s="112">
        <v>14663</v>
      </c>
      <c r="T7" s="117">
        <v>1</v>
      </c>
      <c r="U7" s="120">
        <f>('Indicators Data'!T7-T$65)/('Indicators Data'!T$66-'Indicators Data'!T$65)</f>
        <v>1</v>
      </c>
      <c r="V7" s="120">
        <v>0</v>
      </c>
      <c r="W7" s="120">
        <f>('Indicators Data'!V7-UG$65)/('Indicators Data'!V$66-'Indicators Data'!V$65)</f>
        <v>0</v>
      </c>
      <c r="X7" s="120">
        <v>0</v>
      </c>
      <c r="Y7" s="120">
        <f>('Indicators Data'!X7-X$65)/('Indicators Data'!X$66-'Indicators Data'!X$65)</f>
        <v>0</v>
      </c>
      <c r="Z7" s="120">
        <v>1.89</v>
      </c>
      <c r="AA7" s="120">
        <f>('Indicators Data'!Z7-Z$65)/('Indicators Data'!Z$66-'Indicators Data'!Z$65)</f>
        <v>7.8750000000000001E-2</v>
      </c>
      <c r="AB7" s="120">
        <v>93.28</v>
      </c>
      <c r="AC7" s="120">
        <f>('Indicators Data'!AB7-AB$65)/('Indicators Data'!AB$66-'Indicators Data'!AB$65)</f>
        <v>0.96914285714285719</v>
      </c>
      <c r="AD7" s="120">
        <v>4.8037731E-2</v>
      </c>
      <c r="AE7" s="120">
        <f>('Indicators Data'!AD7-AD$65)/('Indicators Data'!AD$66-'Indicators Data'!AD$65)</f>
        <v>7.0170539101850601E-2</v>
      </c>
      <c r="AF7" s="120">
        <v>14.600000000000001</v>
      </c>
      <c r="AG7" s="120">
        <f>('Indicators Data'!AF7-AF$65)/('Indicators Data'!AF$66-'Indicators Data'!AF$65)</f>
        <v>3.8001041124414374E-2</v>
      </c>
      <c r="AH7" s="120">
        <v>1.0501231875277676E-3</v>
      </c>
      <c r="AI7" s="120">
        <f>('Indicators Data'!AH7-AH$65)/('Indicators Data'!AH$66-'Indicators Data'!AH$65)</f>
        <v>1.3651601437860979E-2</v>
      </c>
      <c r="AJ7" s="120">
        <v>2202.39</v>
      </c>
      <c r="AK7" s="120">
        <f>('Indicators Data'!AJ7-AJ$65)/('Indicators Data'!AJ$66-'Indicators Data'!AJ$65)</f>
        <v>1.9464179864459211E-2</v>
      </c>
      <c r="AL7">
        <v>2.5847176079734218</v>
      </c>
      <c r="AM7" s="120">
        <f>('Indicators Data'!AL7-AL$65)/('Indicators Data'!AL$66-'Indicators Data'!AL$65)</f>
        <v>0.37588436793542079</v>
      </c>
      <c r="AN7">
        <v>2.011173184357542</v>
      </c>
      <c r="AO7" s="120">
        <f>('Indicators Data'!AN7-AN$65)/('Indicators Data'!AN$66-'Indicators Data'!AN$65)</f>
        <v>5.2078518742420025E-2</v>
      </c>
      <c r="AP7">
        <v>3.3375565782247221</v>
      </c>
      <c r="AQ7" s="120">
        <f>('Indicators Data'!AP7-AP$65)/('Indicators Data'!AP$66-'Indicators Data'!AP$65)</f>
        <v>0.5182640173852604</v>
      </c>
      <c r="AR7">
        <v>0.59003700000000003</v>
      </c>
      <c r="AS7" s="120">
        <f>('Indicators Data'!AR7-AR$65)/('Indicators Data'!AR$66-'Indicators Data'!AR$65)</f>
        <v>0.14745574671722608</v>
      </c>
      <c r="AT7" s="110">
        <f t="shared" si="1"/>
        <v>7</v>
      </c>
      <c r="AU7" s="110" t="s">
        <v>517</v>
      </c>
    </row>
    <row r="8" spans="1:47">
      <c r="A8" s="110">
        <f t="shared" si="2"/>
        <v>7</v>
      </c>
      <c r="B8" s="110" t="s">
        <v>584</v>
      </c>
      <c r="C8" s="110" t="s">
        <v>427</v>
      </c>
      <c r="D8" s="110" t="s">
        <v>585</v>
      </c>
      <c r="E8" s="110" t="s">
        <v>428</v>
      </c>
      <c r="F8" s="110" t="s">
        <v>361</v>
      </c>
      <c r="G8" s="116" t="s">
        <v>586</v>
      </c>
      <c r="H8" s="110" t="s">
        <v>429</v>
      </c>
      <c r="I8" s="110" t="s">
        <v>475</v>
      </c>
      <c r="J8" s="116" t="s">
        <v>597</v>
      </c>
      <c r="K8" s="110" t="s">
        <v>598</v>
      </c>
      <c r="L8" s="110" t="s">
        <v>515</v>
      </c>
      <c r="M8" s="116" t="s">
        <v>602</v>
      </c>
      <c r="N8" s="110" t="s">
        <v>603</v>
      </c>
      <c r="O8" s="110" t="s">
        <v>517</v>
      </c>
      <c r="P8" s="116" t="s">
        <v>604</v>
      </c>
      <c r="Q8" s="112">
        <v>647</v>
      </c>
      <c r="R8" s="112">
        <v>4529</v>
      </c>
      <c r="S8" s="112">
        <v>0</v>
      </c>
      <c r="T8" s="117">
        <f t="shared" si="0"/>
        <v>0</v>
      </c>
      <c r="U8" s="120">
        <f>('Indicators Data'!T8-T$65)/('Indicators Data'!T$66-'Indicators Data'!T$65)</f>
        <v>0</v>
      </c>
      <c r="V8" s="120">
        <v>1.25</v>
      </c>
      <c r="W8" s="120">
        <f>('Indicators Data'!V8-UG$65)/('Indicators Data'!V$66-'Indicators Data'!V$65)</f>
        <v>5.8630393996247657E-2</v>
      </c>
      <c r="X8" s="120">
        <v>0</v>
      </c>
      <c r="Y8" s="120">
        <f>('Indicators Data'!X8-X$65)/('Indicators Data'!X$66-'Indicators Data'!X$65)</f>
        <v>0</v>
      </c>
      <c r="Z8" s="120">
        <v>4.5599999999999996</v>
      </c>
      <c r="AA8" s="120">
        <f>('Indicators Data'!Z8-Z$65)/('Indicators Data'!Z$66-'Indicators Data'!Z$65)</f>
        <v>0.18999999999999997</v>
      </c>
      <c r="AB8" s="120">
        <v>94.68</v>
      </c>
      <c r="AC8" s="120">
        <f>('Indicators Data'!AB8-AB$65)/('Indicators Data'!AB$66-'Indicators Data'!AB$65)</f>
        <v>0.98368831168831172</v>
      </c>
      <c r="AD8" s="120">
        <v>3.7183568E-2</v>
      </c>
      <c r="AE8" s="120">
        <f>('Indicators Data'!AD8-AD$65)/('Indicators Data'!AD$66-'Indicators Data'!AD$65)</f>
        <v>5.4315450750376214E-2</v>
      </c>
      <c r="AF8" s="120">
        <v>10.1</v>
      </c>
      <c r="AG8" s="120">
        <f>('Indicators Data'!AF8-AF$65)/('Indicators Data'!AF$66-'Indicators Data'!AF$65)</f>
        <v>2.6288391462779802E-2</v>
      </c>
      <c r="AH8" s="120">
        <v>3.7535879885184369E-3</v>
      </c>
      <c r="AI8" s="120">
        <f>('Indicators Data'!AH8-AH$65)/('Indicators Data'!AH$66-'Indicators Data'!AH$65)</f>
        <v>4.8796643850739674E-2</v>
      </c>
      <c r="AJ8">
        <v>5767.47</v>
      </c>
      <c r="AK8" s="120">
        <f>('Indicators Data'!AJ8-AJ$65)/('Indicators Data'!AJ$66-'Indicators Data'!AJ$65)</f>
        <v>5.2753405885285445E-2</v>
      </c>
      <c r="AL8">
        <v>2.9762611275964392</v>
      </c>
      <c r="AM8" s="120">
        <f>('Indicators Data'!AL8-AL$65)/('Indicators Data'!AL$66-'Indicators Data'!AL$65)</f>
        <v>0.61435079151304928</v>
      </c>
      <c r="AN8">
        <v>2.0074165636588379</v>
      </c>
      <c r="AO8" s="120">
        <f>('Indicators Data'!AN8-AN$65)/('Indicators Data'!AN$66-'Indicators Data'!AN$65)</f>
        <v>4.8852041178839456E-2</v>
      </c>
      <c r="AP8">
        <v>3.4137022630834517</v>
      </c>
      <c r="AQ8" s="120">
        <f>('Indicators Data'!AP8-AP$65)/('Indicators Data'!AP$66-'Indicators Data'!AP$65)</f>
        <v>0.56038456544943804</v>
      </c>
      <c r="AR8">
        <v>0.59907299999999997</v>
      </c>
      <c r="AS8" s="120">
        <f>('Indicators Data'!AR8-AR$65)/('Indicators Data'!AR$66-'Indicators Data'!AR$65)</f>
        <v>0.16408074050769145</v>
      </c>
      <c r="AT8" s="110">
        <f t="shared" si="1"/>
        <v>8</v>
      </c>
      <c r="AU8" s="110" t="s">
        <v>528</v>
      </c>
    </row>
    <row r="9" spans="1:47">
      <c r="A9" s="110">
        <f t="shared" si="2"/>
        <v>8</v>
      </c>
      <c r="B9" s="110" t="s">
        <v>584</v>
      </c>
      <c r="C9" s="110" t="s">
        <v>427</v>
      </c>
      <c r="D9" s="110" t="s">
        <v>585</v>
      </c>
      <c r="E9" s="110" t="s">
        <v>428</v>
      </c>
      <c r="F9" s="110" t="s">
        <v>361</v>
      </c>
      <c r="G9" s="116" t="s">
        <v>586</v>
      </c>
      <c r="H9" s="110" t="s">
        <v>429</v>
      </c>
      <c r="I9" s="110" t="s">
        <v>475</v>
      </c>
      <c r="J9" s="116" t="s">
        <v>597</v>
      </c>
      <c r="K9" s="110" t="s">
        <v>598</v>
      </c>
      <c r="L9" s="110" t="s">
        <v>515</v>
      </c>
      <c r="M9" s="116" t="s">
        <v>602</v>
      </c>
      <c r="N9" s="110" t="s">
        <v>603</v>
      </c>
      <c r="O9" s="110" t="s">
        <v>528</v>
      </c>
      <c r="P9" s="116" t="s">
        <v>605</v>
      </c>
      <c r="Q9" s="112">
        <v>270</v>
      </c>
      <c r="R9" s="112">
        <v>1890</v>
      </c>
      <c r="S9" s="112">
        <v>0</v>
      </c>
      <c r="T9" s="117">
        <f t="shared" si="0"/>
        <v>0</v>
      </c>
      <c r="U9" s="120">
        <f>('Indicators Data'!T9-T$65)/('Indicators Data'!T$66-'Indicators Data'!T$65)</f>
        <v>0</v>
      </c>
      <c r="V9" s="120">
        <v>0</v>
      </c>
      <c r="W9" s="120">
        <f>('Indicators Data'!V9-UG$65)/('Indicators Data'!V$66-'Indicators Data'!V$65)</f>
        <v>0</v>
      </c>
      <c r="X9" s="120">
        <v>0</v>
      </c>
      <c r="Y9" s="120">
        <f>('Indicators Data'!X9-X$65)/('Indicators Data'!X$66-'Indicators Data'!X$65)</f>
        <v>0</v>
      </c>
      <c r="Z9" s="120">
        <v>7.35</v>
      </c>
      <c r="AA9" s="120">
        <f>('Indicators Data'!Z9-Z$65)/('Indicators Data'!Z$66-'Indicators Data'!Z$65)</f>
        <v>0.30624999999999997</v>
      </c>
      <c r="AB9" s="120">
        <v>96.25</v>
      </c>
      <c r="AC9" s="120">
        <f>('Indicators Data'!AB9-AB$65)/('Indicators Data'!AB$66-'Indicators Data'!AB$65)</f>
        <v>1</v>
      </c>
      <c r="AD9" s="120">
        <v>0</v>
      </c>
      <c r="AE9" s="120">
        <f>('Indicators Data'!AD9-AD$65)/('Indicators Data'!AD$66-'Indicators Data'!AD$65)</f>
        <v>0</v>
      </c>
      <c r="AF9" s="120">
        <v>15.6</v>
      </c>
      <c r="AG9" s="120">
        <f>('Indicators Data'!AF9-AF$65)/('Indicators Data'!AF$66-'Indicators Data'!AF$65)</f>
        <v>4.0603852160333159E-2</v>
      </c>
      <c r="AH9" s="120">
        <v>2.998236331569665E-3</v>
      </c>
      <c r="AI9" s="120">
        <f>('Indicators Data'!AH9-AH$65)/('Indicators Data'!AH$66-'Indicators Data'!AH$65)</f>
        <v>3.897707231040564E-2</v>
      </c>
      <c r="AJ9">
        <v>2406.8200000000002</v>
      </c>
      <c r="AK9" s="120">
        <f>('Indicators Data'!AJ9-AJ$65)/('Indicators Data'!AJ$66-'Indicators Data'!AJ$65)</f>
        <v>2.1373061705943136E-2</v>
      </c>
      <c r="AL9">
        <v>2.8865096359743041</v>
      </c>
      <c r="AM9" s="120">
        <f>('Indicators Data'!AL9-AL$65)/('Indicators Data'!AL$66-'Indicators Data'!AL$65)</f>
        <v>0.55968836921451437</v>
      </c>
      <c r="AN9">
        <v>2.0427350427350426</v>
      </c>
      <c r="AO9" s="120">
        <f>('Indicators Data'!AN9-AN$65)/('Indicators Data'!AN$66-'Indicators Data'!AN$65)</f>
        <v>7.9186293545194894E-2</v>
      </c>
      <c r="AP9">
        <v>3.3887334489281211</v>
      </c>
      <c r="AQ9" s="120">
        <f>('Indicators Data'!AP9-AP$65)/('Indicators Data'!AP$66-'Indicators Data'!AP$65)</f>
        <v>0.54657288145596816</v>
      </c>
      <c r="AR9">
        <v>0.54201500000000002</v>
      </c>
      <c r="AS9" s="120">
        <f>('Indicators Data'!AR9-AR$65)/('Indicators Data'!AR$66-'Indicators Data'!AR$65)</f>
        <v>5.9101889722346423E-2</v>
      </c>
      <c r="AT9" s="110">
        <f t="shared" si="1"/>
        <v>9</v>
      </c>
      <c r="AU9" s="110" t="s">
        <v>515</v>
      </c>
    </row>
    <row r="10" spans="1:47">
      <c r="A10" s="110">
        <f t="shared" si="2"/>
        <v>9</v>
      </c>
      <c r="B10" s="110" t="s">
        <v>584</v>
      </c>
      <c r="C10" s="110" t="s">
        <v>427</v>
      </c>
      <c r="D10" s="110" t="s">
        <v>585</v>
      </c>
      <c r="E10" s="110" t="s">
        <v>428</v>
      </c>
      <c r="F10" s="110" t="s">
        <v>361</v>
      </c>
      <c r="G10" s="116" t="s">
        <v>586</v>
      </c>
      <c r="H10" s="110" t="s">
        <v>429</v>
      </c>
      <c r="I10" s="110" t="s">
        <v>475</v>
      </c>
      <c r="J10" s="116" t="s">
        <v>597</v>
      </c>
      <c r="K10" s="110" t="s">
        <v>598</v>
      </c>
      <c r="L10" s="110" t="s">
        <v>515</v>
      </c>
      <c r="M10" s="116" t="s">
        <v>602</v>
      </c>
      <c r="N10" s="110" t="s">
        <v>603</v>
      </c>
      <c r="O10" s="110" t="s">
        <v>515</v>
      </c>
      <c r="P10" s="116" t="s">
        <v>602</v>
      </c>
      <c r="Q10" s="112">
        <v>5800</v>
      </c>
      <c r="R10" s="112">
        <v>40600</v>
      </c>
      <c r="S10" s="112">
        <v>7562</v>
      </c>
      <c r="T10" s="117">
        <f t="shared" si="0"/>
        <v>0.18625615763546799</v>
      </c>
      <c r="U10" s="120">
        <f>('Indicators Data'!T10-T$65)/('Indicators Data'!T$66-'Indicators Data'!T$65)</f>
        <v>0.18625615763546799</v>
      </c>
      <c r="V10" s="120">
        <v>0</v>
      </c>
      <c r="W10" s="120">
        <f>('Indicators Data'!V10-UG$65)/('Indicators Data'!V$66-'Indicators Data'!V$65)</f>
        <v>0</v>
      </c>
      <c r="X10" s="120">
        <v>0</v>
      </c>
      <c r="Y10" s="120">
        <f>('Indicators Data'!X10-X$65)/('Indicators Data'!X$66-'Indicators Data'!X$65)</f>
        <v>0</v>
      </c>
      <c r="Z10" s="120">
        <v>6.38</v>
      </c>
      <c r="AA10" s="120">
        <f>('Indicators Data'!Z10-Z$65)/('Indicators Data'!Z$66-'Indicators Data'!Z$65)</f>
        <v>0.26583333333333331</v>
      </c>
      <c r="AB10" s="120">
        <v>95.92</v>
      </c>
      <c r="AC10" s="120">
        <f>('Indicators Data'!AB10-AB$65)/('Indicators Data'!AB$66-'Indicators Data'!AB$65)</f>
        <v>0.99657142857142855</v>
      </c>
      <c r="AD10" s="120">
        <v>0</v>
      </c>
      <c r="AE10" s="120">
        <f>('Indicators Data'!AD10-AD$65)/('Indicators Data'!AD$66-'Indicators Data'!AD$65)</f>
        <v>0</v>
      </c>
      <c r="AF10" s="120">
        <v>15.6</v>
      </c>
      <c r="AG10" s="120">
        <f>('Indicators Data'!AF10-AF$65)/('Indicators Data'!AF$66-'Indicators Data'!AF$65)</f>
        <v>4.0603852160333159E-2</v>
      </c>
      <c r="AH10" s="120">
        <v>7.3891625615763552E-4</v>
      </c>
      <c r="AI10" s="120">
        <f>('Indicators Data'!AH10-AH$65)/('Indicators Data'!AH$66-'Indicators Data'!AH$65)</f>
        <v>9.6059113300492605E-3</v>
      </c>
      <c r="AJ10">
        <v>1284.47</v>
      </c>
      <c r="AK10" s="120">
        <f>('Indicators Data'!AJ10-AJ$65)/('Indicators Data'!AJ$66-'Indicators Data'!AJ$65)</f>
        <v>1.08930268050505E-2</v>
      </c>
      <c r="AL10">
        <v>2.8719101123595507</v>
      </c>
      <c r="AM10" s="120">
        <f>('Indicators Data'!AL10-AL$65)/('Indicators Data'!AL$66-'Indicators Data'!AL$65)</f>
        <v>0.5507966470741521</v>
      </c>
      <c r="AN10">
        <v>2.0790960451977401</v>
      </c>
      <c r="AO10" s="120">
        <f>('Indicators Data'!AN10-AN$65)/('Indicators Data'!AN$66-'Indicators Data'!AN$65)</f>
        <v>0.11041594594945871</v>
      </c>
      <c r="AP10">
        <v>3.410080635218109</v>
      </c>
      <c r="AQ10" s="120">
        <f>('Indicators Data'!AP10-AP$65)/('Indicators Data'!AP$66-'Indicators Data'!AP$65)</f>
        <v>0.55838123524293004</v>
      </c>
      <c r="AR10">
        <v>0.55186000000000002</v>
      </c>
      <c r="AS10" s="120">
        <f>('Indicators Data'!AR10-AR$65)/('Indicators Data'!AR$66-'Indicators Data'!AR$65)</f>
        <v>7.7215331938717865E-2</v>
      </c>
      <c r="AT10" s="110">
        <f t="shared" si="1"/>
        <v>10</v>
      </c>
      <c r="AU10" s="110" t="s">
        <v>464</v>
      </c>
    </row>
    <row r="11" spans="1:47">
      <c r="A11" s="110">
        <f t="shared" si="2"/>
        <v>10</v>
      </c>
      <c r="B11" s="110" t="s">
        <v>584</v>
      </c>
      <c r="C11" s="110" t="s">
        <v>427</v>
      </c>
      <c r="D11" s="110" t="s">
        <v>585</v>
      </c>
      <c r="E11" s="110" t="s">
        <v>428</v>
      </c>
      <c r="F11" s="110" t="s">
        <v>361</v>
      </c>
      <c r="G11" s="116" t="s">
        <v>586</v>
      </c>
      <c r="H11" s="110" t="s">
        <v>429</v>
      </c>
      <c r="I11" s="110" t="s">
        <v>430</v>
      </c>
      <c r="J11" s="110" t="s">
        <v>587</v>
      </c>
      <c r="K11" s="110" t="s">
        <v>588</v>
      </c>
      <c r="L11" s="110" t="s">
        <v>431</v>
      </c>
      <c r="M11" s="116" t="s">
        <v>589</v>
      </c>
      <c r="N11" s="110"/>
      <c r="O11" s="110" t="s">
        <v>464</v>
      </c>
      <c r="P11" s="116" t="s">
        <v>606</v>
      </c>
      <c r="Q11" s="112">
        <v>178</v>
      </c>
      <c r="R11" s="112">
        <v>1246</v>
      </c>
      <c r="S11" s="112">
        <v>190</v>
      </c>
      <c r="T11" s="117">
        <f t="shared" si="0"/>
        <v>0.15248796147672553</v>
      </c>
      <c r="U11" s="120">
        <f>('Indicators Data'!T11-T$65)/('Indicators Data'!T$66-'Indicators Data'!T$65)</f>
        <v>0.15248796147672553</v>
      </c>
      <c r="V11" s="120">
        <v>0</v>
      </c>
      <c r="W11" s="120">
        <f>('Indicators Data'!V11-UG$65)/('Indicators Data'!V$66-'Indicators Data'!V$65)</f>
        <v>0</v>
      </c>
      <c r="X11" s="120">
        <v>0.24</v>
      </c>
      <c r="Y11" s="120">
        <f>('Indicators Data'!X11-X$65)/('Indicators Data'!X$66-'Indicators Data'!X$65)</f>
        <v>2.0100502512562814E-2</v>
      </c>
      <c r="Z11" s="120">
        <v>3.07</v>
      </c>
      <c r="AA11" s="120">
        <f>('Indicators Data'!Z11-Z$65)/('Indicators Data'!Z$66-'Indicators Data'!Z$65)</f>
        <v>0.12791666666666665</v>
      </c>
      <c r="AB11" s="120">
        <v>88.6</v>
      </c>
      <c r="AC11" s="120">
        <f>('Indicators Data'!AB11-AB$65)/('Indicators Data'!AB$66-'Indicators Data'!AB$65)</f>
        <v>0.92051948051948052</v>
      </c>
      <c r="AD11" s="120">
        <v>0.51489322299999996</v>
      </c>
      <c r="AE11" s="120">
        <f>('Indicators Data'!AD11-AD$65)/('Indicators Data'!AD$66-'Indicators Data'!AD$65)</f>
        <v>0.7521240967396936</v>
      </c>
      <c r="AF11" s="120">
        <v>12.2</v>
      </c>
      <c r="AG11" s="120">
        <f>('Indicators Data'!AF11-AF$65)/('Indicators Data'!AF$66-'Indicators Data'!AF$65)</f>
        <v>3.1754294638209266E-2</v>
      </c>
      <c r="AH11" s="120">
        <v>1.0700909577314071E-3</v>
      </c>
      <c r="AI11" s="120">
        <f>('Indicators Data'!AH11-AH$65)/('Indicators Data'!AH$66-'Indicators Data'!AH$65)</f>
        <v>1.3911182450508291E-2</v>
      </c>
      <c r="AJ11">
        <v>1586.78</v>
      </c>
      <c r="AK11" s="120">
        <f>('Indicators Data'!AJ11-AJ$65)/('Indicators Data'!AJ$66-'Indicators Data'!AJ$65)</f>
        <v>1.3715871150298285E-2</v>
      </c>
      <c r="AL11">
        <v>3</v>
      </c>
      <c r="AM11" s="120">
        <f>('Indicators Data'!AL11-AL$65)/('Indicators Data'!AL$66-'Indicators Data'!AL$65)</f>
        <v>0.62880876034188649</v>
      </c>
      <c r="AN11">
        <v>2.0149863760217985</v>
      </c>
      <c r="AO11" s="120">
        <f>('Indicators Data'!AN11-AN$65)/('Indicators Data'!AN$66-'Indicators Data'!AN$65)</f>
        <v>5.5353583844041904E-2</v>
      </c>
      <c r="AP11">
        <v>3.0714902129996471</v>
      </c>
      <c r="AQ11" s="120">
        <f>('Indicators Data'!AP11-AP$65)/('Indicators Data'!AP$66-'Indicators Data'!AP$65)</f>
        <v>0.37108744204135863</v>
      </c>
      <c r="AR11">
        <v>0.64854699999999998</v>
      </c>
      <c r="AS11" s="120">
        <f>('Indicators Data'!AR11-AR$65)/('Indicators Data'!AR$66-'Indicators Data'!AR$65)</f>
        <v>0.25510607724844936</v>
      </c>
      <c r="AT11" s="110">
        <f t="shared" si="1"/>
        <v>11</v>
      </c>
      <c r="AU11" s="110" t="s">
        <v>432</v>
      </c>
    </row>
    <row r="12" spans="1:47">
      <c r="A12" s="110">
        <f t="shared" si="2"/>
        <v>11</v>
      </c>
      <c r="B12" s="110" t="s">
        <v>584</v>
      </c>
      <c r="C12" s="110" t="s">
        <v>427</v>
      </c>
      <c r="D12" s="110" t="s">
        <v>585</v>
      </c>
      <c r="E12" s="110" t="s">
        <v>428</v>
      </c>
      <c r="F12" s="110" t="s">
        <v>361</v>
      </c>
      <c r="G12" s="116" t="s">
        <v>586</v>
      </c>
      <c r="H12" s="110" t="s">
        <v>429</v>
      </c>
      <c r="I12" s="110" t="s">
        <v>430</v>
      </c>
      <c r="J12" s="110" t="s">
        <v>587</v>
      </c>
      <c r="K12" s="110" t="s">
        <v>588</v>
      </c>
      <c r="L12" s="110" t="s">
        <v>431</v>
      </c>
      <c r="M12" s="116" t="s">
        <v>589</v>
      </c>
      <c r="N12" s="110"/>
      <c r="O12" s="110" t="s">
        <v>432</v>
      </c>
      <c r="P12" s="116" t="s">
        <v>607</v>
      </c>
      <c r="Q12" s="112">
        <v>65</v>
      </c>
      <c r="R12" s="112">
        <v>455</v>
      </c>
      <c r="S12" s="112">
        <v>265</v>
      </c>
      <c r="T12" s="117">
        <f t="shared" si="0"/>
        <v>0.58241758241758246</v>
      </c>
      <c r="U12" s="120">
        <f>('Indicators Data'!T12-T$65)/('Indicators Data'!T$66-'Indicators Data'!T$65)</f>
        <v>0.58241758241758246</v>
      </c>
      <c r="V12" s="120">
        <v>0.85</v>
      </c>
      <c r="W12" s="120">
        <f>('Indicators Data'!V12-UG$65)/('Indicators Data'!V$66-'Indicators Data'!V$65)</f>
        <v>3.9868667917448405E-2</v>
      </c>
      <c r="X12" s="120">
        <v>0.15</v>
      </c>
      <c r="Y12" s="120">
        <f>('Indicators Data'!X12-X$65)/('Indicators Data'!X$66-'Indicators Data'!X$65)</f>
        <v>1.2562814070351759E-2</v>
      </c>
      <c r="Z12" s="120">
        <v>1.87</v>
      </c>
      <c r="AA12" s="120">
        <f>('Indicators Data'!Z12-Z$65)/('Indicators Data'!Z$66-'Indicators Data'!Z$65)</f>
        <v>7.7916666666666676E-2</v>
      </c>
      <c r="AB12" s="120">
        <v>88.4</v>
      </c>
      <c r="AC12" s="120">
        <f>('Indicators Data'!AB12-AB$65)/('Indicators Data'!AB$66-'Indicators Data'!AB$65)</f>
        <v>0.9184415584415585</v>
      </c>
      <c r="AD12" s="120">
        <v>0.68458546300000001</v>
      </c>
      <c r="AE12" s="120">
        <f>('Indicators Data'!AD12-AD$65)/('Indicators Data'!AD$66-'Indicators Data'!AD$65)</f>
        <v>1</v>
      </c>
      <c r="AF12" s="120">
        <v>22.7</v>
      </c>
      <c r="AG12" s="120">
        <f>('Indicators Data'!AF12-AF$65)/('Indicators Data'!AF$66-'Indicators Data'!AF$65)</f>
        <v>5.9083810515356584E-2</v>
      </c>
      <c r="AH12" s="120">
        <v>7.6923076923076927E-2</v>
      </c>
      <c r="AI12" s="120">
        <f>('Indicators Data'!AH12-AH$65)/('Indicators Data'!AH$66-'Indicators Data'!AH$65)</f>
        <v>1</v>
      </c>
      <c r="AJ12">
        <v>579.43899999999996</v>
      </c>
      <c r="AK12" s="120">
        <f>('Indicators Data'!AJ12-AJ$65)/('Indicators Data'!AJ$66-'Indicators Data'!AJ$65)</f>
        <v>4.3097421913281895E-3</v>
      </c>
      <c r="AL12">
        <v>3</v>
      </c>
      <c r="AM12" s="120">
        <f>('Indicators Data'!AL12-AL$65)/('Indicators Data'!AL$66-'Indicators Data'!AL$65)</f>
        <v>0.62880876034188649</v>
      </c>
      <c r="AN12">
        <v>2</v>
      </c>
      <c r="AO12" s="120">
        <f>('Indicators Data'!AN12-AN$65)/('Indicators Data'!AN$66-'Indicators Data'!AN$65)</f>
        <v>4.2482120400741619E-2</v>
      </c>
      <c r="AP12">
        <v>2.6851428571428571</v>
      </c>
      <c r="AQ12" s="120">
        <f>('Indicators Data'!AP12-AP$65)/('Indicators Data'!AP$66-'Indicators Data'!AP$65)</f>
        <v>0.15737654821953667</v>
      </c>
      <c r="AR12">
        <v>0.59235700000000002</v>
      </c>
      <c r="AS12" s="120">
        <f>('Indicators Data'!AR12-AR$65)/('Indicators Data'!AR$66-'Indicators Data'!AR$65)</f>
        <v>0.15172422675196268</v>
      </c>
      <c r="AT12" s="110">
        <f t="shared" si="1"/>
        <v>12</v>
      </c>
      <c r="AU12" s="110" t="s">
        <v>477</v>
      </c>
    </row>
    <row r="13" spans="1:47">
      <c r="A13" s="110">
        <f t="shared" si="2"/>
        <v>12</v>
      </c>
      <c r="B13" s="110" t="s">
        <v>584</v>
      </c>
      <c r="C13" s="110" t="s">
        <v>427</v>
      </c>
      <c r="D13" s="110" t="s">
        <v>585</v>
      </c>
      <c r="E13" s="110" t="s">
        <v>428</v>
      </c>
      <c r="F13" s="110" t="s">
        <v>361</v>
      </c>
      <c r="G13" s="116" t="s">
        <v>586</v>
      </c>
      <c r="H13" s="110" t="s">
        <v>429</v>
      </c>
      <c r="I13" s="110" t="s">
        <v>430</v>
      </c>
      <c r="J13" s="110" t="s">
        <v>587</v>
      </c>
      <c r="K13" s="110" t="s">
        <v>588</v>
      </c>
      <c r="L13" s="110" t="s">
        <v>431</v>
      </c>
      <c r="M13" s="116" t="s">
        <v>589</v>
      </c>
      <c r="N13" s="110"/>
      <c r="O13" s="110" t="s">
        <v>477</v>
      </c>
      <c r="P13" s="116" t="s">
        <v>608</v>
      </c>
      <c r="Q13" s="112">
        <v>74</v>
      </c>
      <c r="R13" s="112">
        <f>Q13*7</f>
        <v>518</v>
      </c>
      <c r="S13" s="112">
        <v>0</v>
      </c>
      <c r="T13" s="117">
        <f t="shared" si="0"/>
        <v>0</v>
      </c>
      <c r="U13" s="120">
        <f>('Indicators Data'!T13-T$65)/('Indicators Data'!T$66-'Indicators Data'!T$65)</f>
        <v>0</v>
      </c>
      <c r="V13" s="120">
        <v>0.8</v>
      </c>
      <c r="W13" s="120">
        <f>('Indicators Data'!V13-UG$65)/('Indicators Data'!V$66-'Indicators Data'!V$65)</f>
        <v>3.7523452157598502E-2</v>
      </c>
      <c r="X13" s="120">
        <v>0.14000000000000001</v>
      </c>
      <c r="Y13" s="120">
        <f>('Indicators Data'!X13-X$65)/('Indicators Data'!X$66-'Indicators Data'!X$65)</f>
        <v>1.1725293132328309E-2</v>
      </c>
      <c r="Z13" s="120">
        <v>1.97</v>
      </c>
      <c r="AA13" s="120">
        <f>('Indicators Data'!Z13-Z$65)/('Indicators Data'!Z$66-'Indicators Data'!Z$65)</f>
        <v>8.2083333333333328E-2</v>
      </c>
      <c r="AB13" s="120">
        <v>88.34</v>
      </c>
      <c r="AC13" s="120">
        <f>('Indicators Data'!AB13-AB$65)/('Indicators Data'!AB$66-'Indicators Data'!AB$65)</f>
        <v>0.91781818181818187</v>
      </c>
      <c r="AD13" s="120">
        <v>0.65051822299999995</v>
      </c>
      <c r="AE13" s="120">
        <f>('Indicators Data'!AD13-AD$65)/('Indicators Data'!AD$66-'Indicators Data'!AD$65)</f>
        <v>0.95023668797945238</v>
      </c>
      <c r="AF13" s="120">
        <v>22.7</v>
      </c>
      <c r="AG13" s="120">
        <f>('Indicators Data'!AF13-AF$65)/('Indicators Data'!AF$66-'Indicators Data'!AF$65)</f>
        <v>5.9083810515356584E-2</v>
      </c>
      <c r="AH13" s="120">
        <v>4.5045045045045045E-3</v>
      </c>
      <c r="AI13" s="120">
        <f>('Indicators Data'!AH13-AH$65)/('Indicators Data'!AH$66-'Indicators Data'!AH$65)</f>
        <v>5.8558558558558557E-2</v>
      </c>
      <c r="AJ13">
        <v>659.67</v>
      </c>
      <c r="AK13" s="120">
        <f>('Indicators Data'!AJ13-AJ$65)/('Indicators Data'!AJ$66-'Indicators Data'!AJ$65)</f>
        <v>5.058905714412359E-3</v>
      </c>
      <c r="AL13">
        <v>3</v>
      </c>
      <c r="AM13" s="120">
        <f>('Indicators Data'!AL13-AL$65)/('Indicators Data'!AL$66-'Indicators Data'!AL$65)</f>
        <v>0.62880876034188649</v>
      </c>
      <c r="AN13">
        <v>2</v>
      </c>
      <c r="AO13" s="120">
        <f>('Indicators Data'!AN13-AN$65)/('Indicators Data'!AN$66-'Indicators Data'!AN$65)</f>
        <v>4.2482120400741619E-2</v>
      </c>
      <c r="AP13">
        <v>2.798843035633642</v>
      </c>
      <c r="AQ13" s="120">
        <f>('Indicators Data'!AP13-AP$65)/('Indicators Data'!AP$66-'Indicators Data'!AP$65)</f>
        <v>0.22027064184955342</v>
      </c>
      <c r="AR13">
        <v>0.53841000000000006</v>
      </c>
      <c r="AS13" s="120">
        <f>('Indicators Data'!AR13-AR$65)/('Indicators Data'!AR$66-'Indicators Data'!AR$65)</f>
        <v>5.2469186909749319E-2</v>
      </c>
      <c r="AT13" s="110">
        <f t="shared" si="1"/>
        <v>13</v>
      </c>
      <c r="AU13" s="110" t="s">
        <v>462</v>
      </c>
    </row>
    <row r="14" spans="1:47">
      <c r="A14" s="110">
        <f t="shared" si="2"/>
        <v>13</v>
      </c>
      <c r="B14" s="110" t="s">
        <v>584</v>
      </c>
      <c r="C14" s="110" t="s">
        <v>427</v>
      </c>
      <c r="D14" s="110" t="s">
        <v>585</v>
      </c>
      <c r="E14" s="110" t="s">
        <v>428</v>
      </c>
      <c r="F14" s="110" t="s">
        <v>361</v>
      </c>
      <c r="G14" s="116" t="s">
        <v>586</v>
      </c>
      <c r="H14" s="110" t="s">
        <v>429</v>
      </c>
      <c r="I14" s="110" t="s">
        <v>430</v>
      </c>
      <c r="J14" s="110" t="s">
        <v>587</v>
      </c>
      <c r="K14" s="110" t="s">
        <v>588</v>
      </c>
      <c r="L14" s="110" t="s">
        <v>431</v>
      </c>
      <c r="M14" s="116" t="s">
        <v>589</v>
      </c>
      <c r="N14" s="110"/>
      <c r="O14" s="110" t="s">
        <v>462</v>
      </c>
      <c r="P14" s="116" t="s">
        <v>609</v>
      </c>
      <c r="Q14" s="112">
        <v>262</v>
      </c>
      <c r="R14" s="112">
        <f>Q14*7</f>
        <v>1834</v>
      </c>
      <c r="S14" s="112">
        <v>686</v>
      </c>
      <c r="T14" s="117">
        <f t="shared" si="0"/>
        <v>0.37404580152671757</v>
      </c>
      <c r="U14" s="120">
        <f>('Indicators Data'!T14-T$65)/('Indicators Data'!T$66-'Indicators Data'!T$65)</f>
        <v>0.37404580152671757</v>
      </c>
      <c r="V14" s="120">
        <v>0</v>
      </c>
      <c r="W14" s="120">
        <f>('Indicators Data'!V14-UG$65)/('Indicators Data'!V$66-'Indicators Data'!V$65)</f>
        <v>0</v>
      </c>
      <c r="X14" s="120">
        <v>0.4</v>
      </c>
      <c r="Y14" s="120">
        <f>('Indicators Data'!X14-X$65)/('Indicators Data'!X$66-'Indicators Data'!X$65)</f>
        <v>3.3500837520938027E-2</v>
      </c>
      <c r="Z14" s="120">
        <v>3.28</v>
      </c>
      <c r="AA14" s="120">
        <f>('Indicators Data'!Z14-Z$65)/('Indicators Data'!Z$66-'Indicators Data'!Z$65)</f>
        <v>0.13666666666666666</v>
      </c>
      <c r="AB14" s="120">
        <v>87.66</v>
      </c>
      <c r="AC14" s="120">
        <f>('Indicators Data'!AB14-AB$65)/('Indicators Data'!AB$66-'Indicators Data'!AB$65)</f>
        <v>0.91075324675324676</v>
      </c>
      <c r="AD14" s="120">
        <v>0.41312088400000002</v>
      </c>
      <c r="AE14" s="120">
        <f>('Indicators Data'!AD14-AD$65)/('Indicators Data'!AD$66-'Indicators Data'!AD$65)</f>
        <v>0.60346137382119669</v>
      </c>
      <c r="AF14" s="120">
        <v>9.2000000000000011</v>
      </c>
      <c r="AG14" s="120">
        <f>('Indicators Data'!AF14-AF$65)/('Indicators Data'!AF$66-'Indicators Data'!AF$65)</f>
        <v>2.3945861530452892E-2</v>
      </c>
      <c r="AH14" s="120">
        <v>9.0876045074518358E-4</v>
      </c>
      <c r="AI14" s="120">
        <f>('Indicators Data'!AH14-AH$65)/('Indicators Data'!AH$66-'Indicators Data'!AH$65)</f>
        <v>1.1813885859687385E-2</v>
      </c>
      <c r="AJ14">
        <v>2335.62</v>
      </c>
      <c r="AK14" s="120">
        <f>('Indicators Data'!AJ14-AJ$65)/('Indicators Data'!AJ$66-'Indicators Data'!AJ$65)</f>
        <v>2.0708225883834561E-2</v>
      </c>
      <c r="AL14">
        <v>3</v>
      </c>
      <c r="AM14" s="120">
        <f>('Indicators Data'!AL14-AL$65)/('Indicators Data'!AL$66-'Indicators Data'!AL$65)</f>
        <v>0.62880876034188649</v>
      </c>
      <c r="AN14">
        <v>2.001240694789082</v>
      </c>
      <c r="AO14" s="120">
        <f>('Indicators Data'!AN14-AN$65)/('Indicators Data'!AN$66-'Indicators Data'!AN$65)</f>
        <v>4.3547725427516136E-2</v>
      </c>
      <c r="AP14">
        <v>3.1329602843618574</v>
      </c>
      <c r="AQ14" s="120">
        <f>('Indicators Data'!AP14-AP$65)/('Indicators Data'!AP$66-'Indicators Data'!AP$65)</f>
        <v>0.40509006609187403</v>
      </c>
      <c r="AR14">
        <v>0.65366000000000002</v>
      </c>
      <c r="AS14" s="120">
        <f>('Indicators Data'!AR14-AR$65)/('Indicators Data'!AR$66-'Indicators Data'!AR$65)</f>
        <v>0.2645132920836254</v>
      </c>
      <c r="AT14" s="110">
        <f t="shared" si="1"/>
        <v>14</v>
      </c>
      <c r="AU14" s="110" t="s">
        <v>474</v>
      </c>
    </row>
    <row r="15" spans="1:47">
      <c r="A15" s="110">
        <f t="shared" si="2"/>
        <v>14</v>
      </c>
      <c r="B15" s="110" t="s">
        <v>584</v>
      </c>
      <c r="C15" s="110" t="s">
        <v>427</v>
      </c>
      <c r="D15" s="110" t="s">
        <v>585</v>
      </c>
      <c r="E15" s="110" t="s">
        <v>428</v>
      </c>
      <c r="F15" s="110" t="s">
        <v>361</v>
      </c>
      <c r="G15" s="116" t="s">
        <v>586</v>
      </c>
      <c r="H15" s="110" t="s">
        <v>429</v>
      </c>
      <c r="I15" s="110" t="s">
        <v>430</v>
      </c>
      <c r="J15" s="110" t="s">
        <v>587</v>
      </c>
      <c r="K15" s="110" t="s">
        <v>588</v>
      </c>
      <c r="L15" s="110" t="s">
        <v>465</v>
      </c>
      <c r="M15" s="116" t="s">
        <v>593</v>
      </c>
      <c r="N15" s="110" t="s">
        <v>594</v>
      </c>
      <c r="O15" s="110" t="s">
        <v>474</v>
      </c>
      <c r="P15" s="116" t="s">
        <v>474</v>
      </c>
      <c r="Q15" s="112">
        <v>301</v>
      </c>
      <c r="R15" s="112">
        <f>Q15*7</f>
        <v>2107</v>
      </c>
      <c r="S15" s="112">
        <v>0</v>
      </c>
      <c r="T15" s="117">
        <f t="shared" si="0"/>
        <v>0</v>
      </c>
      <c r="U15" s="120">
        <f>('Indicators Data'!T15-T$65)/('Indicators Data'!T$66-'Indicators Data'!T$65)</f>
        <v>0</v>
      </c>
      <c r="V15" s="120">
        <v>1.98</v>
      </c>
      <c r="W15" s="120">
        <f>('Indicators Data'!V15-UG$65)/('Indicators Data'!V$66-'Indicators Data'!V$65)</f>
        <v>9.2870544090056281E-2</v>
      </c>
      <c r="X15" s="120">
        <v>1.98</v>
      </c>
      <c r="Y15" s="120">
        <f>('Indicators Data'!X15-X$65)/('Indicators Data'!X$66-'Indicators Data'!X$65)</f>
        <v>0.16582914572864321</v>
      </c>
      <c r="Z15" s="120">
        <v>9.94</v>
      </c>
      <c r="AA15" s="120">
        <f>('Indicators Data'!Z15-Z$65)/('Indicators Data'!Z$66-'Indicators Data'!Z$65)</f>
        <v>0.41416666666666663</v>
      </c>
      <c r="AB15" s="120">
        <v>81.17</v>
      </c>
      <c r="AC15" s="120">
        <f>('Indicators Data'!AB15-AB$65)/('Indicators Data'!AB$66-'Indicators Data'!AB$65)</f>
        <v>0.84332467532467537</v>
      </c>
      <c r="AD15" s="120">
        <v>0.54671993699999999</v>
      </c>
      <c r="AE15" s="120">
        <f>('Indicators Data'!AD15-AD$65)/('Indicators Data'!AD$66-'Indicators Data'!AD$65)</f>
        <v>0.79861458729222234</v>
      </c>
      <c r="AF15" s="120">
        <v>2.5</v>
      </c>
      <c r="AG15" s="120">
        <f>('Indicators Data'!AF15-AF$65)/('Indicators Data'!AF$66-'Indicators Data'!AF$65)</f>
        <v>6.5070275897969806E-3</v>
      </c>
      <c r="AH15" s="120">
        <v>1.8984337921214994E-3</v>
      </c>
      <c r="AI15" s="120">
        <f>('Indicators Data'!AH15-AH$65)/('Indicators Data'!AH$66-'Indicators Data'!AH$65)</f>
        <v>2.4679639297579492E-2</v>
      </c>
      <c r="AJ15">
        <v>2683.34</v>
      </c>
      <c r="AK15" s="120">
        <f>('Indicators Data'!AJ15-AJ$65)/('Indicators Data'!AJ$66-'Indicators Data'!AJ$65)</f>
        <v>2.3955089817311988E-2</v>
      </c>
      <c r="AL15">
        <v>3</v>
      </c>
      <c r="AM15" s="120">
        <f>('Indicators Data'!AL15-AL$65)/('Indicators Data'!AL$66-'Indicators Data'!AL$65)</f>
        <v>0.62880876034188649</v>
      </c>
      <c r="AN15">
        <v>2.0277078085642319</v>
      </c>
      <c r="AO15" s="120">
        <f>('Indicators Data'!AN15-AN$65)/('Indicators Data'!AN$66-'Indicators Data'!AN$65)</f>
        <v>6.6279737950823162E-2</v>
      </c>
      <c r="AP15">
        <v>2.9215841511240406</v>
      </c>
      <c r="AQ15" s="120">
        <f>('Indicators Data'!AP15-AP$65)/('Indicators Data'!AP$66-'Indicators Data'!AP$65)</f>
        <v>0.28816579656588026</v>
      </c>
      <c r="AR15">
        <v>0.50989200000000001</v>
      </c>
      <c r="AS15" s="120">
        <f>('Indicators Data'!AR15-AR$65)/('Indicators Data'!AR$66-'Indicators Data'!AR$65)</f>
        <v>0</v>
      </c>
      <c r="AT15" s="110">
        <f t="shared" si="1"/>
        <v>15</v>
      </c>
      <c r="AU15" s="110" t="s">
        <v>459</v>
      </c>
    </row>
    <row r="16" spans="1:47">
      <c r="A16" s="110">
        <f t="shared" si="2"/>
        <v>15</v>
      </c>
      <c r="B16" s="110" t="s">
        <v>584</v>
      </c>
      <c r="C16" s="110" t="s">
        <v>427</v>
      </c>
      <c r="D16" s="110" t="s">
        <v>585</v>
      </c>
      <c r="E16" s="110" t="s">
        <v>428</v>
      </c>
      <c r="F16" s="110" t="s">
        <v>361</v>
      </c>
      <c r="G16" s="116" t="s">
        <v>586</v>
      </c>
      <c r="H16" s="110" t="s">
        <v>429</v>
      </c>
      <c r="I16" s="110" t="s">
        <v>430</v>
      </c>
      <c r="J16" s="110" t="s">
        <v>587</v>
      </c>
      <c r="K16" s="110" t="s">
        <v>588</v>
      </c>
      <c r="L16" s="110" t="s">
        <v>431</v>
      </c>
      <c r="M16" s="116" t="s">
        <v>589</v>
      </c>
      <c r="N16" s="110"/>
      <c r="O16" s="110" t="s">
        <v>459</v>
      </c>
      <c r="P16" s="116" t="s">
        <v>610</v>
      </c>
      <c r="Q16" s="112">
        <v>30</v>
      </c>
      <c r="R16" s="112">
        <f>Q16*7</f>
        <v>210</v>
      </c>
      <c r="S16" s="112">
        <v>1122</v>
      </c>
      <c r="T16" s="117">
        <v>1</v>
      </c>
      <c r="U16" s="120">
        <f>('Indicators Data'!T16-T$65)/('Indicators Data'!T$66-'Indicators Data'!T$65)</f>
        <v>1</v>
      </c>
      <c r="V16" s="120">
        <v>0.4</v>
      </c>
      <c r="W16" s="120">
        <f>('Indicators Data'!V16-UG$65)/('Indicators Data'!V$66-'Indicators Data'!V$65)</f>
        <v>1.8761726078799251E-2</v>
      </c>
      <c r="X16" s="120">
        <v>0.56000000000000005</v>
      </c>
      <c r="Y16" s="120">
        <f>('Indicators Data'!X16-X$65)/('Indicators Data'!X$66-'Indicators Data'!X$65)</f>
        <v>4.6901172529313237E-2</v>
      </c>
      <c r="Z16" s="120">
        <v>0.9</v>
      </c>
      <c r="AA16" s="120">
        <f>('Indicators Data'!Z16-Z$65)/('Indicators Data'!Z$66-'Indicators Data'!Z$65)</f>
        <v>3.7499999999999999E-2</v>
      </c>
      <c r="AB16" s="120">
        <v>89.46</v>
      </c>
      <c r="AC16" s="120">
        <f>('Indicators Data'!AB16-AB$65)/('Indicators Data'!AB$66-'Indicators Data'!AB$65)</f>
        <v>0.92945454545454542</v>
      </c>
      <c r="AD16" s="120">
        <v>1.397103E-3</v>
      </c>
      <c r="AE16" s="120">
        <f>('Indicators Data'!AD16-AD$65)/('Indicators Data'!AD$66-'Indicators Data'!AD$65)</f>
        <v>2.0408014419085029E-3</v>
      </c>
      <c r="AF16" s="120">
        <v>39.200000000000003</v>
      </c>
      <c r="AG16" s="120">
        <f>('Indicators Data'!AF16-AF$65)/('Indicators Data'!AF$66-'Indicators Data'!AF$65)</f>
        <v>0.10203019260801667</v>
      </c>
      <c r="AH16" s="120">
        <v>1.4285714285714285E-2</v>
      </c>
      <c r="AI16" s="120">
        <f>('Indicators Data'!AH16-AH$65)/('Indicators Data'!AH$66-'Indicators Data'!AH$65)</f>
        <v>0.18571428571428569</v>
      </c>
      <c r="AJ16">
        <v>267.43099999999998</v>
      </c>
      <c r="AK16" s="120">
        <f>('Indicators Data'!AJ16-AJ$65)/('Indicators Data'!AJ$66-'Indicators Data'!AJ$65)</f>
        <v>1.3963419780634242E-3</v>
      </c>
      <c r="AL16">
        <v>3.6094674556213016</v>
      </c>
      <c r="AM16" s="120">
        <f>('Indicators Data'!AL16-AL$65)/('Indicators Data'!AL$66-'Indicators Data'!AL$65)</f>
        <v>1</v>
      </c>
      <c r="AN16">
        <v>2.1316770186335403</v>
      </c>
      <c r="AO16" s="120">
        <f>('Indicators Data'!AN16-AN$65)/('Indicators Data'!AN$66-'Indicators Data'!AN$65)</f>
        <v>0.15557656893180022</v>
      </c>
      <c r="AP16">
        <v>3.6489361699999998</v>
      </c>
      <c r="AQ16" s="120">
        <f>('Indicators Data'!AP16-AP$65)/('Indicators Data'!AP$66-'Indicators Data'!AP$65)</f>
        <v>0.69050593872206745</v>
      </c>
      <c r="AR16">
        <v>0.50989200000000001</v>
      </c>
      <c r="AS16" s="120">
        <f>('Indicators Data'!AR16-AR$65)/('Indicators Data'!AR$66-'Indicators Data'!AR$65)</f>
        <v>0</v>
      </c>
      <c r="AT16" s="110">
        <f t="shared" si="1"/>
        <v>16</v>
      </c>
      <c r="AU16" s="110" t="s">
        <v>466</v>
      </c>
    </row>
    <row r="17" spans="1:47">
      <c r="A17" s="110">
        <f t="shared" si="2"/>
        <v>16</v>
      </c>
      <c r="B17" s="110" t="s">
        <v>584</v>
      </c>
      <c r="C17" s="110" t="s">
        <v>427</v>
      </c>
      <c r="D17" s="110" t="s">
        <v>585</v>
      </c>
      <c r="E17" s="110" t="s">
        <v>428</v>
      </c>
      <c r="F17" s="110" t="s">
        <v>359</v>
      </c>
      <c r="G17" s="116" t="s">
        <v>611</v>
      </c>
      <c r="H17" s="110" t="s">
        <v>455</v>
      </c>
      <c r="I17" s="110" t="s">
        <v>456</v>
      </c>
      <c r="J17" s="110" t="s">
        <v>612</v>
      </c>
      <c r="K17" s="110" t="s">
        <v>613</v>
      </c>
      <c r="L17" s="110" t="s">
        <v>466</v>
      </c>
      <c r="M17" s="116" t="s">
        <v>614</v>
      </c>
      <c r="N17" s="110" t="s">
        <v>615</v>
      </c>
      <c r="O17" s="110" t="s">
        <v>466</v>
      </c>
      <c r="P17" s="116" t="s">
        <v>614</v>
      </c>
      <c r="Q17" s="112">
        <v>180</v>
      </c>
      <c r="R17" s="112">
        <v>1260</v>
      </c>
      <c r="S17" s="112">
        <v>1080</v>
      </c>
      <c r="T17" s="117">
        <f t="shared" si="0"/>
        <v>0.8571428571428571</v>
      </c>
      <c r="U17" s="120">
        <f>('Indicators Data'!T17-T$65)/('Indicators Data'!T$66-'Indicators Data'!T$65)</f>
        <v>0.8571428571428571</v>
      </c>
      <c r="V17" s="120">
        <v>0</v>
      </c>
      <c r="W17" s="120">
        <f>('Indicators Data'!V17-UG$65)/('Indicators Data'!V$66-'Indicators Data'!V$65)</f>
        <v>0</v>
      </c>
      <c r="X17" s="120">
        <v>0</v>
      </c>
      <c r="Y17" s="120">
        <f>('Indicators Data'!X17-X$65)/('Indicators Data'!X$66-'Indicators Data'!X$65)</f>
        <v>0</v>
      </c>
      <c r="Z17">
        <v>2.72</v>
      </c>
      <c r="AA17" s="120">
        <f>('Indicators Data'!Z17-Z$65)/('Indicators Data'!Z$66-'Indicators Data'!Z$65)</f>
        <v>0.11333333333333334</v>
      </c>
      <c r="AB17" s="120">
        <v>83.55</v>
      </c>
      <c r="AC17" s="120">
        <f>('Indicators Data'!AB17-AB$65)/('Indicators Data'!AB$66-'Indicators Data'!AB$65)</f>
        <v>0.86805194805194807</v>
      </c>
      <c r="AD17" s="120">
        <v>7.0913868355219623E-2</v>
      </c>
      <c r="AE17" s="120">
        <f>('Indicators Data'!AD17-AD$65)/('Indicators Data'!AD$66-'Indicators Data'!AD$65)</f>
        <v>0.103586582228112</v>
      </c>
      <c r="AF17" s="120">
        <v>183.4</v>
      </c>
      <c r="AG17" s="120">
        <f>('Indicators Data'!AF17-AF$65)/('Indicators Data'!AF$66-'Indicators Data'!AF$65)</f>
        <v>0.47735554398750651</v>
      </c>
      <c r="AH17" s="120">
        <v>9.5238095238095229E-3</v>
      </c>
      <c r="AI17" s="120">
        <f>('Indicators Data'!AH17-AH$65)/('Indicators Data'!AH$66-'Indicators Data'!AH$65)</f>
        <v>0.12380952380952379</v>
      </c>
      <c r="AJ17">
        <v>150.846</v>
      </c>
      <c r="AK17" s="120">
        <f>('Indicators Data'!AJ17-AJ$65)/('Indicators Data'!AJ$66-'Indicators Data'!AJ$65)</f>
        <v>3.0772000726949413E-4</v>
      </c>
      <c r="AL17">
        <v>3.1517732476961742</v>
      </c>
      <c r="AM17" s="120">
        <f>('Indicators Data'!AL17-AL$65)/('Indicators Data'!AL$66-'Indicators Data'!AL$65)</f>
        <v>0.72124503309060939</v>
      </c>
      <c r="AN17">
        <v>2.0939110070257612</v>
      </c>
      <c r="AO17" s="120">
        <f>('Indicators Data'!AN17-AN$65)/('Indicators Data'!AN$66-'Indicators Data'!AN$65)</f>
        <v>0.12314018557255993</v>
      </c>
      <c r="AP17">
        <v>2.4318202460364717</v>
      </c>
      <c r="AQ17" s="120">
        <f>('Indicators Data'!AP17-AP$65)/('Indicators Data'!AP$66-'Indicators Data'!AP$65)</f>
        <v>1.7249274603896803E-2</v>
      </c>
      <c r="AR17">
        <v>0.81623599999999996</v>
      </c>
      <c r="AS17" s="120">
        <f>('Indicators Data'!AR17-AR$65)/('Indicators Data'!AR$66-'Indicators Data'!AR$65)</f>
        <v>0.5636307102419601</v>
      </c>
      <c r="AT17" s="110">
        <f t="shared" si="1"/>
        <v>17</v>
      </c>
      <c r="AU17" s="110" t="s">
        <v>457</v>
      </c>
    </row>
    <row r="18" spans="1:47">
      <c r="A18" s="110">
        <f t="shared" si="2"/>
        <v>17</v>
      </c>
      <c r="B18" s="110" t="s">
        <v>584</v>
      </c>
      <c r="C18" s="110" t="s">
        <v>427</v>
      </c>
      <c r="D18" s="110" t="s">
        <v>585</v>
      </c>
      <c r="E18" s="110" t="s">
        <v>428</v>
      </c>
      <c r="F18" s="110" t="s">
        <v>359</v>
      </c>
      <c r="G18" s="116" t="s">
        <v>611</v>
      </c>
      <c r="H18" s="110" t="s">
        <v>455</v>
      </c>
      <c r="I18" s="110" t="s">
        <v>456</v>
      </c>
      <c r="J18" s="110" t="s">
        <v>612</v>
      </c>
      <c r="K18" s="110" t="s">
        <v>616</v>
      </c>
      <c r="L18" s="110" t="s">
        <v>457</v>
      </c>
      <c r="M18" s="116" t="s">
        <v>617</v>
      </c>
      <c r="N18" s="110"/>
      <c r="O18" s="110" t="s">
        <v>457</v>
      </c>
      <c r="P18" s="116" t="s">
        <v>617</v>
      </c>
      <c r="Q18" s="112">
        <v>243</v>
      </c>
      <c r="R18" s="112">
        <v>1701</v>
      </c>
      <c r="S18" s="112">
        <v>645</v>
      </c>
      <c r="T18" s="141">
        <f t="shared" si="0"/>
        <v>0.37918871252204583</v>
      </c>
      <c r="U18" s="120">
        <f>('Indicators Data'!T18-T$65)/('Indicators Data'!T$66-'Indicators Data'!T$65)</f>
        <v>0.37918871252204583</v>
      </c>
      <c r="V18" s="120">
        <v>0</v>
      </c>
      <c r="W18" s="120">
        <f>('Indicators Data'!V18-UG$65)/('Indicators Data'!V$66-'Indicators Data'!V$65)</f>
        <v>0</v>
      </c>
      <c r="X18" s="120">
        <v>0</v>
      </c>
      <c r="Y18" s="120">
        <f>('Indicators Data'!X18-X$65)/('Indicators Data'!X$66-'Indicators Data'!X$65)</f>
        <v>0</v>
      </c>
      <c r="Z18" s="120">
        <v>0</v>
      </c>
      <c r="AA18" s="120">
        <f>('Indicators Data'!Z18-Z$65)/('Indicators Data'!Z$66-'Indicators Data'!Z$65)</f>
        <v>0</v>
      </c>
      <c r="AB18" s="120">
        <v>80.400000000000006</v>
      </c>
      <c r="AC18" s="120">
        <f>('Indicators Data'!AB18-AB$65)/('Indicators Data'!AB$66-'Indicators Data'!AB$65)</f>
        <v>0.83532467532467536</v>
      </c>
      <c r="AD18" s="120">
        <v>0.21264143022740675</v>
      </c>
      <c r="AE18" s="120">
        <f>('Indicators Data'!AD18-AD$65)/('Indicators Data'!AD$66-'Indicators Data'!AD$65)</f>
        <v>0.31061341749146482</v>
      </c>
      <c r="AF18" s="120">
        <v>355.3</v>
      </c>
      <c r="AG18" s="120">
        <f>('Indicators Data'!AF18-AF$65)/('Indicators Data'!AF$66-'Indicators Data'!AF$65)</f>
        <v>0.92477876106194701</v>
      </c>
      <c r="AH18" s="120">
        <v>2.9394473838918289E-3</v>
      </c>
      <c r="AI18" s="120">
        <f>('Indicators Data'!AH18-AH$65)/('Indicators Data'!AH$66-'Indicators Data'!AH$65)</f>
        <v>3.8212815990593771E-2</v>
      </c>
      <c r="AJ18">
        <v>292.76499999999999</v>
      </c>
      <c r="AK18" s="120">
        <f>('Indicators Data'!AJ18-AJ$65)/('Indicators Data'!AJ$66-'Indicators Data'!AJ$65)</f>
        <v>1.6329002746546962E-3</v>
      </c>
      <c r="AL18">
        <v>3.2613253463122427</v>
      </c>
      <c r="AM18" s="120">
        <f>('Indicators Data'!AL18-AL$65)/('Indicators Data'!AL$66-'Indicators Data'!AL$65)</f>
        <v>0.78796685542481759</v>
      </c>
      <c r="AN18">
        <v>3.1148478224314782</v>
      </c>
      <c r="AO18" s="120">
        <f>('Indicators Data'!AN18-AN$65)/('Indicators Data'!AN$66-'Indicators Data'!AN$65)</f>
        <v>1</v>
      </c>
      <c r="AP18">
        <v>2.8232854295554173</v>
      </c>
      <c r="AQ18" s="120">
        <f>('Indicators Data'!AP18-AP$65)/('Indicators Data'!AP$66-'Indicators Data'!AP$65)</f>
        <v>0.23379113260219087</v>
      </c>
      <c r="AR18">
        <v>0.82145299999999999</v>
      </c>
      <c r="AS18" s="120">
        <f>('Indicators Data'!AR18-AR$65)/('Indicators Data'!AR$66-'Indicators Data'!AR$65)</f>
        <v>0.57322927073386565</v>
      </c>
      <c r="AT18" s="110">
        <f t="shared" si="1"/>
        <v>18</v>
      </c>
      <c r="AU18" s="110" t="s">
        <v>505</v>
      </c>
    </row>
    <row r="19" spans="1:47">
      <c r="A19" s="110">
        <f t="shared" si="2"/>
        <v>18</v>
      </c>
      <c r="B19" s="110" t="s">
        <v>618</v>
      </c>
      <c r="C19" s="110" t="s">
        <v>412</v>
      </c>
      <c r="D19" s="110" t="s">
        <v>619</v>
      </c>
      <c r="E19" s="110" t="s">
        <v>413</v>
      </c>
      <c r="F19" s="110" t="s">
        <v>358</v>
      </c>
      <c r="G19" s="116" t="s">
        <v>620</v>
      </c>
      <c r="H19" s="110" t="s">
        <v>443</v>
      </c>
      <c r="I19" s="116" t="s">
        <v>505</v>
      </c>
      <c r="J19" s="110" t="s">
        <v>621</v>
      </c>
      <c r="K19" s="110" t="s">
        <v>622</v>
      </c>
      <c r="L19" s="116" t="s">
        <v>505</v>
      </c>
      <c r="M19" s="116" t="s">
        <v>505</v>
      </c>
      <c r="N19" s="110" t="s">
        <v>623</v>
      </c>
      <c r="O19" s="110" t="s">
        <v>426</v>
      </c>
      <c r="P19" s="116" t="s">
        <v>426</v>
      </c>
      <c r="Q19" s="112">
        <v>226</v>
      </c>
      <c r="R19" s="112">
        <f>Q19*7</f>
        <v>1582</v>
      </c>
      <c r="S19" s="112">
        <v>0</v>
      </c>
      <c r="T19" s="141">
        <f t="shared" si="0"/>
        <v>0</v>
      </c>
      <c r="U19" s="120">
        <f>('Indicators Data'!T19-T$65)/('Indicators Data'!T$66-'Indicators Data'!T$65)</f>
        <v>0</v>
      </c>
      <c r="V19" s="120">
        <v>1.91</v>
      </c>
      <c r="W19" s="120">
        <f>('Indicators Data'!V19-UG$65)/('Indicators Data'!V$66-'Indicators Data'!V$65)</f>
        <v>8.9587242026266417E-2</v>
      </c>
      <c r="X19" s="120">
        <v>0.04</v>
      </c>
      <c r="Y19" s="120">
        <f>('Indicators Data'!X19-X$65)/('Indicators Data'!X$66-'Indicators Data'!X$65)</f>
        <v>3.3500837520938024E-3</v>
      </c>
      <c r="Z19" s="120">
        <v>1.93</v>
      </c>
      <c r="AA19" s="120">
        <f>('Indicators Data'!Z19-Z$65)/('Indicators Data'!Z$66-'Indicators Data'!Z$65)</f>
        <v>8.0416666666666664E-2</v>
      </c>
      <c r="AB19" s="120">
        <v>2.23</v>
      </c>
      <c r="AC19" s="120">
        <f>('Indicators Data'!AB19-AB$65)/('Indicators Data'!AB$66-'Indicators Data'!AB$65)</f>
        <v>2.3168831168831169E-2</v>
      </c>
      <c r="AD19" s="120">
        <v>0.20882015145801913</v>
      </c>
      <c r="AE19" s="120">
        <f>('Indicators Data'!AD19-AD$65)/('Indicators Data'!AD$66-'Indicators Data'!AD$65)</f>
        <v>0.30503153038471564</v>
      </c>
      <c r="AF19" s="120">
        <v>1.8</v>
      </c>
      <c r="AG19" s="120">
        <f>('Indicators Data'!AF19-AF$65)/('Indicators Data'!AF$66-'Indicators Data'!AF$65)</f>
        <v>4.6850598646538261E-3</v>
      </c>
      <c r="AH19" s="120">
        <v>2.9498525073746312E-3</v>
      </c>
      <c r="AI19" s="120">
        <f>('Indicators Data'!AH19-AH$65)/('Indicators Data'!AH$66-'Indicators Data'!AH$65)</f>
        <v>3.8348082595870206E-2</v>
      </c>
      <c r="AJ19">
        <v>1092.55</v>
      </c>
      <c r="AK19" s="120">
        <f>('Indicators Data'!AJ19-AJ$65)/('Indicators Data'!AJ$66-'Indicators Data'!AJ$65)</f>
        <v>9.1009581115241364E-3</v>
      </c>
      <c r="AL19">
        <v>2.2496714848883048</v>
      </c>
      <c r="AM19" s="120">
        <f>('Indicators Data'!AL19-AL$65)/('Indicators Data'!AL$66-'Indicators Data'!AL$65)</f>
        <v>0.17182722817587706</v>
      </c>
      <c r="AN19">
        <v>1.984522207267833</v>
      </c>
      <c r="AO19" s="120">
        <f>('Indicators Data'!AN19-AN$65)/('Indicators Data'!AN$66-'Indicators Data'!AN$65)</f>
        <v>2.9188590127292809E-2</v>
      </c>
      <c r="AP19">
        <v>3.4603481624758219</v>
      </c>
      <c r="AQ19" s="120">
        <f>('Indicators Data'!AP19-AP$65)/('Indicators Data'!AP$66-'Indicators Data'!AP$65)</f>
        <v>0.58618708926937946</v>
      </c>
      <c r="AR19">
        <v>0.994811</v>
      </c>
      <c r="AS19" s="120">
        <f>('Indicators Data'!AR19-AR$65)/('Indicators Data'!AR$66-'Indicators Data'!AR$65)</f>
        <v>0.892184081881222</v>
      </c>
      <c r="AT19" s="110">
        <f t="shared" si="1"/>
        <v>19</v>
      </c>
      <c r="AU19" s="110" t="s">
        <v>510</v>
      </c>
    </row>
    <row r="20" spans="1:47">
      <c r="A20" s="110">
        <f t="shared" si="2"/>
        <v>19</v>
      </c>
      <c r="B20" s="110" t="s">
        <v>618</v>
      </c>
      <c r="C20" s="110" t="s">
        <v>412</v>
      </c>
      <c r="D20" s="110" t="s">
        <v>619</v>
      </c>
      <c r="E20" s="110" t="s">
        <v>413</v>
      </c>
      <c r="F20" s="110" t="s">
        <v>358</v>
      </c>
      <c r="G20" s="116" t="s">
        <v>620</v>
      </c>
      <c r="H20" s="110" t="s">
        <v>443</v>
      </c>
      <c r="I20" s="110" t="s">
        <v>500</v>
      </c>
      <c r="J20" s="110" t="s">
        <v>624</v>
      </c>
      <c r="K20" s="110" t="s">
        <v>625</v>
      </c>
      <c r="L20" s="110" t="s">
        <v>510</v>
      </c>
      <c r="M20" s="116" t="s">
        <v>624</v>
      </c>
      <c r="N20" s="110" t="s">
        <v>626</v>
      </c>
      <c r="O20" s="110" t="s">
        <v>426</v>
      </c>
      <c r="P20" s="116" t="s">
        <v>426</v>
      </c>
      <c r="Q20" s="112">
        <v>348</v>
      </c>
      <c r="R20" s="112">
        <v>1896</v>
      </c>
      <c r="S20" s="112">
        <v>0</v>
      </c>
      <c r="T20" s="141">
        <f t="shared" si="0"/>
        <v>0</v>
      </c>
      <c r="U20" s="120">
        <f>('Indicators Data'!T20-T$65)/('Indicators Data'!T$66-'Indicators Data'!T$65)</f>
        <v>0</v>
      </c>
      <c r="V20" s="120">
        <v>0</v>
      </c>
      <c r="W20" s="120">
        <f>('Indicators Data'!V20-UG$65)/('Indicators Data'!V$66-'Indicators Data'!V$65)</f>
        <v>0</v>
      </c>
      <c r="X20" s="120">
        <v>0</v>
      </c>
      <c r="Y20" s="120">
        <f>('Indicators Data'!X20-X$65)/('Indicators Data'!X$66-'Indicators Data'!X$65)</f>
        <v>0</v>
      </c>
      <c r="Z20" s="120">
        <v>0</v>
      </c>
      <c r="AA20" s="120">
        <f>('Indicators Data'!Z20-Z$65)/('Indicators Data'!Z$66-'Indicators Data'!Z$65)</f>
        <v>0</v>
      </c>
      <c r="AB20" s="120">
        <v>0</v>
      </c>
      <c r="AC20" s="120">
        <f>('Indicators Data'!AB20-AB$65)/('Indicators Data'!AB$66-'Indicators Data'!AB$65)</f>
        <v>0</v>
      </c>
      <c r="AD20" s="120">
        <v>0.10934833470507545</v>
      </c>
      <c r="AE20" s="120">
        <f>('Indicators Data'!AD20-AD$65)/('Indicators Data'!AD$66-'Indicators Data'!AD$65)</f>
        <v>0.15972926773216545</v>
      </c>
      <c r="AF20" s="120">
        <v>4.4000000000000004</v>
      </c>
      <c r="AG20" s="120">
        <f>('Indicators Data'!AF20-AF$65)/('Indicators Data'!AF$66-'Indicators Data'!AF$65)</f>
        <v>1.1452368558042688E-2</v>
      </c>
      <c r="AH20" s="120">
        <v>1.0021097046413503E-2</v>
      </c>
      <c r="AI20" s="120">
        <f>('Indicators Data'!AH20-AH$65)/('Indicators Data'!AH$66-'Indicators Data'!AH$65)</f>
        <v>0.13027426160337552</v>
      </c>
      <c r="AJ20">
        <v>260.01400000000001</v>
      </c>
      <c r="AK20" s="120">
        <f>('Indicators Data'!AJ20-AJ$65)/('Indicators Data'!AJ$66-'Indicators Data'!AJ$65)</f>
        <v>1.3270851340665246E-3</v>
      </c>
      <c r="AL20">
        <v>2.5939457202505221</v>
      </c>
      <c r="AM20" s="120">
        <f>('Indicators Data'!AL20-AL$65)/('Indicators Data'!AL$66-'Indicators Data'!AL$65)</f>
        <v>0.3815046753107329</v>
      </c>
      <c r="AN20">
        <v>2.0603783711257213</v>
      </c>
      <c r="AO20" s="120">
        <f>('Indicators Data'!AN20-AN$65)/('Indicators Data'!AN$66-'Indicators Data'!AN$65)</f>
        <v>9.4339753999439474E-2</v>
      </c>
      <c r="AP20">
        <v>3.5122585270960958</v>
      </c>
      <c r="AQ20" s="120">
        <f>('Indicators Data'!AP20-AP$65)/('Indicators Data'!AP$66-'Indicators Data'!AP$65)</f>
        <v>0.61490169091849145</v>
      </c>
      <c r="AR20">
        <v>1.021706</v>
      </c>
      <c r="AS20" s="120">
        <f>('Indicators Data'!AR20-AR$65)/('Indicators Data'!AR$66-'Indicators Data'!AR$65)</f>
        <v>0.94166717262873956</v>
      </c>
      <c r="AT20" s="110">
        <f t="shared" si="1"/>
        <v>20</v>
      </c>
      <c r="AU20" s="110" t="s">
        <v>527</v>
      </c>
    </row>
    <row r="21" spans="1:47">
      <c r="A21" s="110">
        <f t="shared" si="2"/>
        <v>20</v>
      </c>
      <c r="B21" s="110" t="s">
        <v>627</v>
      </c>
      <c r="C21" s="110" t="s">
        <v>412</v>
      </c>
      <c r="D21" s="110" t="s">
        <v>619</v>
      </c>
      <c r="E21" s="110" t="s">
        <v>413</v>
      </c>
      <c r="F21" s="110" t="s">
        <v>365</v>
      </c>
      <c r="G21" s="116" t="s">
        <v>628</v>
      </c>
      <c r="H21" s="110" t="s">
        <v>414</v>
      </c>
      <c r="I21" s="110" t="s">
        <v>527</v>
      </c>
      <c r="J21" s="110" t="s">
        <v>629</v>
      </c>
      <c r="K21" s="110"/>
      <c r="L21" s="110" t="s">
        <v>527</v>
      </c>
      <c r="M21" s="116" t="s">
        <v>629</v>
      </c>
      <c r="N21" s="110"/>
      <c r="O21" s="110" t="s">
        <v>527</v>
      </c>
      <c r="P21" s="116" t="s">
        <v>630</v>
      </c>
      <c r="Q21" s="112">
        <v>619</v>
      </c>
      <c r="R21" s="112">
        <v>4333</v>
      </c>
      <c r="S21" s="112">
        <v>185</v>
      </c>
      <c r="T21" s="141">
        <f t="shared" si="0"/>
        <v>4.2695591968612973E-2</v>
      </c>
      <c r="U21" s="120">
        <f>('Indicators Data'!T21-T$65)/('Indicators Data'!T$66-'Indicators Data'!T$65)</f>
        <v>4.2695591968612973E-2</v>
      </c>
      <c r="V21" s="120">
        <v>0.44</v>
      </c>
      <c r="W21" s="120">
        <f>('Indicators Data'!V21-UG$65)/('Indicators Data'!V$66-'Indicators Data'!V$65)</f>
        <v>2.0637898686679174E-2</v>
      </c>
      <c r="X21" s="120">
        <v>0.26</v>
      </c>
      <c r="Y21" s="120">
        <f>('Indicators Data'!X21-X$65)/('Indicators Data'!X$66-'Indicators Data'!X$65)</f>
        <v>2.1775544388609718E-2</v>
      </c>
      <c r="Z21" s="120">
        <v>0</v>
      </c>
      <c r="AA21" s="120">
        <f>('Indicators Data'!Z21-Z$65)/('Indicators Data'!Z$66-'Indicators Data'!Z$65)</f>
        <v>0</v>
      </c>
      <c r="AB21" s="120">
        <v>21.31</v>
      </c>
      <c r="AC21" s="120">
        <f>('Indicators Data'!AB21-AB$65)/('Indicators Data'!AB$66-'Indicators Data'!AB$65)</f>
        <v>0.22140259740259738</v>
      </c>
      <c r="AD21" s="120">
        <v>0</v>
      </c>
      <c r="AE21" s="120">
        <f>('Indicators Data'!AD21-AD$65)/('Indicators Data'!AD$66-'Indicators Data'!AD$65)</f>
        <v>0</v>
      </c>
      <c r="AF21" s="120">
        <v>250.3</v>
      </c>
      <c r="AG21" s="120">
        <f>('Indicators Data'!AF21-AF$65)/('Indicators Data'!AF$66-'Indicators Data'!AF$65)</f>
        <v>0.65148360229047375</v>
      </c>
      <c r="AH21" s="120">
        <v>2.0232325563504888E-2</v>
      </c>
      <c r="AI21" s="120">
        <f>('Indicators Data'!AH21-AH$65)/('Indicators Data'!AH$66-'Indicators Data'!AH$65)</f>
        <v>0.26302023232556354</v>
      </c>
      <c r="AJ21">
        <v>189.988</v>
      </c>
      <c r="AK21" s="120">
        <f>('Indicators Data'!AJ21-AJ$65)/('Indicators Data'!AJ$66-'Indicators Data'!AJ$65)</f>
        <v>6.7321163295732723E-4</v>
      </c>
      <c r="AL21">
        <v>2.6896551724137931</v>
      </c>
      <c r="AM21" s="120">
        <f>('Indicators Data'!AL21-AL$65)/('Indicators Data'!AL$66-'Indicators Data'!AL$65)</f>
        <v>0.43979574543730299</v>
      </c>
      <c r="AN21">
        <v>2.0853658536585367</v>
      </c>
      <c r="AO21" s="120">
        <f>('Indicators Data'!AN21-AN$65)/('Indicators Data'!AN$66-'Indicators Data'!AN$65)</f>
        <v>0.11580094431612542</v>
      </c>
      <c r="AP21">
        <v>3.7027120400760061</v>
      </c>
      <c r="AQ21" s="120">
        <f>('Indicators Data'!AP21-AP$65)/('Indicators Data'!AP$66-'Indicators Data'!AP$65)</f>
        <v>0.72025245849441832</v>
      </c>
      <c r="AR21">
        <v>0.92658499999999999</v>
      </c>
      <c r="AS21" s="120">
        <f>('Indicators Data'!AR21-AR$65)/('Indicators Data'!AR$66-'Indicators Data'!AR$65)</f>
        <v>0.76665765134245523</v>
      </c>
      <c r="AT21" s="110">
        <f t="shared" si="1"/>
        <v>21</v>
      </c>
      <c r="AU21" s="110" t="s">
        <v>470</v>
      </c>
    </row>
    <row r="22" spans="1:47">
      <c r="A22" s="110">
        <f t="shared" si="2"/>
        <v>21</v>
      </c>
      <c r="B22" s="110" t="s">
        <v>631</v>
      </c>
      <c r="C22" s="110" t="s">
        <v>412</v>
      </c>
      <c r="D22" s="110" t="s">
        <v>619</v>
      </c>
      <c r="E22" s="110" t="s">
        <v>413</v>
      </c>
      <c r="F22" s="110" t="s">
        <v>364</v>
      </c>
      <c r="G22" s="116" t="s">
        <v>632</v>
      </c>
      <c r="H22" s="110" t="s">
        <v>440</v>
      </c>
      <c r="I22" s="110" t="s">
        <v>470</v>
      </c>
      <c r="J22" s="110" t="s">
        <v>633</v>
      </c>
      <c r="K22" s="110"/>
      <c r="L22" s="110" t="s">
        <v>470</v>
      </c>
      <c r="M22" s="116" t="s">
        <v>633</v>
      </c>
      <c r="N22" s="110"/>
      <c r="O22" s="110" t="s">
        <v>470</v>
      </c>
      <c r="P22" s="116" t="s">
        <v>633</v>
      </c>
      <c r="Q22" s="112">
        <v>666</v>
      </c>
      <c r="R22" s="112">
        <v>4662</v>
      </c>
      <c r="S22" s="112">
        <v>1518</v>
      </c>
      <c r="T22" s="117">
        <f t="shared" si="0"/>
        <v>0.32561132561132561</v>
      </c>
      <c r="U22" s="120">
        <f>('Indicators Data'!T22-T$65)/('Indicators Data'!T$66-'Indicators Data'!T$65)</f>
        <v>0.32561132561132561</v>
      </c>
      <c r="V22" s="120">
        <v>2.78</v>
      </c>
      <c r="W22" s="120">
        <f>('Indicators Data'!V22-UG$65)/('Indicators Data'!V$66-'Indicators Data'!V$65)</f>
        <v>0.13039399624765477</v>
      </c>
      <c r="X22" s="120">
        <v>0</v>
      </c>
      <c r="Y22" s="120">
        <f>('Indicators Data'!X22-X$65)/('Indicators Data'!X$66-'Indicators Data'!X$65)</f>
        <v>0</v>
      </c>
      <c r="Z22" s="120">
        <v>0</v>
      </c>
      <c r="AA22" s="120">
        <f>('Indicators Data'!Z22-Z$65)/('Indicators Data'!Z$66-'Indicators Data'!Z$65)</f>
        <v>0</v>
      </c>
      <c r="AB22" s="120">
        <v>21.95</v>
      </c>
      <c r="AC22" s="120">
        <f>('Indicators Data'!AB22-AB$65)/('Indicators Data'!AB$66-'Indicators Data'!AB$65)</f>
        <v>0.22805194805194803</v>
      </c>
      <c r="AD22" s="120">
        <v>6.597356184928968E-2</v>
      </c>
      <c r="AE22" s="120">
        <f>('Indicators Data'!AD22-AD$65)/('Indicators Data'!AD$66-'Indicators Data'!AD$65)</f>
        <v>9.6370088783625948E-2</v>
      </c>
      <c r="AF22" s="120">
        <v>246.9</v>
      </c>
      <c r="AG22" s="120">
        <f>('Indicators Data'!AF22-AF$65)/('Indicators Data'!AF$66-'Indicators Data'!AF$65)</f>
        <v>0.64263404476834984</v>
      </c>
      <c r="AH22" s="120">
        <v>2.9386529386529386E-2</v>
      </c>
      <c r="AI22" s="120">
        <f>('Indicators Data'!AH22-AH$65)/('Indicators Data'!AH$66-'Indicators Data'!AH$65)</f>
        <v>0.382024882024882</v>
      </c>
      <c r="AJ22">
        <v>9491.16</v>
      </c>
      <c r="AK22" s="120">
        <f>('Indicators Data'!AJ22-AJ$65)/('Indicators Data'!AJ$66-'Indicators Data'!AJ$65)</f>
        <v>8.7523665750839766E-2</v>
      </c>
      <c r="AL22">
        <v>2.1298449612403099</v>
      </c>
      <c r="AM22" s="120">
        <f>('Indicators Data'!AL22-AL$65)/('Indicators Data'!AL$66-'Indicators Data'!AL$65)</f>
        <v>9.8847850119538824E-2</v>
      </c>
      <c r="AN22">
        <v>1.9760479041916168</v>
      </c>
      <c r="AO22" s="120">
        <f>('Indicators Data'!AN22-AN$65)/('Indicators Data'!AN$66-'Indicators Data'!AN$65)</f>
        <v>2.191020060241328E-2</v>
      </c>
      <c r="AP22">
        <v>4.206776108976598</v>
      </c>
      <c r="AQ22" s="120">
        <f>('Indicators Data'!AP22-AP$65)/('Indicators Data'!AP$66-'Indicators Data'!AP$65)</f>
        <v>0.99907922170420904</v>
      </c>
      <c r="AR22">
        <v>0.95182800000000001</v>
      </c>
      <c r="AS22" s="120">
        <f>('Indicators Data'!AR22-AR$65)/('Indicators Data'!AR$66-'Indicators Data'!AR$65)</f>
        <v>0.8131012899273069</v>
      </c>
      <c r="AT22" s="110">
        <f t="shared" si="1"/>
        <v>22</v>
      </c>
      <c r="AU22" s="110" t="s">
        <v>480</v>
      </c>
    </row>
    <row r="23" spans="1:47">
      <c r="A23" s="110">
        <f t="shared" si="2"/>
        <v>22</v>
      </c>
      <c r="B23" s="110" t="s">
        <v>631</v>
      </c>
      <c r="C23" s="110" t="s">
        <v>412</v>
      </c>
      <c r="D23" s="110" t="s">
        <v>619</v>
      </c>
      <c r="E23" s="110" t="s">
        <v>413</v>
      </c>
      <c r="F23" s="110" t="s">
        <v>364</v>
      </c>
      <c r="G23" s="116" t="s">
        <v>632</v>
      </c>
      <c r="H23" s="110" t="s">
        <v>440</v>
      </c>
      <c r="I23" s="110" t="s">
        <v>479</v>
      </c>
      <c r="J23" s="116" t="s">
        <v>634</v>
      </c>
      <c r="K23" s="110"/>
      <c r="L23" s="110" t="s">
        <v>480</v>
      </c>
      <c r="M23" s="110" t="s">
        <v>634</v>
      </c>
      <c r="N23" s="110"/>
      <c r="O23" s="110" t="s">
        <v>480</v>
      </c>
      <c r="P23" s="110" t="s">
        <v>635</v>
      </c>
      <c r="Q23" s="112">
        <v>991</v>
      </c>
      <c r="R23" s="112">
        <v>6937</v>
      </c>
      <c r="S23" s="112">
        <v>98</v>
      </c>
      <c r="T23" s="117">
        <f t="shared" si="0"/>
        <v>1.4127144298688193E-2</v>
      </c>
      <c r="U23" s="120">
        <f>('Indicators Data'!T23-T$65)/('Indicators Data'!T$66-'Indicators Data'!T$65)</f>
        <v>1.4127144298688193E-2</v>
      </c>
      <c r="V23" s="120">
        <v>1.98</v>
      </c>
      <c r="W23" s="120">
        <f>('Indicators Data'!V23-UG$65)/('Indicators Data'!V$66-'Indicators Data'!V$65)</f>
        <v>9.2870544090056281E-2</v>
      </c>
      <c r="X23" s="120">
        <v>7.0000000000000007E-2</v>
      </c>
      <c r="Y23" s="120">
        <f>('Indicators Data'!X23-X$65)/('Indicators Data'!X$66-'Indicators Data'!X$65)</f>
        <v>5.8626465661641546E-3</v>
      </c>
      <c r="Z23" s="120">
        <v>0.38</v>
      </c>
      <c r="AA23" s="120">
        <f>('Indicators Data'!Z23-Z$65)/('Indicators Data'!Z$66-'Indicators Data'!Z$65)</f>
        <v>1.5833333333333335E-2</v>
      </c>
      <c r="AB23" s="120">
        <v>21.55</v>
      </c>
      <c r="AC23" s="120">
        <f>('Indicators Data'!AB23-AB$65)/('Indicators Data'!AB$66-'Indicators Data'!AB$65)</f>
        <v>0.2238961038961039</v>
      </c>
      <c r="AD23" s="120">
        <v>0.1117921184811011</v>
      </c>
      <c r="AE23" s="120">
        <f>('Indicators Data'!AD23-AD$65)/('Indicators Data'!AD$66-'Indicators Data'!AD$65)</f>
        <v>0.16329899555740507</v>
      </c>
      <c r="AF23" s="120">
        <v>311.89999999999998</v>
      </c>
      <c r="AG23" s="120">
        <f>('Indicators Data'!AF23-AF$65)/('Indicators Data'!AF$66-'Indicators Data'!AF$65)</f>
        <v>0.8118167621030713</v>
      </c>
      <c r="AH23" s="120">
        <v>6.0064389025034836E-3</v>
      </c>
      <c r="AI23" s="120">
        <f>('Indicators Data'!AH23-AH$65)/('Indicators Data'!AH$66-'Indicators Data'!AH$65)</f>
        <v>7.8083705732545278E-2</v>
      </c>
      <c r="AJ23">
        <v>8415.2800000000007</v>
      </c>
      <c r="AK23" s="120">
        <f>('Indicators Data'!AJ23-AJ$65)/('Indicators Data'!AJ$66-'Indicators Data'!AJ$65)</f>
        <v>7.747754827485423E-2</v>
      </c>
      <c r="AL23">
        <v>2.4550970873786406</v>
      </c>
      <c r="AM23" s="120">
        <f>('Indicators Data'!AL23-AL$65)/('Indicators Data'!AL$66-'Indicators Data'!AL$65)</f>
        <v>0.2969400350084746</v>
      </c>
      <c r="AN23">
        <v>1.9823232323232323</v>
      </c>
      <c r="AO23" s="120">
        <f>('Indicators Data'!AN23-AN$65)/('Indicators Data'!AN$66-'Indicators Data'!AN$65)</f>
        <v>2.7299939690990392E-2</v>
      </c>
      <c r="AP23">
        <v>4.1380636203428445</v>
      </c>
      <c r="AQ23" s="120">
        <f>('Indicators Data'!AP23-AP$65)/('Indicators Data'!AP$66-'Indicators Data'!AP$65)</f>
        <v>0.96107040104054564</v>
      </c>
      <c r="AR23">
        <v>0.95023599999999997</v>
      </c>
      <c r="AS23" s="120">
        <f>('Indicators Data'!AR23-AR$65)/('Indicators Data'!AR$66-'Indicators Data'!AR$65)</f>
        <v>0.81017222948967726</v>
      </c>
      <c r="AT23" s="110">
        <f t="shared" si="1"/>
        <v>23</v>
      </c>
      <c r="AU23" s="110" t="s">
        <v>442</v>
      </c>
    </row>
    <row r="24" spans="1:47">
      <c r="A24" s="110">
        <f t="shared" si="2"/>
        <v>23</v>
      </c>
      <c r="B24" s="110" t="s">
        <v>631</v>
      </c>
      <c r="C24" s="110" t="s">
        <v>412</v>
      </c>
      <c r="D24" s="110" t="s">
        <v>619</v>
      </c>
      <c r="E24" s="110" t="s">
        <v>413</v>
      </c>
      <c r="F24" s="110" t="s">
        <v>364</v>
      </c>
      <c r="G24" s="116" t="s">
        <v>632</v>
      </c>
      <c r="H24" s="110" t="s">
        <v>440</v>
      </c>
      <c r="I24" s="110" t="s">
        <v>441</v>
      </c>
      <c r="J24" s="116" t="s">
        <v>636</v>
      </c>
      <c r="K24" s="110"/>
      <c r="L24" s="110" t="s">
        <v>442</v>
      </c>
      <c r="M24" s="110" t="s">
        <v>636</v>
      </c>
      <c r="N24" s="110"/>
      <c r="O24" s="110" t="s">
        <v>442</v>
      </c>
      <c r="P24" s="110" t="s">
        <v>637</v>
      </c>
      <c r="Q24" s="112">
        <v>1323</v>
      </c>
      <c r="R24" s="112">
        <v>9261</v>
      </c>
      <c r="S24" s="112">
        <v>0</v>
      </c>
      <c r="T24" s="117">
        <f t="shared" si="0"/>
        <v>0</v>
      </c>
      <c r="U24" s="120">
        <f>('Indicators Data'!T24-T$65)/('Indicators Data'!T$66-'Indicators Data'!T$65)</f>
        <v>0</v>
      </c>
      <c r="V24" s="120">
        <v>3.05</v>
      </c>
      <c r="W24" s="120">
        <f>('Indicators Data'!V24-UG$65)/('Indicators Data'!V$66-'Indicators Data'!V$65)</f>
        <v>0.14305816135084426</v>
      </c>
      <c r="X24" s="120">
        <v>0</v>
      </c>
      <c r="Y24" s="120">
        <f>('Indicators Data'!X24-X$65)/('Indicators Data'!X$66-'Indicators Data'!X$65)</f>
        <v>0</v>
      </c>
      <c r="Z24" s="120">
        <v>1.21</v>
      </c>
      <c r="AA24" s="120">
        <f>('Indicators Data'!Z24-Z$65)/('Indicators Data'!Z$66-'Indicators Data'!Z$65)</f>
        <v>5.0416666666666665E-2</v>
      </c>
      <c r="AB24" s="120">
        <v>20.56</v>
      </c>
      <c r="AC24" s="120">
        <f>('Indicators Data'!AB24-AB$65)/('Indicators Data'!AB$66-'Indicators Data'!AB$65)</f>
        <v>0.21361038961038958</v>
      </c>
      <c r="AD24" s="120">
        <v>0</v>
      </c>
      <c r="AE24" s="120">
        <f>('Indicators Data'!AD24-AD$65)/('Indicators Data'!AD$66-'Indicators Data'!AD$65)</f>
        <v>0</v>
      </c>
      <c r="AF24" s="120">
        <v>197</v>
      </c>
      <c r="AG24" s="120">
        <f>('Indicators Data'!AF24-AF$65)/('Indicators Data'!AF$66-'Indicators Data'!AF$65)</f>
        <v>0.51275377407600209</v>
      </c>
      <c r="AH24" s="120">
        <v>2.4115466292337043E-3</v>
      </c>
      <c r="AI24" s="120">
        <f>('Indicators Data'!AH24-AH$65)/('Indicators Data'!AH$66-'Indicators Data'!AH$65)</f>
        <v>3.1350106180038154E-2</v>
      </c>
      <c r="AJ24">
        <v>59942.5</v>
      </c>
      <c r="AK24" s="120">
        <f>('Indicators Data'!AJ24-AJ$65)/('Indicators Data'!AJ$66-'Indicators Data'!AJ$65)</f>
        <v>0.558617178466838</v>
      </c>
      <c r="AL24">
        <v>2.0975609756097562</v>
      </c>
      <c r="AM24" s="120">
        <f>('Indicators Data'!AL24-AL$65)/('Indicators Data'!AL$66-'Indicators Data'!AL$65)</f>
        <v>7.9185548979777851E-2</v>
      </c>
      <c r="AN24">
        <v>2</v>
      </c>
      <c r="AO24" s="120">
        <f>('Indicators Data'!AN24-AN$65)/('Indicators Data'!AN$66-'Indicators Data'!AN$65)</f>
        <v>4.2482120400741619E-2</v>
      </c>
      <c r="AP24">
        <v>4.1078149624548068</v>
      </c>
      <c r="AQ24" s="120">
        <f>('Indicators Data'!AP24-AP$65)/('Indicators Data'!AP$66-'Indicators Data'!AP$65)</f>
        <v>0.94433813248437304</v>
      </c>
      <c r="AR24">
        <v>0.95722300000000005</v>
      </c>
      <c r="AS24" s="120">
        <f>('Indicators Data'!AR24-AR$65)/('Indicators Data'!AR$66-'Indicators Data'!AR$65)</f>
        <v>0.82302734587015347</v>
      </c>
      <c r="AT24" s="110">
        <f t="shared" si="1"/>
        <v>24</v>
      </c>
      <c r="AU24" s="110" t="s">
        <v>469</v>
      </c>
    </row>
    <row r="25" spans="1:47">
      <c r="A25" s="110">
        <f t="shared" si="2"/>
        <v>24</v>
      </c>
      <c r="B25" s="110" t="s">
        <v>631</v>
      </c>
      <c r="C25" s="110" t="s">
        <v>412</v>
      </c>
      <c r="D25" s="110" t="s">
        <v>619</v>
      </c>
      <c r="E25" s="110" t="s">
        <v>413</v>
      </c>
      <c r="F25" s="110" t="s">
        <v>364</v>
      </c>
      <c r="G25" s="116" t="s">
        <v>632</v>
      </c>
      <c r="H25" s="110" t="s">
        <v>440</v>
      </c>
      <c r="I25" s="110" t="s">
        <v>468</v>
      </c>
      <c r="J25" s="116" t="s">
        <v>638</v>
      </c>
      <c r="K25" s="110"/>
      <c r="L25" s="110" t="s">
        <v>469</v>
      </c>
      <c r="M25" s="116" t="s">
        <v>638</v>
      </c>
      <c r="N25" s="110"/>
      <c r="O25" s="110" t="s">
        <v>469</v>
      </c>
      <c r="P25" s="110" t="s">
        <v>639</v>
      </c>
      <c r="Q25" s="112">
        <v>1877</v>
      </c>
      <c r="R25" s="112">
        <v>13139</v>
      </c>
      <c r="S25" s="112">
        <v>268</v>
      </c>
      <c r="T25" s="117">
        <f t="shared" si="0"/>
        <v>2.0397290509171169E-2</v>
      </c>
      <c r="U25" s="120">
        <f>('Indicators Data'!T25-T$65)/('Indicators Data'!T$66-'Indicators Data'!T$65)</f>
        <v>2.0397290509171169E-2</v>
      </c>
      <c r="V25" s="120">
        <v>6.32</v>
      </c>
      <c r="W25" s="120">
        <f>('Indicators Data'!V25-UG$65)/('Indicators Data'!V$66-'Indicators Data'!V$65)</f>
        <v>0.29643527204502818</v>
      </c>
      <c r="X25" s="120">
        <v>0</v>
      </c>
      <c r="Y25" s="120">
        <f>('Indicators Data'!X25-X$65)/('Indicators Data'!X$66-'Indicators Data'!X$65)</f>
        <v>0</v>
      </c>
      <c r="Z25" s="120">
        <v>1.05</v>
      </c>
      <c r="AA25" s="120">
        <f>('Indicators Data'!Z25-Z$65)/('Indicators Data'!Z$66-'Indicators Data'!Z$65)</f>
        <v>4.3750000000000004E-2</v>
      </c>
      <c r="AB25" s="120">
        <v>21.47</v>
      </c>
      <c r="AC25" s="120">
        <f>('Indicators Data'!AB25-AB$65)/('Indicators Data'!AB$66-'Indicators Data'!AB$65)</f>
        <v>0.22306493506493505</v>
      </c>
      <c r="AD25" s="120">
        <v>6.2690912195151063E-2</v>
      </c>
      <c r="AE25" s="120">
        <f>('Indicators Data'!AD25-AD$65)/('Indicators Data'!AD$66-'Indicators Data'!AD$65)</f>
        <v>9.15749976933867E-2</v>
      </c>
      <c r="AF25" s="120">
        <v>191.2</v>
      </c>
      <c r="AG25" s="120">
        <f>('Indicators Data'!AF25-AF$65)/('Indicators Data'!AF$66-'Indicators Data'!AF$65)</f>
        <v>0.49765747006767308</v>
      </c>
      <c r="AH25" s="120">
        <v>1.3217647208057437E-2</v>
      </c>
      <c r="AI25" s="120">
        <f>('Indicators Data'!AH25-AH$65)/('Indicators Data'!AH$66-'Indicators Data'!AH$65)</f>
        <v>0.17182941370474666</v>
      </c>
      <c r="AJ25">
        <v>19599.5</v>
      </c>
      <c r="AK25" s="120">
        <f>('Indicators Data'!AJ25-AJ$65)/('Indicators Data'!AJ$66-'Indicators Data'!AJ$65)</f>
        <v>0.18191111707180832</v>
      </c>
      <c r="AL25">
        <v>2.9644381223328593</v>
      </c>
      <c r="AM25" s="120">
        <f>('Indicators Data'!AL25-AL$65)/('Indicators Data'!AL$66-'Indicators Data'!AL$65)</f>
        <v>0.60715008548716498</v>
      </c>
      <c r="AN25">
        <v>2.0644216691068813</v>
      </c>
      <c r="AO25" s="120">
        <f>('Indicators Data'!AN25-AN$65)/('Indicators Data'!AN$66-'Indicators Data'!AN$65)</f>
        <v>9.7812452274137165E-2</v>
      </c>
      <c r="AP25">
        <v>4.1144050638306942</v>
      </c>
      <c r="AQ25" s="120">
        <f>('Indicators Data'!AP25-AP$65)/('Indicators Data'!AP$66-'Indicators Data'!AP$65)</f>
        <v>0.9479834957412121</v>
      </c>
      <c r="AR25">
        <v>0.97308799999999995</v>
      </c>
      <c r="AS25" s="120">
        <f>('Indicators Data'!AR25-AR$65)/('Indicators Data'!AR$66-'Indicators Data'!AR$65)</f>
        <v>0.85221675783183271</v>
      </c>
      <c r="AT25" s="110">
        <f t="shared" si="1"/>
        <v>25</v>
      </c>
      <c r="AU25" s="110" t="s">
        <v>454</v>
      </c>
    </row>
    <row r="26" spans="1:47">
      <c r="A26" s="110">
        <f t="shared" si="2"/>
        <v>25</v>
      </c>
      <c r="B26" s="110" t="s">
        <v>631</v>
      </c>
      <c r="C26" s="110" t="s">
        <v>412</v>
      </c>
      <c r="D26" s="110" t="s">
        <v>619</v>
      </c>
      <c r="E26" s="110" t="s">
        <v>413</v>
      </c>
      <c r="F26" s="110" t="s">
        <v>364</v>
      </c>
      <c r="G26" s="116" t="s">
        <v>632</v>
      </c>
      <c r="H26" s="110" t="s">
        <v>440</v>
      </c>
      <c r="I26" s="110" t="s">
        <v>453</v>
      </c>
      <c r="J26" s="116" t="s">
        <v>640</v>
      </c>
      <c r="K26" s="110"/>
      <c r="L26" s="110" t="s">
        <v>454</v>
      </c>
      <c r="M26" s="110" t="s">
        <v>640</v>
      </c>
      <c r="N26" s="110"/>
      <c r="O26" s="110" t="s">
        <v>454</v>
      </c>
      <c r="P26" s="110" t="s">
        <v>640</v>
      </c>
      <c r="Q26" s="112">
        <v>1132</v>
      </c>
      <c r="R26" s="112">
        <v>7924</v>
      </c>
      <c r="S26" s="112">
        <v>14168</v>
      </c>
      <c r="T26" s="117">
        <v>1</v>
      </c>
      <c r="U26" s="120">
        <f>('Indicators Data'!T26-T$65)/('Indicators Data'!T$66-'Indicators Data'!T$65)</f>
        <v>1</v>
      </c>
      <c r="V26" s="120">
        <v>5.13</v>
      </c>
      <c r="W26" s="120">
        <f>('Indicators Data'!V26-UG$65)/('Indicators Data'!V$66-'Indicators Data'!V$65)</f>
        <v>0.24061913696060036</v>
      </c>
      <c r="X26" s="120">
        <v>0</v>
      </c>
      <c r="Y26" s="120">
        <f>('Indicators Data'!X26-X$65)/('Indicators Data'!X$66-'Indicators Data'!X$65)</f>
        <v>0</v>
      </c>
      <c r="Z26" s="120">
        <v>2.19</v>
      </c>
      <c r="AA26" s="120">
        <f>('Indicators Data'!Z26-Z$65)/('Indicators Data'!Z$66-'Indicators Data'!Z$65)</f>
        <v>9.1249999999999998E-2</v>
      </c>
      <c r="AB26" s="120">
        <v>22.37</v>
      </c>
      <c r="AC26" s="120">
        <f>('Indicators Data'!AB26-AB$65)/('Indicators Data'!AB$66-'Indicators Data'!AB$65)</f>
        <v>0.23241558441558444</v>
      </c>
      <c r="AD26" s="120">
        <v>4.094748460527501E-2</v>
      </c>
      <c r="AE26" s="120">
        <f>('Indicators Data'!AD26-AD$65)/('Indicators Data'!AD$66-'Indicators Data'!AD$65)</f>
        <v>5.9813546764248209E-2</v>
      </c>
      <c r="AF26" s="120">
        <v>145.1</v>
      </c>
      <c r="AG26" s="120">
        <f>('Indicators Data'!AF26-AF$65)/('Indicators Data'!AF$66-'Indicators Data'!AF$65)</f>
        <v>0.37766788131181678</v>
      </c>
      <c r="AH26" s="120">
        <v>1.1862695608278647E-2</v>
      </c>
      <c r="AI26" s="120">
        <f>('Indicators Data'!AH26-AH$65)/('Indicators Data'!AH$66-'Indicators Data'!AH$65)</f>
        <v>0.15421504290762242</v>
      </c>
      <c r="AJ26">
        <v>7674.36</v>
      </c>
      <c r="AK26" s="120">
        <f>('Indicators Data'!AJ26-AJ$65)/('Indicators Data'!AJ$66-'Indicators Data'!AJ$65)</f>
        <v>7.0559147188945751E-2</v>
      </c>
      <c r="AL26">
        <v>2.4872838250254325</v>
      </c>
      <c r="AM26" s="120">
        <f>('Indicators Data'!AL26-AL$65)/('Indicators Data'!AL$66-'Indicators Data'!AL$65)</f>
        <v>0.31654310804784425</v>
      </c>
      <c r="AN26">
        <v>1.9671457905544147</v>
      </c>
      <c r="AO26" s="120">
        <f>('Indicators Data'!AN26-AN$65)/('Indicators Data'!AN$66-'Indicators Data'!AN$65)</f>
        <v>1.4264374147593017E-2</v>
      </c>
      <c r="AP26">
        <v>3.7831215343556841</v>
      </c>
      <c r="AQ26" s="120">
        <f>('Indicators Data'!AP26-AP$65)/('Indicators Data'!AP$66-'Indicators Data'!AP$65)</f>
        <v>0.76473156423635202</v>
      </c>
      <c r="AR26">
        <v>0.93590300000000004</v>
      </c>
      <c r="AS26" s="120">
        <f>('Indicators Data'!AR26-AR$65)/('Indicators Data'!AR$66-'Indicators Data'!AR$65)</f>
        <v>0.78380148624059132</v>
      </c>
      <c r="AT26" s="110">
        <f t="shared" si="1"/>
        <v>26</v>
      </c>
      <c r="AU26" s="110" t="s">
        <v>485</v>
      </c>
    </row>
    <row r="27" spans="1:47">
      <c r="A27" s="110">
        <f t="shared" si="2"/>
        <v>26</v>
      </c>
      <c r="B27" s="110" t="s">
        <v>631</v>
      </c>
      <c r="C27" s="110" t="s">
        <v>412</v>
      </c>
      <c r="D27" s="110" t="s">
        <v>619</v>
      </c>
      <c r="E27" s="110" t="s">
        <v>413</v>
      </c>
      <c r="F27" s="110" t="s">
        <v>364</v>
      </c>
      <c r="G27" s="116" t="s">
        <v>632</v>
      </c>
      <c r="H27" s="110" t="s">
        <v>440</v>
      </c>
      <c r="I27" s="110" t="s">
        <v>484</v>
      </c>
      <c r="J27" s="116" t="s">
        <v>484</v>
      </c>
      <c r="K27" s="110"/>
      <c r="L27" s="110" t="s">
        <v>484</v>
      </c>
      <c r="M27" s="110" t="s">
        <v>484</v>
      </c>
      <c r="N27" s="110"/>
      <c r="O27" s="110" t="s">
        <v>485</v>
      </c>
      <c r="P27" s="110" t="s">
        <v>485</v>
      </c>
      <c r="Q27" s="112">
        <v>1886</v>
      </c>
      <c r="R27" s="112">
        <v>13202</v>
      </c>
      <c r="S27" s="112">
        <v>0</v>
      </c>
      <c r="T27" s="117">
        <f t="shared" si="0"/>
        <v>0</v>
      </c>
      <c r="U27" s="120">
        <f>('Indicators Data'!T27-T$65)/('Indicators Data'!T$66-'Indicators Data'!T$65)</f>
        <v>0</v>
      </c>
      <c r="V27" s="120">
        <v>1.71</v>
      </c>
      <c r="W27" s="120">
        <f>('Indicators Data'!V27-UG$65)/('Indicators Data'!V$66-'Indicators Data'!V$65)</f>
        <v>8.0206378986866791E-2</v>
      </c>
      <c r="X27" s="120">
        <v>0</v>
      </c>
      <c r="Y27" s="120">
        <f>('Indicators Data'!X27-X$65)/('Indicators Data'!X$66-'Indicators Data'!X$65)</f>
        <v>0</v>
      </c>
      <c r="Z27" s="120">
        <v>1.25</v>
      </c>
      <c r="AA27" s="120">
        <f>('Indicators Data'!Z27-Z$65)/('Indicators Data'!Z$66-'Indicators Data'!Z$65)</f>
        <v>5.2083333333333336E-2</v>
      </c>
      <c r="AB27" s="120">
        <v>19.91</v>
      </c>
      <c r="AC27" s="120">
        <f>('Indicators Data'!AB27-AB$65)/('Indicators Data'!AB$66-'Indicators Data'!AB$65)</f>
        <v>0.20685714285714285</v>
      </c>
      <c r="AD27" s="120">
        <v>1.8907223836530412E-2</v>
      </c>
      <c r="AE27" s="120">
        <f>('Indicators Data'!AD27-AD$65)/('Indicators Data'!AD$66-'Indicators Data'!AD$65)</f>
        <v>2.7618500331098049E-2</v>
      </c>
      <c r="AF27" s="120">
        <v>187.10000000000002</v>
      </c>
      <c r="AG27" s="120">
        <f>('Indicators Data'!AF27-AF$65)/('Indicators Data'!AF$66-'Indicators Data'!AF$65)</f>
        <v>0.48698594482040614</v>
      </c>
      <c r="AH27" s="120">
        <v>5.6809574306923198E-3</v>
      </c>
      <c r="AI27" s="120">
        <f>('Indicators Data'!AH27-AH$65)/('Indicators Data'!AH$66-'Indicators Data'!AH$65)</f>
        <v>7.3852446599000157E-2</v>
      </c>
      <c r="AJ27">
        <v>25066.5</v>
      </c>
      <c r="AK27" s="120">
        <f>('Indicators Data'!AJ27-AJ$65)/('Indicators Data'!AJ$66-'Indicators Data'!AJ$65)</f>
        <v>0.23295967661489206</v>
      </c>
      <c r="AL27">
        <v>2.0324909747292419</v>
      </c>
      <c r="AM27" s="120">
        <f>('Indicators Data'!AL27-AL$65)/('Indicators Data'!AL$66-'Indicators Data'!AL$65)</f>
        <v>3.9555189608463694E-2</v>
      </c>
      <c r="AN27">
        <v>1.9682242990654206</v>
      </c>
      <c r="AO27" s="120">
        <f>('Indicators Data'!AN27-AN$65)/('Indicators Data'!AN$66-'Indicators Data'!AN$65)</f>
        <v>1.5190681004735019E-2</v>
      </c>
      <c r="AP27">
        <v>4.2084406954351889</v>
      </c>
      <c r="AQ27" s="120">
        <f>('Indicators Data'!AP27-AP$65)/('Indicators Data'!AP$66-'Indicators Data'!AP$65)</f>
        <v>1</v>
      </c>
      <c r="AR27">
        <v>1.0154019999999999</v>
      </c>
      <c r="AS27" s="120">
        <f>('Indicators Data'!AR27-AR$65)/('Indicators Data'!AR$66-'Indicators Data'!AR$65)</f>
        <v>0.9300686820515931</v>
      </c>
      <c r="AT27" s="110">
        <f t="shared" si="1"/>
        <v>27</v>
      </c>
      <c r="AU27" s="110" t="s">
        <v>452</v>
      </c>
    </row>
    <row r="28" spans="1:47">
      <c r="A28" s="110">
        <f t="shared" si="2"/>
        <v>27</v>
      </c>
      <c r="B28" s="110" t="s">
        <v>631</v>
      </c>
      <c r="C28" s="110" t="s">
        <v>412</v>
      </c>
      <c r="D28" s="110" t="s">
        <v>619</v>
      </c>
      <c r="E28" s="110" t="s">
        <v>413</v>
      </c>
      <c r="F28" s="110" t="s">
        <v>365</v>
      </c>
      <c r="G28" s="116" t="s">
        <v>628</v>
      </c>
      <c r="H28" s="110" t="s">
        <v>414</v>
      </c>
      <c r="I28" s="110" t="s">
        <v>451</v>
      </c>
      <c r="J28" s="116" t="s">
        <v>641</v>
      </c>
      <c r="K28" s="110"/>
      <c r="L28" s="110" t="s">
        <v>452</v>
      </c>
      <c r="M28" s="110" t="s">
        <v>641</v>
      </c>
      <c r="N28" s="110"/>
      <c r="O28" s="110" t="s">
        <v>452</v>
      </c>
      <c r="P28" s="110" t="s">
        <v>641</v>
      </c>
      <c r="Q28" s="112">
        <v>1127</v>
      </c>
      <c r="R28" s="112">
        <v>7889</v>
      </c>
      <c r="S28" s="112">
        <v>0</v>
      </c>
      <c r="T28" s="117">
        <f t="shared" si="0"/>
        <v>0</v>
      </c>
      <c r="U28" s="120">
        <f>('Indicators Data'!T28-T$65)/('Indicators Data'!T$66-'Indicators Data'!T$65)</f>
        <v>0</v>
      </c>
      <c r="V28" s="120">
        <v>0.2</v>
      </c>
      <c r="W28" s="120">
        <f>('Indicators Data'!V28-UG$65)/('Indicators Data'!V$66-'Indicators Data'!V$65)</f>
        <v>9.3808630393996256E-3</v>
      </c>
      <c r="X28" s="120">
        <v>0.35</v>
      </c>
      <c r="Y28" s="120">
        <f>('Indicators Data'!X28-X$65)/('Indicators Data'!X$66-'Indicators Data'!X$65)</f>
        <v>2.9313232830820771E-2</v>
      </c>
      <c r="Z28" s="120">
        <v>0</v>
      </c>
      <c r="AA28" s="120">
        <f>('Indicators Data'!Z28-Z$65)/('Indicators Data'!Z$66-'Indicators Data'!Z$65)</f>
        <v>0</v>
      </c>
      <c r="AB28" s="120">
        <v>21.38</v>
      </c>
      <c r="AC28" s="120">
        <f>('Indicators Data'!AB28-AB$65)/('Indicators Data'!AB$66-'Indicators Data'!AB$65)</f>
        <v>0.22212987012987012</v>
      </c>
      <c r="AD28" s="120">
        <v>0</v>
      </c>
      <c r="AE28" s="120">
        <f>('Indicators Data'!AD28-AD$65)/('Indicators Data'!AD$66-'Indicators Data'!AD$65)</f>
        <v>0</v>
      </c>
      <c r="AF28" s="120">
        <v>308</v>
      </c>
      <c r="AG28" s="120">
        <f>('Indicators Data'!AF28-AF$65)/('Indicators Data'!AF$66-'Indicators Data'!AF$65)</f>
        <v>0.80166579906298807</v>
      </c>
      <c r="AH28" s="120">
        <v>1.3098407064689229E-3</v>
      </c>
      <c r="AI28" s="120">
        <f>('Indicators Data'!AH28-AH$65)/('Indicators Data'!AH$66-'Indicators Data'!AH$65)</f>
        <v>1.7027929184095996E-2</v>
      </c>
      <c r="AJ28">
        <v>50053.9</v>
      </c>
      <c r="AK28" s="120">
        <f>('Indicators Data'!AJ28-AJ$65)/('Indicators Data'!AJ$66-'Indicators Data'!AJ$65)</f>
        <v>0.46628156736427023</v>
      </c>
      <c r="AL28">
        <v>2.1757575757575758</v>
      </c>
      <c r="AM28" s="120">
        <f>('Indicators Data'!AL28-AL$65)/('Indicators Data'!AL$66-'Indicators Data'!AL$65)</f>
        <v>0.12681055779395561</v>
      </c>
      <c r="AN28">
        <v>2</v>
      </c>
      <c r="AO28" s="120">
        <f>('Indicators Data'!AN28-AN$65)/('Indicators Data'!AN$66-'Indicators Data'!AN$65)</f>
        <v>4.2482120400741619E-2</v>
      </c>
      <c r="AP28">
        <v>4.0362134688691231</v>
      </c>
      <c r="AQ28" s="120">
        <f>('Indicators Data'!AP28-AP$65)/('Indicators Data'!AP$66-'Indicators Data'!AP$65)</f>
        <v>0.90473123739060657</v>
      </c>
      <c r="AR28">
        <v>0.96088899999999999</v>
      </c>
      <c r="AS28" s="120">
        <f>('Indicators Data'!AR28-AR$65)/('Indicators Data'!AR$66-'Indicators Data'!AR$65)</f>
        <v>0.82977228026987082</v>
      </c>
      <c r="AT28" s="110">
        <f t="shared" si="1"/>
        <v>28</v>
      </c>
      <c r="AU28" s="110" t="s">
        <v>450</v>
      </c>
    </row>
    <row r="29" spans="1:47">
      <c r="A29" s="110">
        <f t="shared" si="2"/>
        <v>28</v>
      </c>
      <c r="B29" s="110" t="s">
        <v>631</v>
      </c>
      <c r="C29" s="110" t="s">
        <v>412</v>
      </c>
      <c r="D29" s="110" t="s">
        <v>619</v>
      </c>
      <c r="E29" s="110" t="s">
        <v>413</v>
      </c>
      <c r="F29" s="110" t="s">
        <v>365</v>
      </c>
      <c r="G29" s="116" t="s">
        <v>628</v>
      </c>
      <c r="H29" s="110" t="s">
        <v>414</v>
      </c>
      <c r="I29" s="110" t="s">
        <v>435</v>
      </c>
      <c r="J29" s="116" t="s">
        <v>642</v>
      </c>
      <c r="K29" s="110"/>
      <c r="L29" s="110" t="s">
        <v>436</v>
      </c>
      <c r="M29" s="110" t="s">
        <v>642</v>
      </c>
      <c r="N29" s="110"/>
      <c r="O29" s="110" t="s">
        <v>450</v>
      </c>
      <c r="P29" s="110" t="s">
        <v>643</v>
      </c>
      <c r="Q29" s="112">
        <v>1318</v>
      </c>
      <c r="R29" s="112">
        <v>9226</v>
      </c>
      <c r="S29" s="112">
        <v>1078</v>
      </c>
      <c r="T29" s="117">
        <f t="shared" si="0"/>
        <v>0.11684370257966616</v>
      </c>
      <c r="U29" s="120">
        <f>('Indicators Data'!T29-T$65)/('Indicators Data'!T$66-'Indicators Data'!T$65)</f>
        <v>0.11684370257966616</v>
      </c>
      <c r="V29" s="120">
        <v>0.28999999999999998</v>
      </c>
      <c r="W29" s="120">
        <f>('Indicators Data'!V29-UG$65)/('Indicators Data'!V$66-'Indicators Data'!V$65)</f>
        <v>1.3602251407129454E-2</v>
      </c>
      <c r="X29" s="120">
        <v>0.06</v>
      </c>
      <c r="Y29" s="120">
        <f>('Indicators Data'!X29-X$65)/('Indicators Data'!X$66-'Indicators Data'!X$65)</f>
        <v>5.0251256281407036E-3</v>
      </c>
      <c r="Z29" s="120">
        <v>0.39</v>
      </c>
      <c r="AA29" s="120">
        <f>('Indicators Data'!Z29-Z$65)/('Indicators Data'!Z$66-'Indicators Data'!Z$65)</f>
        <v>1.6250000000000001E-2</v>
      </c>
      <c r="AB29" s="120">
        <v>22.74</v>
      </c>
      <c r="AC29" s="120">
        <f>('Indicators Data'!AB29-AB$65)/('Indicators Data'!AB$66-'Indicators Data'!AB$65)</f>
        <v>0.23625974025974025</v>
      </c>
      <c r="AD29" s="120">
        <v>4.1564243325169364E-3</v>
      </c>
      <c r="AE29" s="120">
        <f>('Indicators Data'!AD29-AD$65)/('Indicators Data'!AD$66-'Indicators Data'!AD$65)</f>
        <v>6.071446966318267E-3</v>
      </c>
      <c r="AF29" s="120">
        <v>373.6</v>
      </c>
      <c r="AG29" s="120">
        <f>('Indicators Data'!AF29-AF$65)/('Indicators Data'!AF$66-'Indicators Data'!AF$65)</f>
        <v>0.97241020301926084</v>
      </c>
      <c r="AH29" s="120">
        <v>3.9020160416215048E-3</v>
      </c>
      <c r="AI29" s="120">
        <f>('Indicators Data'!AH29-AH$65)/('Indicators Data'!AH$66-'Indicators Data'!AH$65)</f>
        <v>5.0726208541079558E-2</v>
      </c>
      <c r="AJ29">
        <v>41309.4</v>
      </c>
      <c r="AK29" s="120">
        <f>('Indicators Data'!AJ29-AJ$65)/('Indicators Data'!AJ$66-'Indicators Data'!AJ$65)</f>
        <v>0.38462908356611847</v>
      </c>
      <c r="AL29">
        <v>2.2161016949152543</v>
      </c>
      <c r="AM29" s="120">
        <f>('Indicators Data'!AL29-AL$65)/('Indicators Data'!AL$66-'Indicators Data'!AL$65)</f>
        <v>0.1513818182688684</v>
      </c>
      <c r="AN29">
        <v>1.9955357142857142</v>
      </c>
      <c r="AO29" s="120">
        <f>('Indicators Data'!AN29-AN$65)/('Indicators Data'!AN$66-'Indicators Data'!AN$65)</f>
        <v>3.8647845170472747E-2</v>
      </c>
      <c r="AP29">
        <v>3.9698072258393977</v>
      </c>
      <c r="AQ29" s="120">
        <f>('Indicators Data'!AP29-AP$65)/('Indicators Data'!AP$66-'Indicators Data'!AP$65)</f>
        <v>0.86799813351893862</v>
      </c>
      <c r="AR29">
        <v>0.95776700000000003</v>
      </c>
      <c r="AS29" s="120">
        <f>('Indicators Data'!AR29-AR$65)/('Indicators Data'!AR$66-'Indicators Data'!AR$65)</f>
        <v>0.82402823084381582</v>
      </c>
      <c r="AT29" s="110">
        <f t="shared" si="1"/>
        <v>29</v>
      </c>
      <c r="AU29" s="110" t="s">
        <v>437</v>
      </c>
    </row>
    <row r="30" spans="1:47">
      <c r="A30" s="110">
        <f t="shared" si="2"/>
        <v>29</v>
      </c>
      <c r="B30" s="110" t="s">
        <v>631</v>
      </c>
      <c r="C30" s="110" t="s">
        <v>412</v>
      </c>
      <c r="D30" s="110" t="s">
        <v>619</v>
      </c>
      <c r="E30" s="110" t="s">
        <v>413</v>
      </c>
      <c r="F30" s="110" t="s">
        <v>365</v>
      </c>
      <c r="G30" s="116" t="s">
        <v>628</v>
      </c>
      <c r="H30" s="110" t="s">
        <v>414</v>
      </c>
      <c r="I30" s="110" t="s">
        <v>435</v>
      </c>
      <c r="J30" s="116" t="s">
        <v>642</v>
      </c>
      <c r="K30" s="110"/>
      <c r="L30" s="110" t="s">
        <v>436</v>
      </c>
      <c r="M30" s="110" t="s">
        <v>642</v>
      </c>
      <c r="N30" s="110"/>
      <c r="O30" s="110" t="s">
        <v>437</v>
      </c>
      <c r="P30" s="110" t="s">
        <v>644</v>
      </c>
      <c r="Q30" s="112">
        <v>439</v>
      </c>
      <c r="R30" s="112">
        <v>3073</v>
      </c>
      <c r="S30" s="112">
        <v>103</v>
      </c>
      <c r="T30" s="117">
        <f t="shared" si="0"/>
        <v>3.3517735112268139E-2</v>
      </c>
      <c r="U30" s="120">
        <f>('Indicators Data'!T30-T$65)/('Indicators Data'!T$66-'Indicators Data'!T$65)</f>
        <v>3.3517735112268139E-2</v>
      </c>
      <c r="V30" s="120">
        <v>0.03</v>
      </c>
      <c r="W30" s="120">
        <f>('Indicators Data'!V30-UG$65)/('Indicators Data'!V$66-'Indicators Data'!V$65)</f>
        <v>1.4071294559099437E-3</v>
      </c>
      <c r="X30" s="120">
        <v>0.04</v>
      </c>
      <c r="Y30" s="120">
        <f>('Indicators Data'!X30-X$65)/('Indicators Data'!X$66-'Indicators Data'!X$65)</f>
        <v>3.3500837520938024E-3</v>
      </c>
      <c r="Z30" s="120">
        <v>0.81</v>
      </c>
      <c r="AA30" s="120">
        <f>('Indicators Data'!Z30-Z$65)/('Indicators Data'!Z$66-'Indicators Data'!Z$65)</f>
        <v>3.3750000000000002E-2</v>
      </c>
      <c r="AB30" s="120">
        <v>22.71</v>
      </c>
      <c r="AC30" s="120">
        <f>('Indicators Data'!AB30-AB$65)/('Indicators Data'!AB$66-'Indicators Data'!AB$65)</f>
        <v>0.23594805194805196</v>
      </c>
      <c r="AD30" s="120">
        <v>0</v>
      </c>
      <c r="AE30" s="120">
        <f>('Indicators Data'!AD30-AD$65)/('Indicators Data'!AD$66-'Indicators Data'!AD$65)</f>
        <v>0</v>
      </c>
      <c r="AF30" s="120">
        <v>384.2</v>
      </c>
      <c r="AG30" s="120">
        <f>('Indicators Data'!AF30-AF$65)/('Indicators Data'!AF$66-'Indicators Data'!AF$65)</f>
        <v>1</v>
      </c>
      <c r="AH30" s="120">
        <v>1.1714936544093718E-2</v>
      </c>
      <c r="AI30" s="120">
        <f>('Indicators Data'!AH30-AH$65)/('Indicators Data'!AH$66-'Indicators Data'!AH$65)</f>
        <v>0.15229417507321832</v>
      </c>
      <c r="AJ30">
        <v>57912.3</v>
      </c>
      <c r="AK30" s="120">
        <f>('Indicators Data'!AJ30-AJ$65)/('Indicators Data'!AJ$66-'Indicators Data'!AJ$65)</f>
        <v>0.53966001995497248</v>
      </c>
      <c r="AL30">
        <v>2.7586206896551726</v>
      </c>
      <c r="AM30" s="120">
        <f>('Indicators Data'!AL30-AL$65)/('Indicators Data'!AL$66-'Indicators Data'!AL$65)</f>
        <v>0.48179863763832159</v>
      </c>
      <c r="AN30">
        <v>2</v>
      </c>
      <c r="AO30" s="120">
        <f>('Indicators Data'!AN30-AN$65)/('Indicators Data'!AN$66-'Indicators Data'!AN$65)</f>
        <v>4.2482120400741619E-2</v>
      </c>
      <c r="AP30">
        <v>3.8782467532467533</v>
      </c>
      <c r="AQ30" s="120">
        <f>('Indicators Data'!AP30-AP$65)/('Indicators Data'!AP$66-'Indicators Data'!AP$65)</f>
        <v>0.81735078175143827</v>
      </c>
      <c r="AR30">
        <v>0.89413900000000002</v>
      </c>
      <c r="AS30" s="120">
        <f>('Indicators Data'!AR30-AR$65)/('Indicators Data'!AR$66-'Indicators Data'!AR$65)</f>
        <v>0.70696148616699683</v>
      </c>
      <c r="AT30" s="110">
        <f t="shared" si="1"/>
        <v>30</v>
      </c>
      <c r="AU30" s="110" t="s">
        <v>433</v>
      </c>
    </row>
    <row r="31" spans="1:47">
      <c r="A31" s="110">
        <f t="shared" si="2"/>
        <v>30</v>
      </c>
      <c r="B31" s="110" t="s">
        <v>631</v>
      </c>
      <c r="C31" s="110" t="s">
        <v>412</v>
      </c>
      <c r="D31" s="110" t="s">
        <v>619</v>
      </c>
      <c r="E31" s="110" t="s">
        <v>413</v>
      </c>
      <c r="F31" s="110" t="s">
        <v>365</v>
      </c>
      <c r="G31" s="116" t="s">
        <v>628</v>
      </c>
      <c r="H31" s="110" t="s">
        <v>414</v>
      </c>
      <c r="I31" s="110" t="s">
        <v>421</v>
      </c>
      <c r="J31" s="116" t="s">
        <v>645</v>
      </c>
      <c r="K31" s="110"/>
      <c r="L31" s="110" t="s">
        <v>422</v>
      </c>
      <c r="M31" s="110" t="s">
        <v>645</v>
      </c>
      <c r="N31" s="110"/>
      <c r="O31" s="110" t="s">
        <v>433</v>
      </c>
      <c r="P31" s="110" t="s">
        <v>646</v>
      </c>
      <c r="Q31" s="112">
        <v>1354</v>
      </c>
      <c r="R31" s="112">
        <v>9478</v>
      </c>
      <c r="S31" s="112">
        <v>221</v>
      </c>
      <c r="T31" s="117">
        <f t="shared" si="0"/>
        <v>2.3317155518041782E-2</v>
      </c>
      <c r="U31" s="120">
        <f>('Indicators Data'!T31-T$65)/('Indicators Data'!T$66-'Indicators Data'!T$65)</f>
        <v>2.3317155518041782E-2</v>
      </c>
      <c r="V31" s="120">
        <v>0.45</v>
      </c>
      <c r="W31" s="120">
        <f>('Indicators Data'!V31-UG$65)/('Indicators Data'!V$66-'Indicators Data'!V$65)</f>
        <v>2.1106941838649158E-2</v>
      </c>
      <c r="X31" s="120">
        <v>0</v>
      </c>
      <c r="Y31" s="120">
        <f>('Indicators Data'!X31-X$65)/('Indicators Data'!X$66-'Indicators Data'!X$65)</f>
        <v>0</v>
      </c>
      <c r="Z31" s="120">
        <v>0.06</v>
      </c>
      <c r="AA31" s="120">
        <f>('Indicators Data'!Z31-Z$65)/('Indicators Data'!Z$66-'Indicators Data'!Z$65)</f>
        <v>2.5000000000000001E-3</v>
      </c>
      <c r="AB31" s="120">
        <v>21.75</v>
      </c>
      <c r="AC31" s="120">
        <f>('Indicators Data'!AB31-AB$65)/('Indicators Data'!AB$66-'Indicators Data'!AB$65)</f>
        <v>0.22597402597402597</v>
      </c>
      <c r="AD31" s="120">
        <v>0</v>
      </c>
      <c r="AE31" s="120">
        <f>('Indicators Data'!AD31-AD$65)/('Indicators Data'!AD$66-'Indicators Data'!AD$65)</f>
        <v>0</v>
      </c>
      <c r="AF31" s="120">
        <v>257.89999999999998</v>
      </c>
      <c r="AG31" s="120">
        <f>('Indicators Data'!AF31-AF$65)/('Indicators Data'!AF$66-'Indicators Data'!AF$65)</f>
        <v>0.67126496616345654</v>
      </c>
      <c r="AH31" s="120">
        <v>4.9236829148202859E-4</v>
      </c>
      <c r="AI31" s="120">
        <f>('Indicators Data'!AH31-AH$65)/('Indicators Data'!AH$66-'Indicators Data'!AH$65)</f>
        <v>6.4007877892663717E-3</v>
      </c>
      <c r="AJ31">
        <v>93852.7</v>
      </c>
      <c r="AK31" s="120">
        <f>('Indicators Data'!AJ31-AJ$65)/('Indicators Data'!AJ$66-'Indicators Data'!AJ$65)</f>
        <v>0.87525644384417067</v>
      </c>
      <c r="AL31">
        <v>2.4134615384615383</v>
      </c>
      <c r="AM31" s="120">
        <f>('Indicators Data'!AL31-AL$65)/('Indicators Data'!AL$66-'Indicators Data'!AL$65)</f>
        <v>0.27158223965149297</v>
      </c>
      <c r="AN31">
        <v>2.0288461538461537</v>
      </c>
      <c r="AO31" s="120">
        <f>('Indicators Data'!AN31-AN$65)/('Indicators Data'!AN$66-'Indicators Data'!AN$65)</f>
        <v>6.7257437273247581E-2</v>
      </c>
      <c r="AP31">
        <v>3.9335876783947996</v>
      </c>
      <c r="AQ31" s="120">
        <f>('Indicators Data'!AP31-AP$65)/('Indicators Data'!AP$66-'Indicators Data'!AP$65)</f>
        <v>0.84796302329787587</v>
      </c>
      <c r="AR31">
        <v>0.98932299999999995</v>
      </c>
      <c r="AS31" s="120">
        <f>('Indicators Data'!AR31-AR$65)/('Indicators Data'!AR$66-'Indicators Data'!AR$65)</f>
        <v>0.88208691876456913</v>
      </c>
      <c r="AT31" s="110">
        <f t="shared" si="1"/>
        <v>31</v>
      </c>
      <c r="AU31" s="110" t="s">
        <v>446</v>
      </c>
    </row>
    <row r="32" spans="1:47">
      <c r="A32" s="110">
        <f t="shared" si="2"/>
        <v>31</v>
      </c>
      <c r="B32" s="110" t="s">
        <v>631</v>
      </c>
      <c r="C32" s="110" t="s">
        <v>412</v>
      </c>
      <c r="D32" s="110" t="s">
        <v>619</v>
      </c>
      <c r="E32" s="110" t="s">
        <v>413</v>
      </c>
      <c r="F32" s="110" t="s">
        <v>365</v>
      </c>
      <c r="G32" s="116" t="s">
        <v>628</v>
      </c>
      <c r="H32" s="110" t="s">
        <v>414</v>
      </c>
      <c r="I32" s="110" t="s">
        <v>421</v>
      </c>
      <c r="J32" s="116" t="s">
        <v>645</v>
      </c>
      <c r="K32" s="110"/>
      <c r="L32" s="110" t="s">
        <v>422</v>
      </c>
      <c r="M32" s="110" t="s">
        <v>645</v>
      </c>
      <c r="N32" s="110"/>
      <c r="O32" s="110" t="s">
        <v>446</v>
      </c>
      <c r="P32" s="110" t="s">
        <v>647</v>
      </c>
      <c r="Q32" s="112">
        <v>420</v>
      </c>
      <c r="R32" s="112">
        <v>2940</v>
      </c>
      <c r="S32" s="112">
        <v>0</v>
      </c>
      <c r="T32" s="117">
        <f t="shared" si="0"/>
        <v>0</v>
      </c>
      <c r="U32" s="120">
        <f>('Indicators Data'!T32-T$65)/('Indicators Data'!T$66-'Indicators Data'!T$65)</f>
        <v>0</v>
      </c>
      <c r="V32" s="120">
        <v>0.28000000000000003</v>
      </c>
      <c r="W32" s="120">
        <f>('Indicators Data'!V32-UG$65)/('Indicators Data'!V$66-'Indicators Data'!V$65)</f>
        <v>1.3133208255159476E-2</v>
      </c>
      <c r="X32" s="120">
        <v>0.2</v>
      </c>
      <c r="Y32" s="120">
        <f>('Indicators Data'!X32-X$65)/('Indicators Data'!X$66-'Indicators Data'!X$65)</f>
        <v>1.6750418760469014E-2</v>
      </c>
      <c r="Z32" s="120">
        <v>0</v>
      </c>
      <c r="AA32" s="120">
        <f>('Indicators Data'!Z32-Z$65)/('Indicators Data'!Z$66-'Indicators Data'!Z$65)</f>
        <v>0</v>
      </c>
      <c r="AB32" s="120">
        <v>21.31</v>
      </c>
      <c r="AC32" s="120">
        <f>('Indicators Data'!AB32-AB$65)/('Indicators Data'!AB$66-'Indicators Data'!AB$65)</f>
        <v>0.22140259740259738</v>
      </c>
      <c r="AD32" s="120">
        <v>0</v>
      </c>
      <c r="AE32" s="120">
        <f>('Indicators Data'!AD32-AD$65)/('Indicators Data'!AD$66-'Indicators Data'!AD$65)</f>
        <v>0</v>
      </c>
      <c r="AF32" s="120">
        <v>264.60000000000002</v>
      </c>
      <c r="AG32" s="120">
        <f>('Indicators Data'!AF32-AF$65)/('Indicators Data'!AF$66-'Indicators Data'!AF$65)</f>
        <v>0.68870380010411247</v>
      </c>
      <c r="AH32" s="120">
        <v>1.5873015873015875E-3</v>
      </c>
      <c r="AI32" s="120">
        <f>('Indicators Data'!AH32-AH$65)/('Indicators Data'!AH$66-'Indicators Data'!AH$65)</f>
        <v>2.0634920634920638E-2</v>
      </c>
      <c r="AJ32">
        <v>56853.3</v>
      </c>
      <c r="AK32" s="120">
        <f>('Indicators Data'!AJ32-AJ$65)/('Indicators Data'!AJ$66-'Indicators Data'!AJ$65)</f>
        <v>0.52977152085928458</v>
      </c>
      <c r="AL32">
        <v>3</v>
      </c>
      <c r="AM32" s="120">
        <f>('Indicators Data'!AL32-AL$65)/('Indicators Data'!AL$66-'Indicators Data'!AL$65)</f>
        <v>0.62880876034188649</v>
      </c>
      <c r="AN32">
        <v>2.0877192982456139</v>
      </c>
      <c r="AO32" s="120">
        <f>('Indicators Data'!AN32-AN$65)/('Indicators Data'!AN$66-'Indicators Data'!AN$65)</f>
        <v>0.11782226527619845</v>
      </c>
      <c r="AP32">
        <v>3.6824175824175818</v>
      </c>
      <c r="AQ32" s="120">
        <f>('Indicators Data'!AP32-AP$65)/('Indicators Data'!AP$66-'Indicators Data'!AP$65)</f>
        <v>0.70902642932646232</v>
      </c>
      <c r="AR32">
        <v>0.94061399999999995</v>
      </c>
      <c r="AS32" s="120">
        <f>('Indicators Data'!AR32-AR$65)/('Indicators Data'!AR$66-'Indicators Data'!AR$65)</f>
        <v>0.79246907651802401</v>
      </c>
      <c r="AT32" s="110">
        <f t="shared" si="1"/>
        <v>32</v>
      </c>
      <c r="AU32" s="110" t="s">
        <v>423</v>
      </c>
    </row>
    <row r="33" spans="1:47">
      <c r="A33" s="110">
        <f t="shared" si="2"/>
        <v>32</v>
      </c>
      <c r="B33" s="110" t="s">
        <v>631</v>
      </c>
      <c r="C33" s="110" t="s">
        <v>412</v>
      </c>
      <c r="D33" s="110" t="s">
        <v>619</v>
      </c>
      <c r="E33" s="110" t="s">
        <v>413</v>
      </c>
      <c r="F33" s="110" t="s">
        <v>365</v>
      </c>
      <c r="G33" s="116" t="s">
        <v>628</v>
      </c>
      <c r="H33" s="110" t="s">
        <v>414</v>
      </c>
      <c r="I33" s="110" t="s">
        <v>421</v>
      </c>
      <c r="J33" s="116" t="s">
        <v>645</v>
      </c>
      <c r="K33" s="110"/>
      <c r="L33" s="110" t="s">
        <v>422</v>
      </c>
      <c r="M33" s="110" t="s">
        <v>645</v>
      </c>
      <c r="N33" s="110"/>
      <c r="O33" s="110" t="s">
        <v>423</v>
      </c>
      <c r="P33" s="110" t="s">
        <v>648</v>
      </c>
      <c r="Q33" s="112">
        <v>731</v>
      </c>
      <c r="R33" s="112">
        <v>5117</v>
      </c>
      <c r="S33" s="112">
        <v>0</v>
      </c>
      <c r="T33" s="117">
        <f t="shared" si="0"/>
        <v>0</v>
      </c>
      <c r="U33" s="120">
        <f>('Indicators Data'!T33-T$65)/('Indicators Data'!T$66-'Indicators Data'!T$65)</f>
        <v>0</v>
      </c>
      <c r="V33" s="120">
        <v>0.28999999999999998</v>
      </c>
      <c r="W33" s="120">
        <f>('Indicators Data'!V33-UG$65)/('Indicators Data'!V$66-'Indicators Data'!V$65)</f>
        <v>1.3602251407129454E-2</v>
      </c>
      <c r="X33" s="120">
        <v>0.05</v>
      </c>
      <c r="Y33" s="120">
        <f>('Indicators Data'!X33-X$65)/('Indicators Data'!X$66-'Indicators Data'!X$65)</f>
        <v>4.1876046901172534E-3</v>
      </c>
      <c r="Z33" s="120">
        <v>0</v>
      </c>
      <c r="AA33" s="120">
        <f>('Indicators Data'!Z33-Z$65)/('Indicators Data'!Z$66-'Indicators Data'!Z$65)</f>
        <v>0</v>
      </c>
      <c r="AB33" s="120">
        <v>21.87</v>
      </c>
      <c r="AC33" s="120">
        <f>('Indicators Data'!AB33-AB$65)/('Indicators Data'!AB$66-'Indicators Data'!AB$65)</f>
        <v>0.22722077922077924</v>
      </c>
      <c r="AD33" s="120">
        <v>0</v>
      </c>
      <c r="AE33" s="120">
        <f>('Indicators Data'!AD33-AD$65)/('Indicators Data'!AD$66-'Indicators Data'!AD$65)</f>
        <v>0</v>
      </c>
      <c r="AF33" s="120">
        <v>284.8</v>
      </c>
      <c r="AG33" s="120">
        <f>('Indicators Data'!AF33-AF$65)/('Indicators Data'!AF$66-'Indicators Data'!AF$65)</f>
        <v>0.74128058302967215</v>
      </c>
      <c r="AH33" s="120">
        <v>9.1199270405836752E-4</v>
      </c>
      <c r="AI33" s="120">
        <f>('Indicators Data'!AH33-AH$65)/('Indicators Data'!AH$66-'Indicators Data'!AH$65)</f>
        <v>1.1855905152758778E-2</v>
      </c>
      <c r="AJ33">
        <v>97889.9</v>
      </c>
      <c r="AK33" s="120">
        <f>('Indicators Data'!AJ33-AJ$65)/('Indicators Data'!AJ$66-'Indicators Data'!AJ$65)</f>
        <v>0.91295412897081007</v>
      </c>
      <c r="AL33">
        <v>2.6</v>
      </c>
      <c r="AM33" s="120">
        <f>('Indicators Data'!AL33-AL$65)/('Indicators Data'!AL$66-'Indicators Data'!AL$65)</f>
        <v>0.38519198557597889</v>
      </c>
      <c r="AN33">
        <v>2.0377358490566038</v>
      </c>
      <c r="AO33" s="120">
        <f>('Indicators Data'!AN33-AN$65)/('Indicators Data'!AN$66-'Indicators Data'!AN$65)</f>
        <v>7.4892597818862733E-2</v>
      </c>
      <c r="AP33">
        <v>3.9136847855777104</v>
      </c>
      <c r="AQ33" s="120">
        <f>('Indicators Data'!AP33-AP$65)/('Indicators Data'!AP$66-'Indicators Data'!AP$65)</f>
        <v>0.83695359111437539</v>
      </c>
      <c r="AR33">
        <v>0.98306700000000002</v>
      </c>
      <c r="AS33" s="120">
        <f>('Indicators Data'!AR33-AR$65)/('Indicators Data'!AR$66-'Indicators Data'!AR$65)</f>
        <v>0.87057674156745202</v>
      </c>
      <c r="AT33" s="110">
        <f t="shared" si="1"/>
        <v>33</v>
      </c>
      <c r="AU33" s="110" t="s">
        <v>439</v>
      </c>
    </row>
    <row r="34" spans="1:47">
      <c r="A34" s="110">
        <f t="shared" si="2"/>
        <v>33</v>
      </c>
      <c r="B34" s="110" t="s">
        <v>631</v>
      </c>
      <c r="C34" s="110" t="s">
        <v>412</v>
      </c>
      <c r="D34" s="110" t="s">
        <v>619</v>
      </c>
      <c r="E34" s="110" t="s">
        <v>413</v>
      </c>
      <c r="F34" s="110" t="s">
        <v>365</v>
      </c>
      <c r="G34" s="116" t="s">
        <v>628</v>
      </c>
      <c r="H34" s="110" t="s">
        <v>414</v>
      </c>
      <c r="I34" s="110" t="s">
        <v>415</v>
      </c>
      <c r="J34" s="116" t="s">
        <v>649</v>
      </c>
      <c r="K34" s="110"/>
      <c r="L34" s="110" t="s">
        <v>416</v>
      </c>
      <c r="M34" s="110" t="s">
        <v>649</v>
      </c>
      <c r="N34" s="110"/>
      <c r="O34" s="110" t="s">
        <v>439</v>
      </c>
      <c r="P34" s="110" t="s">
        <v>650</v>
      </c>
      <c r="Q34" s="112">
        <v>668</v>
      </c>
      <c r="R34" s="112">
        <v>4676</v>
      </c>
      <c r="S34" s="112">
        <v>1820</v>
      </c>
      <c r="T34" s="117">
        <f t="shared" si="0"/>
        <v>0.38922155688622756</v>
      </c>
      <c r="U34" s="120">
        <f>('Indicators Data'!T34-T$65)/('Indicators Data'!T$66-'Indicators Data'!T$65)</f>
        <v>0.38922155688622756</v>
      </c>
      <c r="V34" s="120">
        <v>0.02</v>
      </c>
      <c r="W34" s="120">
        <f>('Indicators Data'!V34-UG$65)/('Indicators Data'!V$66-'Indicators Data'!V$65)</f>
        <v>9.3808630393996248E-4</v>
      </c>
      <c r="X34" s="120">
        <v>0.08</v>
      </c>
      <c r="Y34" s="120">
        <f>('Indicators Data'!X34-X$65)/('Indicators Data'!X$66-'Indicators Data'!X$65)</f>
        <v>6.7001675041876048E-3</v>
      </c>
      <c r="Z34" s="120">
        <v>0.18</v>
      </c>
      <c r="AA34" s="120">
        <f>('Indicators Data'!Z34-Z$65)/('Indicators Data'!Z$66-'Indicators Data'!Z$65)</f>
        <v>7.4999999999999997E-3</v>
      </c>
      <c r="AB34" s="120">
        <v>21.9</v>
      </c>
      <c r="AC34" s="120">
        <f>('Indicators Data'!AB34-AB$65)/('Indicators Data'!AB$66-'Indicators Data'!AB$65)</f>
        <v>0.22753246753246753</v>
      </c>
      <c r="AD34" s="120">
        <v>0</v>
      </c>
      <c r="AE34" s="120">
        <f>('Indicators Data'!AD34-AD$65)/('Indicators Data'!AD$66-'Indicators Data'!AD$65)</f>
        <v>0</v>
      </c>
      <c r="AF34" s="120">
        <v>321.7</v>
      </c>
      <c r="AG34" s="120">
        <f>('Indicators Data'!AF34-AF$65)/('Indicators Data'!AF$66-'Indicators Data'!AF$65)</f>
        <v>0.83732431025507548</v>
      </c>
      <c r="AH34" s="120">
        <v>1.0122611919019106E-2</v>
      </c>
      <c r="AI34" s="120">
        <f>('Indicators Data'!AH34-AH$65)/('Indicators Data'!AH$66-'Indicators Data'!AH$65)</f>
        <v>0.13159395494724838</v>
      </c>
      <c r="AJ34">
        <v>55170.8</v>
      </c>
      <c r="AK34" s="120">
        <f>('Indicators Data'!AJ34-AJ$65)/('Indicators Data'!AJ$66-'Indicators Data'!AJ$65)</f>
        <v>0.51406103952926119</v>
      </c>
      <c r="AL34">
        <v>2.2134831460674156</v>
      </c>
      <c r="AM34" s="120">
        <f>('Indicators Data'!AL34-AL$65)/('Indicators Data'!AL$66-'Indicators Data'!AL$65)</f>
        <v>0.14978701220667476</v>
      </c>
      <c r="AN34">
        <v>2.0116279069767442</v>
      </c>
      <c r="AO34" s="120">
        <f>('Indicators Data'!AN34-AN$65)/('Indicators Data'!AN$66-'Indicators Data'!AN$65)</f>
        <v>5.2469069837720816E-2</v>
      </c>
      <c r="AP34">
        <v>3.7352040816326531</v>
      </c>
      <c r="AQ34" s="120">
        <f>('Indicators Data'!AP34-AP$65)/('Indicators Data'!AP$66-'Indicators Data'!AP$65)</f>
        <v>0.73822567129865124</v>
      </c>
      <c r="AR34">
        <v>0.98161799999999999</v>
      </c>
      <c r="AS34" s="120">
        <f>('Indicators Data'!AR34-AR$65)/('Indicators Data'!AR$66-'Indicators Data'!AR$65)</f>
        <v>0.86791078140782552</v>
      </c>
      <c r="AT34" s="110">
        <f t="shared" si="1"/>
        <v>34</v>
      </c>
      <c r="AU34" s="110" t="s">
        <v>417</v>
      </c>
    </row>
    <row r="35" spans="1:47">
      <c r="A35" s="110">
        <f t="shared" si="2"/>
        <v>34</v>
      </c>
      <c r="B35" s="110" t="s">
        <v>631</v>
      </c>
      <c r="C35" s="110" t="s">
        <v>412</v>
      </c>
      <c r="D35" s="110" t="s">
        <v>619</v>
      </c>
      <c r="E35" s="110" t="s">
        <v>413</v>
      </c>
      <c r="F35" s="110" t="s">
        <v>365</v>
      </c>
      <c r="G35" s="116" t="s">
        <v>628</v>
      </c>
      <c r="H35" s="110" t="s">
        <v>414</v>
      </c>
      <c r="I35" s="110" t="s">
        <v>415</v>
      </c>
      <c r="J35" s="116" t="s">
        <v>649</v>
      </c>
      <c r="K35" s="110"/>
      <c r="L35" s="110" t="s">
        <v>416</v>
      </c>
      <c r="M35" s="110" t="s">
        <v>649</v>
      </c>
      <c r="N35" s="110"/>
      <c r="O35" s="110" t="s">
        <v>417</v>
      </c>
      <c r="P35" s="110" t="s">
        <v>651</v>
      </c>
      <c r="Q35" s="112">
        <v>1478</v>
      </c>
      <c r="R35" s="112">
        <v>10346</v>
      </c>
      <c r="S35" s="112">
        <v>5192</v>
      </c>
      <c r="T35" s="117">
        <f t="shared" si="0"/>
        <v>0.50183645853469938</v>
      </c>
      <c r="U35" s="120">
        <f>('Indicators Data'!T35-T$65)/('Indicators Data'!T$66-'Indicators Data'!T$65)</f>
        <v>0.50183645853469938</v>
      </c>
      <c r="V35" s="120">
        <v>0.08</v>
      </c>
      <c r="W35" s="120">
        <f>('Indicators Data'!V35-UG$65)/('Indicators Data'!V$66-'Indicators Data'!V$65)</f>
        <v>3.7523452157598499E-3</v>
      </c>
      <c r="X35" s="120">
        <v>0</v>
      </c>
      <c r="Y35" s="120">
        <f>('Indicators Data'!X35-X$65)/('Indicators Data'!X$66-'Indicators Data'!X$65)</f>
        <v>0</v>
      </c>
      <c r="Z35" s="120">
        <v>0.21</v>
      </c>
      <c r="AA35" s="120">
        <f>('Indicators Data'!Z35-Z$65)/('Indicators Data'!Z$66-'Indicators Data'!Z$65)</f>
        <v>8.7499999999999991E-3</v>
      </c>
      <c r="AB35" s="120">
        <v>21.91</v>
      </c>
      <c r="AC35" s="120">
        <f>('Indicators Data'!AB35-AB$65)/('Indicators Data'!AB$66-'Indicators Data'!AB$65)</f>
        <v>0.22763636363636364</v>
      </c>
      <c r="AD35" s="120">
        <v>4.7752242387537135E-2</v>
      </c>
      <c r="AE35" s="120">
        <f>('Indicators Data'!AD35-AD$65)/('Indicators Data'!AD$66-'Indicators Data'!AD$65)</f>
        <v>6.9753515037080382E-2</v>
      </c>
      <c r="AF35" s="120">
        <v>332</v>
      </c>
      <c r="AG35" s="120">
        <f>('Indicators Data'!AF35-AF$65)/('Indicators Data'!AF$66-'Indicators Data'!AF$65)</f>
        <v>0.86413326392503909</v>
      </c>
      <c r="AH35" s="120">
        <v>4.5750370513564023E-3</v>
      </c>
      <c r="AI35" s="120">
        <f>('Indicators Data'!AH35-AH$65)/('Indicators Data'!AH$66-'Indicators Data'!AH$65)</f>
        <v>5.947548166763323E-2</v>
      </c>
      <c r="AJ35">
        <v>91473.3</v>
      </c>
      <c r="AK35" s="120">
        <f>('Indicators Data'!AJ35-AJ$65)/('Indicators Data'!AJ$66-'Indicators Data'!AJ$65)</f>
        <v>0.85303860177780655</v>
      </c>
      <c r="AL35">
        <v>2.5132743362831858</v>
      </c>
      <c r="AM35" s="120">
        <f>('Indicators Data'!AL35-AL$65)/('Indicators Data'!AL$66-'Indicators Data'!AL$65)</f>
        <v>0.33237241936567136</v>
      </c>
      <c r="AN35">
        <v>2.0608695652173914</v>
      </c>
      <c r="AO35" s="120">
        <f>('Indicators Data'!AN35-AN$65)/('Indicators Data'!AN$66-'Indicators Data'!AN$65)</f>
        <v>9.4761629627363148E-2</v>
      </c>
      <c r="AP35">
        <v>3.5020191822311961</v>
      </c>
      <c r="AQ35" s="120">
        <f>('Indicators Data'!AP35-AP$65)/('Indicators Data'!AP$66-'Indicators Data'!AP$65)</f>
        <v>0.6092377216689161</v>
      </c>
      <c r="AR35">
        <v>0.98306700000000002</v>
      </c>
      <c r="AS35" s="120">
        <f>('Indicators Data'!AR35-AR$65)/('Indicators Data'!AR$66-'Indicators Data'!AR$65)</f>
        <v>0.87057674156745202</v>
      </c>
      <c r="AT35" s="110">
        <f t="shared" si="1"/>
        <v>35</v>
      </c>
      <c r="AU35" s="110" t="s">
        <v>458</v>
      </c>
    </row>
    <row r="36" spans="1:47">
      <c r="A36" s="110">
        <f t="shared" si="2"/>
        <v>35</v>
      </c>
      <c r="B36" s="110" t="s">
        <v>631</v>
      </c>
      <c r="C36" s="110" t="s">
        <v>412</v>
      </c>
      <c r="D36" s="110" t="s">
        <v>619</v>
      </c>
      <c r="E36" s="110" t="s">
        <v>413</v>
      </c>
      <c r="F36" s="110" t="s">
        <v>365</v>
      </c>
      <c r="G36" s="116" t="s">
        <v>628</v>
      </c>
      <c r="H36" s="110" t="s">
        <v>414</v>
      </c>
      <c r="I36" s="110" t="s">
        <v>418</v>
      </c>
      <c r="J36" s="116" t="s">
        <v>652</v>
      </c>
      <c r="K36" s="110"/>
      <c r="L36" s="110" t="s">
        <v>419</v>
      </c>
      <c r="M36" s="110" t="s">
        <v>652</v>
      </c>
      <c r="N36" s="110"/>
      <c r="O36" s="110" t="s">
        <v>458</v>
      </c>
      <c r="P36" s="110" t="s">
        <v>653</v>
      </c>
      <c r="Q36" s="112">
        <v>744</v>
      </c>
      <c r="R36" s="112">
        <v>5208</v>
      </c>
      <c r="S36" s="112">
        <v>0</v>
      </c>
      <c r="T36" s="117">
        <f t="shared" si="0"/>
        <v>0</v>
      </c>
      <c r="U36" s="120">
        <f>('Indicators Data'!T36-T$65)/('Indicators Data'!T$66-'Indicators Data'!T$65)</f>
        <v>0</v>
      </c>
      <c r="V36" s="120">
        <v>0.75</v>
      </c>
      <c r="W36" s="120">
        <f>('Indicators Data'!V36-UG$65)/('Indicators Data'!V$66-'Indicators Data'!V$65)</f>
        <v>3.5178236397748593E-2</v>
      </c>
      <c r="X36" s="120">
        <v>0</v>
      </c>
      <c r="Y36" s="120">
        <f>('Indicators Data'!X36-X$65)/('Indicators Data'!X$66-'Indicators Data'!X$65)</f>
        <v>0</v>
      </c>
      <c r="Z36" s="120">
        <v>0.45</v>
      </c>
      <c r="AA36" s="120">
        <f>('Indicators Data'!Z36-Z$65)/('Indicators Data'!Z$66-'Indicators Data'!Z$65)</f>
        <v>1.8749999999999999E-2</v>
      </c>
      <c r="AB36" s="120">
        <v>20.87</v>
      </c>
      <c r="AC36" s="120">
        <f>('Indicators Data'!AB36-AB$65)/('Indicators Data'!AB$66-'Indicators Data'!AB$65)</f>
        <v>0.21683116883116885</v>
      </c>
      <c r="AD36" s="120">
        <v>0</v>
      </c>
      <c r="AE36" s="120">
        <f>('Indicators Data'!AD36-AD$65)/('Indicators Data'!AD$66-'Indicators Data'!AD$65)</f>
        <v>0</v>
      </c>
      <c r="AF36" s="120">
        <v>238.10000000000002</v>
      </c>
      <c r="AG36" s="120">
        <f>('Indicators Data'!AF36-AF$65)/('Indicators Data'!AF$66-'Indicators Data'!AF$65)</f>
        <v>0.61972930765226453</v>
      </c>
      <c r="AH36" s="120">
        <v>9.7926267281106E-3</v>
      </c>
      <c r="AI36" s="120">
        <f>('Indicators Data'!AH36-AH$65)/('Indicators Data'!AH$66-'Indicators Data'!AH$65)</f>
        <v>0.12730414746543781</v>
      </c>
      <c r="AJ36">
        <v>39520.699999999997</v>
      </c>
      <c r="AK36" s="120">
        <f>('Indicators Data'!AJ36-AJ$65)/('Indicators Data'!AJ$66-'Indicators Data'!AJ$65)</f>
        <v>0.3679269510519948</v>
      </c>
      <c r="AL36">
        <v>2.8085106382978724</v>
      </c>
      <c r="AM36" s="120">
        <f>('Indicators Data'!AL36-AL$65)/('Indicators Data'!AL$66-'Indicators Data'!AL$65)</f>
        <v>0.51218370859224982</v>
      </c>
      <c r="AN36">
        <v>2.0588235294117645</v>
      </c>
      <c r="AO36" s="120">
        <f>('Indicators Data'!AN36-AN$65)/('Indicators Data'!AN$66-'Indicators Data'!AN$65)</f>
        <v>9.3004335199577293E-2</v>
      </c>
      <c r="AP36">
        <v>3.7063371080139373</v>
      </c>
      <c r="AQ36" s="120">
        <f>('Indicators Data'!AP36-AP$65)/('Indicators Data'!AP$66-'Indicators Data'!AP$65)</f>
        <v>0.72225769160249031</v>
      </c>
      <c r="AR36">
        <v>0.96364700000000003</v>
      </c>
      <c r="AS36" s="120">
        <f>('Indicators Data'!AR36-AR$65)/('Indicators Data'!AR$66-'Indicators Data'!AR$65)</f>
        <v>0.83484661989737241</v>
      </c>
      <c r="AT36" s="110">
        <f t="shared" si="1"/>
        <v>36</v>
      </c>
      <c r="AU36" s="110" t="s">
        <v>420</v>
      </c>
    </row>
    <row r="37" spans="1:47">
      <c r="A37" s="110">
        <f t="shared" si="2"/>
        <v>36</v>
      </c>
      <c r="B37" s="110" t="s">
        <v>631</v>
      </c>
      <c r="C37" s="110" t="s">
        <v>412</v>
      </c>
      <c r="D37" s="110" t="s">
        <v>619</v>
      </c>
      <c r="E37" s="110" t="s">
        <v>413</v>
      </c>
      <c r="F37" s="110" t="s">
        <v>365</v>
      </c>
      <c r="G37" s="116" t="s">
        <v>628</v>
      </c>
      <c r="H37" s="110" t="s">
        <v>414</v>
      </c>
      <c r="I37" s="110" t="s">
        <v>418</v>
      </c>
      <c r="J37" s="116" t="s">
        <v>652</v>
      </c>
      <c r="K37" s="110"/>
      <c r="L37" s="110" t="s">
        <v>419</v>
      </c>
      <c r="M37" s="110" t="s">
        <v>652</v>
      </c>
      <c r="N37" s="110"/>
      <c r="O37" s="110" t="s">
        <v>420</v>
      </c>
      <c r="P37" s="110" t="s">
        <v>654</v>
      </c>
      <c r="Q37" s="112">
        <v>1043</v>
      </c>
      <c r="R37" s="112">
        <v>7301</v>
      </c>
      <c r="S37" s="112">
        <v>0</v>
      </c>
      <c r="T37" s="117">
        <f t="shared" si="0"/>
        <v>0</v>
      </c>
      <c r="U37" s="120">
        <f>('Indicators Data'!T37-T$65)/('Indicators Data'!T$66-'Indicators Data'!T$65)</f>
        <v>0</v>
      </c>
      <c r="V37" s="120">
        <v>0.86</v>
      </c>
      <c r="W37" s="120">
        <f>('Indicators Data'!V37-UG$65)/('Indicators Data'!V$66-'Indicators Data'!V$65)</f>
        <v>4.0337711069418386E-2</v>
      </c>
      <c r="X37" s="120">
        <v>0.08</v>
      </c>
      <c r="Y37" s="120">
        <f>('Indicators Data'!X37-X$65)/('Indicators Data'!X$66-'Indicators Data'!X$65)</f>
        <v>6.7001675041876048E-3</v>
      </c>
      <c r="Z37" s="120">
        <v>0.55000000000000004</v>
      </c>
      <c r="AA37" s="120">
        <f>('Indicators Data'!Z37-Z$65)/('Indicators Data'!Z$66-'Indicators Data'!Z$65)</f>
        <v>2.2916666666666669E-2</v>
      </c>
      <c r="AB37" s="120">
        <v>20.66</v>
      </c>
      <c r="AC37" s="120">
        <f>('Indicators Data'!AB37-AB$65)/('Indicators Data'!AB$66-'Indicators Data'!AB$65)</f>
        <v>0.21464935064935065</v>
      </c>
      <c r="AD37" s="120">
        <v>0</v>
      </c>
      <c r="AE37" s="120">
        <f>('Indicators Data'!AD37-AD$65)/('Indicators Data'!AD$66-'Indicators Data'!AD$65)</f>
        <v>0</v>
      </c>
      <c r="AF37" s="120">
        <v>220.60000000000002</v>
      </c>
      <c r="AG37" s="120">
        <f>('Indicators Data'!AF37-AF$65)/('Indicators Data'!AF$66-'Indicators Data'!AF$65)</f>
        <v>0.57418011452368567</v>
      </c>
      <c r="AH37" s="120">
        <v>6.9853444733598141E-3</v>
      </c>
      <c r="AI37" s="120">
        <f>('Indicators Data'!AH37-AH$65)/('Indicators Data'!AH$66-'Indicators Data'!AH$65)</f>
        <v>9.0809478153677584E-2</v>
      </c>
      <c r="AJ37" s="120">
        <v>107212</v>
      </c>
      <c r="AK37" s="120">
        <f>('Indicators Data'!AJ37-AJ$65)/('Indicators Data'!AJ$66-'Indicators Data'!AJ$65)</f>
        <v>1</v>
      </c>
      <c r="AL37">
        <v>2.8888888888888888</v>
      </c>
      <c r="AM37" s="120">
        <f>('Indicators Data'!AL37-AL$65)/('Indicators Data'!AL$66-'Indicators Data'!AL$65)</f>
        <v>0.56113743401802318</v>
      </c>
      <c r="AN37">
        <v>2</v>
      </c>
      <c r="AO37" s="120">
        <f>('Indicators Data'!AN37-AN$65)/('Indicators Data'!AN$66-'Indicators Data'!AN$65)</f>
        <v>4.2482120400741619E-2</v>
      </c>
      <c r="AP37">
        <v>3.9832804232804233</v>
      </c>
      <c r="AQ37" s="120">
        <f>('Indicators Data'!AP37-AP$65)/('Indicators Data'!AP$66-'Indicators Data'!AP$65)</f>
        <v>0.87545093220931391</v>
      </c>
      <c r="AR37">
        <v>0.98705799999999999</v>
      </c>
      <c r="AS37" s="120">
        <f>('Indicators Data'!AR37-AR$65)/('Indicators Data'!AR$66-'Indicators Data'!AR$65)</f>
        <v>0.87791963114444926</v>
      </c>
      <c r="AT37" s="110">
        <f t="shared" si="1"/>
        <v>37</v>
      </c>
      <c r="AU37" s="110" t="s">
        <v>449</v>
      </c>
    </row>
    <row r="38" spans="1:47">
      <c r="A38" s="110">
        <f t="shared" si="2"/>
        <v>37</v>
      </c>
      <c r="B38" s="110" t="s">
        <v>631</v>
      </c>
      <c r="C38" s="110" t="s">
        <v>412</v>
      </c>
      <c r="D38" s="110" t="s">
        <v>619</v>
      </c>
      <c r="E38" s="110" t="s">
        <v>413</v>
      </c>
      <c r="F38" s="110" t="s">
        <v>365</v>
      </c>
      <c r="G38" s="116" t="s">
        <v>628</v>
      </c>
      <c r="H38" s="110" t="s">
        <v>414</v>
      </c>
      <c r="I38" s="110" t="s">
        <v>448</v>
      </c>
      <c r="J38" s="116" t="s">
        <v>655</v>
      </c>
      <c r="K38" s="110"/>
      <c r="L38" s="110" t="s">
        <v>449</v>
      </c>
      <c r="M38" s="110" t="s">
        <v>656</v>
      </c>
      <c r="N38" s="110"/>
      <c r="O38" s="110" t="s">
        <v>449</v>
      </c>
      <c r="P38" s="110" t="s">
        <v>656</v>
      </c>
      <c r="Q38" s="112">
        <v>411</v>
      </c>
      <c r="R38" s="112">
        <v>2877</v>
      </c>
      <c r="S38" s="112">
        <v>726</v>
      </c>
      <c r="T38" s="117">
        <f t="shared" si="0"/>
        <v>0.25234619395203339</v>
      </c>
      <c r="U38" s="120">
        <f>('Indicators Data'!T38-T$65)/('Indicators Data'!T$66-'Indicators Data'!T$65)</f>
        <v>0.25234619395203339</v>
      </c>
      <c r="V38" s="120">
        <v>0.28000000000000003</v>
      </c>
      <c r="W38" s="120">
        <f>('Indicators Data'!V38-UG$65)/('Indicators Data'!V$66-'Indicators Data'!V$65)</f>
        <v>1.3133208255159476E-2</v>
      </c>
      <c r="X38" s="120">
        <v>0.09</v>
      </c>
      <c r="Y38" s="120">
        <f>('Indicators Data'!X38-X$65)/('Indicators Data'!X$66-'Indicators Data'!X$65)</f>
        <v>7.537688442211055E-3</v>
      </c>
      <c r="Z38" s="120">
        <v>0.18</v>
      </c>
      <c r="AA38" s="120">
        <f>('Indicators Data'!Z38-Z$65)/('Indicators Data'!Z$66-'Indicators Data'!Z$65)</f>
        <v>7.4999999999999997E-3</v>
      </c>
      <c r="AB38" s="120">
        <v>22.12</v>
      </c>
      <c r="AC38" s="120">
        <f>('Indicators Data'!AB38-AB$65)/('Indicators Data'!AB$66-'Indicators Data'!AB$65)</f>
        <v>0.22981818181818184</v>
      </c>
      <c r="AD38" s="120">
        <v>0</v>
      </c>
      <c r="AE38" s="120">
        <f>('Indicators Data'!AD38-AD$65)/('Indicators Data'!AD$66-'Indicators Data'!AD$65)</f>
        <v>0</v>
      </c>
      <c r="AF38" s="120">
        <v>309.39999999999998</v>
      </c>
      <c r="AG38" s="120">
        <f>('Indicators Data'!AF38-AF$65)/('Indicators Data'!AF$66-'Indicators Data'!AF$65)</f>
        <v>0.80530973451327426</v>
      </c>
      <c r="AH38" s="120">
        <v>9.2689143784034297E-4</v>
      </c>
      <c r="AI38" s="120">
        <f>('Indicators Data'!AH38-AH$65)/('Indicators Data'!AH$66-'Indicators Data'!AH$65)</f>
        <v>1.2049588691924459E-2</v>
      </c>
      <c r="AJ38">
        <v>62867.4</v>
      </c>
      <c r="AK38" s="120">
        <f>('Indicators Data'!AJ38-AJ$65)/('Indicators Data'!AJ$66-'Indicators Data'!AJ$65)</f>
        <v>0.5859286713893852</v>
      </c>
      <c r="AL38">
        <v>2.3958333333333335</v>
      </c>
      <c r="AM38" s="120">
        <f>('Indicators Data'!AL38-AL$65)/('Indicators Data'!AL$66-'Indicators Data'!AL$65)</f>
        <v>0.26084592345588026</v>
      </c>
      <c r="AN38">
        <v>2.0638297872340425</v>
      </c>
      <c r="AO38" s="120">
        <f>('Indicators Data'!AN38-AN$65)/('Indicators Data'!AN$66-'Indicators Data'!AN$65)</f>
        <v>9.7304098161180505E-2</v>
      </c>
      <c r="AP38">
        <v>3.4902882205513781</v>
      </c>
      <c r="AQ38" s="120">
        <f>('Indicators Data'!AP38-AP$65)/('Indicators Data'!AP$66-'Indicators Data'!AP$65)</f>
        <v>0.60274865355966589</v>
      </c>
      <c r="AR38">
        <v>0.98306700000000002</v>
      </c>
      <c r="AS38" s="120">
        <f>('Indicators Data'!AR38-AR$65)/('Indicators Data'!AR$66-'Indicators Data'!AR$65)</f>
        <v>0.87057674156745202</v>
      </c>
      <c r="AT38" s="110">
        <f t="shared" si="1"/>
        <v>38</v>
      </c>
      <c r="AU38" s="110" t="s">
        <v>461</v>
      </c>
    </row>
    <row r="39" spans="1:47">
      <c r="A39" s="110">
        <f t="shared" si="2"/>
        <v>38</v>
      </c>
      <c r="B39" s="110" t="s">
        <v>631</v>
      </c>
      <c r="C39" s="110" t="s">
        <v>412</v>
      </c>
      <c r="D39" s="110" t="s">
        <v>619</v>
      </c>
      <c r="E39" s="110" t="s">
        <v>413</v>
      </c>
      <c r="F39" s="110" t="s">
        <v>365</v>
      </c>
      <c r="G39" s="116" t="s">
        <v>628</v>
      </c>
      <c r="H39" s="110" t="s">
        <v>414</v>
      </c>
      <c r="I39" s="110" t="s">
        <v>448</v>
      </c>
      <c r="J39" s="116" t="s">
        <v>655</v>
      </c>
      <c r="K39" s="110"/>
      <c r="L39" s="110" t="s">
        <v>460</v>
      </c>
      <c r="M39" s="110" t="s">
        <v>655</v>
      </c>
      <c r="N39" s="110"/>
      <c r="O39" s="110" t="s">
        <v>461</v>
      </c>
      <c r="P39" s="110" t="s">
        <v>657</v>
      </c>
      <c r="Q39" s="112">
        <v>460</v>
      </c>
      <c r="R39" s="112">
        <v>3220</v>
      </c>
      <c r="S39" s="112">
        <v>720</v>
      </c>
      <c r="T39" s="117">
        <f t="shared" si="0"/>
        <v>0.2236024844720497</v>
      </c>
      <c r="U39" s="120">
        <f>('Indicators Data'!T39-T$65)/('Indicators Data'!T$66-'Indicators Data'!T$65)</f>
        <v>0.2236024844720497</v>
      </c>
      <c r="V39" s="120">
        <v>0.92</v>
      </c>
      <c r="W39" s="120">
        <f>('Indicators Data'!V39-UG$65)/('Indicators Data'!V$66-'Indicators Data'!V$65)</f>
        <v>4.3151969981238276E-2</v>
      </c>
      <c r="X39" s="120">
        <v>0.6</v>
      </c>
      <c r="Y39" s="120">
        <f>('Indicators Data'!X39-X$65)/('Indicators Data'!X$66-'Indicators Data'!X$65)</f>
        <v>5.0251256281407038E-2</v>
      </c>
      <c r="Z39" s="120">
        <v>0</v>
      </c>
      <c r="AA39" s="120">
        <f>('Indicators Data'!Z39-Z$65)/('Indicators Data'!Z$66-'Indicators Data'!Z$65)</f>
        <v>0</v>
      </c>
      <c r="AB39" s="120">
        <v>22.54</v>
      </c>
      <c r="AC39" s="120">
        <f>('Indicators Data'!AB39-AB$65)/('Indicators Data'!AB$66-'Indicators Data'!AB$65)</f>
        <v>0.23418181818181819</v>
      </c>
      <c r="AD39" s="120">
        <v>6.3341174316976353E-3</v>
      </c>
      <c r="AE39" s="120">
        <f>('Indicators Data'!AD39-AD$65)/('Indicators Data'!AD$66-'Indicators Data'!AD$65)</f>
        <v>9.2524860284648423E-3</v>
      </c>
      <c r="AF39" s="120">
        <v>330.8</v>
      </c>
      <c r="AG39" s="120">
        <f>('Indicators Data'!AF39-AF$65)/('Indicators Data'!AF$66-'Indicators Data'!AF$65)</f>
        <v>0.86100989068193656</v>
      </c>
      <c r="AH39" s="120">
        <v>7.0393374741200831E-3</v>
      </c>
      <c r="AI39" s="120">
        <f>('Indicators Data'!AH39-AH$65)/('Indicators Data'!AH$66-'Indicators Data'!AH$65)</f>
        <v>9.1511387163561081E-2</v>
      </c>
      <c r="AJ39">
        <v>26853.9</v>
      </c>
      <c r="AK39" s="120">
        <f>('Indicators Data'!AJ39-AJ$65)/('Indicators Data'!AJ$66-'Indicators Data'!AJ$65)</f>
        <v>0.24964967027271315</v>
      </c>
      <c r="AL39">
        <v>2.5041322314049586</v>
      </c>
      <c r="AM39" s="120">
        <f>('Indicators Data'!AL39-AL$65)/('Indicators Data'!AL$66-'Indicators Data'!AL$65)</f>
        <v>0.32680449410315793</v>
      </c>
      <c r="AN39">
        <v>2.0916666666666668</v>
      </c>
      <c r="AO39" s="120">
        <f>('Indicators Data'!AN39-AN$65)/('Indicators Data'!AN$66-'Indicators Data'!AN$65)</f>
        <v>0.12121257179559426</v>
      </c>
      <c r="AP39">
        <v>4.0377448638318203</v>
      </c>
      <c r="AQ39" s="120">
        <f>('Indicators Data'!AP39-AP$65)/('Indicators Data'!AP$66-'Indicators Data'!AP$65)</f>
        <v>0.90557833982656466</v>
      </c>
      <c r="AR39">
        <v>0.95855999999999997</v>
      </c>
      <c r="AS39" s="120">
        <f>('Indicators Data'!AR39-AR$65)/('Indicators Data'!AR$66-'Indicators Data'!AR$65)</f>
        <v>0.82548724147637875</v>
      </c>
      <c r="AT39" s="110">
        <f t="shared" si="1"/>
        <v>39</v>
      </c>
      <c r="AU39" s="110" t="s">
        <v>508</v>
      </c>
    </row>
    <row r="40" spans="1:47">
      <c r="A40" s="110">
        <f t="shared" si="2"/>
        <v>39</v>
      </c>
      <c r="B40" s="110" t="s">
        <v>618</v>
      </c>
      <c r="C40" s="110" t="s">
        <v>412</v>
      </c>
      <c r="D40" s="110" t="s">
        <v>619</v>
      </c>
      <c r="E40" s="110" t="s">
        <v>413</v>
      </c>
      <c r="F40" s="110" t="s">
        <v>358</v>
      </c>
      <c r="G40" s="110" t="s">
        <v>620</v>
      </c>
      <c r="H40" s="110" t="s">
        <v>443</v>
      </c>
      <c r="I40" s="110" t="s">
        <v>506</v>
      </c>
      <c r="J40" s="116" t="s">
        <v>658</v>
      </c>
      <c r="K40" s="110" t="s">
        <v>659</v>
      </c>
      <c r="L40" s="110" t="s">
        <v>508</v>
      </c>
      <c r="M40" s="110" t="s">
        <v>508</v>
      </c>
      <c r="N40" s="110" t="s">
        <v>660</v>
      </c>
      <c r="O40" s="110" t="s">
        <v>426</v>
      </c>
      <c r="P40" s="110" t="s">
        <v>426</v>
      </c>
      <c r="Q40" s="110">
        <v>979</v>
      </c>
      <c r="R40" s="110">
        <v>5286</v>
      </c>
      <c r="S40" s="110">
        <v>0</v>
      </c>
      <c r="T40" s="118">
        <f t="shared" si="0"/>
        <v>0</v>
      </c>
      <c r="U40" s="120">
        <f>('Indicators Data'!T40-T$65)/('Indicators Data'!T$66-'Indicators Data'!T$65)</f>
        <v>0</v>
      </c>
      <c r="V40" s="120">
        <v>0.18</v>
      </c>
      <c r="W40" s="120">
        <f>('Indicators Data'!V40-UG$65)/('Indicators Data'!V$66-'Indicators Data'!V$65)</f>
        <v>8.4427767354596627E-3</v>
      </c>
      <c r="X40" s="120">
        <v>1.02</v>
      </c>
      <c r="Y40" s="120">
        <f>('Indicators Data'!X40-X$65)/('Indicators Data'!X$66-'Indicators Data'!X$65)</f>
        <v>8.5427135678391969E-2</v>
      </c>
      <c r="Z40" s="120">
        <v>0.63</v>
      </c>
      <c r="AA40" s="120">
        <f>('Indicators Data'!Z40-Z$65)/('Indicators Data'!Z$66-'Indicators Data'!Z$65)</f>
        <v>2.6249999999999999E-2</v>
      </c>
      <c r="AB40" s="120">
        <v>1.44</v>
      </c>
      <c r="AC40" s="120">
        <f>('Indicators Data'!AB40-AB$65)/('Indicators Data'!AB$66-'Indicators Data'!AB$65)</f>
        <v>1.496103896103896E-2</v>
      </c>
      <c r="AD40" s="120">
        <v>0.16871030985477337</v>
      </c>
      <c r="AE40" s="120">
        <f>('Indicators Data'!AD40-AD$65)/('Indicators Data'!AD$66-'Indicators Data'!AD$65)</f>
        <v>0.24644156058390237</v>
      </c>
      <c r="AF40" s="120">
        <v>2.7</v>
      </c>
      <c r="AG40" s="120">
        <f>('Indicators Data'!AF40-AF$65)/('Indicators Data'!AF$66-'Indicators Data'!AF$65)</f>
        <v>7.02758979698074E-3</v>
      </c>
      <c r="AH40" s="120">
        <v>1.8287299785597173E-3</v>
      </c>
      <c r="AI40" s="120">
        <f>('Indicators Data'!AH40-AH$65)/('Indicators Data'!AH$66-'Indicators Data'!AH$65)</f>
        <v>2.3773489721276322E-2</v>
      </c>
      <c r="AJ40">
        <v>816.09500000000003</v>
      </c>
      <c r="AK40" s="120">
        <f>('Indicators Data'!AJ40-AJ$65)/('Indicators Data'!AJ$66-'Indicators Data'!AJ$65)</f>
        <v>6.5195369429704121E-3</v>
      </c>
      <c r="AL40">
        <v>2.324567882996011</v>
      </c>
      <c r="AM40" s="120">
        <f>('Indicators Data'!AL40-AL$65)/('Indicators Data'!AL$66-'Indicators Data'!AL$65)</f>
        <v>0.21744227554733409</v>
      </c>
      <c r="AN40">
        <v>2.0593143203883497</v>
      </c>
      <c r="AO40" s="120">
        <f>('Indicators Data'!AN40-AN$65)/('Indicators Data'!AN$66-'Indicators Data'!AN$65)</f>
        <v>9.3425864600963568E-2</v>
      </c>
      <c r="AP40">
        <v>3.3983933392740768</v>
      </c>
      <c r="AQ40" s="120">
        <f>('Indicators Data'!AP40-AP$65)/('Indicators Data'!AP$66-'Indicators Data'!AP$65)</f>
        <v>0.5519163211579865</v>
      </c>
      <c r="AR40">
        <v>1.0085770000000001</v>
      </c>
      <c r="AS40" s="120">
        <f>('Indicators Data'!AR40-AR$65)/('Indicators Data'!AR$66-'Indicators Data'!AR$65)</f>
        <v>0.91751162332871516</v>
      </c>
      <c r="AT40" s="110">
        <f t="shared" si="1"/>
        <v>40</v>
      </c>
      <c r="AU40" s="112" t="s">
        <v>445</v>
      </c>
    </row>
    <row r="41" spans="1:47">
      <c r="A41" s="110">
        <f t="shared" si="2"/>
        <v>40</v>
      </c>
      <c r="B41" s="110" t="s">
        <v>618</v>
      </c>
      <c r="C41" s="110" t="s">
        <v>412</v>
      </c>
      <c r="D41" s="110" t="s">
        <v>619</v>
      </c>
      <c r="E41" s="110" t="s">
        <v>413</v>
      </c>
      <c r="F41" s="110" t="s">
        <v>358</v>
      </c>
      <c r="G41" s="110" t="s">
        <v>620</v>
      </c>
      <c r="H41" s="110" t="s">
        <v>443</v>
      </c>
      <c r="I41" s="110" t="s">
        <v>444</v>
      </c>
      <c r="J41" s="116" t="s">
        <v>661</v>
      </c>
      <c r="K41" s="110" t="s">
        <v>662</v>
      </c>
      <c r="L41" s="112" t="s">
        <v>445</v>
      </c>
      <c r="M41" s="112" t="s">
        <v>445</v>
      </c>
      <c r="N41" s="110" t="s">
        <v>663</v>
      </c>
      <c r="O41" s="110" t="s">
        <v>426</v>
      </c>
      <c r="P41" s="110" t="s">
        <v>426</v>
      </c>
      <c r="Q41" s="112">
        <v>1500</v>
      </c>
      <c r="R41" s="112">
        <v>7000</v>
      </c>
      <c r="S41" s="112">
        <v>0</v>
      </c>
      <c r="T41" s="117">
        <f t="shared" si="0"/>
        <v>0</v>
      </c>
      <c r="U41" s="120">
        <f>('Indicators Data'!T41-T$65)/('Indicators Data'!T$66-'Indicators Data'!T$65)</f>
        <v>0</v>
      </c>
      <c r="V41" s="120">
        <v>1.77</v>
      </c>
      <c r="W41" s="120">
        <f>('Indicators Data'!V41-UG$65)/('Indicators Data'!V$66-'Indicators Data'!V$65)</f>
        <v>8.3020637898686675E-2</v>
      </c>
      <c r="X41" s="120">
        <v>0</v>
      </c>
      <c r="Y41" s="120">
        <f>('Indicators Data'!X41-X$65)/('Indicators Data'!X$66-'Indicators Data'!X$65)</f>
        <v>0</v>
      </c>
      <c r="Z41" s="120">
        <v>0</v>
      </c>
      <c r="AA41" s="120">
        <f>('Indicators Data'!Z41-Z$65)/('Indicators Data'!Z$66-'Indicators Data'!Z$65)</f>
        <v>0</v>
      </c>
      <c r="AB41" s="120">
        <v>4.96</v>
      </c>
      <c r="AC41" s="120">
        <f>('Indicators Data'!AB41-AB$65)/('Indicators Data'!AB$66-'Indicators Data'!AB$65)</f>
        <v>5.1532467532467534E-2</v>
      </c>
      <c r="AD41" s="120">
        <v>0.59686287513621117</v>
      </c>
      <c r="AE41" s="120">
        <f>('Indicators Data'!AD41-AD$65)/('Indicators Data'!AD$66-'Indicators Data'!AD$65)</f>
        <v>0.87186028245564884</v>
      </c>
      <c r="AF41" s="120">
        <v>5.2</v>
      </c>
      <c r="AG41" s="120">
        <f>('Indicators Data'!AF41-AF$65)/('Indicators Data'!AF$66-'Indicators Data'!AF$65)</f>
        <v>1.3534617386777721E-2</v>
      </c>
      <c r="AH41" s="120">
        <v>7.1428571428571429E-4</v>
      </c>
      <c r="AI41" s="120">
        <f>('Indicators Data'!AH41-AH$65)/('Indicators Data'!AH$66-'Indicators Data'!AH$65)</f>
        <v>9.285714285714286E-3</v>
      </c>
      <c r="AJ41">
        <v>2093.83</v>
      </c>
      <c r="AK41" s="120">
        <f>('Indicators Data'!AJ41-AJ$65)/('Indicators Data'!AJ$66-'Indicators Data'!AJ$65)</f>
        <v>1.8450491987379063E-2</v>
      </c>
      <c r="AL41">
        <v>3.0900028481913986</v>
      </c>
      <c r="AM41" s="120">
        <f>('Indicators Data'!AL41-AL$65)/('Indicators Data'!AL$66-'Indicators Data'!AL$65)</f>
        <v>0.68362426933222176</v>
      </c>
      <c r="AN41">
        <v>2.460233918128655</v>
      </c>
      <c r="AO41" s="120">
        <f>('Indicators Data'!AN41-AN$65)/('Indicators Data'!AN$66-'Indicators Data'!AN$65)</f>
        <v>0.43776674718063924</v>
      </c>
      <c r="AP41">
        <v>3.0445029309726044</v>
      </c>
      <c r="AQ41" s="120">
        <f>('Indicators Data'!AP41-AP$65)/('Indicators Data'!AP$66-'Indicators Data'!AP$65)</f>
        <v>0.35615922763432445</v>
      </c>
      <c r="AR41">
        <v>1.0534110000000001</v>
      </c>
      <c r="AS41" s="120">
        <f>('Indicators Data'!AR41-AR$65)/('Indicators Data'!AR$66-'Indicators Data'!AR$65)</f>
        <v>1</v>
      </c>
      <c r="AT41" s="110">
        <f t="shared" si="1"/>
        <v>41</v>
      </c>
      <c r="AU41" s="110" t="s">
        <v>503</v>
      </c>
    </row>
    <row r="42" spans="1:47">
      <c r="A42" s="110">
        <f t="shared" si="2"/>
        <v>41</v>
      </c>
      <c r="B42" s="110" t="s">
        <v>618</v>
      </c>
      <c r="C42" s="110" t="s">
        <v>412</v>
      </c>
      <c r="D42" s="110" t="s">
        <v>619</v>
      </c>
      <c r="E42" s="110" t="s">
        <v>413</v>
      </c>
      <c r="F42" s="110" t="s">
        <v>356</v>
      </c>
      <c r="G42" s="110" t="s">
        <v>664</v>
      </c>
      <c r="H42" s="110" t="s">
        <v>490</v>
      </c>
      <c r="I42" s="110" t="s">
        <v>502</v>
      </c>
      <c r="J42" s="116" t="s">
        <v>665</v>
      </c>
      <c r="K42" s="110" t="s">
        <v>666</v>
      </c>
      <c r="L42" s="110" t="s">
        <v>503</v>
      </c>
      <c r="M42" s="110" t="s">
        <v>503</v>
      </c>
      <c r="N42" s="110" t="s">
        <v>667</v>
      </c>
      <c r="O42" s="110" t="s">
        <v>426</v>
      </c>
      <c r="P42" s="110" t="s">
        <v>426</v>
      </c>
      <c r="Q42" s="112">
        <v>411</v>
      </c>
      <c r="R42" s="112">
        <v>2053</v>
      </c>
      <c r="S42" s="112">
        <v>0</v>
      </c>
      <c r="T42" s="117">
        <f t="shared" si="0"/>
        <v>0</v>
      </c>
      <c r="U42" s="120">
        <f>('Indicators Data'!T42-T$65)/('Indicators Data'!T$66-'Indicators Data'!T$65)</f>
        <v>0</v>
      </c>
      <c r="V42" s="120">
        <v>21.32</v>
      </c>
      <c r="W42" s="120">
        <f>('Indicators Data'!V42-UG$65)/('Indicators Data'!V$66-'Indicators Data'!V$65)</f>
        <v>1</v>
      </c>
      <c r="X42" s="120">
        <v>11.94</v>
      </c>
      <c r="Y42" s="120">
        <f>('Indicators Data'!X42-X$65)/('Indicators Data'!X$66-'Indicators Data'!X$65)</f>
        <v>1</v>
      </c>
      <c r="Z42" s="120">
        <v>24</v>
      </c>
      <c r="AA42" s="120">
        <f>('Indicators Data'!Z42-Z$65)/('Indicators Data'!Z$66-'Indicators Data'!Z$65)</f>
        <v>1</v>
      </c>
      <c r="AB42" s="120">
        <v>0</v>
      </c>
      <c r="AC42" s="120">
        <f>('Indicators Data'!AB42-AB$65)/('Indicators Data'!AB$66-'Indicators Data'!AB$65)</f>
        <v>0</v>
      </c>
      <c r="AD42" s="120">
        <v>0.31262892145041427</v>
      </c>
      <c r="AE42" s="120">
        <f>('Indicators Data'!AD42-AD$65)/('Indicators Data'!AD$66-'Indicators Data'!AD$65)</f>
        <v>0.45666894543802816</v>
      </c>
      <c r="AF42" s="120">
        <v>9</v>
      </c>
      <c r="AG42" s="120">
        <f>('Indicators Data'!AF42-AF$65)/('Indicators Data'!AF$66-'Indicators Data'!AF$65)</f>
        <v>2.342529932326913E-2</v>
      </c>
      <c r="AH42" s="120">
        <v>1.6236402013313849E-3</v>
      </c>
      <c r="AI42" s="120">
        <f>('Indicators Data'!AH42-AH$65)/('Indicators Data'!AH$66-'Indicators Data'!AH$65)</f>
        <v>2.1107322617308001E-2</v>
      </c>
      <c r="AJ42">
        <v>1324.76</v>
      </c>
      <c r="AK42" s="120">
        <f>('Indicators Data'!AJ42-AJ$65)/('Indicators Data'!AJ$66-'Indicators Data'!AJ$65)</f>
        <v>1.1269237974611657E-2</v>
      </c>
      <c r="AL42">
        <v>1.9675443968156767</v>
      </c>
      <c r="AM42" s="120">
        <f>('Indicators Data'!AL42-AL$65)/('Indicators Data'!AL$66-'Indicators Data'!AL$65)</f>
        <v>0</v>
      </c>
      <c r="AN42">
        <v>2.2220820189274448</v>
      </c>
      <c r="AO42" s="120">
        <f>('Indicators Data'!AN42-AN$65)/('Indicators Data'!AN$66-'Indicators Data'!AN$65)</f>
        <v>0.23322340327533708</v>
      </c>
      <c r="AP42">
        <v>2.8995269142451376</v>
      </c>
      <c r="AQ42" s="120">
        <f>('Indicators Data'!AP42-AP$65)/('Indicators Data'!AP$66-'Indicators Data'!AP$65)</f>
        <v>0.27596467305054989</v>
      </c>
      <c r="AR42">
        <v>0.89606300000000005</v>
      </c>
      <c r="AS42" s="120">
        <f>('Indicators Data'!AR42-AR$65)/('Indicators Data'!AR$66-'Indicators Data'!AR$65)</f>
        <v>0.71050138081649394</v>
      </c>
      <c r="AT42" s="110">
        <f t="shared" si="1"/>
        <v>42</v>
      </c>
      <c r="AU42" s="110" t="s">
        <v>498</v>
      </c>
    </row>
    <row r="43" spans="1:47">
      <c r="A43" s="110">
        <f t="shared" si="2"/>
        <v>42</v>
      </c>
      <c r="B43" s="110" t="s">
        <v>618</v>
      </c>
      <c r="C43" s="110" t="s">
        <v>412</v>
      </c>
      <c r="D43" s="110" t="s">
        <v>619</v>
      </c>
      <c r="E43" s="110" t="s">
        <v>413</v>
      </c>
      <c r="F43" s="110" t="s">
        <v>356</v>
      </c>
      <c r="G43" s="110" t="s">
        <v>664</v>
      </c>
      <c r="H43" s="110" t="s">
        <v>490</v>
      </c>
      <c r="I43" s="110" t="s">
        <v>497</v>
      </c>
      <c r="J43" s="116" t="s">
        <v>668</v>
      </c>
      <c r="K43" s="110" t="s">
        <v>669</v>
      </c>
      <c r="L43" s="110" t="s">
        <v>498</v>
      </c>
      <c r="M43" s="110" t="s">
        <v>498</v>
      </c>
      <c r="N43" s="110" t="s">
        <v>670</v>
      </c>
      <c r="O43" s="110" t="s">
        <v>426</v>
      </c>
      <c r="P43" s="110" t="s">
        <v>426</v>
      </c>
      <c r="Q43" s="113">
        <v>1600</v>
      </c>
      <c r="R43" s="112">
        <v>6800</v>
      </c>
      <c r="S43" s="112">
        <v>121</v>
      </c>
      <c r="T43" s="117">
        <f t="shared" si="0"/>
        <v>1.7794117647058825E-2</v>
      </c>
      <c r="U43" s="120">
        <f>('Indicators Data'!T43-T$65)/('Indicators Data'!T$66-'Indicators Data'!T$65)</f>
        <v>1.7794117647058825E-2</v>
      </c>
      <c r="V43" s="120">
        <v>7.2</v>
      </c>
      <c r="W43" s="120">
        <f>('Indicators Data'!V43-UG$65)/('Indicators Data'!V$66-'Indicators Data'!V$65)</f>
        <v>0.33771106941838652</v>
      </c>
      <c r="X43" s="120">
        <v>0</v>
      </c>
      <c r="Y43" s="120">
        <f>('Indicators Data'!X43-X$65)/('Indicators Data'!X$66-'Indicators Data'!X$65)</f>
        <v>0</v>
      </c>
      <c r="Z43" s="120">
        <v>10.66</v>
      </c>
      <c r="AA43" s="120">
        <f>('Indicators Data'!Z43-Z$65)/('Indicators Data'!Z$66-'Indicators Data'!Z$65)</f>
        <v>0.44416666666666665</v>
      </c>
      <c r="AB43" s="120">
        <v>11.78</v>
      </c>
      <c r="AC43" s="120">
        <f>('Indicators Data'!AB43-AB$65)/('Indicators Data'!AB$66-'Indicators Data'!AB$65)</f>
        <v>0.12238961038961038</v>
      </c>
      <c r="AD43" s="120">
        <v>0.26608588440440467</v>
      </c>
      <c r="AE43" s="120">
        <f>('Indicators Data'!AD43-AD$65)/('Indicators Data'!AD$66-'Indicators Data'!AD$65)</f>
        <v>0.38868176259302878</v>
      </c>
      <c r="AF43" s="120">
        <v>0.9</v>
      </c>
      <c r="AG43" s="120">
        <f>('Indicators Data'!AF43-AF$65)/('Indicators Data'!AF$66-'Indicators Data'!AF$65)</f>
        <v>2.342529932326913E-3</v>
      </c>
      <c r="AH43" s="120">
        <v>0</v>
      </c>
      <c r="AI43" s="120">
        <f>('Indicators Data'!AH43-AH$65)/('Indicators Data'!AH$66-'Indicators Data'!AH$65)</f>
        <v>0</v>
      </c>
      <c r="AJ43">
        <v>1313.29</v>
      </c>
      <c r="AK43" s="120">
        <f>('Indicators Data'!AJ43-AJ$65)/('Indicators Data'!AJ$66-'Indicators Data'!AJ$65)</f>
        <v>1.1162135911696132E-2</v>
      </c>
      <c r="AL43">
        <v>2.3459821428571428</v>
      </c>
      <c r="AM43" s="120">
        <f>('Indicators Data'!AL43-AL$65)/('Indicators Data'!AL$66-'Indicators Data'!AL$65)</f>
        <v>0.23048445785075397</v>
      </c>
      <c r="AN43">
        <v>2.0564809496457976</v>
      </c>
      <c r="AO43" s="120">
        <f>('Indicators Data'!AN43-AN$65)/('Indicators Data'!AN$66-'Indicators Data'!AN$65)</f>
        <v>9.099234579154436E-2</v>
      </c>
      <c r="AP43">
        <v>3.5558978556771734</v>
      </c>
      <c r="AQ43" s="120">
        <f>('Indicators Data'!AP43-AP$65)/('Indicators Data'!AP$66-'Indicators Data'!AP$65)</f>
        <v>0.63904110788477009</v>
      </c>
      <c r="AR43">
        <v>0.94103099999999995</v>
      </c>
      <c r="AS43" s="120">
        <f>('Indicators Data'!AR43-AR$65)/('Indicators Data'!AR$66-'Indicators Data'!AR$65)</f>
        <v>0.79323629900702619</v>
      </c>
      <c r="AT43" s="110">
        <f t="shared" si="1"/>
        <v>43</v>
      </c>
      <c r="AU43" s="110" t="s">
        <v>526</v>
      </c>
    </row>
    <row r="44" spans="1:47">
      <c r="A44" s="110">
        <f t="shared" si="2"/>
        <v>43</v>
      </c>
      <c r="B44" s="110" t="s">
        <v>618</v>
      </c>
      <c r="C44" s="110" t="s">
        <v>412</v>
      </c>
      <c r="D44" s="110" t="s">
        <v>619</v>
      </c>
      <c r="E44" s="110" t="s">
        <v>413</v>
      </c>
      <c r="F44" s="110" t="s">
        <v>356</v>
      </c>
      <c r="G44" s="110" t="s">
        <v>664</v>
      </c>
      <c r="H44" s="110" t="s">
        <v>490</v>
      </c>
      <c r="I44" s="110" t="s">
        <v>525</v>
      </c>
      <c r="J44" s="116" t="s">
        <v>671</v>
      </c>
      <c r="K44" s="110" t="s">
        <v>672</v>
      </c>
      <c r="L44" s="110" t="s">
        <v>526</v>
      </c>
      <c r="M44" s="110" t="s">
        <v>526</v>
      </c>
      <c r="N44" s="110" t="s">
        <v>673</v>
      </c>
      <c r="O44" s="110" t="s">
        <v>426</v>
      </c>
      <c r="P44" s="110" t="s">
        <v>426</v>
      </c>
      <c r="Q44" s="112">
        <v>561</v>
      </c>
      <c r="R44" s="112">
        <v>2422</v>
      </c>
      <c r="S44" s="112">
        <v>0</v>
      </c>
      <c r="T44" s="117">
        <f t="shared" si="0"/>
        <v>0</v>
      </c>
      <c r="U44" s="120">
        <f>('Indicators Data'!T44-T$65)/('Indicators Data'!T$66-'Indicators Data'!T$65)</f>
        <v>0</v>
      </c>
      <c r="V44" s="120">
        <v>9.02</v>
      </c>
      <c r="W44" s="120">
        <f>('Indicators Data'!V44-UG$65)/('Indicators Data'!V$66-'Indicators Data'!V$65)</f>
        <v>0.42307692307692307</v>
      </c>
      <c r="X44" s="120">
        <v>0</v>
      </c>
      <c r="Y44" s="120">
        <f>('Indicators Data'!X44-X$65)/('Indicators Data'!X$66-'Indicators Data'!X$65)</f>
        <v>0</v>
      </c>
      <c r="Z44" s="120">
        <v>16.93</v>
      </c>
      <c r="AA44" s="120">
        <f>('Indicators Data'!Z44-Z$65)/('Indicators Data'!Z$66-'Indicators Data'!Z$65)</f>
        <v>0.70541666666666669</v>
      </c>
      <c r="AB44" s="120">
        <v>18.12</v>
      </c>
      <c r="AC44" s="120">
        <f>('Indicators Data'!AB44-AB$65)/('Indicators Data'!AB$66-'Indicators Data'!AB$65)</f>
        <v>0.18825974025974027</v>
      </c>
      <c r="AD44" s="120">
        <v>7.023287173252396E-2</v>
      </c>
      <c r="AE44" s="120">
        <f>('Indicators Data'!AD44-AD$65)/('Indicators Data'!AD$66-'Indicators Data'!AD$65)</f>
        <v>0.1025918245835202</v>
      </c>
      <c r="AF44" s="120">
        <v>0</v>
      </c>
      <c r="AG44" s="120">
        <f>('Indicators Data'!AF44-AF$65)/('Indicators Data'!AF$66-'Indicators Data'!AF$65)</f>
        <v>0</v>
      </c>
      <c r="AH44" s="120">
        <v>4.1288191577208916E-4</v>
      </c>
      <c r="AI44" s="120">
        <f>('Indicators Data'!AH44-AH$65)/('Indicators Data'!AH$66-'Indicators Data'!AH$65)</f>
        <v>5.3674649050371587E-3</v>
      </c>
      <c r="AJ44">
        <v>149.72</v>
      </c>
      <c r="AK44" s="120">
        <f>('Indicators Data'!AJ44-AJ$65)/('Indicators Data'!AJ$66-'Indicators Data'!AJ$65)</f>
        <v>2.9720589019513666E-4</v>
      </c>
      <c r="AL44">
        <v>2.3571722879510273</v>
      </c>
      <c r="AM44" s="120">
        <f>('Indicators Data'!AL44-AL$65)/('Indicators Data'!AL$66-'Indicators Data'!AL$65)</f>
        <v>0.2372997254930907</v>
      </c>
      <c r="AN44">
        <v>2.1529162889090361</v>
      </c>
      <c r="AO44" s="120">
        <f>('Indicators Data'!AN44-AN$65)/('Indicators Data'!AN$66-'Indicators Data'!AN$65)</f>
        <v>0.17381850350729536</v>
      </c>
      <c r="AP44">
        <v>3.2678139859337132</v>
      </c>
      <c r="AQ44" s="120">
        <f>('Indicators Data'!AP44-AP$65)/('Indicators Data'!AP$66-'Indicators Data'!AP$65)</f>
        <v>0.4796853872742593</v>
      </c>
      <c r="AR44">
        <v>0.92577600000000004</v>
      </c>
      <c r="AS44" s="120">
        <f>('Indicators Data'!AR44-AR$65)/('Indicators Data'!AR$66-'Indicators Data'!AR$65)</f>
        <v>0.76516920291654933</v>
      </c>
      <c r="AT44" s="110">
        <f t="shared" si="1"/>
        <v>44</v>
      </c>
      <c r="AU44" s="110" t="s">
        <v>524</v>
      </c>
    </row>
    <row r="45" spans="1:47">
      <c r="A45" s="110">
        <f t="shared" si="2"/>
        <v>44</v>
      </c>
      <c r="B45" s="110" t="s">
        <v>618</v>
      </c>
      <c r="C45" s="110" t="s">
        <v>412</v>
      </c>
      <c r="D45" s="110" t="s">
        <v>619</v>
      </c>
      <c r="E45" s="110" t="s">
        <v>413</v>
      </c>
      <c r="F45" s="110" t="s">
        <v>356</v>
      </c>
      <c r="G45" s="110" t="s">
        <v>664</v>
      </c>
      <c r="H45" s="110" t="s">
        <v>490</v>
      </c>
      <c r="I45" s="110" t="s">
        <v>523</v>
      </c>
      <c r="J45" s="110" t="s">
        <v>674</v>
      </c>
      <c r="K45" s="110" t="s">
        <v>675</v>
      </c>
      <c r="L45" s="110" t="s">
        <v>524</v>
      </c>
      <c r="M45" s="110" t="s">
        <v>524</v>
      </c>
      <c r="N45" s="110" t="s">
        <v>676</v>
      </c>
      <c r="O45" s="110" t="s">
        <v>426</v>
      </c>
      <c r="P45" s="110" t="s">
        <v>426</v>
      </c>
      <c r="Q45" s="112">
        <v>358</v>
      </c>
      <c r="R45" s="112">
        <v>2025</v>
      </c>
      <c r="S45" s="112">
        <v>0</v>
      </c>
      <c r="T45" s="117">
        <f t="shared" si="0"/>
        <v>0</v>
      </c>
      <c r="U45" s="120">
        <f>('Indicators Data'!T45-T$65)/('Indicators Data'!T$66-'Indicators Data'!T$65)</f>
        <v>0</v>
      </c>
      <c r="V45" s="120">
        <v>11</v>
      </c>
      <c r="W45" s="120">
        <f>('Indicators Data'!V45-UG$65)/('Indicators Data'!V$66-'Indicators Data'!V$65)</f>
        <v>0.51594746716697937</v>
      </c>
      <c r="X45" s="120">
        <v>0</v>
      </c>
      <c r="Y45" s="120">
        <f>('Indicators Data'!X45-X$65)/('Indicators Data'!X$66-'Indicators Data'!X$65)</f>
        <v>0</v>
      </c>
      <c r="Z45" s="120">
        <v>18.440000000000001</v>
      </c>
      <c r="AA45" s="120">
        <f>('Indicators Data'!Z45-Z$65)/('Indicators Data'!Z$66-'Indicators Data'!Z$65)</f>
        <v>0.76833333333333342</v>
      </c>
      <c r="AB45" s="120">
        <v>11</v>
      </c>
      <c r="AC45" s="120">
        <f>('Indicators Data'!AB45-AB$65)/('Indicators Data'!AB$66-'Indicators Data'!AB$65)</f>
        <v>0.11428571428571428</v>
      </c>
      <c r="AD45" s="120">
        <v>7.8880306081804963E-2</v>
      </c>
      <c r="AE45" s="120">
        <f>('Indicators Data'!AD45-AD$65)/('Indicators Data'!AD$66-'Indicators Data'!AD$65)</f>
        <v>0.11522346053936726</v>
      </c>
      <c r="AF45" s="120">
        <v>0</v>
      </c>
      <c r="AG45" s="120">
        <f>('Indicators Data'!AF45-AF$65)/('Indicators Data'!AF$66-'Indicators Data'!AF$65)</f>
        <v>0</v>
      </c>
      <c r="AH45" s="120">
        <v>9.8765432098765434E-4</v>
      </c>
      <c r="AI45" s="120">
        <f>('Indicators Data'!AH45-AH$65)/('Indicators Data'!AH$66-'Indicators Data'!AH$65)</f>
        <v>1.2839506172839505E-2</v>
      </c>
      <c r="AJ45">
        <v>424.964</v>
      </c>
      <c r="AK45" s="120">
        <f>('Indicators Data'!AJ45-AJ$65)/('Indicators Data'!AJ$66-'Indicators Data'!AJ$65)</f>
        <v>2.8673192472239532E-3</v>
      </c>
      <c r="AL45">
        <v>2.2541392379812488</v>
      </c>
      <c r="AM45" s="120">
        <f>('Indicators Data'!AL45-AL$65)/('Indicators Data'!AL$66-'Indicators Data'!AL$65)</f>
        <v>0.17454827717326063</v>
      </c>
      <c r="AN45">
        <v>2.3832236842105261</v>
      </c>
      <c r="AO45" s="120">
        <f>('Indicators Data'!AN45-AN$65)/('Indicators Data'!AN$66-'Indicators Data'!AN$65)</f>
        <v>0.37162437832539408</v>
      </c>
      <c r="AP45">
        <v>2.9038424637820208</v>
      </c>
      <c r="AQ45" s="120">
        <f>('Indicators Data'!AP45-AP$65)/('Indicators Data'!AP$66-'Indicators Data'!AP$65)</f>
        <v>0.27835185115563704</v>
      </c>
      <c r="AR45">
        <v>0.912018</v>
      </c>
      <c r="AS45" s="120">
        <f>('Indicators Data'!AR45-AR$65)/('Indicators Data'!AR$66-'Indicators Data'!AR$65)</f>
        <v>0.73985638036572765</v>
      </c>
      <c r="AT45" s="110">
        <f t="shared" si="1"/>
        <v>45</v>
      </c>
      <c r="AU45" s="110" t="s">
        <v>521</v>
      </c>
    </row>
    <row r="46" spans="1:47">
      <c r="A46" s="110">
        <f t="shared" si="2"/>
        <v>45</v>
      </c>
      <c r="B46" s="110" t="s">
        <v>618</v>
      </c>
      <c r="C46" s="110" t="s">
        <v>412</v>
      </c>
      <c r="D46" s="110" t="s">
        <v>619</v>
      </c>
      <c r="E46" s="110" t="s">
        <v>413</v>
      </c>
      <c r="F46" s="110" t="s">
        <v>356</v>
      </c>
      <c r="G46" s="110" t="s">
        <v>664</v>
      </c>
      <c r="H46" s="110" t="s">
        <v>490</v>
      </c>
      <c r="I46" s="110" t="s">
        <v>520</v>
      </c>
      <c r="J46" s="116" t="s">
        <v>677</v>
      </c>
      <c r="K46" s="110" t="s">
        <v>678</v>
      </c>
      <c r="L46" s="110" t="s">
        <v>521</v>
      </c>
      <c r="M46" s="110" t="s">
        <v>521</v>
      </c>
      <c r="N46" s="110" t="s">
        <v>679</v>
      </c>
      <c r="O46" s="110" t="s">
        <v>426</v>
      </c>
      <c r="P46" s="110" t="s">
        <v>426</v>
      </c>
      <c r="Q46" s="112">
        <v>353</v>
      </c>
      <c r="R46" s="112">
        <v>1987</v>
      </c>
      <c r="S46" s="112">
        <v>0</v>
      </c>
      <c r="T46" s="117">
        <f t="shared" si="0"/>
        <v>0</v>
      </c>
      <c r="U46" s="120">
        <f>('Indicators Data'!T46-T$65)/('Indicators Data'!T$66-'Indicators Data'!T$65)</f>
        <v>0</v>
      </c>
      <c r="V46" s="120">
        <v>7.13</v>
      </c>
      <c r="W46" s="120">
        <f>('Indicators Data'!V46-UG$65)/('Indicators Data'!V$66-'Indicators Data'!V$65)</f>
        <v>0.33442776735459662</v>
      </c>
      <c r="X46" s="120">
        <v>0</v>
      </c>
      <c r="Y46" s="120">
        <f>('Indicators Data'!X46-X$65)/('Indicators Data'!X$66-'Indicators Data'!X$65)</f>
        <v>0</v>
      </c>
      <c r="Z46" s="120">
        <v>14.18</v>
      </c>
      <c r="AA46" s="120">
        <f>('Indicators Data'!Z46-Z$65)/('Indicators Data'!Z$66-'Indicators Data'!Z$65)</f>
        <v>0.59083333333333332</v>
      </c>
      <c r="AB46" s="120">
        <v>15.17</v>
      </c>
      <c r="AC46" s="120">
        <f>('Indicators Data'!AB46-AB$65)/('Indicators Data'!AB$66-'Indicators Data'!AB$65)</f>
        <v>0.15761038961038962</v>
      </c>
      <c r="AD46" s="120">
        <v>6.9445995145069675E-2</v>
      </c>
      <c r="AE46" s="120">
        <f>('Indicators Data'!AD46-AD$65)/('Indicators Data'!AD$66-'Indicators Data'!AD$65)</f>
        <v>0.10144240405097482</v>
      </c>
      <c r="AF46" s="120">
        <v>0.4</v>
      </c>
      <c r="AG46" s="120">
        <f>('Indicators Data'!AF46-AF$65)/('Indicators Data'!AF$66-'Indicators Data'!AF$65)</f>
        <v>1.0411244143675169E-3</v>
      </c>
      <c r="AH46" s="120">
        <v>6.0392551585304469E-3</v>
      </c>
      <c r="AI46" s="120">
        <f>('Indicators Data'!AH46-AH$65)/('Indicators Data'!AH$66-'Indicators Data'!AH$65)</f>
        <v>7.8510317060895798E-2</v>
      </c>
      <c r="AJ46">
        <v>543.23400000000004</v>
      </c>
      <c r="AK46" s="120">
        <f>('Indicators Data'!AJ46-AJ$65)/('Indicators Data'!AJ$66-'Indicators Data'!AJ$65)</f>
        <v>3.9716750433023357E-3</v>
      </c>
      <c r="AL46">
        <v>2.577743109724389</v>
      </c>
      <c r="AM46" s="120">
        <f>('Indicators Data'!AL46-AL$65)/('Indicators Data'!AL$66-'Indicators Data'!AL$65)</f>
        <v>0.37163660601282122</v>
      </c>
      <c r="AN46">
        <v>2.3149038461538463</v>
      </c>
      <c r="AO46" s="120">
        <f>('Indicators Data'!AN46-AN$65)/('Indicators Data'!AN$66-'Indicators Data'!AN$65)</f>
        <v>0.31294599625893266</v>
      </c>
      <c r="AP46">
        <v>3.5537232360073574</v>
      </c>
      <c r="AQ46" s="120">
        <f>('Indicators Data'!AP46-AP$65)/('Indicators Data'!AP$66-'Indicators Data'!AP$65)</f>
        <v>0.63783820095059873</v>
      </c>
      <c r="AR46">
        <v>0.92518699999999998</v>
      </c>
      <c r="AS46" s="120">
        <f>('Indicators Data'!AR46-AR$65)/('Indicators Data'!AR$66-'Indicators Data'!AR$65)</f>
        <v>0.76408552414910957</v>
      </c>
      <c r="AT46" s="110">
        <f t="shared" si="1"/>
        <v>46</v>
      </c>
      <c r="AU46" s="110" t="s">
        <v>492</v>
      </c>
    </row>
    <row r="47" spans="1:47">
      <c r="A47" s="110">
        <f t="shared" si="2"/>
        <v>46</v>
      </c>
      <c r="B47" s="110" t="s">
        <v>618</v>
      </c>
      <c r="C47" s="110" t="s">
        <v>412</v>
      </c>
      <c r="D47" s="110" t="s">
        <v>619</v>
      </c>
      <c r="E47" s="110" t="s">
        <v>413</v>
      </c>
      <c r="F47" s="110" t="s">
        <v>356</v>
      </c>
      <c r="G47" s="110" t="s">
        <v>664</v>
      </c>
      <c r="H47" s="110" t="s">
        <v>490</v>
      </c>
      <c r="I47" s="110" t="s">
        <v>491</v>
      </c>
      <c r="J47" s="116" t="s">
        <v>680</v>
      </c>
      <c r="K47" s="110" t="s">
        <v>681</v>
      </c>
      <c r="L47" s="110" t="s">
        <v>492</v>
      </c>
      <c r="M47" s="110" t="s">
        <v>492</v>
      </c>
      <c r="N47" s="110" t="s">
        <v>682</v>
      </c>
      <c r="O47" s="110" t="s">
        <v>426</v>
      </c>
      <c r="P47" s="110" t="s">
        <v>426</v>
      </c>
      <c r="Q47" s="112">
        <v>201</v>
      </c>
      <c r="R47" s="112">
        <v>1106</v>
      </c>
      <c r="S47" s="112">
        <v>0</v>
      </c>
      <c r="T47" s="117">
        <f t="shared" si="0"/>
        <v>0</v>
      </c>
      <c r="U47" s="120">
        <f>('Indicators Data'!T47-T$65)/('Indicators Data'!T$66-'Indicators Data'!T$65)</f>
        <v>0</v>
      </c>
      <c r="V47" s="120">
        <v>2.31</v>
      </c>
      <c r="W47" s="120">
        <f>('Indicators Data'!V47-UG$65)/('Indicators Data'!V$66-'Indicators Data'!V$65)</f>
        <v>0.10834896810506567</v>
      </c>
      <c r="X47" s="120">
        <v>0</v>
      </c>
      <c r="Y47" s="120">
        <f>('Indicators Data'!X47-X$65)/('Indicators Data'!X$66-'Indicators Data'!X$65)</f>
        <v>0</v>
      </c>
      <c r="Z47" s="120">
        <v>7.71</v>
      </c>
      <c r="AA47" s="120">
        <f>('Indicators Data'!Z47-Z$65)/('Indicators Data'!Z$66-'Indicators Data'!Z$65)</f>
        <v>0.32124999999999998</v>
      </c>
      <c r="AB47" s="120">
        <v>11.9</v>
      </c>
      <c r="AC47" s="120">
        <f>('Indicators Data'!AB47-AB$65)/('Indicators Data'!AB$66-'Indicators Data'!AB$65)</f>
        <v>0.12363636363636364</v>
      </c>
      <c r="AD47" s="120">
        <v>0.26713627972412146</v>
      </c>
      <c r="AE47" s="120">
        <f>('Indicators Data'!AD47-AD$65)/('Indicators Data'!AD$66-'Indicators Data'!AD$65)</f>
        <v>0.3902161149514819</v>
      </c>
      <c r="AF47" s="120">
        <v>2.5</v>
      </c>
      <c r="AG47" s="120">
        <f>('Indicators Data'!AF47-AF$65)/('Indicators Data'!AF$66-'Indicators Data'!AF$65)</f>
        <v>6.5070275897969806E-3</v>
      </c>
      <c r="AH47" s="120">
        <v>2.1097046413502108E-3</v>
      </c>
      <c r="AI47" s="120">
        <f>('Indicators Data'!AH47-AH$65)/('Indicators Data'!AH$66-'Indicators Data'!AH$65)</f>
        <v>2.7426160337552737E-2</v>
      </c>
      <c r="AJ47">
        <v>197.53100000000001</v>
      </c>
      <c r="AK47" s="120">
        <f>('Indicators Data'!AJ47-AJ$65)/('Indicators Data'!AJ$66-'Indicators Data'!AJ$65)</f>
        <v>7.4364501225739695E-4</v>
      </c>
      <c r="AL47">
        <v>2.4199587770525595</v>
      </c>
      <c r="AM47" s="120">
        <f>('Indicators Data'!AL47-AL$65)/('Indicators Data'!AL$66-'Indicators Data'!AL$65)</f>
        <v>0.2755393304275659</v>
      </c>
      <c r="AN47">
        <v>1.9633368756641871</v>
      </c>
      <c r="AO47" s="120">
        <f>('Indicators Data'!AN47-AN$65)/('Indicators Data'!AN$66-'Indicators Data'!AN$65)</f>
        <v>1.0992982271605436E-2</v>
      </c>
      <c r="AP47">
        <v>3.6520377130497916</v>
      </c>
      <c r="AQ47" s="120">
        <f>('Indicators Data'!AP47-AP$65)/('Indicators Data'!AP$66-'Indicators Data'!AP$65)</f>
        <v>0.69222158017101154</v>
      </c>
      <c r="AR47">
        <v>0.95232600000000001</v>
      </c>
      <c r="AS47" s="120">
        <f>('Indicators Data'!AR47-AR$65)/('Indicators Data'!AR$66-'Indicators Data'!AR$65)</f>
        <v>0.81401754124510817</v>
      </c>
      <c r="AT47" s="110">
        <f t="shared" si="1"/>
        <v>47</v>
      </c>
      <c r="AU47" s="110" t="s">
        <v>483</v>
      </c>
    </row>
    <row r="48" spans="1:47">
      <c r="A48" s="110">
        <f t="shared" si="2"/>
        <v>47</v>
      </c>
      <c r="B48" s="110" t="s">
        <v>618</v>
      </c>
      <c r="C48" s="110" t="s">
        <v>412</v>
      </c>
      <c r="D48" s="110" t="s">
        <v>619</v>
      </c>
      <c r="E48" s="110" t="s">
        <v>413</v>
      </c>
      <c r="F48" s="110" t="s">
        <v>354</v>
      </c>
      <c r="G48" s="110" t="s">
        <v>683</v>
      </c>
      <c r="H48" s="110" t="s">
        <v>481</v>
      </c>
      <c r="I48" s="110" t="s">
        <v>482</v>
      </c>
      <c r="J48" s="116" t="s">
        <v>684</v>
      </c>
      <c r="K48" s="110" t="s">
        <v>685</v>
      </c>
      <c r="L48" s="110" t="s">
        <v>483</v>
      </c>
      <c r="M48" s="110" t="s">
        <v>483</v>
      </c>
      <c r="N48" s="110" t="s">
        <v>686</v>
      </c>
      <c r="O48" s="110" t="s">
        <v>426</v>
      </c>
      <c r="P48" s="110" t="s">
        <v>426</v>
      </c>
      <c r="Q48" s="112">
        <v>910</v>
      </c>
      <c r="R48" s="112">
        <v>4029</v>
      </c>
      <c r="S48" s="112">
        <v>0</v>
      </c>
      <c r="T48" s="117">
        <f t="shared" si="0"/>
        <v>0</v>
      </c>
      <c r="U48" s="120">
        <f>('Indicators Data'!T48-T$65)/('Indicators Data'!T$66-'Indicators Data'!T$65)</f>
        <v>0</v>
      </c>
      <c r="V48" s="120">
        <v>0</v>
      </c>
      <c r="W48" s="120">
        <f>('Indicators Data'!V48-UG$65)/('Indicators Data'!V$66-'Indicators Data'!V$65)</f>
        <v>0</v>
      </c>
      <c r="X48" s="120">
        <v>3.55</v>
      </c>
      <c r="Y48" s="120">
        <f>('Indicators Data'!X48-X$65)/('Indicators Data'!X$66-'Indicators Data'!X$65)</f>
        <v>0.29731993299832493</v>
      </c>
      <c r="Z48" s="120">
        <v>10.77</v>
      </c>
      <c r="AA48" s="120">
        <f>('Indicators Data'!Z48-Z$65)/('Indicators Data'!Z$66-'Indicators Data'!Z$65)</f>
        <v>0.44874999999999998</v>
      </c>
      <c r="AB48" s="120">
        <v>13.84</v>
      </c>
      <c r="AC48" s="120">
        <f>('Indicators Data'!AB48-AB$65)/('Indicators Data'!AB$66-'Indicators Data'!AB$65)</f>
        <v>0.1437922077922078</v>
      </c>
      <c r="AD48" s="120">
        <v>0.26537249562190118</v>
      </c>
      <c r="AE48" s="120">
        <f>('Indicators Data'!AD48-AD$65)/('Indicators Data'!AD$66-'Indicators Data'!AD$65)</f>
        <v>0.38763968848970604</v>
      </c>
      <c r="AF48" s="120">
        <v>1.8</v>
      </c>
      <c r="AG48" s="120">
        <f>('Indicators Data'!AF48-AF$65)/('Indicators Data'!AF$66-'Indicators Data'!AF$65)</f>
        <v>4.6850598646538261E-3</v>
      </c>
      <c r="AH48" s="120">
        <v>8.7697526267891124E-3</v>
      </c>
      <c r="AI48" s="120">
        <f>('Indicators Data'!AH48-AH$65)/('Indicators Data'!AH$66-'Indicators Data'!AH$65)</f>
        <v>0.11400678414825846</v>
      </c>
      <c r="AJ48">
        <v>4050.37</v>
      </c>
      <c r="AK48" s="120">
        <f>('Indicators Data'!AJ48-AJ$65)/('Indicators Data'!AJ$66-'Indicators Data'!AJ$65)</f>
        <v>3.6719844225978855E-2</v>
      </c>
      <c r="AL48">
        <v>2.2358581016299137</v>
      </c>
      <c r="AM48" s="120">
        <f>('Indicators Data'!AL48-AL$65)/('Indicators Data'!AL$66-'Indicators Data'!AL$65)</f>
        <v>0.16341429848084049</v>
      </c>
      <c r="AN48">
        <v>2.0314650934119962</v>
      </c>
      <c r="AO48" s="120">
        <f>('Indicators Data'!AN48-AN$65)/('Indicators Data'!AN$66-'Indicators Data'!AN$65)</f>
        <v>6.9506785937188856E-2</v>
      </c>
      <c r="AP48">
        <v>4.0278559935639588</v>
      </c>
      <c r="AQ48" s="120">
        <f>('Indicators Data'!AP48-AP$65)/('Indicators Data'!AP$66-'Indicators Data'!AP$65)</f>
        <v>0.90010823818928032</v>
      </c>
      <c r="AR48">
        <v>1.0399830000000001</v>
      </c>
      <c r="AS48" s="120">
        <f>('Indicators Data'!AR48-AR$65)/('Indicators Data'!AR$66-'Indicators Data'!AR$65)</f>
        <v>0.97529433193687798</v>
      </c>
      <c r="AT48" s="110">
        <f t="shared" si="1"/>
        <v>48</v>
      </c>
      <c r="AU48" s="110" t="s">
        <v>496</v>
      </c>
    </row>
    <row r="49" spans="1:47">
      <c r="A49" s="110">
        <f t="shared" si="2"/>
        <v>48</v>
      </c>
      <c r="B49" s="110" t="s">
        <v>618</v>
      </c>
      <c r="C49" s="110" t="s">
        <v>412</v>
      </c>
      <c r="D49" s="110" t="s">
        <v>619</v>
      </c>
      <c r="E49" s="110" t="s">
        <v>413</v>
      </c>
      <c r="F49" s="110" t="s">
        <v>354</v>
      </c>
      <c r="G49" s="110" t="s">
        <v>683</v>
      </c>
      <c r="H49" s="110" t="s">
        <v>481</v>
      </c>
      <c r="I49" s="110" t="s">
        <v>495</v>
      </c>
      <c r="J49" s="116" t="s">
        <v>687</v>
      </c>
      <c r="K49" s="110" t="s">
        <v>688</v>
      </c>
      <c r="L49" s="110" t="s">
        <v>496</v>
      </c>
      <c r="M49" s="110" t="s">
        <v>496</v>
      </c>
      <c r="N49" s="110" t="s">
        <v>689</v>
      </c>
      <c r="O49" s="110" t="s">
        <v>426</v>
      </c>
      <c r="P49" s="110" t="s">
        <v>426</v>
      </c>
      <c r="Q49" s="112">
        <v>850</v>
      </c>
      <c r="R49" s="112">
        <v>3600</v>
      </c>
      <c r="S49" s="112">
        <v>898</v>
      </c>
      <c r="T49" s="117">
        <f t="shared" si="0"/>
        <v>0.24944444444444444</v>
      </c>
      <c r="U49" s="120">
        <f>('Indicators Data'!T49-T$65)/('Indicators Data'!T$66-'Indicators Data'!T$65)</f>
        <v>0.24944444444444444</v>
      </c>
      <c r="V49" s="120">
        <v>0</v>
      </c>
      <c r="W49" s="120">
        <f>('Indicators Data'!V49-UG$65)/('Indicators Data'!V$66-'Indicators Data'!V$65)</f>
        <v>0</v>
      </c>
      <c r="X49" s="120">
        <v>6.84</v>
      </c>
      <c r="Y49" s="120">
        <f>('Indicators Data'!X49-X$65)/('Indicators Data'!X$66-'Indicators Data'!X$65)</f>
        <v>0.57286432160804024</v>
      </c>
      <c r="Z49" s="120">
        <v>14</v>
      </c>
      <c r="AA49" s="120">
        <f>('Indicators Data'!Z49-Z$65)/('Indicators Data'!Z$66-'Indicators Data'!Z$65)</f>
        <v>0.58333333333333337</v>
      </c>
      <c r="AB49" s="120">
        <v>15.68</v>
      </c>
      <c r="AC49" s="120">
        <f>('Indicators Data'!AB49-AB$65)/('Indicators Data'!AB$66-'Indicators Data'!AB$65)</f>
        <v>0.16290909090909089</v>
      </c>
      <c r="AD49" s="120">
        <v>3.3560919866223081E-2</v>
      </c>
      <c r="AE49" s="120">
        <f>('Indicators Data'!AD49-AD$65)/('Indicators Data'!AD$66-'Indicators Data'!AD$65)</f>
        <v>4.902371096101274E-2</v>
      </c>
      <c r="AF49" s="120">
        <v>1.4000000000000001</v>
      </c>
      <c r="AG49" s="120">
        <f>('Indicators Data'!AF49-AF$65)/('Indicators Data'!AF$66-'Indicators Data'!AF$65)</f>
        <v>3.6439354502863096E-3</v>
      </c>
      <c r="AH49" s="120">
        <v>9.9074074074074082E-3</v>
      </c>
      <c r="AI49" s="120">
        <f>('Indicators Data'!AH49-AH$65)/('Indicators Data'!AH$66-'Indicators Data'!AH$65)</f>
        <v>0.1287962962962963</v>
      </c>
      <c r="AJ49">
        <v>2036.52</v>
      </c>
      <c r="AK49" s="120">
        <f>('Indicators Data'!AJ49-AJ$65)/('Indicators Data'!AJ$66-'Indicators Data'!AJ$65)</f>
        <v>1.791535517607229E-2</v>
      </c>
      <c r="AL49">
        <v>3.1802044109736416</v>
      </c>
      <c r="AM49" s="120">
        <f>('Indicators Data'!AL49-AL$65)/('Indicators Data'!AL$66-'Indicators Data'!AL$65)</f>
        <v>0.73856080384185818</v>
      </c>
      <c r="AN49">
        <v>2.3564686285397003</v>
      </c>
      <c r="AO49" s="120">
        <f>('Indicators Data'!AN49-AN$65)/('Indicators Data'!AN$66-'Indicators Data'!AN$65)</f>
        <v>0.34864505894293746</v>
      </c>
      <c r="AP49">
        <v>3.9243127050571331</v>
      </c>
      <c r="AQ49" s="120">
        <f>('Indicators Data'!AP49-AP$65)/('Indicators Data'!AP$66-'Indicators Data'!AP$65)</f>
        <v>0.84283250328235637</v>
      </c>
      <c r="AR49">
        <v>0.99463400000000002</v>
      </c>
      <c r="AS49" s="120">
        <f>('Indicators Data'!AR49-AR$65)/('Indicators Data'!AR$66-'Indicators Data'!AR$65)</f>
        <v>0.891858426292365</v>
      </c>
      <c r="AT49" s="110">
        <f t="shared" si="1"/>
        <v>49</v>
      </c>
      <c r="AU49" s="110" t="s">
        <v>514</v>
      </c>
    </row>
    <row r="50" spans="1:47">
      <c r="A50" s="110">
        <f t="shared" si="2"/>
        <v>49</v>
      </c>
      <c r="B50" s="110" t="s">
        <v>618</v>
      </c>
      <c r="C50" s="110" t="s">
        <v>412</v>
      </c>
      <c r="D50" s="110" t="s">
        <v>619</v>
      </c>
      <c r="E50" s="110" t="s">
        <v>413</v>
      </c>
      <c r="F50" s="110" t="s">
        <v>354</v>
      </c>
      <c r="G50" s="110" t="s">
        <v>683</v>
      </c>
      <c r="H50" s="110" t="s">
        <v>481</v>
      </c>
      <c r="I50" s="110" t="s">
        <v>513</v>
      </c>
      <c r="J50" s="116" t="s">
        <v>690</v>
      </c>
      <c r="K50" s="110" t="s">
        <v>691</v>
      </c>
      <c r="L50" s="110" t="s">
        <v>514</v>
      </c>
      <c r="M50" s="110" t="s">
        <v>514</v>
      </c>
      <c r="N50" s="110" t="s">
        <v>692</v>
      </c>
      <c r="O50" s="110" t="s">
        <v>426</v>
      </c>
      <c r="P50" s="110" t="s">
        <v>426</v>
      </c>
      <c r="Q50" s="112">
        <v>613</v>
      </c>
      <c r="R50" s="112">
        <v>3750</v>
      </c>
      <c r="S50" s="112">
        <v>0</v>
      </c>
      <c r="T50" s="117">
        <f t="shared" si="0"/>
        <v>0</v>
      </c>
      <c r="U50" s="120">
        <f>('Indicators Data'!T50-T$65)/('Indicators Data'!T$66-'Indicators Data'!T$65)</f>
        <v>0</v>
      </c>
      <c r="V50" s="120">
        <v>0</v>
      </c>
      <c r="W50" s="120">
        <f>('Indicators Data'!V50-UG$65)/('Indicators Data'!V$66-'Indicators Data'!V$65)</f>
        <v>0</v>
      </c>
      <c r="X50" s="120">
        <v>4.24</v>
      </c>
      <c r="Y50" s="120">
        <f>('Indicators Data'!X50-X$65)/('Indicators Data'!X$66-'Indicators Data'!X$65)</f>
        <v>0.35510887772194311</v>
      </c>
      <c r="Z50" s="120">
        <v>4.6900000000000004</v>
      </c>
      <c r="AA50" s="120">
        <f>('Indicators Data'!Z50-Z$65)/('Indicators Data'!Z$66-'Indicators Data'!Z$65)</f>
        <v>0.19541666666666668</v>
      </c>
      <c r="AB50" s="120">
        <v>6.41</v>
      </c>
      <c r="AC50" s="120">
        <f>('Indicators Data'!AB50-AB$65)/('Indicators Data'!AB$66-'Indicators Data'!AB$65)</f>
        <v>6.65974025974026E-2</v>
      </c>
      <c r="AD50" s="120">
        <v>0.10549160858251078</v>
      </c>
      <c r="AE50" s="120">
        <f>('Indicators Data'!AD50-AD$65)/('Indicators Data'!AD$66-'Indicators Data'!AD$65)</f>
        <v>0.15409560132963382</v>
      </c>
      <c r="AF50" s="120">
        <v>3.8000000000000003</v>
      </c>
      <c r="AG50" s="120">
        <f>('Indicators Data'!AF50-AF$65)/('Indicators Data'!AF$66-'Indicators Data'!AF$65)</f>
        <v>9.8906819364914123E-3</v>
      </c>
      <c r="AH50" s="120">
        <v>3.1999999999999997E-3</v>
      </c>
      <c r="AI50" s="120">
        <f>('Indicators Data'!AH50-AH$65)/('Indicators Data'!AH$66-'Indicators Data'!AH$65)</f>
        <v>4.1599999999999991E-2</v>
      </c>
      <c r="AJ50">
        <v>729.71299999999997</v>
      </c>
      <c r="AK50" s="120">
        <f>('Indicators Data'!AJ50-AJ$65)/('Indicators Data'!AJ$66-'Indicators Data'!AJ$65)</f>
        <v>5.7129379544116664E-3</v>
      </c>
      <c r="AL50">
        <v>2.3456195591776257</v>
      </c>
      <c r="AM50" s="120">
        <f>('Indicators Data'!AL50-AL$65)/('Indicators Data'!AL$66-'Indicators Data'!AL$65)</f>
        <v>0.23026362918428717</v>
      </c>
      <c r="AN50">
        <v>2.0700285442435775</v>
      </c>
      <c r="AO50" s="120">
        <f>('Indicators Data'!AN50-AN$65)/('Indicators Data'!AN$66-'Indicators Data'!AN$65)</f>
        <v>0.10262807202424627</v>
      </c>
      <c r="AP50">
        <v>3.6680917541362752</v>
      </c>
      <c r="AQ50" s="120">
        <f>('Indicators Data'!AP50-AP$65)/('Indicators Data'!AP$66-'Indicators Data'!AP$65)</f>
        <v>0.70110199158844189</v>
      </c>
      <c r="AR50">
        <v>1.0387390000000001</v>
      </c>
      <c r="AS50" s="120">
        <f>('Indicators Data'!AR50-AR$65)/('Indicators Data'!AR$66-'Indicators Data'!AR$65)</f>
        <v>0.97300554350445889</v>
      </c>
      <c r="AT50" s="110">
        <f t="shared" si="1"/>
        <v>50</v>
      </c>
      <c r="AU50" s="110" t="s">
        <v>487</v>
      </c>
    </row>
    <row r="51" spans="1:47">
      <c r="A51" s="110">
        <f t="shared" si="2"/>
        <v>50</v>
      </c>
      <c r="B51" s="110" t="s">
        <v>618</v>
      </c>
      <c r="C51" s="110" t="s">
        <v>412</v>
      </c>
      <c r="D51" s="110" t="s">
        <v>619</v>
      </c>
      <c r="E51" s="110" t="s">
        <v>413</v>
      </c>
      <c r="F51" s="110" t="s">
        <v>354</v>
      </c>
      <c r="G51" s="110" t="s">
        <v>683</v>
      </c>
      <c r="H51" s="110" t="s">
        <v>481</v>
      </c>
      <c r="I51" s="110" t="s">
        <v>486</v>
      </c>
      <c r="J51" s="116" t="s">
        <v>693</v>
      </c>
      <c r="K51" s="110" t="s">
        <v>694</v>
      </c>
      <c r="L51" s="110" t="s">
        <v>487</v>
      </c>
      <c r="M51" s="110" t="s">
        <v>487</v>
      </c>
      <c r="N51" s="110" t="s">
        <v>695</v>
      </c>
      <c r="O51" s="110" t="s">
        <v>426</v>
      </c>
      <c r="P51" s="110" t="s">
        <v>426</v>
      </c>
      <c r="Q51" s="112">
        <v>616</v>
      </c>
      <c r="R51" s="112">
        <v>3517</v>
      </c>
      <c r="S51" s="112">
        <v>0</v>
      </c>
      <c r="T51" s="117">
        <f t="shared" si="0"/>
        <v>0</v>
      </c>
      <c r="U51" s="120">
        <f>('Indicators Data'!T51-T$65)/('Indicators Data'!T$66-'Indicators Data'!T$65)</f>
        <v>0</v>
      </c>
      <c r="V51" s="120">
        <v>0</v>
      </c>
      <c r="W51" s="120">
        <f>('Indicators Data'!V51-UG$65)/('Indicators Data'!V$66-'Indicators Data'!V$65)</f>
        <v>0</v>
      </c>
      <c r="X51" s="120">
        <v>2.65</v>
      </c>
      <c r="Y51" s="120">
        <f>('Indicators Data'!X51-X$65)/('Indicators Data'!X$66-'Indicators Data'!X$65)</f>
        <v>0.22194304857621441</v>
      </c>
      <c r="Z51" s="120">
        <v>9.75</v>
      </c>
      <c r="AA51" s="120">
        <f>('Indicators Data'!Z51-Z$65)/('Indicators Data'!Z$66-'Indicators Data'!Z$65)</f>
        <v>0.40625</v>
      </c>
      <c r="AB51" s="120">
        <v>14.68</v>
      </c>
      <c r="AC51" s="120">
        <f>('Indicators Data'!AB51-AB$65)/('Indicators Data'!AB$66-'Indicators Data'!AB$65)</f>
        <v>0.15251948051948053</v>
      </c>
      <c r="AD51" s="120">
        <v>0.26735966877166145</v>
      </c>
      <c r="AE51" s="120">
        <f>('Indicators Data'!AD51-AD$65)/('Indicators Data'!AD$66-'Indicators Data'!AD$65)</f>
        <v>0.3905424278219905</v>
      </c>
      <c r="AF51" s="120">
        <v>7.2</v>
      </c>
      <c r="AG51" s="120">
        <f>('Indicators Data'!AF51-AF$65)/('Indicators Data'!AF$66-'Indicators Data'!AF$65)</f>
        <v>1.8740239458615304E-2</v>
      </c>
      <c r="AH51" s="120">
        <v>7.2978864562600705E-3</v>
      </c>
      <c r="AI51" s="120">
        <f>('Indicators Data'!AH51-AH$65)/('Indicators Data'!AH$66-'Indicators Data'!AH$65)</f>
        <v>9.4872523931380917E-2</v>
      </c>
      <c r="AJ51">
        <v>706.46400000000006</v>
      </c>
      <c r="AK51" s="120">
        <f>('Indicators Data'!AJ51-AJ$65)/('Indicators Data'!AJ$66-'Indicators Data'!AJ$65)</f>
        <v>5.495848515813322E-3</v>
      </c>
      <c r="AL51">
        <v>2.1683868501529053</v>
      </c>
      <c r="AM51" s="120">
        <f>('Indicators Data'!AL51-AL$65)/('Indicators Data'!AL$66-'Indicators Data'!AL$65)</f>
        <v>0.12232147679521983</v>
      </c>
      <c r="AN51">
        <v>2.0364992150706436</v>
      </c>
      <c r="AO51" s="120">
        <f>('Indicators Data'!AN51-AN$65)/('Indicators Data'!AN$66-'Indicators Data'!AN$65)</f>
        <v>7.3830480525136966E-2</v>
      </c>
      <c r="AP51">
        <v>3.7487309717499535</v>
      </c>
      <c r="AQ51" s="120">
        <f>('Indicators Data'!AP51-AP$65)/('Indicators Data'!AP$66-'Indicators Data'!AP$65)</f>
        <v>0.74570817048953331</v>
      </c>
      <c r="AR51">
        <v>0.99033199999999999</v>
      </c>
      <c r="AS51" s="120">
        <f>('Indicators Data'!AR51-AR$65)/('Indicators Data'!AR$66-'Indicators Data'!AR$65)</f>
        <v>0.8839433396072629</v>
      </c>
      <c r="AT51" s="110">
        <f t="shared" si="1"/>
        <v>51</v>
      </c>
      <c r="AU51" s="110" t="s">
        <v>512</v>
      </c>
    </row>
    <row r="52" spans="1:47">
      <c r="A52" s="110">
        <f t="shared" si="2"/>
        <v>51</v>
      </c>
      <c r="B52" s="110" t="s">
        <v>618</v>
      </c>
      <c r="C52" s="110" t="s">
        <v>412</v>
      </c>
      <c r="D52" s="110" t="s">
        <v>619</v>
      </c>
      <c r="E52" s="110" t="s">
        <v>413</v>
      </c>
      <c r="F52" s="110" t="s">
        <v>354</v>
      </c>
      <c r="G52" s="110" t="s">
        <v>683</v>
      </c>
      <c r="H52" s="110" t="s">
        <v>481</v>
      </c>
      <c r="I52" s="110" t="s">
        <v>511</v>
      </c>
      <c r="J52" s="116" t="s">
        <v>696</v>
      </c>
      <c r="K52" s="110" t="s">
        <v>697</v>
      </c>
      <c r="L52" s="110" t="s">
        <v>512</v>
      </c>
      <c r="M52" s="110" t="s">
        <v>512</v>
      </c>
      <c r="N52" s="110" t="s">
        <v>698</v>
      </c>
      <c r="O52" s="110" t="s">
        <v>426</v>
      </c>
      <c r="P52" s="110" t="s">
        <v>426</v>
      </c>
      <c r="Q52" s="112">
        <v>458</v>
      </c>
      <c r="R52" s="112">
        <v>2807</v>
      </c>
      <c r="S52" s="112">
        <v>0</v>
      </c>
      <c r="T52" s="117">
        <f t="shared" si="0"/>
        <v>0</v>
      </c>
      <c r="U52" s="120">
        <f>('Indicators Data'!T52-T$65)/('Indicators Data'!T$66-'Indicators Data'!T$65)</f>
        <v>0</v>
      </c>
      <c r="V52" s="120">
        <v>0</v>
      </c>
      <c r="W52" s="120">
        <f>('Indicators Data'!V52-UG$65)/('Indicators Data'!V$66-'Indicators Data'!V$65)</f>
        <v>0</v>
      </c>
      <c r="X52" s="120">
        <v>3.11</v>
      </c>
      <c r="Y52" s="120">
        <f>('Indicators Data'!X52-X$65)/('Indicators Data'!X$66-'Indicators Data'!X$65)</f>
        <v>0.26046901172529313</v>
      </c>
      <c r="Z52" s="120">
        <v>6.93</v>
      </c>
      <c r="AA52" s="120">
        <f>('Indicators Data'!Z52-Z$65)/('Indicators Data'!Z$66-'Indicators Data'!Z$65)</f>
        <v>0.28875000000000001</v>
      </c>
      <c r="AB52" s="120">
        <v>16.809999999999999</v>
      </c>
      <c r="AC52" s="120">
        <f>('Indicators Data'!AB52-AB$65)/('Indicators Data'!AB$66-'Indicators Data'!AB$65)</f>
        <v>0.17464935064935064</v>
      </c>
      <c r="AD52" s="120">
        <v>0.1119613510401721</v>
      </c>
      <c r="AE52" s="120">
        <f>('Indicators Data'!AD52-AD$65)/('Indicators Data'!AD$66-'Indicators Data'!AD$65)</f>
        <v>0.16354619998726455</v>
      </c>
      <c r="AF52" s="120">
        <v>15.2</v>
      </c>
      <c r="AG52" s="120">
        <f>('Indicators Data'!AF52-AF$65)/('Indicators Data'!AF$66-'Indicators Data'!AF$65)</f>
        <v>3.9562727745965642E-2</v>
      </c>
      <c r="AH52" s="120">
        <v>4.1562759767248547E-3</v>
      </c>
      <c r="AI52" s="120">
        <f>('Indicators Data'!AH52-AH$65)/('Indicators Data'!AH$66-'Indicators Data'!AH$65)</f>
        <v>5.4031587697423111E-2</v>
      </c>
      <c r="AJ52">
        <v>122.313</v>
      </c>
      <c r="AK52" s="120">
        <f>('Indicators Data'!AJ52-AJ$65)/('Indicators Data'!AJ$66-'Indicators Data'!AJ$65)</f>
        <v>4.1290786592192456E-5</v>
      </c>
      <c r="AL52">
        <v>2.4615384615384617</v>
      </c>
      <c r="AM52" s="120">
        <f>('Indicators Data'!AL52-AL$65)/('Indicators Data'!AL$66-'Indicators Data'!AL$65)</f>
        <v>0.30086310200316474</v>
      </c>
      <c r="AN52">
        <v>2.0932587666263602</v>
      </c>
      <c r="AO52" s="120">
        <f>('Indicators Data'!AN52-AN$65)/('Indicators Data'!AN$66-'Indicators Data'!AN$65)</f>
        <v>0.12257999087005672</v>
      </c>
      <c r="AP52">
        <v>3.5769349601755804</v>
      </c>
      <c r="AQ52" s="120">
        <f>('Indicators Data'!AP52-AP$65)/('Indicators Data'!AP$66-'Indicators Data'!AP$65)</f>
        <v>0.65067793763815951</v>
      </c>
      <c r="AR52">
        <v>0.99114000000000002</v>
      </c>
      <c r="AS52" s="120">
        <f>('Indicators Data'!AR52-AR$65)/('Indicators Data'!AR$66-'Indicators Data'!AR$65)</f>
        <v>0.885429948171085</v>
      </c>
      <c r="AT52" s="110">
        <f t="shared" si="1"/>
        <v>52</v>
      </c>
      <c r="AU52" s="110" t="s">
        <v>425</v>
      </c>
    </row>
    <row r="53" spans="1:47">
      <c r="A53" s="110">
        <f t="shared" si="2"/>
        <v>52</v>
      </c>
      <c r="B53" s="110" t="s">
        <v>618</v>
      </c>
      <c r="C53" s="110" t="s">
        <v>412</v>
      </c>
      <c r="D53" s="110" t="s">
        <v>619</v>
      </c>
      <c r="E53" s="110" t="s">
        <v>413</v>
      </c>
      <c r="F53" s="110" t="s">
        <v>367</v>
      </c>
      <c r="G53" s="110" t="s">
        <v>699</v>
      </c>
      <c r="H53" s="110" t="s">
        <v>424</v>
      </c>
      <c r="I53" s="110" t="s">
        <v>425</v>
      </c>
      <c r="J53" s="116" t="s">
        <v>700</v>
      </c>
      <c r="K53" s="110"/>
      <c r="L53" s="110" t="s">
        <v>425</v>
      </c>
      <c r="M53" s="110" t="s">
        <v>700</v>
      </c>
      <c r="N53" s="110"/>
      <c r="O53" s="110" t="s">
        <v>426</v>
      </c>
      <c r="P53" s="110" t="s">
        <v>426</v>
      </c>
      <c r="Q53" s="112">
        <v>1366</v>
      </c>
      <c r="R53" s="113">
        <v>9563</v>
      </c>
      <c r="S53" s="113">
        <v>0</v>
      </c>
      <c r="T53" s="117">
        <f t="shared" si="0"/>
        <v>0</v>
      </c>
      <c r="U53" s="120">
        <f>('Indicators Data'!T53-T$65)/('Indicators Data'!T$66-'Indicators Data'!T$65)</f>
        <v>0</v>
      </c>
      <c r="V53" s="120">
        <v>0.26</v>
      </c>
      <c r="W53" s="120">
        <f>('Indicators Data'!V53-UG$65)/('Indicators Data'!V$66-'Indicators Data'!V$65)</f>
        <v>1.2195121951219513E-2</v>
      </c>
      <c r="X53" s="120">
        <v>0.21</v>
      </c>
      <c r="Y53" s="120">
        <f>('Indicators Data'!X53-X$65)/('Indicators Data'!X$66-'Indicators Data'!X$65)</f>
        <v>1.7587939698492462E-2</v>
      </c>
      <c r="Z53" s="120">
        <v>0.01</v>
      </c>
      <c r="AA53" s="120">
        <f>('Indicators Data'!Z53-Z$65)/('Indicators Data'!Z$66-'Indicators Data'!Z$65)</f>
        <v>4.1666666666666669E-4</v>
      </c>
      <c r="AB53" s="120">
        <v>20.41</v>
      </c>
      <c r="AC53" s="120">
        <f>('Indicators Data'!AB53-AB$65)/('Indicators Data'!AB$66-'Indicators Data'!AB$65)</f>
        <v>0.21205194805194805</v>
      </c>
      <c r="AD53" s="120">
        <v>1.4841435860299595E-2</v>
      </c>
      <c r="AE53" s="120">
        <f>('Indicators Data'!AD53-AD$65)/('Indicators Data'!AD$66-'Indicators Data'!AD$65)</f>
        <v>2.1679449334581612E-2</v>
      </c>
      <c r="AF53" s="120">
        <v>238.9</v>
      </c>
      <c r="AG53" s="120">
        <f>('Indicators Data'!AF53-AF$65)/('Indicators Data'!AF$66-'Indicators Data'!AF$65)</f>
        <v>0.62181155648099951</v>
      </c>
      <c r="AH53" s="120">
        <v>5.9256160897905124E-4</v>
      </c>
      <c r="AI53" s="120">
        <f>('Indicators Data'!AH53-AH$65)/('Indicators Data'!AH$66-'Indicators Data'!AH$65)</f>
        <v>7.7033009167276657E-3</v>
      </c>
      <c r="AJ53">
        <v>98930.3</v>
      </c>
      <c r="AK53" s="120">
        <f>('Indicators Data'!AJ53-AJ$65)/('Indicators Data'!AJ$66-'Indicators Data'!AJ$65)</f>
        <v>0.92266894904555397</v>
      </c>
      <c r="AL53">
        <v>2</v>
      </c>
      <c r="AM53" s="120">
        <f>('Indicators Data'!AL53-AL$65)/('Indicators Data'!AL$66-'Indicators Data'!AL$65)</f>
        <v>1.9766823427117396E-2</v>
      </c>
      <c r="AN53">
        <v>2.08</v>
      </c>
      <c r="AO53" s="120">
        <f>('Indicators Data'!AN53-AN$65)/('Indicators Data'!AN$66-'Indicators Data'!AN$65)</f>
        <v>0.11119233252715845</v>
      </c>
      <c r="AP53">
        <v>4.1449296817172456</v>
      </c>
      <c r="AQ53" s="120">
        <f>('Indicators Data'!AP53-AP$65)/('Indicators Data'!AP$66-'Indicators Data'!AP$65)</f>
        <v>0.96486841360906617</v>
      </c>
      <c r="AR53">
        <v>1.000624</v>
      </c>
      <c r="AS53" s="120">
        <f>('Indicators Data'!AR53-AR$65)/('Indicators Data'!AR$66-'Indicators Data'!AR$65)</f>
        <v>0.90287920017515466</v>
      </c>
      <c r="AT53" s="110">
        <f t="shared" si="1"/>
        <v>53</v>
      </c>
      <c r="AU53" s="110" t="s">
        <v>473</v>
      </c>
    </row>
    <row r="54" spans="1:47">
      <c r="A54" s="110">
        <f t="shared" si="2"/>
        <v>53</v>
      </c>
      <c r="B54" s="110" t="s">
        <v>618</v>
      </c>
      <c r="C54" s="110" t="s">
        <v>412</v>
      </c>
      <c r="D54" s="110" t="s">
        <v>619</v>
      </c>
      <c r="E54" s="110" t="s">
        <v>413</v>
      </c>
      <c r="F54" s="110" t="s">
        <v>367</v>
      </c>
      <c r="G54" s="110" t="s">
        <v>699</v>
      </c>
      <c r="H54" s="110" t="s">
        <v>424</v>
      </c>
      <c r="I54" s="110" t="s">
        <v>473</v>
      </c>
      <c r="J54" s="116" t="s">
        <v>701</v>
      </c>
      <c r="K54" s="110"/>
      <c r="L54" s="110" t="s">
        <v>473</v>
      </c>
      <c r="M54" s="116" t="s">
        <v>701</v>
      </c>
      <c r="N54" s="110"/>
      <c r="O54" s="110" t="s">
        <v>426</v>
      </c>
      <c r="P54" s="110" t="s">
        <v>426</v>
      </c>
      <c r="Q54" s="112">
        <v>792</v>
      </c>
      <c r="R54" s="112">
        <v>5542</v>
      </c>
      <c r="S54" s="112">
        <v>710</v>
      </c>
      <c r="T54" s="117">
        <f t="shared" si="0"/>
        <v>0.128112594731144</v>
      </c>
      <c r="U54" s="120">
        <f>('Indicators Data'!T54-T$65)/('Indicators Data'!T$66-'Indicators Data'!T$65)</f>
        <v>0.128112594731144</v>
      </c>
      <c r="V54" s="120">
        <v>0</v>
      </c>
      <c r="W54" s="120">
        <f>('Indicators Data'!V54-UG$65)/('Indicators Data'!V$66-'Indicators Data'!V$65)</f>
        <v>0</v>
      </c>
      <c r="X54" s="120">
        <v>0</v>
      </c>
      <c r="Y54" s="120">
        <f>('Indicators Data'!X54-X$65)/('Indicators Data'!X$66-'Indicators Data'!X$65)</f>
        <v>0</v>
      </c>
      <c r="Z54" s="120">
        <v>0.8</v>
      </c>
      <c r="AA54" s="120">
        <f>('Indicators Data'!Z54-Z$65)/('Indicators Data'!Z$66-'Indicators Data'!Z$65)</f>
        <v>3.3333333333333333E-2</v>
      </c>
      <c r="AB54" s="120">
        <v>19.670000000000002</v>
      </c>
      <c r="AC54" s="120">
        <f>('Indicators Data'!AB54-AB$65)/('Indicators Data'!AB$66-'Indicators Data'!AB$65)</f>
        <v>0.20436363636363639</v>
      </c>
      <c r="AD54" s="120">
        <v>0.21792466421023732</v>
      </c>
      <c r="AE54" s="120">
        <f>('Indicators Data'!AD54-AD$65)/('Indicators Data'!AD$66-'Indicators Data'!AD$65)</f>
        <v>0.31833083813267782</v>
      </c>
      <c r="AF54" s="120">
        <v>162.60000000000002</v>
      </c>
      <c r="AG54" s="120">
        <f>('Indicators Data'!AF54-AF$65)/('Indicators Data'!AF$66-'Indicators Data'!AF$65)</f>
        <v>0.42321707444039569</v>
      </c>
      <c r="AH54" s="120">
        <v>2.1051365331408636E-3</v>
      </c>
      <c r="AI54" s="120">
        <f>('Indicators Data'!AH54-AH$65)/('Indicators Data'!AH$66-'Indicators Data'!AH$65)</f>
        <v>2.7366774930831225E-2</v>
      </c>
      <c r="AJ54">
        <v>11439.9</v>
      </c>
      <c r="AK54" s="120">
        <f>('Indicators Data'!AJ54-AJ$65)/('Indicators Data'!AJ$66-'Indicators Data'!AJ$65)</f>
        <v>0.10572018485162429</v>
      </c>
      <c r="AL54">
        <v>2.0020833333333332</v>
      </c>
      <c r="AM54" s="120">
        <f>('Indicators Data'!AL54-AL$65)/('Indicators Data'!AL$66-'Indicators Data'!AL$65)</f>
        <v>2.1035660795689758E-2</v>
      </c>
      <c r="AN54">
        <v>1.9505376344086021</v>
      </c>
      <c r="AO54" s="120">
        <f>('Indicators Data'!AN54-AN$65)/('Indicators Data'!AN$66-'Indicators Data'!AN$65)</f>
        <v>0</v>
      </c>
      <c r="AP54">
        <v>4.2024056532852203</v>
      </c>
      <c r="AQ54" s="120">
        <f>('Indicators Data'!AP54-AP$65)/('Indicators Data'!AP$66-'Indicators Data'!AP$65)</f>
        <v>0.99666167185417398</v>
      </c>
      <c r="AR54">
        <v>0.96462400000000004</v>
      </c>
      <c r="AS54" s="120">
        <f>('Indicators Data'!AR54-AR$65)/('Indicators Data'!AR$66-'Indicators Data'!AR$65)</f>
        <v>0.83664416515338003</v>
      </c>
      <c r="AT54" s="110">
        <f t="shared" si="1"/>
        <v>54</v>
      </c>
      <c r="AU54" s="110" t="s">
        <v>438</v>
      </c>
    </row>
    <row r="55" spans="1:47">
      <c r="A55" s="110">
        <f t="shared" si="2"/>
        <v>54</v>
      </c>
      <c r="B55" s="110" t="s">
        <v>618</v>
      </c>
      <c r="C55" s="110" t="s">
        <v>412</v>
      </c>
      <c r="D55" s="110" t="s">
        <v>619</v>
      </c>
      <c r="E55" s="110" t="s">
        <v>413</v>
      </c>
      <c r="F55" s="110" t="s">
        <v>367</v>
      </c>
      <c r="G55" s="110" t="s">
        <v>699</v>
      </c>
      <c r="H55" s="110" t="s">
        <v>424</v>
      </c>
      <c r="I55" s="110" t="s">
        <v>438</v>
      </c>
      <c r="J55" s="116" t="s">
        <v>702</v>
      </c>
      <c r="K55" s="110"/>
      <c r="L55" s="110" t="s">
        <v>438</v>
      </c>
      <c r="M55" s="110" t="s">
        <v>702</v>
      </c>
      <c r="N55" s="110"/>
      <c r="O55" s="110" t="s">
        <v>426</v>
      </c>
      <c r="P55" s="110" t="s">
        <v>426</v>
      </c>
      <c r="Q55" s="112">
        <v>5438</v>
      </c>
      <c r="R55" s="113">
        <v>38069</v>
      </c>
      <c r="S55" s="113">
        <v>15781</v>
      </c>
      <c r="T55" s="117">
        <f t="shared" si="0"/>
        <v>0.41453676219496177</v>
      </c>
      <c r="U55" s="120">
        <f>('Indicators Data'!T55-T$65)/('Indicators Data'!T$66-'Indicators Data'!T$65)</f>
        <v>0.41453676219496177</v>
      </c>
      <c r="V55" s="120">
        <v>0</v>
      </c>
      <c r="W55" s="120">
        <f>('Indicators Data'!V55-UG$65)/('Indicators Data'!V$66-'Indicators Data'!V$65)</f>
        <v>0</v>
      </c>
      <c r="X55" s="120">
        <v>0</v>
      </c>
      <c r="Y55" s="120">
        <f>('Indicators Data'!X55-X$65)/('Indicators Data'!X$66-'Indicators Data'!X$65)</f>
        <v>0</v>
      </c>
      <c r="Z55" s="120">
        <v>0</v>
      </c>
      <c r="AA55" s="120">
        <f>('Indicators Data'!Z55-Z$65)/('Indicators Data'!Z$66-'Indicators Data'!Z$65)</f>
        <v>0</v>
      </c>
      <c r="AB55" s="120">
        <v>20.38</v>
      </c>
      <c r="AC55" s="120">
        <f>('Indicators Data'!AB55-AB$65)/('Indicators Data'!AB$66-'Indicators Data'!AB$65)</f>
        <v>0.21174025974025973</v>
      </c>
      <c r="AD55" s="120">
        <v>7.0020778866058633E-2</v>
      </c>
      <c r="AE55" s="120">
        <f>('Indicators Data'!AD55-AD$65)/('Indicators Data'!AD$66-'Indicators Data'!AD$65)</f>
        <v>0.10228201247396139</v>
      </c>
      <c r="AF55" s="120">
        <v>309.3</v>
      </c>
      <c r="AG55" s="120">
        <f>('Indicators Data'!AF55-AF$65)/('Indicators Data'!AF$66-'Indicators Data'!AF$65)</f>
        <v>0.80504945340968248</v>
      </c>
      <c r="AH55" s="120">
        <v>7.0048245729246018E-4</v>
      </c>
      <c r="AI55" s="120">
        <f>('Indicators Data'!AH55-AH$65)/('Indicators Data'!AH$66-'Indicators Data'!AH$65)</f>
        <v>9.1062719448019823E-3</v>
      </c>
      <c r="AJ55">
        <v>35691.4</v>
      </c>
      <c r="AK55" s="120">
        <f>('Indicators Data'!AJ55-AJ$65)/('Indicators Data'!AJ$66-'Indicators Data'!AJ$65)</f>
        <v>0.33217054917558536</v>
      </c>
      <c r="AL55">
        <v>2.064888888888889</v>
      </c>
      <c r="AM55" s="120">
        <f>('Indicators Data'!AL55-AL$65)/('Indicators Data'!AL$66-'Indicators Data'!AL$65)</f>
        <v>5.9286878000253583E-2</v>
      </c>
      <c r="AN55">
        <v>2.0193192272309108</v>
      </c>
      <c r="AO55" s="120">
        <f>('Indicators Data'!AN55-AN$65)/('Indicators Data'!AN$66-'Indicators Data'!AN$65)</f>
        <v>5.9074972915170755E-2</v>
      </c>
      <c r="AP55">
        <v>4.0857892341872102</v>
      </c>
      <c r="AQ55" s="120">
        <f>('Indicators Data'!AP55-AP$65)/('Indicators Data'!AP$66-'Indicators Data'!AP$65)</f>
        <v>0.93215443819013932</v>
      </c>
      <c r="AR55">
        <v>0.96824399999999999</v>
      </c>
      <c r="AS55" s="120">
        <f>('Indicators Data'!AR55-AR$65)/('Indicators Data'!AR$66-'Indicators Data'!AR$65)</f>
        <v>0.84330446589723618</v>
      </c>
      <c r="AT55" s="110">
        <f t="shared" si="1"/>
        <v>55</v>
      </c>
      <c r="AU55" s="110" t="s">
        <v>478</v>
      </c>
    </row>
    <row r="56" spans="1:47">
      <c r="A56" s="110">
        <f t="shared" si="2"/>
        <v>55</v>
      </c>
      <c r="B56" s="110" t="s">
        <v>618</v>
      </c>
      <c r="C56" s="110" t="s">
        <v>412</v>
      </c>
      <c r="D56" s="110" t="s">
        <v>619</v>
      </c>
      <c r="E56" s="110" t="s">
        <v>413</v>
      </c>
      <c r="F56" s="110" t="s">
        <v>367</v>
      </c>
      <c r="G56" s="110" t="s">
        <v>699</v>
      </c>
      <c r="H56" s="110" t="s">
        <v>424</v>
      </c>
      <c r="I56" s="110" t="s">
        <v>478</v>
      </c>
      <c r="J56" s="116" t="s">
        <v>703</v>
      </c>
      <c r="K56" s="110"/>
      <c r="L56" s="110" t="s">
        <v>478</v>
      </c>
      <c r="M56" s="116" t="s">
        <v>703</v>
      </c>
      <c r="N56" s="110"/>
      <c r="O56" s="110" t="s">
        <v>426</v>
      </c>
      <c r="P56" s="110" t="s">
        <v>426</v>
      </c>
      <c r="Q56" s="112">
        <v>570</v>
      </c>
      <c r="R56" s="113">
        <v>3996</v>
      </c>
      <c r="S56" s="113">
        <v>0</v>
      </c>
      <c r="T56" s="117">
        <f t="shared" si="0"/>
        <v>0</v>
      </c>
      <c r="U56" s="120">
        <f>('Indicators Data'!T56-T$65)/('Indicators Data'!T$66-'Indicators Data'!T$65)</f>
        <v>0</v>
      </c>
      <c r="V56" s="120">
        <v>0.61</v>
      </c>
      <c r="W56" s="120">
        <f>('Indicators Data'!V56-UG$65)/('Indicators Data'!V$66-'Indicators Data'!V$65)</f>
        <v>2.8611632270168854E-2</v>
      </c>
      <c r="X56" s="120">
        <v>0</v>
      </c>
      <c r="Y56" s="120">
        <f>('Indicators Data'!X56-X$65)/('Indicators Data'!X$66-'Indicators Data'!X$65)</f>
        <v>0</v>
      </c>
      <c r="Z56" s="120">
        <v>0.72</v>
      </c>
      <c r="AA56" s="120">
        <f>('Indicators Data'!Z56-Z$65)/('Indicators Data'!Z$66-'Indicators Data'!Z$65)</f>
        <v>0.03</v>
      </c>
      <c r="AB56" s="120">
        <v>21.39</v>
      </c>
      <c r="AC56" s="120">
        <f>('Indicators Data'!AB56-AB$65)/('Indicators Data'!AB$66-'Indicators Data'!AB$65)</f>
        <v>0.22223376623376623</v>
      </c>
      <c r="AD56" s="120">
        <v>4.6682422901396769E-4</v>
      </c>
      <c r="AE56" s="120">
        <f>('Indicators Data'!AD56-AD$65)/('Indicators Data'!AD$66-'Indicators Data'!AD$65)</f>
        <v>6.8190789060615462E-4</v>
      </c>
      <c r="AF56" s="120">
        <v>316.89999999999998</v>
      </c>
      <c r="AG56" s="120">
        <f>('Indicators Data'!AF56-AF$65)/('Indicators Data'!AF$66-'Indicators Data'!AF$65)</f>
        <v>0.82483081728266527</v>
      </c>
      <c r="AH56" s="120">
        <v>3.0864197530864196E-3</v>
      </c>
      <c r="AI56" s="120">
        <f>('Indicators Data'!AH56-AH$65)/('Indicators Data'!AH$66-'Indicators Data'!AH$65)</f>
        <v>4.0123456790123455E-2</v>
      </c>
      <c r="AJ56">
        <v>22104.799999999999</v>
      </c>
      <c r="AK56" s="120">
        <f>('Indicators Data'!AJ56-AJ$65)/('Indicators Data'!AJ$66-'Indicators Data'!AJ$65)</f>
        <v>0.20530456068316513</v>
      </c>
      <c r="AL56">
        <v>2.9</v>
      </c>
      <c r="AM56" s="120">
        <f>('Indicators Data'!AL56-AL$65)/('Indicators Data'!AL$66-'Indicators Data'!AL$65)</f>
        <v>0.56790456665040945</v>
      </c>
      <c r="AN56">
        <v>2.125</v>
      </c>
      <c r="AO56" s="120">
        <f>('Indicators Data'!AN56-AN$65)/('Indicators Data'!AN$66-'Indicators Data'!AN$65)</f>
        <v>0.1498418268482678</v>
      </c>
      <c r="AP56">
        <v>3.6866793228919472</v>
      </c>
      <c r="AQ56" s="120">
        <f>('Indicators Data'!AP56-AP$65)/('Indicators Data'!AP$66-'Indicators Data'!AP$65)</f>
        <v>0.71138384255113285</v>
      </c>
      <c r="AR56">
        <v>1.010648</v>
      </c>
      <c r="AS56" s="120">
        <f>('Indicators Data'!AR56-AR$65)/('Indicators Data'!AR$66-'Indicators Data'!AR$65)</f>
        <v>0.92132197770455104</v>
      </c>
      <c r="AT56" s="110">
        <f t="shared" si="1"/>
        <v>56</v>
      </c>
      <c r="AU56" s="110" t="s">
        <v>434</v>
      </c>
    </row>
    <row r="57" spans="1:47">
      <c r="A57" s="110">
        <f t="shared" si="2"/>
        <v>56</v>
      </c>
      <c r="B57" s="110" t="s">
        <v>618</v>
      </c>
      <c r="C57" s="110" t="s">
        <v>412</v>
      </c>
      <c r="D57" s="110" t="s">
        <v>619</v>
      </c>
      <c r="E57" s="110" t="s">
        <v>413</v>
      </c>
      <c r="F57" s="110" t="s">
        <v>367</v>
      </c>
      <c r="G57" s="110" t="s">
        <v>699</v>
      </c>
      <c r="H57" s="110" t="s">
        <v>424</v>
      </c>
      <c r="I57" s="110" t="s">
        <v>434</v>
      </c>
      <c r="J57" s="116" t="s">
        <v>704</v>
      </c>
      <c r="K57" s="110"/>
      <c r="L57" s="110" t="s">
        <v>434</v>
      </c>
      <c r="M57" s="110" t="s">
        <v>704</v>
      </c>
      <c r="N57" s="110"/>
      <c r="O57" s="110" t="s">
        <v>426</v>
      </c>
      <c r="P57" s="110" t="s">
        <v>426</v>
      </c>
      <c r="Q57" s="112">
        <v>504</v>
      </c>
      <c r="R57" s="112">
        <v>3533</v>
      </c>
      <c r="S57" s="112">
        <v>2190</v>
      </c>
      <c r="T57" s="117">
        <f t="shared" si="0"/>
        <v>0.61986979903764505</v>
      </c>
      <c r="U57" s="120">
        <f>('Indicators Data'!T57-T$65)/('Indicators Data'!T$66-'Indicators Data'!T$65)</f>
        <v>0.61986979903764505</v>
      </c>
      <c r="V57" s="120">
        <v>0.03</v>
      </c>
      <c r="W57" s="120">
        <f>('Indicators Data'!V57-UG$65)/('Indicators Data'!V$66-'Indicators Data'!V$65)</f>
        <v>1.4071294559099437E-3</v>
      </c>
      <c r="X57" s="120">
        <v>0</v>
      </c>
      <c r="Y57" s="120">
        <f>('Indicators Data'!X57-X$65)/('Indicators Data'!X$66-'Indicators Data'!X$65)</f>
        <v>0</v>
      </c>
      <c r="Z57" s="120">
        <v>0.57999999999999996</v>
      </c>
      <c r="AA57" s="120">
        <f>('Indicators Data'!Z57-Z$65)/('Indicators Data'!Z$66-'Indicators Data'!Z$65)</f>
        <v>2.4166666666666666E-2</v>
      </c>
      <c r="AB57" s="120">
        <v>22.67</v>
      </c>
      <c r="AC57" s="120">
        <f>('Indicators Data'!AB57-AB$65)/('Indicators Data'!AB$66-'Indicators Data'!AB$65)</f>
        <v>0.23553246753246754</v>
      </c>
      <c r="AD57" s="120">
        <v>0</v>
      </c>
      <c r="AE57" s="120">
        <f>('Indicators Data'!AD57-AD$65)/('Indicators Data'!AD$66-'Indicators Data'!AD$65)</f>
        <v>0</v>
      </c>
      <c r="AF57" s="120">
        <v>376.9</v>
      </c>
      <c r="AG57" s="120">
        <f>('Indicators Data'!AF57-AF$65)/('Indicators Data'!AF$66-'Indicators Data'!AF$65)</f>
        <v>0.98099947943779275</v>
      </c>
      <c r="AH57" s="120">
        <v>1.8869704689121615E-3</v>
      </c>
      <c r="AI57" s="120">
        <f>('Indicators Data'!AH57-AH$65)/('Indicators Data'!AH$66-'Indicators Data'!AH$65)</f>
        <v>2.4530616095858097E-2</v>
      </c>
      <c r="AJ57">
        <v>33760.800000000003</v>
      </c>
      <c r="AK57" s="120">
        <f>('Indicators Data'!AJ57-AJ$65)/('Indicators Data'!AJ$66-'Indicators Data'!AJ$65)</f>
        <v>0.31414341380813021</v>
      </c>
      <c r="AL57">
        <v>2.9035087719298245</v>
      </c>
      <c r="AM57" s="120">
        <f>('Indicators Data'!AL57-AL$65)/('Indicators Data'!AL$66-'Indicators Data'!AL$65)</f>
        <v>0.57004155590274197</v>
      </c>
      <c r="AN57">
        <v>2.0185185185185186</v>
      </c>
      <c r="AO57" s="120">
        <f>('Indicators Data'!AN57-AN$65)/('Indicators Data'!AN$66-'Indicators Data'!AN$65)</f>
        <v>5.8387262096671499E-2</v>
      </c>
      <c r="AP57">
        <v>3.6625966625966626</v>
      </c>
      <c r="AQ57" s="120">
        <f>('Indicators Data'!AP57-AP$65)/('Indicators Data'!AP$66-'Indicators Data'!AP$65)</f>
        <v>0.69806234111132404</v>
      </c>
      <c r="AR57">
        <v>0.95211699999999999</v>
      </c>
      <c r="AS57" s="120">
        <f>('Indicators Data'!AR57-AR$65)/('Indicators Data'!AR$66-'Indicators Data'!AR$65)</f>
        <v>0.81363301006956501</v>
      </c>
      <c r="AT57" s="110">
        <f t="shared" si="1"/>
        <v>57</v>
      </c>
      <c r="AU57" s="110" t="s">
        <v>366</v>
      </c>
    </row>
    <row r="58" spans="1:47">
      <c r="A58" s="110">
        <f t="shared" si="2"/>
        <v>57</v>
      </c>
      <c r="B58" s="110" t="s">
        <v>618</v>
      </c>
      <c r="C58" s="110" t="s">
        <v>412</v>
      </c>
      <c r="D58" s="110" t="s">
        <v>619</v>
      </c>
      <c r="E58" s="110" t="s">
        <v>413</v>
      </c>
      <c r="F58" s="110" t="s">
        <v>367</v>
      </c>
      <c r="G58" s="110" t="s">
        <v>699</v>
      </c>
      <c r="H58" s="110" t="s">
        <v>424</v>
      </c>
      <c r="I58" s="110" t="s">
        <v>366</v>
      </c>
      <c r="J58" s="116" t="s">
        <v>705</v>
      </c>
      <c r="K58" s="110"/>
      <c r="L58" s="110" t="s">
        <v>366</v>
      </c>
      <c r="M58" s="116" t="s">
        <v>705</v>
      </c>
      <c r="N58" s="110"/>
      <c r="O58" s="110" t="s">
        <v>426</v>
      </c>
      <c r="P58" s="110" t="s">
        <v>426</v>
      </c>
      <c r="Q58" s="112">
        <v>9056</v>
      </c>
      <c r="R58" s="113">
        <v>63395</v>
      </c>
      <c r="S58" s="113">
        <v>676</v>
      </c>
      <c r="T58" s="117">
        <f t="shared" si="0"/>
        <v>1.0663301522202066E-2</v>
      </c>
      <c r="U58" s="120">
        <f>('Indicators Data'!T58-T$65)/('Indicators Data'!T$66-'Indicators Data'!T$65)</f>
        <v>1.0663301522202066E-2</v>
      </c>
      <c r="V58" s="120">
        <v>0</v>
      </c>
      <c r="W58" s="120">
        <f>('Indicators Data'!V58-UG$65)/('Indicators Data'!V$66-'Indicators Data'!V$65)</f>
        <v>0</v>
      </c>
      <c r="X58" s="120">
        <v>0</v>
      </c>
      <c r="Y58" s="120">
        <f>('Indicators Data'!X58-X$65)/('Indicators Data'!X$66-'Indicators Data'!X$65)</f>
        <v>0</v>
      </c>
      <c r="Z58" s="120">
        <v>1.1399999999999999</v>
      </c>
      <c r="AA58" s="120">
        <f>('Indicators Data'!Z58-Z$65)/('Indicators Data'!Z$66-'Indicators Data'!Z$65)</f>
        <v>4.7499999999999994E-2</v>
      </c>
      <c r="AB58" s="120">
        <v>20.34</v>
      </c>
      <c r="AC58" s="120">
        <f>('Indicators Data'!AB58-AB$65)/('Indicators Data'!AB$66-'Indicators Data'!AB$65)</f>
        <v>0.21132467532467533</v>
      </c>
      <c r="AD58" s="120">
        <v>0.2060066492174889</v>
      </c>
      <c r="AE58" s="120">
        <f>('Indicators Data'!AD58-AD$65)/('Indicators Data'!AD$66-'Indicators Data'!AD$65)</f>
        <v>0.30092174074910044</v>
      </c>
      <c r="AF58" s="120">
        <v>237.7</v>
      </c>
      <c r="AG58" s="120">
        <f>('Indicators Data'!AF58-AF$65)/('Indicators Data'!AF$66-'Indicators Data'!AF$65)</f>
        <v>0.61868818323789687</v>
      </c>
      <c r="AH58" s="120">
        <v>4.4693324920472174E-4</v>
      </c>
      <c r="AI58" s="120">
        <f>('Indicators Data'!AH58-AH$65)/('Indicators Data'!AH$66-'Indicators Data'!AH$65)</f>
        <v>5.8101322396613827E-3</v>
      </c>
      <c r="AJ58" s="120">
        <v>29155</v>
      </c>
      <c r="AK58" s="120">
        <f>('Indicators Data'!AJ58-AJ$65)/('Indicators Data'!AJ$66-'Indicators Data'!AJ$65)</f>
        <v>0.27113637968639343</v>
      </c>
      <c r="AL58">
        <v>2.021830004644682</v>
      </c>
      <c r="AM58" s="120">
        <f>('Indicators Data'!AL58-AL$65)/('Indicators Data'!AL$66-'Indicators Data'!AL$65)</f>
        <v>3.3062211738772919E-2</v>
      </c>
      <c r="AN58">
        <v>1.9513921661160925</v>
      </c>
      <c r="AO58" s="120">
        <f>('Indicators Data'!AN58-AN$65)/('Indicators Data'!AN$66-'Indicators Data'!AN$65)</f>
        <v>7.3393818613017383E-4</v>
      </c>
      <c r="AP58">
        <v>4.1379099933731815</v>
      </c>
      <c r="AQ58" s="120">
        <f>('Indicators Data'!AP58-AP$65)/('Indicators Data'!AP$66-'Indicators Data'!AP$65)</f>
        <v>0.96098542114744145</v>
      </c>
      <c r="AR58">
        <v>0.95333299999999999</v>
      </c>
      <c r="AS58" s="120">
        <f>('Indicators Data'!AR58-AR$65)/('Indicators Data'!AR$66-'Indicators Data'!AR$65)</f>
        <v>0.81587028236363379</v>
      </c>
      <c r="AT58" s="110">
        <f t="shared" si="1"/>
        <v>58</v>
      </c>
      <c r="AU58" s="139" t="s">
        <v>489</v>
      </c>
    </row>
    <row r="59" spans="1:47">
      <c r="A59" s="110">
        <f t="shared" si="2"/>
        <v>58</v>
      </c>
      <c r="B59" s="110" t="s">
        <v>618</v>
      </c>
      <c r="C59" s="110" t="s">
        <v>412</v>
      </c>
      <c r="D59" s="110" t="s">
        <v>619</v>
      </c>
      <c r="E59" s="110" t="s">
        <v>413</v>
      </c>
      <c r="F59" s="110" t="s">
        <v>358</v>
      </c>
      <c r="G59" s="110" t="s">
        <v>620</v>
      </c>
      <c r="H59" s="110" t="s">
        <v>443</v>
      </c>
      <c r="I59" s="110" t="s">
        <v>488</v>
      </c>
      <c r="J59" s="110" t="s">
        <v>488</v>
      </c>
      <c r="K59" s="110" t="s">
        <v>662</v>
      </c>
      <c r="L59" s="139" t="s">
        <v>489</v>
      </c>
      <c r="M59" s="139" t="s">
        <v>489</v>
      </c>
      <c r="N59" s="112"/>
      <c r="O59" s="110" t="s">
        <v>426</v>
      </c>
      <c r="P59" s="110" t="s">
        <v>426</v>
      </c>
      <c r="Q59" s="112">
        <v>444</v>
      </c>
      <c r="R59" s="113">
        <f>Q59*7</f>
        <v>3108</v>
      </c>
      <c r="S59" s="112">
        <v>0</v>
      </c>
      <c r="T59" s="117">
        <f t="shared" si="0"/>
        <v>0</v>
      </c>
      <c r="U59" s="120">
        <f>('Indicators Data'!T59-T$65)/('Indicators Data'!T$66-'Indicators Data'!T$65)</f>
        <v>0</v>
      </c>
      <c r="V59" s="120">
        <v>1.1399999999999999</v>
      </c>
      <c r="W59" s="120">
        <f>('Indicators Data'!V59-UG$65)/('Indicators Data'!V$66-'Indicators Data'!V$65)</f>
        <v>5.3470919324577856E-2</v>
      </c>
      <c r="X59" s="120">
        <v>0</v>
      </c>
      <c r="Y59" s="120">
        <f>('Indicators Data'!X59-X$65)/('Indicators Data'!X$66-'Indicators Data'!X$65)</f>
        <v>0</v>
      </c>
      <c r="Z59" s="120">
        <v>1.36</v>
      </c>
      <c r="AA59" s="120">
        <f>('Indicators Data'!Z59-Z$65)/('Indicators Data'!Z$66-'Indicators Data'!Z$65)</f>
        <v>5.6666666666666671E-2</v>
      </c>
      <c r="AB59" s="120">
        <v>8.82</v>
      </c>
      <c r="AC59" s="120">
        <f>('Indicators Data'!AB59-AB$65)/('Indicators Data'!AB$66-'Indicators Data'!AB$65)</f>
        <v>9.1636363636363641E-2</v>
      </c>
      <c r="AD59" s="120">
        <v>0.23991999653038348</v>
      </c>
      <c r="AE59" s="120">
        <f>('Indicators Data'!AD59-AD$65)/('Indicators Data'!AD$66-'Indicators Data'!AD$65)</f>
        <v>0.35046025587368262</v>
      </c>
      <c r="AF59" s="120">
        <v>0.60000000000000009</v>
      </c>
      <c r="AG59" s="120">
        <f>('Indicators Data'!AF59-AF$65)/('Indicators Data'!AF$66-'Indicators Data'!AF$65)</f>
        <v>1.5616866215512756E-3</v>
      </c>
      <c r="AH59" s="120">
        <v>5.1480051480051478E-3</v>
      </c>
      <c r="AI59" s="120">
        <f>('Indicators Data'!AH59-AH$65)/('Indicators Data'!AH$66-'Indicators Data'!AH$65)</f>
        <v>6.6924066924066924E-2</v>
      </c>
      <c r="AJ59">
        <v>487.74599999999998</v>
      </c>
      <c r="AK59" s="120">
        <f>('Indicators Data'!AJ59-AJ$65)/('Indicators Data'!AJ$66-'Indicators Data'!AJ$65)</f>
        <v>3.4535513059826659E-3</v>
      </c>
      <c r="AL59">
        <v>2.4995600251414203</v>
      </c>
      <c r="AM59" s="120">
        <f>('Indicators Data'!AL59-AL$65)/('Indicators Data'!AL$66-'Indicators Data'!AL$65)</f>
        <v>0.32401982874443874</v>
      </c>
      <c r="AN59">
        <v>2.0687855059112543</v>
      </c>
      <c r="AO59" s="120">
        <f>('Indicators Data'!AN59-AN$65)/('Indicators Data'!AN$66-'Indicators Data'!AN$65)</f>
        <v>0.10156045418055636</v>
      </c>
      <c r="AP59">
        <v>3.4576859515251264</v>
      </c>
      <c r="AQ59" s="120">
        <f>('Indicators Data'!AP59-AP$65)/('Indicators Data'!AP$66-'Indicators Data'!AP$65)</f>
        <v>0.58471446761637591</v>
      </c>
      <c r="AR59">
        <v>0.97208499999999998</v>
      </c>
      <c r="AS59" s="120">
        <f>('Indicators Data'!AR59-AR$65)/('Indicators Data'!AR$66-'Indicators Data'!AR$65)</f>
        <v>0.85037137616164271</v>
      </c>
      <c r="AT59" s="110">
        <f t="shared" si="1"/>
        <v>59</v>
      </c>
      <c r="AU59" s="110" t="s">
        <v>519</v>
      </c>
    </row>
    <row r="60" spans="1:47">
      <c r="A60" s="110">
        <f t="shared" si="2"/>
        <v>59</v>
      </c>
      <c r="B60" s="110" t="s">
        <v>706</v>
      </c>
      <c r="C60" s="110" t="s">
        <v>412</v>
      </c>
      <c r="D60" s="110" t="s">
        <v>619</v>
      </c>
      <c r="E60" s="110" t="s">
        <v>413</v>
      </c>
      <c r="F60" s="110" t="s">
        <v>358</v>
      </c>
      <c r="G60" s="110" t="s">
        <v>620</v>
      </c>
      <c r="H60" s="110" t="s">
        <v>443</v>
      </c>
      <c r="I60" s="110" t="s">
        <v>518</v>
      </c>
      <c r="J60" s="110" t="s">
        <v>518</v>
      </c>
      <c r="K60" s="110"/>
      <c r="L60" s="110" t="s">
        <v>519</v>
      </c>
      <c r="M60" s="110" t="s">
        <v>519</v>
      </c>
      <c r="N60" s="112"/>
      <c r="O60" s="110" t="s">
        <v>426</v>
      </c>
      <c r="P60" s="110" t="s">
        <v>426</v>
      </c>
      <c r="Q60" s="112">
        <v>647</v>
      </c>
      <c r="R60" s="112">
        <v>5023</v>
      </c>
      <c r="S60" s="112">
        <v>373</v>
      </c>
      <c r="T60" s="117">
        <f t="shared" si="0"/>
        <v>7.4258411307983274E-2</v>
      </c>
      <c r="U60" s="120">
        <f>('Indicators Data'!T60-T$65)/('Indicators Data'!T$66-'Indicators Data'!T$65)</f>
        <v>7.4258411307983274E-2</v>
      </c>
      <c r="V60" s="120">
        <v>0</v>
      </c>
      <c r="W60" s="120">
        <f>('Indicators Data'!V60-UG$65)/('Indicators Data'!V$66-'Indicators Data'!V$65)</f>
        <v>0</v>
      </c>
      <c r="X60" s="120">
        <v>1.36</v>
      </c>
      <c r="Y60" s="120">
        <f>('Indicators Data'!X60-X$65)/('Indicators Data'!X$66-'Indicators Data'!X$65)</f>
        <v>0.11390284757118929</v>
      </c>
      <c r="Z60" s="120">
        <v>5.21</v>
      </c>
      <c r="AA60" s="120">
        <f>('Indicators Data'!Z60-Z$65)/('Indicators Data'!Z$66-'Indicators Data'!Z$65)</f>
        <v>0.21708333333333332</v>
      </c>
      <c r="AB60" s="120">
        <v>7.75</v>
      </c>
      <c r="AC60" s="120">
        <f>('Indicators Data'!AB60-AB$65)/('Indicators Data'!AB$66-'Indicators Data'!AB$65)</f>
        <v>8.0519480519480519E-2</v>
      </c>
      <c r="AD60" s="120">
        <v>3.0046031672941172E-2</v>
      </c>
      <c r="AE60" s="120">
        <f>('Indicators Data'!AD60-AD$65)/('Indicators Data'!AD$66-'Indicators Data'!AD$65)</f>
        <v>4.3889380211599924E-2</v>
      </c>
      <c r="AF60" s="120">
        <v>1.2</v>
      </c>
      <c r="AG60" s="120">
        <f>('Indicators Data'!AF60-AF$65)/('Indicators Data'!AF$66-'Indicators Data'!AF$65)</f>
        <v>3.1233732431025507E-3</v>
      </c>
      <c r="AH60" s="120">
        <v>1.3272280841462606E-4</v>
      </c>
      <c r="AI60" s="120">
        <f>('Indicators Data'!AH60-AH$65)/('Indicators Data'!AH$66-'Indicators Data'!AH$65)</f>
        <v>1.7253965093901387E-3</v>
      </c>
      <c r="AJ60">
        <v>183.179</v>
      </c>
      <c r="AK60" s="120">
        <f>('Indicators Data'!AJ60-AJ$65)/('Indicators Data'!AJ$66-'Indicators Data'!AJ$65)</f>
        <v>6.0963203867730954E-4</v>
      </c>
      <c r="AL60">
        <v>2.4127830024381747</v>
      </c>
      <c r="AM60" s="120">
        <f>('Indicators Data'!AL60-AL$65)/('Indicators Data'!AL$66-'Indicators Data'!AL$65)</f>
        <v>0.27116898275755713</v>
      </c>
      <c r="AN60">
        <v>2.0214387974230492</v>
      </c>
      <c r="AO60" s="120">
        <f>('Indicators Data'!AN60-AN$65)/('Indicators Data'!AN$66-'Indicators Data'!AN$65)</f>
        <v>6.0895424384153983E-2</v>
      </c>
      <c r="AP60">
        <v>3.8024701173274549</v>
      </c>
      <c r="AQ60" s="120">
        <f>('Indicators Data'!AP60-AP$65)/('Indicators Data'!AP$66-'Indicators Data'!AP$65)</f>
        <v>0.77543437583425401</v>
      </c>
      <c r="AR60">
        <v>0.95793200000000001</v>
      </c>
      <c r="AS60" s="120">
        <f>('Indicators Data'!AR60-AR$65)/('Indicators Data'!AR$66-'Indicators Data'!AR$65)</f>
        <v>0.8243318080876656</v>
      </c>
      <c r="AT60" s="110">
        <f t="shared" si="1"/>
        <v>60</v>
      </c>
      <c r="AU60" s="110" t="s">
        <v>494</v>
      </c>
    </row>
    <row r="61" spans="1:47">
      <c r="A61" s="110">
        <f t="shared" si="2"/>
        <v>60</v>
      </c>
      <c r="B61" s="110" t="s">
        <v>706</v>
      </c>
      <c r="C61" s="110" t="s">
        <v>412</v>
      </c>
      <c r="D61" s="110" t="s">
        <v>619</v>
      </c>
      <c r="E61" s="110" t="s">
        <v>413</v>
      </c>
      <c r="F61" s="110" t="s">
        <v>358</v>
      </c>
      <c r="G61" s="110" t="s">
        <v>620</v>
      </c>
      <c r="H61" s="110" t="s">
        <v>443</v>
      </c>
      <c r="I61" s="110" t="s">
        <v>493</v>
      </c>
      <c r="J61" s="110" t="s">
        <v>493</v>
      </c>
      <c r="K61" s="110"/>
      <c r="L61" s="110" t="s">
        <v>494</v>
      </c>
      <c r="M61" s="110" t="s">
        <v>494</v>
      </c>
      <c r="N61" s="112"/>
      <c r="O61" s="110" t="s">
        <v>426</v>
      </c>
      <c r="P61" s="110" t="s">
        <v>426</v>
      </c>
      <c r="Q61" s="112">
        <v>966</v>
      </c>
      <c r="R61" s="112">
        <v>7700</v>
      </c>
      <c r="S61" s="112">
        <v>0</v>
      </c>
      <c r="T61" s="117">
        <f t="shared" si="0"/>
        <v>0</v>
      </c>
      <c r="U61" s="120">
        <f>('Indicators Data'!T61-T$65)/('Indicators Data'!T$66-'Indicators Data'!T$65)</f>
        <v>0</v>
      </c>
      <c r="V61" s="120">
        <v>0</v>
      </c>
      <c r="W61" s="120">
        <f>('Indicators Data'!V61-UG$65)/('Indicators Data'!V$66-'Indicators Data'!V$65)</f>
        <v>0</v>
      </c>
      <c r="X61" s="120">
        <v>0</v>
      </c>
      <c r="Y61" s="120">
        <f>('Indicators Data'!X61-X$65)/('Indicators Data'!X$66-'Indicators Data'!X$65)</f>
        <v>0</v>
      </c>
      <c r="Z61" s="120">
        <v>0</v>
      </c>
      <c r="AA61" s="120">
        <f>('Indicators Data'!Z61-Z$65)/('Indicators Data'!Z$66-'Indicators Data'!Z$65)</f>
        <v>0</v>
      </c>
      <c r="AB61" s="120">
        <v>6.26</v>
      </c>
      <c r="AC61" s="120">
        <f>('Indicators Data'!AB61-AB$65)/('Indicators Data'!AB$66-'Indicators Data'!AB$65)</f>
        <v>6.5038961038961035E-2</v>
      </c>
      <c r="AD61" s="120">
        <v>0.17009843064456601</v>
      </c>
      <c r="AE61" s="120">
        <f>('Indicators Data'!AD61-AD$65)/('Indicators Data'!AD$66-'Indicators Data'!AD$65)</f>
        <v>0.2484692413700377</v>
      </c>
      <c r="AF61" s="120">
        <v>0.2</v>
      </c>
      <c r="AG61" s="120">
        <f>('Indicators Data'!AF61-AF$65)/('Indicators Data'!AF$66-'Indicators Data'!AF$65)</f>
        <v>5.2056220718375845E-4</v>
      </c>
      <c r="AH61" s="120">
        <v>0</v>
      </c>
      <c r="AI61" s="120">
        <f>('Indicators Data'!AH61-AH$65)/('Indicators Data'!AH$66-'Indicators Data'!AH$65)</f>
        <v>0</v>
      </c>
      <c r="AJ61">
        <v>1128.17</v>
      </c>
      <c r="AK61" s="120">
        <f>('Indicators Data'!AJ61-AJ$65)/('Indicators Data'!AJ$66-'Indicators Data'!AJ$65)</f>
        <v>9.433562774213847E-3</v>
      </c>
      <c r="AL61">
        <v>2.5365376554422245</v>
      </c>
      <c r="AM61" s="120">
        <f>('Indicators Data'!AL61-AL$65)/('Indicators Data'!AL$66-'Indicators Data'!AL$65)</f>
        <v>0.3465407563253588</v>
      </c>
      <c r="AN61">
        <v>2.1212426290809723</v>
      </c>
      <c r="AO61" s="120">
        <f>('Indicators Data'!AN61-AN$65)/('Indicators Data'!AN$66-'Indicators Data'!AN$65)</f>
        <v>0.14661470493721751</v>
      </c>
      <c r="AP61">
        <v>3.4461172343640771</v>
      </c>
      <c r="AQ61" s="120">
        <f>('Indicators Data'!AP61-AP$65)/('Indicators Data'!AP$66-'Indicators Data'!AP$65)</f>
        <v>0.57831514626117519</v>
      </c>
      <c r="AR61">
        <v>0.98463100000000003</v>
      </c>
      <c r="AS61" s="120">
        <f>('Indicators Data'!AR61-AR$65)/('Indicators Data'!AR$66-'Indicators Data'!AR$65)</f>
        <v>0.87345428586673135</v>
      </c>
      <c r="AT61" s="110">
        <f t="shared" si="1"/>
        <v>61</v>
      </c>
      <c r="AU61" s="110" t="s">
        <v>501</v>
      </c>
    </row>
    <row r="62" spans="1:47">
      <c r="A62" s="110">
        <f t="shared" si="2"/>
        <v>61</v>
      </c>
      <c r="B62" s="110" t="s">
        <v>706</v>
      </c>
      <c r="C62" s="110" t="s">
        <v>412</v>
      </c>
      <c r="D62" s="110" t="s">
        <v>619</v>
      </c>
      <c r="E62" s="110" t="s">
        <v>499</v>
      </c>
      <c r="F62" s="110" t="s">
        <v>358</v>
      </c>
      <c r="G62" s="110" t="s">
        <v>620</v>
      </c>
      <c r="H62" s="110" t="s">
        <v>443</v>
      </c>
      <c r="I62" s="110" t="s">
        <v>500</v>
      </c>
      <c r="J62" s="110" t="s">
        <v>707</v>
      </c>
      <c r="K62" s="110"/>
      <c r="L62" s="110" t="s">
        <v>501</v>
      </c>
      <c r="M62" s="110" t="s">
        <v>501</v>
      </c>
      <c r="N62" s="110"/>
      <c r="O62" s="110" t="s">
        <v>426</v>
      </c>
      <c r="P62" s="110" t="s">
        <v>426</v>
      </c>
      <c r="Q62" s="110">
        <v>688</v>
      </c>
      <c r="R62" s="110">
        <v>5484</v>
      </c>
      <c r="S62" s="110">
        <v>740</v>
      </c>
      <c r="T62" s="110">
        <f t="shared" si="0"/>
        <v>0.1349380014587892</v>
      </c>
      <c r="U62" s="120">
        <f>('Indicators Data'!T62-T$65)/('Indicators Data'!T$66-'Indicators Data'!T$65)</f>
        <v>0.1349380014587892</v>
      </c>
      <c r="V62" s="120">
        <v>0.63</v>
      </c>
      <c r="W62" s="120">
        <f>('Indicators Data'!V62-UG$65)/('Indicators Data'!V$66-'Indicators Data'!V$65)</f>
        <v>2.9549718574108819E-2</v>
      </c>
      <c r="X62" s="120">
        <v>0.14000000000000001</v>
      </c>
      <c r="Y62" s="120">
        <f>('Indicators Data'!X62-X$65)/('Indicators Data'!X$66-'Indicators Data'!X$65)</f>
        <v>1.1725293132328309E-2</v>
      </c>
      <c r="Z62" s="120">
        <v>0.13</v>
      </c>
      <c r="AA62" s="120">
        <f>('Indicators Data'!Z62-Z$65)/('Indicators Data'!Z$66-'Indicators Data'!Z$65)</f>
        <v>5.4166666666666669E-3</v>
      </c>
      <c r="AB62" s="120">
        <v>0.13</v>
      </c>
      <c r="AC62" s="120">
        <f>('Indicators Data'!AB62-AB$65)/('Indicators Data'!AB$66-'Indicators Data'!AB$65)</f>
        <v>1.3506493506493507E-3</v>
      </c>
      <c r="AD62" s="120">
        <v>7.5244419642857135E-2</v>
      </c>
      <c r="AE62" s="120">
        <f>('Indicators Data'!AD62-AD$65)/('Indicators Data'!AD$66-'Indicators Data'!AD$65)</f>
        <v>0.10991238305458603</v>
      </c>
      <c r="AF62" s="120">
        <v>4.5999999999999996</v>
      </c>
      <c r="AG62" s="120">
        <f>('Indicators Data'!AF62-AF$65)/('Indicators Data'!AF$66-'Indicators Data'!AF$65)</f>
        <v>1.1972930765226444E-2</v>
      </c>
      <c r="AH62" s="120">
        <v>1.2764405543398978E-3</v>
      </c>
      <c r="AI62" s="120">
        <f>('Indicators Data'!AH62-AH$65)/('Indicators Data'!AH$66-'Indicators Data'!AH$65)</f>
        <v>1.6593727206418669E-2</v>
      </c>
      <c r="AJ62">
        <v>1687.94</v>
      </c>
      <c r="AK62" s="120">
        <f>('Indicators Data'!AJ62-AJ$65)/('Indicators Data'!AJ$66-'Indicators Data'!AJ$65)</f>
        <v>1.4660460922271645E-2</v>
      </c>
      <c r="AL62">
        <v>2.5584187408491945</v>
      </c>
      <c r="AM62" s="120">
        <f>('Indicators Data'!AL62-AL$65)/('Indicators Data'!AL$66-'Indicators Data'!AL$65)</f>
        <v>0.35986725496341732</v>
      </c>
      <c r="AN62">
        <v>2.1192052980132452</v>
      </c>
      <c r="AO62" s="120">
        <f>('Indicators Data'!AN62-AN$65)/('Indicators Data'!AN$66-'Indicators Data'!AN$65)</f>
        <v>0.14486488681427667</v>
      </c>
      <c r="AP62">
        <v>3.6401968199247197</v>
      </c>
      <c r="AQ62" s="120">
        <f>('Indicators Data'!AP62-AP$65)/('Indicators Data'!AP$66-'Indicators Data'!AP$65)</f>
        <v>0.68567170267076072</v>
      </c>
      <c r="AR62">
        <v>1.036832</v>
      </c>
      <c r="AS62" s="120">
        <f>('Indicators Data'!AR62-AR$65)/('Indicators Data'!AR$66-'Indicators Data'!AR$65)</f>
        <v>0.96949692651038855</v>
      </c>
      <c r="AT62" s="110">
        <f t="shared" si="1"/>
        <v>62</v>
      </c>
      <c r="AU62" s="110" t="s">
        <v>504</v>
      </c>
    </row>
    <row r="63" spans="1:47">
      <c r="A63" s="110">
        <f t="shared" si="2"/>
        <v>62</v>
      </c>
      <c r="B63" s="110" t="s">
        <v>706</v>
      </c>
      <c r="C63" s="110" t="s">
        <v>412</v>
      </c>
      <c r="D63" s="110" t="s">
        <v>619</v>
      </c>
      <c r="E63" s="110" t="s">
        <v>509</v>
      </c>
      <c r="F63" s="110" t="s">
        <v>358</v>
      </c>
      <c r="G63" s="110" t="s">
        <v>620</v>
      </c>
      <c r="H63" s="110" t="s">
        <v>443</v>
      </c>
      <c r="I63" s="110" t="s">
        <v>504</v>
      </c>
      <c r="J63" s="110" t="s">
        <v>504</v>
      </c>
      <c r="K63" s="110"/>
      <c r="L63" s="110" t="s">
        <v>504</v>
      </c>
      <c r="M63" s="110" t="s">
        <v>504</v>
      </c>
      <c r="N63" s="110"/>
      <c r="O63" s="110" t="s">
        <v>426</v>
      </c>
      <c r="P63" s="110" t="s">
        <v>426</v>
      </c>
      <c r="Q63" s="110">
        <v>380</v>
      </c>
      <c r="R63" s="110">
        <v>2850</v>
      </c>
      <c r="S63" s="110">
        <v>0</v>
      </c>
      <c r="T63" s="110">
        <f t="shared" si="0"/>
        <v>0</v>
      </c>
      <c r="U63" s="120">
        <f>('Indicators Data'!T63-T$65)/('Indicators Data'!T$66-'Indicators Data'!T$65)</f>
        <v>0</v>
      </c>
      <c r="V63" s="120">
        <v>0.35</v>
      </c>
      <c r="W63" s="120">
        <f>('Indicators Data'!V63-UG$65)/('Indicators Data'!V$66-'Indicators Data'!V$65)</f>
        <v>1.6416510318949341E-2</v>
      </c>
      <c r="X63" s="120">
        <v>0</v>
      </c>
      <c r="Y63" s="120">
        <f>('Indicators Data'!X63-X$65)/('Indicators Data'!X$66-'Indicators Data'!X$65)</f>
        <v>0</v>
      </c>
      <c r="Z63" s="120">
        <v>2.5099999999999998</v>
      </c>
      <c r="AA63" s="120">
        <f>('Indicators Data'!Z63-Z$65)/('Indicators Data'!Z$66-'Indicators Data'!Z$65)</f>
        <v>0.10458333333333332</v>
      </c>
      <c r="AB63" s="120">
        <v>3.78</v>
      </c>
      <c r="AC63" s="120">
        <f>('Indicators Data'!AB63-AB$65)/('Indicators Data'!AB$66-'Indicators Data'!AB$65)</f>
        <v>3.9272727272727272E-2</v>
      </c>
      <c r="AD63" s="120">
        <v>9.7433703452149176E-2</v>
      </c>
      <c r="AE63" s="120">
        <f>('Indicators Data'!AD63-AD$65)/('Indicators Data'!AD$66-'Indicators Data'!AD$65)</f>
        <v>0.14232511310592813</v>
      </c>
      <c r="AF63" s="120">
        <v>1.8</v>
      </c>
      <c r="AG63" s="120">
        <f>('Indicators Data'!AF63-AF$65)/('Indicators Data'!AF$66-'Indicators Data'!AF$65)</f>
        <v>4.6850598646538261E-3</v>
      </c>
      <c r="AH63" s="120">
        <v>3.5087719298245611E-4</v>
      </c>
      <c r="AI63" s="120">
        <f>('Indicators Data'!AH63-AH$65)/('Indicators Data'!AH$66-'Indicators Data'!AH$65)</f>
        <v>4.5614035087719294E-3</v>
      </c>
      <c r="AJ63">
        <v>1037.3599999999999</v>
      </c>
      <c r="AK63" s="120">
        <f>('Indicators Data'!AJ63-AJ$65)/('Indicators Data'!AJ$66-'Indicators Data'!AJ$65)</f>
        <v>8.5856169735722809E-3</v>
      </c>
      <c r="AL63">
        <v>2.7608996539792385</v>
      </c>
      <c r="AM63" s="120">
        <f>('Indicators Data'!AL63-AL$65)/('Indicators Data'!AL$66-'Indicators Data'!AL$65)</f>
        <v>0.48318662248441041</v>
      </c>
      <c r="AN63">
        <v>2.2574893009985733</v>
      </c>
      <c r="AO63" s="120">
        <f>('Indicators Data'!AN63-AN$65)/('Indicators Data'!AN$66-'Indicators Data'!AN$65)</f>
        <v>0.26363392654942591</v>
      </c>
      <c r="AP63">
        <v>3.482875554561577</v>
      </c>
      <c r="AQ63" s="120">
        <f>('Indicators Data'!AP63-AP$65)/('Indicators Data'!AP$66-'Indicators Data'!AP$65)</f>
        <v>0.59864828261039449</v>
      </c>
      <c r="AR63">
        <v>0.98790999999999995</v>
      </c>
      <c r="AS63" s="120">
        <f>('Indicators Data'!AR63-AR$65)/('Indicators Data'!AR$66-'Indicators Data'!AR$65)</f>
        <v>0.87948719363996453</v>
      </c>
      <c r="AT63" s="110">
        <f t="shared" si="1"/>
        <v>63</v>
      </c>
      <c r="AU63" s="110" t="s">
        <v>472</v>
      </c>
    </row>
    <row r="64" spans="1:47">
      <c r="A64" s="110">
        <f t="shared" si="2"/>
        <v>63</v>
      </c>
      <c r="B64" s="110" t="s">
        <v>706</v>
      </c>
      <c r="C64" s="110" t="s">
        <v>412</v>
      </c>
      <c r="D64" s="110" t="s">
        <v>619</v>
      </c>
      <c r="E64" s="110" t="s">
        <v>428</v>
      </c>
      <c r="F64" s="110" t="s">
        <v>358</v>
      </c>
      <c r="G64" s="110" t="s">
        <v>620</v>
      </c>
      <c r="H64" s="110" t="s">
        <v>443</v>
      </c>
      <c r="I64" s="110" t="s">
        <v>471</v>
      </c>
      <c r="J64" s="110" t="s">
        <v>471</v>
      </c>
      <c r="K64" s="110"/>
      <c r="L64" s="110" t="s">
        <v>472</v>
      </c>
      <c r="M64" s="110" t="s">
        <v>472</v>
      </c>
      <c r="N64" s="110"/>
      <c r="O64" s="110" t="s">
        <v>426</v>
      </c>
      <c r="P64" s="110" t="s">
        <v>426</v>
      </c>
      <c r="Q64" s="110">
        <v>852</v>
      </c>
      <c r="R64" s="110">
        <v>5967</v>
      </c>
      <c r="S64" s="110">
        <v>0</v>
      </c>
      <c r="T64" s="110">
        <f t="shared" si="0"/>
        <v>0</v>
      </c>
      <c r="U64" s="120">
        <f>('Indicators Data'!T64-T$65)/('Indicators Data'!T$66-'Indicators Data'!T$65)</f>
        <v>0</v>
      </c>
      <c r="V64" s="120">
        <v>0</v>
      </c>
      <c r="W64" s="120">
        <f>('Indicators Data'!V64-UG$65)/('Indicators Data'!V$66-'Indicators Data'!V$65)</f>
        <v>0</v>
      </c>
      <c r="X64" s="120">
        <v>0</v>
      </c>
      <c r="Y64" s="120">
        <f>('Indicators Data'!X64-X$65)/('Indicators Data'!X$66-'Indicators Data'!X$65)</f>
        <v>0</v>
      </c>
      <c r="Z64" s="120">
        <v>0</v>
      </c>
      <c r="AA64" s="120">
        <f>('Indicators Data'!Z64-Z$65)/('Indicators Data'!Z$66-'Indicators Data'!Z$65)</f>
        <v>0</v>
      </c>
      <c r="AB64" s="120">
        <v>4.47</v>
      </c>
      <c r="AC64" s="120">
        <f>('Indicators Data'!AB64-AB$65)/('Indicators Data'!AB$66-'Indicators Data'!AB$65)</f>
        <v>4.6441558441558436E-2</v>
      </c>
      <c r="AD64" s="120">
        <v>0.42976994326367851</v>
      </c>
      <c r="AE64" s="120">
        <f>('Indicators Data'!AD64-AD$65)/('Indicators Data'!AD$66-'Indicators Data'!AD$65)</f>
        <v>0.62778128735064664</v>
      </c>
      <c r="AF64" s="120">
        <v>1.3</v>
      </c>
      <c r="AG64" s="120">
        <f>('Indicators Data'!AF64-AF$65)/('Indicators Data'!AF$66-'Indicators Data'!AF$65)</f>
        <v>3.3836543466944304E-3</v>
      </c>
      <c r="AH64" s="120">
        <v>1.1172560192168036E-3</v>
      </c>
      <c r="AI64" s="120">
        <f>('Indicators Data'!AH64-AH$65)/('Indicators Data'!AH$66-'Indicators Data'!AH$65)</f>
        <v>1.4524328249818445E-2</v>
      </c>
      <c r="AJ64">
        <v>1123.4000000000001</v>
      </c>
      <c r="AK64" s="120">
        <f>('Indicators Data'!AJ64-AJ$65)/('Indicators Data'!AJ$66-'Indicators Data'!AJ$65)</f>
        <v>9.3890225091652815E-3</v>
      </c>
      <c r="AL64">
        <v>2.476625470177324</v>
      </c>
      <c r="AM64" s="120">
        <f>('Indicators Data'!AL64-AL$65)/('Indicators Data'!AL$66-'Indicators Data'!AL$65)</f>
        <v>0.31005172296682731</v>
      </c>
      <c r="AN64">
        <v>2.0638924691585343</v>
      </c>
      <c r="AO64" s="120">
        <f>('Indicators Data'!AN64-AN$65)/('Indicators Data'!AN$66-'Indicators Data'!AN$65)</f>
        <v>9.7357934265284524E-2</v>
      </c>
      <c r="AP64">
        <v>3.5155929741506844</v>
      </c>
      <c r="AQ64" s="120">
        <f>('Indicators Data'!AP64-AP$65)/('Indicators Data'!AP$66-'Indicators Data'!AP$65)</f>
        <v>0.61674616493813972</v>
      </c>
      <c r="AR64">
        <v>0.99435399999999996</v>
      </c>
      <c r="AS64" s="120">
        <f>('Indicators Data'!AR64-AR$65)/('Indicators Data'!AR$66-'Indicators Data'!AR$65)</f>
        <v>0.89134326490886218</v>
      </c>
    </row>
    <row r="65" spans="19:45">
      <c r="S65" s="106"/>
      <c r="T65" s="140">
        <f>MIN(T2:T64)</f>
        <v>0</v>
      </c>
      <c r="U65" s="140">
        <f t="shared" ref="U65:AS65" si="3">MIN(U2:U64)</f>
        <v>0</v>
      </c>
      <c r="V65" s="140">
        <f t="shared" si="3"/>
        <v>0</v>
      </c>
      <c r="W65" s="140">
        <f t="shared" si="3"/>
        <v>0</v>
      </c>
      <c r="X65" s="140">
        <f t="shared" si="3"/>
        <v>0</v>
      </c>
      <c r="Y65" s="140">
        <f t="shared" si="3"/>
        <v>0</v>
      </c>
      <c r="Z65" s="140">
        <f t="shared" si="3"/>
        <v>0</v>
      </c>
      <c r="AA65" s="140">
        <f t="shared" si="3"/>
        <v>0</v>
      </c>
      <c r="AB65" s="140">
        <f t="shared" si="3"/>
        <v>0</v>
      </c>
      <c r="AC65" s="140">
        <f t="shared" si="3"/>
        <v>0</v>
      </c>
      <c r="AD65" s="140">
        <f t="shared" si="3"/>
        <v>0</v>
      </c>
      <c r="AE65" s="140">
        <f t="shared" si="3"/>
        <v>0</v>
      </c>
      <c r="AF65" s="140">
        <f t="shared" si="3"/>
        <v>0</v>
      </c>
      <c r="AG65" s="140">
        <f t="shared" si="3"/>
        <v>0</v>
      </c>
      <c r="AH65" s="140">
        <f t="shared" si="3"/>
        <v>0</v>
      </c>
      <c r="AI65" s="140">
        <f t="shared" si="3"/>
        <v>0</v>
      </c>
      <c r="AJ65" s="140">
        <f t="shared" si="3"/>
        <v>117.89100000000001</v>
      </c>
      <c r="AK65" s="140">
        <f t="shared" si="3"/>
        <v>0</v>
      </c>
      <c r="AL65" s="140">
        <f t="shared" si="3"/>
        <v>1.9675443968156767</v>
      </c>
      <c r="AM65" s="140">
        <f t="shared" si="3"/>
        <v>0</v>
      </c>
      <c r="AN65" s="140">
        <f t="shared" si="3"/>
        <v>1.9505376344086021</v>
      </c>
      <c r="AO65" s="140">
        <f t="shared" si="3"/>
        <v>0</v>
      </c>
      <c r="AP65" s="140">
        <f>MIN(AP2:AP64)</f>
        <v>2.4006369426751588</v>
      </c>
      <c r="AQ65" s="140">
        <f t="shared" si="3"/>
        <v>0</v>
      </c>
      <c r="AR65" s="140">
        <f t="shared" si="3"/>
        <v>0.50989200000000001</v>
      </c>
      <c r="AS65" s="140">
        <f t="shared" si="3"/>
        <v>0</v>
      </c>
    </row>
    <row r="66" spans="19:45">
      <c r="S66" s="106"/>
      <c r="T66" s="140">
        <f>MAX(T2:T64)</f>
        <v>1</v>
      </c>
      <c r="U66" s="140">
        <f t="shared" ref="U66:AS66" si="4">MAX(U2:U64)</f>
        <v>1</v>
      </c>
      <c r="V66" s="140">
        <f t="shared" si="4"/>
        <v>21.32</v>
      </c>
      <c r="W66" s="140">
        <f t="shared" si="4"/>
        <v>1</v>
      </c>
      <c r="X66" s="140">
        <f t="shared" si="4"/>
        <v>11.94</v>
      </c>
      <c r="Y66" s="140">
        <f t="shared" si="4"/>
        <v>1</v>
      </c>
      <c r="Z66" s="140">
        <f t="shared" si="4"/>
        <v>24</v>
      </c>
      <c r="AA66" s="140">
        <f t="shared" si="4"/>
        <v>1</v>
      </c>
      <c r="AB66" s="140">
        <f t="shared" si="4"/>
        <v>96.25</v>
      </c>
      <c r="AC66" s="140">
        <f t="shared" si="4"/>
        <v>1</v>
      </c>
      <c r="AD66" s="140">
        <f t="shared" si="4"/>
        <v>0.68458546300000001</v>
      </c>
      <c r="AE66" s="140">
        <f>MAX(AE2:AE64)</f>
        <v>1</v>
      </c>
      <c r="AF66" s="140">
        <f t="shared" si="4"/>
        <v>384.2</v>
      </c>
      <c r="AG66" s="140">
        <f t="shared" si="4"/>
        <v>1</v>
      </c>
      <c r="AH66" s="140">
        <f t="shared" si="4"/>
        <v>7.6923076923076927E-2</v>
      </c>
      <c r="AI66" s="140">
        <f t="shared" si="4"/>
        <v>1</v>
      </c>
      <c r="AJ66" s="140">
        <f t="shared" si="4"/>
        <v>107212</v>
      </c>
      <c r="AK66" s="140">
        <f t="shared" si="4"/>
        <v>1</v>
      </c>
      <c r="AL66" s="140">
        <f t="shared" si="4"/>
        <v>3.6094674556213016</v>
      </c>
      <c r="AM66" s="140">
        <f t="shared" si="4"/>
        <v>1</v>
      </c>
      <c r="AN66" s="140">
        <f t="shared" si="4"/>
        <v>3.1148478224314782</v>
      </c>
      <c r="AO66" s="140">
        <f t="shared" si="4"/>
        <v>1</v>
      </c>
      <c r="AP66" s="140">
        <f>MAX(AP2:AP64)</f>
        <v>4.2084406954351889</v>
      </c>
      <c r="AQ66" s="140">
        <f t="shared" si="4"/>
        <v>1</v>
      </c>
      <c r="AR66" s="140">
        <f t="shared" si="4"/>
        <v>1.0534110000000001</v>
      </c>
      <c r="AS66" s="140">
        <f t="shared" si="4"/>
        <v>1</v>
      </c>
    </row>
  </sheetData>
  <autoFilter ref="A1:AI66" xr:uid="{6B420174-0224-4DF0-BC2E-71219C3F48E4}"/>
  <phoneticPr fontId="2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30973102-2308-455b-8e1f-b6a90edc3b23" xsi:nil="true"/>
    <lcf76f155ced4ddcb4097134ff3c332f xmlns="30973102-2308-455b-8e1f-b6a90edc3b23">
      <Terms xmlns="http://schemas.microsoft.com/office/infopath/2007/PartnerControls"/>
    </lcf76f155ced4ddcb4097134ff3c332f>
    <TaxCatchAll xmlns="947c1918-d5ab-48a1-8b61-0d52f2f99fd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4B5BF8B0F90A143B1A4ACAD04008153" ma:contentTypeVersion="16" ma:contentTypeDescription="Crée un document." ma:contentTypeScope="" ma:versionID="1a07235c0ec00b05d8fe7a756e21cf07">
  <xsd:schema xmlns:xsd="http://www.w3.org/2001/XMLSchema" xmlns:xs="http://www.w3.org/2001/XMLSchema" xmlns:p="http://schemas.microsoft.com/office/2006/metadata/properties" xmlns:ns2="30973102-2308-455b-8e1f-b6a90edc3b23" xmlns:ns3="947c1918-d5ab-48a1-8b61-0d52f2f99fd1" targetNamespace="http://schemas.microsoft.com/office/2006/metadata/properties" ma:root="true" ma:fieldsID="d437d53826c8775ec61fe51e072fdfae" ns2:_="" ns3:_="">
    <xsd:import namespace="30973102-2308-455b-8e1f-b6a90edc3b23"/>
    <xsd:import namespace="947c1918-d5ab-48a1-8b61-0d52f2f99fd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ObjectDetectorVersions" minOccurs="0"/>
                <xsd:element ref="ns2:MediaServiceSearchPropertie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973102-2308-455b-8e1f-b6a90edc3b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4d06f0b5-5743-41f2-90d3-b12c8ffc7f3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Flow_SignoffStatus" ma:index="23" nillable="true" ma:displayName="État de validation" ma:internalName="_x00c9_tat_x0020_de_x0020_valida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47c1918-d5ab-48a1-8b61-0d52f2f99fd1"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4" nillable="true" ma:displayName="Taxonomy Catch All Column" ma:hidden="true" ma:list="{01ebf985-7196-42f2-9dcf-152c22628140}" ma:internalName="TaxCatchAll" ma:showField="CatchAllData" ma:web="947c1918-d5ab-48a1-8b61-0d52f2f99fd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EEB29D-051B-4896-A58A-6F22F78601E7}">
  <ds:schemaRefs>
    <ds:schemaRef ds:uri="http://schemas.microsoft.com/sharepoint/v3/contenttype/forms"/>
  </ds:schemaRefs>
</ds:datastoreItem>
</file>

<file path=customXml/itemProps2.xml><?xml version="1.0" encoding="utf-8"?>
<ds:datastoreItem xmlns:ds="http://schemas.openxmlformats.org/officeDocument/2006/customXml" ds:itemID="{3DB56024-C60B-4B39-A8E5-6A30B5032072}">
  <ds:schemaRefs>
    <ds:schemaRef ds:uri="http://schemas.microsoft.com/office/2006/metadata/properties"/>
    <ds:schemaRef ds:uri="http://schemas.microsoft.com/office/infopath/2007/PartnerControls"/>
    <ds:schemaRef ds:uri="30973102-2308-455b-8e1f-b6a90edc3b23"/>
    <ds:schemaRef ds:uri="947c1918-d5ab-48a1-8b61-0d52f2f99fd1"/>
  </ds:schemaRefs>
</ds:datastoreItem>
</file>

<file path=customXml/itemProps3.xml><?xml version="1.0" encoding="utf-8"?>
<ds:datastoreItem xmlns:ds="http://schemas.openxmlformats.org/officeDocument/2006/customXml" ds:itemID="{C94A5EA4-B528-4124-B065-8B3234D47A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973102-2308-455b-8e1f-b6a90edc3b23"/>
    <ds:schemaRef ds:uri="947c1918-d5ab-48a1-8b61-0d52f2f99f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READ ME</vt:lpstr>
      <vt:lpstr>Data sources</vt:lpstr>
      <vt:lpstr>Severity Scores</vt:lpstr>
      <vt:lpstr>Weights</vt:lpstr>
      <vt:lpstr>Sheet7</vt:lpstr>
      <vt:lpstr>Jenks_Breaks</vt:lpstr>
      <vt:lpstr>Multi-Hazard Risk Template</vt:lpstr>
      <vt:lpstr>Sheet4</vt:lpstr>
      <vt:lpstr>Indicators Data</vt:lpstr>
      <vt:lpstr>Vulnerability_scores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Lara Daradkeh</dc:creator>
  <cp:keywords/>
  <dc:description/>
  <cp:lastModifiedBy>Ari WEISS</cp:lastModifiedBy>
  <cp:revision/>
  <dcterms:created xsi:type="dcterms:W3CDTF">2025-08-11T10:09:56Z</dcterms:created>
  <dcterms:modified xsi:type="dcterms:W3CDTF">2026-06-04T14:28:48Z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0x01010064B5BF8B0F90A143B1A4ACAD04008153</vt:lpwstr>
  </property>
</Properties>
</file>